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CETM25\data\"/>
    </mc:Choice>
  </mc:AlternateContent>
  <xr:revisionPtr revIDLastSave="0" documentId="13_ncr:1_{16FEC4B1-49E2-440A-896B-18888AF8CB1E}" xr6:coauthVersionLast="47" xr6:coauthVersionMax="47" xr10:uidLastSave="{00000000-0000-0000-0000-000000000000}"/>
  <bookViews>
    <workbookView xWindow="38280" yWindow="-120" windowWidth="29040" windowHeight="15720" firstSheet="5" activeTab="12" xr2:uid="{0412523E-2BAC-4B33-8AF3-7FFAED876296}"/>
  </bookViews>
  <sheets>
    <sheet name="Cover Sheet" sheetId="5" r:id="rId1"/>
    <sheet name="Contents" sheetId="2" r:id="rId2"/>
    <sheet name="Notes" sheetId="3" r:id="rId3"/>
    <sheet name="Commentary" sheetId="4" r:id="rId4"/>
    <sheet name="Main Table (GWh)" sheetId="6" r:id="rId5"/>
    <sheet name="Annual (GWh)" sheetId="7" r:id="rId6"/>
    <sheet name="Quarter (GWh)" sheetId="8" r:id="rId7"/>
    <sheet name="Month (GWh)" sheetId="9" r:id="rId8"/>
    <sheet name="calculation_GWh_hide" sheetId="10" state="hidden" r:id="rId9"/>
    <sheet name="Main Table (Million m3)" sheetId="11" r:id="rId10"/>
    <sheet name="Annual (Million m3)" sheetId="16" r:id="rId11"/>
    <sheet name="Quarter (Million m3)" sheetId="12" r:id="rId12"/>
    <sheet name="Month (Million m3)" sheetId="13" r:id="rId13"/>
    <sheet name="calculation_MM3_hide" sheetId="14" state="hidden" r:id="rId14"/>
    <sheet name="Calorific Values" sheetId="15" r:id="rId15"/>
  </sheets>
  <externalReferences>
    <externalReference r:id="rId16"/>
  </externalReferences>
  <definedNames>
    <definedName name="INPUT_BOX" localSheetId="10">'[1]Calculation (MM3)'!#REF!</definedName>
    <definedName name="INPUT_BOX" localSheetId="8">calculation_GWh_hide!#REF!</definedName>
    <definedName name="INPUT_BOX">calculation_MM3_hide!#REF!</definedName>
    <definedName name="_xlnm.Print_Area" localSheetId="10">'Annual (Million m3)'!$A$1:$R$20</definedName>
    <definedName name="_xlnm.Print_Area" localSheetId="8">calculation_GWh_hide!#REF!</definedName>
    <definedName name="_xlnm.Print_Area" localSheetId="13">calculation_MM3_hide!#REF!</definedName>
    <definedName name="_xlnm.Print_Area" localSheetId="14">'Calorific Values'!$A$1:$H$69</definedName>
    <definedName name="_xlnm.Print_Area" localSheetId="4">'Main Table (GWh)'!$A$1:$P$40</definedName>
    <definedName name="_xlnm.Print_Area" localSheetId="9">'Main Table (Million m3)'!$A$1:$P$25</definedName>
    <definedName name="_xlnm.Print_Area" localSheetId="7">'Month (GWh)'!$A$1:$Q$216</definedName>
    <definedName name="_xlnm.Print_Area" localSheetId="12">'Month (Million m3)'!$A$1:$Q$72</definedName>
    <definedName name="_xlnm.Print_Area" localSheetId="6">'Quarter (GWh)'!$A$1:$Q$76</definedName>
    <definedName name="_xlnm.Print_Area" localSheetId="11">'Quarter (Million m3)'!$A$1:$R$29</definedName>
    <definedName name="_xlnm.Print_Titles" localSheetId="7">'Month (GWh)'!#REF!,'Month (GWh)'!$1:$7</definedName>
    <definedName name="_xlnm.Print_Titles" localSheetId="6">'Quarter (GWh)'!$1:$7</definedName>
    <definedName name="t11_short" localSheetId="8">#REF!</definedName>
    <definedName name="t11_short">#REF!</definedName>
    <definedName name="t11full" localSheetId="8">#REF!</definedName>
    <definedName name="t11full">#REF!</definedName>
    <definedName name="TABLE_4.1_No_footnotes" localSheetId="8">#REF!</definedName>
    <definedName name="TABLE_4.1_No_footnotes">#REF!</definedName>
    <definedName name="table_8_full" localSheetId="8">#REF!</definedName>
    <definedName name="table_8_full">#REF!</definedName>
    <definedName name="table_8_short" localSheetId="8">#REF!</definedName>
    <definedName name="table_8_short">#REF!</definedName>
    <definedName name="table11_full" localSheetId="8">#REF!</definedName>
    <definedName name="table11_full">#REF!</definedName>
    <definedName name="table11_short" localSheetId="8">#REF!</definedName>
    <definedName name="table11_shor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6" i="12" l="1"/>
  <c r="P66" i="12"/>
  <c r="O66" i="12"/>
  <c r="N66" i="12"/>
  <c r="M66" i="12"/>
  <c r="L66" i="12"/>
  <c r="K66" i="12"/>
  <c r="J66" i="12"/>
  <c r="I66" i="12"/>
  <c r="H66" i="12"/>
  <c r="G66" i="12"/>
  <c r="F66" i="12"/>
  <c r="E66" i="12"/>
  <c r="D66" i="12"/>
  <c r="C66" i="12"/>
  <c r="B66" i="12"/>
  <c r="Q114" i="8"/>
  <c r="P114" i="8"/>
  <c r="O114" i="8"/>
  <c r="N114" i="8"/>
  <c r="M114" i="8"/>
  <c r="L114" i="8"/>
  <c r="K114" i="8"/>
  <c r="J114" i="8"/>
  <c r="I114" i="8"/>
  <c r="H114" i="8"/>
  <c r="G114" i="8"/>
  <c r="F114" i="8"/>
  <c r="E114" i="8"/>
  <c r="D114" i="8"/>
  <c r="C114" i="8"/>
  <c r="B114" i="8"/>
  <c r="H65" i="12" l="1"/>
  <c r="Q65" i="12"/>
  <c r="P65" i="12"/>
  <c r="M65" i="12"/>
  <c r="J65" i="12"/>
  <c r="I65" i="12"/>
  <c r="E65" i="12"/>
  <c r="B65" i="12"/>
  <c r="Q113" i="8"/>
  <c r="P113" i="8"/>
  <c r="O113" i="8"/>
  <c r="M113" i="8"/>
  <c r="J113" i="8"/>
  <c r="G113" i="8"/>
  <c r="B113" i="8"/>
  <c r="N65" i="12"/>
  <c r="L65" i="12"/>
  <c r="F65" i="12"/>
  <c r="D65" i="12"/>
  <c r="N113" i="8"/>
  <c r="F113" i="8"/>
  <c r="C65" i="12"/>
  <c r="G65" i="12"/>
  <c r="K65" i="12"/>
  <c r="O65" i="12"/>
  <c r="L113" i="8"/>
  <c r="K113" i="8"/>
  <c r="I113" i="8"/>
  <c r="H113" i="8"/>
  <c r="E113" i="8"/>
  <c r="D113" i="8"/>
  <c r="C113" i="8"/>
  <c r="I64" i="12" l="1"/>
  <c r="Q64" i="12"/>
  <c r="J64" i="12"/>
  <c r="D64" i="12"/>
  <c r="L112" i="8"/>
  <c r="D112" i="8"/>
  <c r="M112" i="8"/>
  <c r="I112" i="8"/>
  <c r="H112" i="8"/>
  <c r="G112" i="8"/>
  <c r="E112" i="8"/>
  <c r="P64" i="12"/>
  <c r="H64" i="12"/>
  <c r="O64" i="12"/>
  <c r="G64" i="12"/>
  <c r="K64" i="12"/>
  <c r="F64" i="12"/>
  <c r="L64" i="12"/>
  <c r="J112" i="8"/>
  <c r="N64" i="12"/>
  <c r="M64" i="12"/>
  <c r="E64" i="12"/>
  <c r="C64" i="12"/>
  <c r="Q112" i="8"/>
  <c r="P112" i="8"/>
  <c r="O112" i="8"/>
  <c r="N112" i="8"/>
  <c r="K112" i="8"/>
  <c r="F112" i="8"/>
  <c r="C112" i="8"/>
  <c r="B64" i="12" l="1"/>
  <c r="E175" i="14"/>
  <c r="C175" i="14"/>
  <c r="R175" i="14"/>
  <c r="Q175" i="14"/>
  <c r="P175" i="14"/>
  <c r="O175" i="14"/>
  <c r="N175" i="14"/>
  <c r="M175" i="14"/>
  <c r="L175" i="14"/>
  <c r="K175" i="14"/>
  <c r="J175" i="14"/>
  <c r="I175" i="14"/>
  <c r="H175" i="14"/>
  <c r="G175" i="14"/>
  <c r="F175" i="14"/>
  <c r="D175" i="14"/>
  <c r="R319" i="10"/>
  <c r="R320" i="10" s="1"/>
  <c r="R321" i="10" s="1"/>
  <c r="R322" i="10" s="1"/>
  <c r="R323" i="10" s="1"/>
  <c r="R324" i="10" s="1"/>
  <c r="R325" i="10" s="1"/>
  <c r="R326" i="10" s="1"/>
  <c r="R327" i="10" s="1"/>
  <c r="R328" i="10" s="1"/>
  <c r="R329" i="10" s="1"/>
  <c r="R330" i="10" s="1"/>
  <c r="Q319" i="10"/>
  <c r="Q320" i="10" s="1"/>
  <c r="Q321" i="10" s="1"/>
  <c r="Q322" i="10" s="1"/>
  <c r="Q323" i="10" s="1"/>
  <c r="Q324" i="10" s="1"/>
  <c r="Q325" i="10" s="1"/>
  <c r="Q326" i="10" s="1"/>
  <c r="Q327" i="10" s="1"/>
  <c r="Q328" i="10" s="1"/>
  <c r="Q329" i="10" s="1"/>
  <c r="Q330" i="10" s="1"/>
  <c r="P319" i="10"/>
  <c r="P320" i="10" s="1"/>
  <c r="P321" i="10" s="1"/>
  <c r="P322" i="10" s="1"/>
  <c r="P323" i="10" s="1"/>
  <c r="P324" i="10" s="1"/>
  <c r="P325" i="10" s="1"/>
  <c r="P326" i="10" s="1"/>
  <c r="P327" i="10" s="1"/>
  <c r="P328" i="10" s="1"/>
  <c r="P329" i="10" s="1"/>
  <c r="P330" i="10" s="1"/>
  <c r="O319" i="10"/>
  <c r="O320" i="10" s="1"/>
  <c r="O321" i="10" s="1"/>
  <c r="O322" i="10" s="1"/>
  <c r="O323" i="10" s="1"/>
  <c r="O324" i="10" s="1"/>
  <c r="O325" i="10" s="1"/>
  <c r="O326" i="10" s="1"/>
  <c r="O327" i="10" s="1"/>
  <c r="O328" i="10" s="1"/>
  <c r="O329" i="10" s="1"/>
  <c r="O330" i="10" s="1"/>
  <c r="N319" i="10"/>
  <c r="N320" i="10" s="1"/>
  <c r="N321" i="10" s="1"/>
  <c r="N322" i="10" s="1"/>
  <c r="N323" i="10" s="1"/>
  <c r="N324" i="10" s="1"/>
  <c r="N325" i="10" s="1"/>
  <c r="N326" i="10" s="1"/>
  <c r="N327" i="10" s="1"/>
  <c r="N328" i="10" s="1"/>
  <c r="N329" i="10" s="1"/>
  <c r="N330" i="10" s="1"/>
  <c r="M319" i="10"/>
  <c r="M320" i="10" s="1"/>
  <c r="M321" i="10" s="1"/>
  <c r="M322" i="10" s="1"/>
  <c r="M323" i="10" s="1"/>
  <c r="M324" i="10" s="1"/>
  <c r="M325" i="10" s="1"/>
  <c r="M326" i="10" s="1"/>
  <c r="M327" i="10" s="1"/>
  <c r="M328" i="10" s="1"/>
  <c r="M329" i="10" s="1"/>
  <c r="M330" i="10" s="1"/>
  <c r="L319" i="10"/>
  <c r="L320" i="10" s="1"/>
  <c r="L321" i="10" s="1"/>
  <c r="L322" i="10" s="1"/>
  <c r="L323" i="10" s="1"/>
  <c r="L324" i="10" s="1"/>
  <c r="L325" i="10" s="1"/>
  <c r="L326" i="10" s="1"/>
  <c r="L327" i="10" s="1"/>
  <c r="L328" i="10" s="1"/>
  <c r="L329" i="10" s="1"/>
  <c r="L330" i="10" s="1"/>
  <c r="K319" i="10"/>
  <c r="K320" i="10" s="1"/>
  <c r="K321" i="10" s="1"/>
  <c r="K322" i="10" s="1"/>
  <c r="K323" i="10" s="1"/>
  <c r="K324" i="10" s="1"/>
  <c r="K325" i="10" s="1"/>
  <c r="K326" i="10" s="1"/>
  <c r="K327" i="10" s="1"/>
  <c r="K328" i="10" s="1"/>
  <c r="K329" i="10" s="1"/>
  <c r="K330" i="10" s="1"/>
  <c r="J319" i="10"/>
  <c r="J320" i="10" s="1"/>
  <c r="J321" i="10" s="1"/>
  <c r="J322" i="10" s="1"/>
  <c r="J323" i="10" s="1"/>
  <c r="J324" i="10" s="1"/>
  <c r="J325" i="10" s="1"/>
  <c r="J326" i="10" s="1"/>
  <c r="J327" i="10" s="1"/>
  <c r="J328" i="10" s="1"/>
  <c r="J329" i="10" s="1"/>
  <c r="J330" i="10" s="1"/>
  <c r="I319" i="10"/>
  <c r="I320" i="10" s="1"/>
  <c r="I321" i="10" s="1"/>
  <c r="I322" i="10" s="1"/>
  <c r="I323" i="10" s="1"/>
  <c r="I324" i="10" s="1"/>
  <c r="I325" i="10" s="1"/>
  <c r="I326" i="10" s="1"/>
  <c r="I327" i="10" s="1"/>
  <c r="I328" i="10" s="1"/>
  <c r="I329" i="10" s="1"/>
  <c r="I330" i="10" s="1"/>
  <c r="H319" i="10"/>
  <c r="H320" i="10" s="1"/>
  <c r="H321" i="10" s="1"/>
  <c r="H322" i="10" s="1"/>
  <c r="H323" i="10" s="1"/>
  <c r="H324" i="10" s="1"/>
  <c r="H325" i="10" s="1"/>
  <c r="H326" i="10" s="1"/>
  <c r="H327" i="10" s="1"/>
  <c r="H328" i="10" s="1"/>
  <c r="H329" i="10" s="1"/>
  <c r="H330" i="10" s="1"/>
  <c r="G319" i="10"/>
  <c r="G320" i="10" s="1"/>
  <c r="G321" i="10" s="1"/>
  <c r="G322" i="10" s="1"/>
  <c r="G323" i="10" s="1"/>
  <c r="G324" i="10" s="1"/>
  <c r="G325" i="10" s="1"/>
  <c r="G326" i="10" s="1"/>
  <c r="G327" i="10" s="1"/>
  <c r="G328" i="10" s="1"/>
  <c r="G329" i="10" s="1"/>
  <c r="G330" i="10" s="1"/>
  <c r="F319" i="10"/>
  <c r="F320" i="10" s="1"/>
  <c r="F321" i="10" s="1"/>
  <c r="F322" i="10" s="1"/>
  <c r="F323" i="10" s="1"/>
  <c r="F324" i="10" s="1"/>
  <c r="F325" i="10" s="1"/>
  <c r="F326" i="10" s="1"/>
  <c r="F327" i="10" s="1"/>
  <c r="F328" i="10" s="1"/>
  <c r="F329" i="10" s="1"/>
  <c r="F330" i="10" s="1"/>
  <c r="E319" i="10"/>
  <c r="E320" i="10" s="1"/>
  <c r="E321" i="10" s="1"/>
  <c r="E322" i="10" s="1"/>
  <c r="E323" i="10" s="1"/>
  <c r="E324" i="10" s="1"/>
  <c r="E325" i="10" s="1"/>
  <c r="E326" i="10" s="1"/>
  <c r="E327" i="10" s="1"/>
  <c r="E328" i="10" s="1"/>
  <c r="E329" i="10" s="1"/>
  <c r="E330" i="10" s="1"/>
  <c r="D319" i="10"/>
  <c r="D320" i="10" s="1"/>
  <c r="D321" i="10" s="1"/>
  <c r="D322" i="10" s="1"/>
  <c r="D323" i="10" s="1"/>
  <c r="D324" i="10" s="1"/>
  <c r="D325" i="10" s="1"/>
  <c r="D326" i="10" s="1"/>
  <c r="D327" i="10" s="1"/>
  <c r="D328" i="10" s="1"/>
  <c r="D329" i="10" s="1"/>
  <c r="D330" i="10" s="1"/>
  <c r="Q63" i="12" l="1"/>
  <c r="P63" i="12"/>
  <c r="O63" i="12"/>
  <c r="N63" i="12"/>
  <c r="M63" i="12"/>
  <c r="L63" i="12"/>
  <c r="K63" i="12"/>
  <c r="J63" i="12"/>
  <c r="I63" i="12"/>
  <c r="H63" i="12"/>
  <c r="G63" i="12"/>
  <c r="F63" i="12"/>
  <c r="E63" i="12"/>
  <c r="D63" i="12"/>
  <c r="C63" i="12"/>
  <c r="B63" i="12"/>
  <c r="Q111" i="8"/>
  <c r="P111" i="8"/>
  <c r="O111" i="8"/>
  <c r="N111" i="8"/>
  <c r="M111" i="8"/>
  <c r="L111" i="8"/>
  <c r="K111" i="8"/>
  <c r="J111" i="8"/>
  <c r="I111" i="8"/>
  <c r="H111" i="8"/>
  <c r="G111" i="8"/>
  <c r="F111" i="8"/>
  <c r="E111" i="8"/>
  <c r="D111" i="8"/>
  <c r="C111" i="8"/>
  <c r="B111" i="8"/>
  <c r="C62" i="12" l="1"/>
  <c r="D62" i="12"/>
  <c r="E62" i="12"/>
  <c r="F62" i="12"/>
  <c r="G62" i="12"/>
  <c r="H62" i="12"/>
  <c r="I62" i="12"/>
  <c r="J62" i="12"/>
  <c r="K62" i="12"/>
  <c r="L62" i="12"/>
  <c r="M62" i="12"/>
  <c r="N62" i="12"/>
  <c r="O62" i="12"/>
  <c r="P62" i="12"/>
  <c r="Q62" i="12"/>
  <c r="B62" i="12"/>
  <c r="A176" i="14"/>
  <c r="A177" i="14" s="1"/>
  <c r="A178" i="14" s="1"/>
  <c r="A179" i="14" s="1"/>
  <c r="A180" i="14" s="1"/>
  <c r="A181" i="14" s="1"/>
  <c r="A182" i="14" s="1"/>
  <c r="A183" i="14" s="1"/>
  <c r="A184" i="14" s="1"/>
  <c r="A185" i="14" s="1"/>
  <c r="A186" i="14" s="1"/>
  <c r="R176" i="14"/>
  <c r="R177" i="14" s="1"/>
  <c r="R178" i="14" s="1"/>
  <c r="R179" i="14" s="1"/>
  <c r="R180" i="14" s="1"/>
  <c r="R181" i="14" s="1"/>
  <c r="R182" i="14" s="1"/>
  <c r="R183" i="14" s="1"/>
  <c r="R184" i="14" s="1"/>
  <c r="R185" i="14" s="1"/>
  <c r="R186" i="14" s="1"/>
  <c r="Q176" i="14"/>
  <c r="Q177" i="14" s="1"/>
  <c r="Q178" i="14" s="1"/>
  <c r="Q179" i="14" s="1"/>
  <c r="Q180" i="14" s="1"/>
  <c r="Q181" i="14" s="1"/>
  <c r="Q182" i="14" s="1"/>
  <c r="Q183" i="14" s="1"/>
  <c r="Q184" i="14" s="1"/>
  <c r="Q185" i="14" s="1"/>
  <c r="Q186" i="14" s="1"/>
  <c r="P176" i="14"/>
  <c r="P177" i="14" s="1"/>
  <c r="P178" i="14" s="1"/>
  <c r="P179" i="14" s="1"/>
  <c r="P180" i="14" s="1"/>
  <c r="P181" i="14" s="1"/>
  <c r="P182" i="14" s="1"/>
  <c r="P183" i="14" s="1"/>
  <c r="P184" i="14" s="1"/>
  <c r="P185" i="14" s="1"/>
  <c r="P186" i="14" s="1"/>
  <c r="O176" i="14"/>
  <c r="O177" i="14" s="1"/>
  <c r="O178" i="14" s="1"/>
  <c r="O179" i="14" s="1"/>
  <c r="O180" i="14" s="1"/>
  <c r="O181" i="14" s="1"/>
  <c r="O182" i="14" s="1"/>
  <c r="O183" i="14" s="1"/>
  <c r="O184" i="14" s="1"/>
  <c r="O185" i="14" s="1"/>
  <c r="O186" i="14" s="1"/>
  <c r="N176" i="14"/>
  <c r="N177" i="14" s="1"/>
  <c r="N178" i="14" s="1"/>
  <c r="N179" i="14" s="1"/>
  <c r="N180" i="14" s="1"/>
  <c r="N181" i="14" s="1"/>
  <c r="N182" i="14" s="1"/>
  <c r="N183" i="14" s="1"/>
  <c r="N184" i="14" s="1"/>
  <c r="N185" i="14" s="1"/>
  <c r="N186" i="14" s="1"/>
  <c r="M176" i="14"/>
  <c r="M177" i="14" s="1"/>
  <c r="M178" i="14" s="1"/>
  <c r="M179" i="14" s="1"/>
  <c r="M180" i="14" s="1"/>
  <c r="M181" i="14" s="1"/>
  <c r="M182" i="14" s="1"/>
  <c r="M183" i="14" s="1"/>
  <c r="M184" i="14" s="1"/>
  <c r="M185" i="14" s="1"/>
  <c r="M186" i="14" s="1"/>
  <c r="L176" i="14"/>
  <c r="L177" i="14" s="1"/>
  <c r="L178" i="14" s="1"/>
  <c r="L179" i="14" s="1"/>
  <c r="L180" i="14" s="1"/>
  <c r="L181" i="14" s="1"/>
  <c r="L182" i="14" s="1"/>
  <c r="L183" i="14" s="1"/>
  <c r="L184" i="14" s="1"/>
  <c r="L185" i="14" s="1"/>
  <c r="L186" i="14" s="1"/>
  <c r="K176" i="14"/>
  <c r="K177" i="14" s="1"/>
  <c r="K178" i="14" s="1"/>
  <c r="K179" i="14" s="1"/>
  <c r="K180" i="14" s="1"/>
  <c r="K181" i="14" s="1"/>
  <c r="K182" i="14" s="1"/>
  <c r="K183" i="14" s="1"/>
  <c r="K184" i="14" s="1"/>
  <c r="K185" i="14" s="1"/>
  <c r="K186" i="14" s="1"/>
  <c r="J176" i="14"/>
  <c r="J177" i="14" s="1"/>
  <c r="J178" i="14" s="1"/>
  <c r="J179" i="14" s="1"/>
  <c r="J180" i="14" s="1"/>
  <c r="J181" i="14" s="1"/>
  <c r="J182" i="14" s="1"/>
  <c r="J183" i="14" s="1"/>
  <c r="J184" i="14" s="1"/>
  <c r="J185" i="14" s="1"/>
  <c r="J186" i="14" s="1"/>
  <c r="I176" i="14"/>
  <c r="I177" i="14" s="1"/>
  <c r="I178" i="14" s="1"/>
  <c r="I179" i="14" s="1"/>
  <c r="I180" i="14" s="1"/>
  <c r="I181" i="14" s="1"/>
  <c r="I182" i="14" s="1"/>
  <c r="I183" i="14" s="1"/>
  <c r="I184" i="14" s="1"/>
  <c r="I185" i="14" s="1"/>
  <c r="I186" i="14" s="1"/>
  <c r="H176" i="14"/>
  <c r="H177" i="14" s="1"/>
  <c r="H178" i="14" s="1"/>
  <c r="H179" i="14" s="1"/>
  <c r="H180" i="14" s="1"/>
  <c r="H181" i="14" s="1"/>
  <c r="H182" i="14" s="1"/>
  <c r="H183" i="14" s="1"/>
  <c r="H184" i="14" s="1"/>
  <c r="H185" i="14" s="1"/>
  <c r="H186" i="14" s="1"/>
  <c r="G176" i="14"/>
  <c r="G177" i="14" s="1"/>
  <c r="G178" i="14" s="1"/>
  <c r="G179" i="14" s="1"/>
  <c r="G180" i="14" s="1"/>
  <c r="G181" i="14" s="1"/>
  <c r="G182" i="14" s="1"/>
  <c r="G183" i="14" s="1"/>
  <c r="G184" i="14" s="1"/>
  <c r="G185" i="14" s="1"/>
  <c r="G186" i="14" s="1"/>
  <c r="F176" i="14"/>
  <c r="F177" i="14" s="1"/>
  <c r="F178" i="14" s="1"/>
  <c r="F179" i="14" s="1"/>
  <c r="F180" i="14" s="1"/>
  <c r="F181" i="14" s="1"/>
  <c r="F182" i="14" s="1"/>
  <c r="F183" i="14" s="1"/>
  <c r="F184" i="14" s="1"/>
  <c r="F185" i="14" s="1"/>
  <c r="F186" i="14" s="1"/>
  <c r="E176" i="14"/>
  <c r="E177" i="14" s="1"/>
  <c r="E178" i="14" s="1"/>
  <c r="E179" i="14" s="1"/>
  <c r="E180" i="14" s="1"/>
  <c r="E181" i="14" s="1"/>
  <c r="E182" i="14" s="1"/>
  <c r="E183" i="14" s="1"/>
  <c r="E184" i="14" s="1"/>
  <c r="E185" i="14" s="1"/>
  <c r="E186" i="14" s="1"/>
  <c r="D176" i="14"/>
  <c r="D177" i="14" s="1"/>
  <c r="D178" i="14" s="1"/>
  <c r="D179" i="14" s="1"/>
  <c r="D180" i="14" s="1"/>
  <c r="D181" i="14" s="1"/>
  <c r="D182" i="14" s="1"/>
  <c r="D183" i="14" s="1"/>
  <c r="D184" i="14" s="1"/>
  <c r="D185" i="14" s="1"/>
  <c r="D186" i="14" s="1"/>
  <c r="C176" i="14"/>
  <c r="C177" i="14" s="1"/>
  <c r="C178" i="14" s="1"/>
  <c r="C179" i="14" s="1"/>
  <c r="C180" i="14" s="1"/>
  <c r="C181" i="14" s="1"/>
  <c r="C182" i="14" s="1"/>
  <c r="C183" i="14" s="1"/>
  <c r="C184" i="14" s="1"/>
  <c r="C185" i="14" s="1"/>
  <c r="C186" i="14" s="1"/>
  <c r="A320" i="10"/>
  <c r="A321" i="10" s="1"/>
  <c r="A322" i="10" s="1"/>
  <c r="A323" i="10" s="1"/>
  <c r="A324" i="10" s="1"/>
  <c r="A325" i="10" s="1"/>
  <c r="A326" i="10" s="1"/>
  <c r="A327" i="10" s="1"/>
  <c r="A328" i="10" s="1"/>
  <c r="A329" i="10" s="1"/>
  <c r="A330" i="10" s="1"/>
  <c r="P110" i="8"/>
  <c r="L110" i="8"/>
  <c r="J110" i="8"/>
  <c r="I110" i="8"/>
  <c r="F110" i="8"/>
  <c r="D110" i="8"/>
  <c r="Q110" i="8"/>
  <c r="O110" i="8"/>
  <c r="H110" i="8"/>
  <c r="G110" i="8"/>
  <c r="B110" i="8"/>
  <c r="N110" i="8"/>
  <c r="M110" i="8"/>
  <c r="K110" i="8"/>
  <c r="E110" i="8"/>
  <c r="C110" i="8"/>
  <c r="T6" i="10" l="1"/>
  <c r="G8" i="7"/>
  <c r="T5" i="14"/>
  <c r="AH5" i="14" s="1"/>
  <c r="X6" i="10" l="1"/>
  <c r="U6" i="10"/>
  <c r="AE6" i="10"/>
  <c r="AH6" i="10"/>
  <c r="Z6" i="10"/>
  <c r="AC6" i="10"/>
  <c r="AJ5" i="14"/>
  <c r="AF6" i="10"/>
  <c r="AD6" i="10"/>
  <c r="W6" i="10"/>
  <c r="Y6" i="10"/>
  <c r="AG6" i="10"/>
  <c r="AA6" i="10"/>
  <c r="AI6" i="10"/>
  <c r="AB6" i="10"/>
  <c r="AJ6" i="10"/>
  <c r="AA5" i="14"/>
  <c r="AB5" i="14"/>
  <c r="V6" i="10"/>
  <c r="AI5" i="14"/>
  <c r="V5" i="14"/>
  <c r="AD5" i="14"/>
  <c r="W5" i="14"/>
  <c r="AE5" i="14"/>
  <c r="AC5" i="14"/>
  <c r="U5" i="14"/>
  <c r="X5" i="14"/>
  <c r="AF5" i="14"/>
  <c r="Y5" i="14"/>
  <c r="AG5" i="14"/>
  <c r="Z5" i="14"/>
  <c r="A164" i="14"/>
  <c r="A165" i="14" s="1"/>
  <c r="A166" i="14" s="1"/>
  <c r="A167" i="14" s="1"/>
  <c r="A168" i="14" s="1"/>
  <c r="A169" i="14" s="1"/>
  <c r="A170" i="14" s="1"/>
  <c r="A171" i="14" s="1"/>
  <c r="A172" i="14" s="1"/>
  <c r="A173" i="14" s="1"/>
  <c r="A174" i="14" s="1"/>
  <c r="R163" i="14"/>
  <c r="R164" i="14" s="1"/>
  <c r="R165" i="14" s="1"/>
  <c r="R166" i="14" s="1"/>
  <c r="R167" i="14" s="1"/>
  <c r="R168" i="14" s="1"/>
  <c r="R169" i="14" s="1"/>
  <c r="R170" i="14" s="1"/>
  <c r="R171" i="14" s="1"/>
  <c r="R172" i="14" s="1"/>
  <c r="R173" i="14" s="1"/>
  <c r="R174" i="14" s="1"/>
  <c r="Q163" i="14"/>
  <c r="Q164" i="14" s="1"/>
  <c r="Q165" i="14" s="1"/>
  <c r="Q166" i="14" s="1"/>
  <c r="Q167" i="14" s="1"/>
  <c r="Q168" i="14" s="1"/>
  <c r="Q169" i="14" s="1"/>
  <c r="Q170" i="14" s="1"/>
  <c r="Q171" i="14" s="1"/>
  <c r="Q172" i="14" s="1"/>
  <c r="Q173" i="14" s="1"/>
  <c r="Q174" i="14" s="1"/>
  <c r="P163" i="14"/>
  <c r="P164" i="14" s="1"/>
  <c r="P165" i="14" s="1"/>
  <c r="P166" i="14" s="1"/>
  <c r="P167" i="14" s="1"/>
  <c r="P168" i="14" s="1"/>
  <c r="P169" i="14" s="1"/>
  <c r="P170" i="14" s="1"/>
  <c r="P171" i="14" s="1"/>
  <c r="P172" i="14" s="1"/>
  <c r="P173" i="14" s="1"/>
  <c r="P174" i="14" s="1"/>
  <c r="O163" i="14"/>
  <c r="O164" i="14" s="1"/>
  <c r="O165" i="14" s="1"/>
  <c r="O166" i="14" s="1"/>
  <c r="O167" i="14" s="1"/>
  <c r="O168" i="14" s="1"/>
  <c r="O169" i="14" s="1"/>
  <c r="O170" i="14" s="1"/>
  <c r="O171" i="14" s="1"/>
  <c r="O172" i="14" s="1"/>
  <c r="O173" i="14" s="1"/>
  <c r="O174" i="14" s="1"/>
  <c r="N163" i="14"/>
  <c r="N164" i="14" s="1"/>
  <c r="N165" i="14" s="1"/>
  <c r="N166" i="14" s="1"/>
  <c r="N167" i="14" s="1"/>
  <c r="N168" i="14" s="1"/>
  <c r="N169" i="14" s="1"/>
  <c r="N170" i="14" s="1"/>
  <c r="N171" i="14" s="1"/>
  <c r="N172" i="14" s="1"/>
  <c r="N173" i="14" s="1"/>
  <c r="N174" i="14" s="1"/>
  <c r="M163" i="14"/>
  <c r="M164" i="14" s="1"/>
  <c r="M165" i="14" s="1"/>
  <c r="M166" i="14" s="1"/>
  <c r="M167" i="14" s="1"/>
  <c r="M168" i="14" s="1"/>
  <c r="M169" i="14" s="1"/>
  <c r="M170" i="14" s="1"/>
  <c r="M171" i="14" s="1"/>
  <c r="M172" i="14" s="1"/>
  <c r="M173" i="14" s="1"/>
  <c r="M174" i="14" s="1"/>
  <c r="L163" i="14"/>
  <c r="L164" i="14" s="1"/>
  <c r="L165" i="14" s="1"/>
  <c r="L166" i="14" s="1"/>
  <c r="L167" i="14" s="1"/>
  <c r="L168" i="14" s="1"/>
  <c r="L169" i="14" s="1"/>
  <c r="L170" i="14" s="1"/>
  <c r="L171" i="14" s="1"/>
  <c r="L172" i="14" s="1"/>
  <c r="L173" i="14" s="1"/>
  <c r="L174" i="14" s="1"/>
  <c r="K163" i="14"/>
  <c r="K164" i="14" s="1"/>
  <c r="K165" i="14" s="1"/>
  <c r="K166" i="14" s="1"/>
  <c r="K167" i="14" s="1"/>
  <c r="K168" i="14" s="1"/>
  <c r="K169" i="14" s="1"/>
  <c r="K170" i="14" s="1"/>
  <c r="K171" i="14" s="1"/>
  <c r="K172" i="14" s="1"/>
  <c r="K173" i="14" s="1"/>
  <c r="K174" i="14" s="1"/>
  <c r="J163" i="14"/>
  <c r="J164" i="14" s="1"/>
  <c r="J165" i="14" s="1"/>
  <c r="J166" i="14" s="1"/>
  <c r="J167" i="14" s="1"/>
  <c r="J168" i="14" s="1"/>
  <c r="J169" i="14" s="1"/>
  <c r="J170" i="14" s="1"/>
  <c r="J171" i="14" s="1"/>
  <c r="J172" i="14" s="1"/>
  <c r="J173" i="14" s="1"/>
  <c r="J174" i="14" s="1"/>
  <c r="I163" i="14"/>
  <c r="I164" i="14" s="1"/>
  <c r="I165" i="14" s="1"/>
  <c r="I166" i="14" s="1"/>
  <c r="I167" i="14" s="1"/>
  <c r="I168" i="14" s="1"/>
  <c r="I169" i="14" s="1"/>
  <c r="I170" i="14" s="1"/>
  <c r="I171" i="14" s="1"/>
  <c r="I172" i="14" s="1"/>
  <c r="I173" i="14" s="1"/>
  <c r="I174" i="14" s="1"/>
  <c r="H163" i="14"/>
  <c r="H164" i="14" s="1"/>
  <c r="H165" i="14" s="1"/>
  <c r="H166" i="14" s="1"/>
  <c r="H167" i="14" s="1"/>
  <c r="H168" i="14" s="1"/>
  <c r="H169" i="14" s="1"/>
  <c r="H170" i="14" s="1"/>
  <c r="H171" i="14" s="1"/>
  <c r="H172" i="14" s="1"/>
  <c r="H173" i="14" s="1"/>
  <c r="H174" i="14" s="1"/>
  <c r="G163" i="14"/>
  <c r="G164" i="14" s="1"/>
  <c r="G165" i="14" s="1"/>
  <c r="G166" i="14" s="1"/>
  <c r="G167" i="14" s="1"/>
  <c r="G168" i="14" s="1"/>
  <c r="G169" i="14" s="1"/>
  <c r="G170" i="14" s="1"/>
  <c r="G171" i="14" s="1"/>
  <c r="G172" i="14" s="1"/>
  <c r="G173" i="14" s="1"/>
  <c r="G174" i="14" s="1"/>
  <c r="F163" i="14"/>
  <c r="F164" i="14" s="1"/>
  <c r="F165" i="14" s="1"/>
  <c r="F166" i="14" s="1"/>
  <c r="F167" i="14" s="1"/>
  <c r="F168" i="14" s="1"/>
  <c r="F169" i="14" s="1"/>
  <c r="F170" i="14" s="1"/>
  <c r="F171" i="14" s="1"/>
  <c r="F172" i="14" s="1"/>
  <c r="F173" i="14" s="1"/>
  <c r="F174" i="14" s="1"/>
  <c r="E163" i="14"/>
  <c r="E164" i="14" s="1"/>
  <c r="E165" i="14" s="1"/>
  <c r="E166" i="14" s="1"/>
  <c r="E167" i="14" s="1"/>
  <c r="E168" i="14" s="1"/>
  <c r="E169" i="14" s="1"/>
  <c r="E170" i="14" s="1"/>
  <c r="E171" i="14" s="1"/>
  <c r="E172" i="14" s="1"/>
  <c r="E173" i="14" s="1"/>
  <c r="E174" i="14" s="1"/>
  <c r="D163" i="14"/>
  <c r="D164" i="14" s="1"/>
  <c r="D165" i="14" s="1"/>
  <c r="D166" i="14" s="1"/>
  <c r="D167" i="14" s="1"/>
  <c r="D168" i="14" s="1"/>
  <c r="D169" i="14" s="1"/>
  <c r="D170" i="14" s="1"/>
  <c r="D171" i="14" s="1"/>
  <c r="D172" i="14" s="1"/>
  <c r="D173" i="14" s="1"/>
  <c r="D174" i="14" s="1"/>
  <c r="C163" i="14"/>
  <c r="C164" i="14" s="1"/>
  <c r="C165" i="14" s="1"/>
  <c r="C166" i="14" s="1"/>
  <c r="C167" i="14" s="1"/>
  <c r="C168" i="14" s="1"/>
  <c r="C169" i="14" s="1"/>
  <c r="C170" i="14" s="1"/>
  <c r="C171" i="14" s="1"/>
  <c r="C172" i="14" s="1"/>
  <c r="C173" i="14" s="1"/>
  <c r="C174" i="14" s="1"/>
  <c r="A152" i="14"/>
  <c r="A153" i="14" s="1"/>
  <c r="A154" i="14" s="1"/>
  <c r="A155" i="14" s="1"/>
  <c r="A156" i="14" s="1"/>
  <c r="A157" i="14" s="1"/>
  <c r="A158" i="14" s="1"/>
  <c r="A159" i="14" s="1"/>
  <c r="A160" i="14" s="1"/>
  <c r="A161" i="14" s="1"/>
  <c r="A162" i="14" s="1"/>
  <c r="R151" i="14"/>
  <c r="R152" i="14" s="1"/>
  <c r="R153" i="14" s="1"/>
  <c r="R154" i="14" s="1"/>
  <c r="R155" i="14" s="1"/>
  <c r="R156" i="14" s="1"/>
  <c r="R157" i="14" s="1"/>
  <c r="R158" i="14" s="1"/>
  <c r="R159" i="14" s="1"/>
  <c r="R160" i="14" s="1"/>
  <c r="R161" i="14" s="1"/>
  <c r="R162" i="14" s="1"/>
  <c r="Q151" i="14"/>
  <c r="Q152" i="14" s="1"/>
  <c r="Q153" i="14" s="1"/>
  <c r="Q154" i="14" s="1"/>
  <c r="Q155" i="14" s="1"/>
  <c r="Q156" i="14" s="1"/>
  <c r="Q157" i="14" s="1"/>
  <c r="Q158" i="14" s="1"/>
  <c r="Q159" i="14" s="1"/>
  <c r="Q160" i="14" s="1"/>
  <c r="Q161" i="14" s="1"/>
  <c r="Q162" i="14" s="1"/>
  <c r="P151" i="14"/>
  <c r="P152" i="14" s="1"/>
  <c r="P153" i="14" s="1"/>
  <c r="P154" i="14" s="1"/>
  <c r="P155" i="14" s="1"/>
  <c r="P156" i="14" s="1"/>
  <c r="P157" i="14" s="1"/>
  <c r="P158" i="14" s="1"/>
  <c r="P159" i="14" s="1"/>
  <c r="P160" i="14" s="1"/>
  <c r="P161" i="14" s="1"/>
  <c r="P162" i="14" s="1"/>
  <c r="O151" i="14"/>
  <c r="O152" i="14" s="1"/>
  <c r="O153" i="14" s="1"/>
  <c r="O154" i="14" s="1"/>
  <c r="O155" i="14" s="1"/>
  <c r="O156" i="14" s="1"/>
  <c r="O157" i="14" s="1"/>
  <c r="O158" i="14" s="1"/>
  <c r="O159" i="14" s="1"/>
  <c r="O160" i="14" s="1"/>
  <c r="O161" i="14" s="1"/>
  <c r="O162" i="14" s="1"/>
  <c r="N151" i="14"/>
  <c r="N152" i="14" s="1"/>
  <c r="N153" i="14" s="1"/>
  <c r="N154" i="14" s="1"/>
  <c r="N155" i="14" s="1"/>
  <c r="N156" i="14" s="1"/>
  <c r="N157" i="14" s="1"/>
  <c r="N158" i="14" s="1"/>
  <c r="N159" i="14" s="1"/>
  <c r="N160" i="14" s="1"/>
  <c r="N161" i="14" s="1"/>
  <c r="N162" i="14" s="1"/>
  <c r="M151" i="14"/>
  <c r="M152" i="14" s="1"/>
  <c r="M153" i="14" s="1"/>
  <c r="M154" i="14" s="1"/>
  <c r="M155" i="14" s="1"/>
  <c r="M156" i="14" s="1"/>
  <c r="M157" i="14" s="1"/>
  <c r="M158" i="14" s="1"/>
  <c r="M159" i="14" s="1"/>
  <c r="M160" i="14" s="1"/>
  <c r="M161" i="14" s="1"/>
  <c r="M162" i="14" s="1"/>
  <c r="L151" i="14"/>
  <c r="L152" i="14" s="1"/>
  <c r="L153" i="14" s="1"/>
  <c r="L154" i="14" s="1"/>
  <c r="L155" i="14" s="1"/>
  <c r="L156" i="14" s="1"/>
  <c r="L157" i="14" s="1"/>
  <c r="L158" i="14" s="1"/>
  <c r="L159" i="14" s="1"/>
  <c r="L160" i="14" s="1"/>
  <c r="L161" i="14" s="1"/>
  <c r="L162" i="14" s="1"/>
  <c r="K151" i="14"/>
  <c r="K152" i="14" s="1"/>
  <c r="K153" i="14" s="1"/>
  <c r="K154" i="14" s="1"/>
  <c r="K155" i="14" s="1"/>
  <c r="K156" i="14" s="1"/>
  <c r="K157" i="14" s="1"/>
  <c r="K158" i="14" s="1"/>
  <c r="K159" i="14" s="1"/>
  <c r="K160" i="14" s="1"/>
  <c r="K161" i="14" s="1"/>
  <c r="K162" i="14" s="1"/>
  <c r="J151" i="14"/>
  <c r="J152" i="14" s="1"/>
  <c r="J153" i="14" s="1"/>
  <c r="J154" i="14" s="1"/>
  <c r="J155" i="14" s="1"/>
  <c r="J156" i="14" s="1"/>
  <c r="J157" i="14" s="1"/>
  <c r="J158" i="14" s="1"/>
  <c r="J159" i="14" s="1"/>
  <c r="J160" i="14" s="1"/>
  <c r="J161" i="14" s="1"/>
  <c r="J162" i="14" s="1"/>
  <c r="I151" i="14"/>
  <c r="I152" i="14" s="1"/>
  <c r="I153" i="14" s="1"/>
  <c r="I154" i="14" s="1"/>
  <c r="I155" i="14" s="1"/>
  <c r="I156" i="14" s="1"/>
  <c r="I157" i="14" s="1"/>
  <c r="I158" i="14" s="1"/>
  <c r="I159" i="14" s="1"/>
  <c r="I160" i="14" s="1"/>
  <c r="I161" i="14" s="1"/>
  <c r="I162" i="14" s="1"/>
  <c r="H151" i="14"/>
  <c r="H152" i="14" s="1"/>
  <c r="H153" i="14" s="1"/>
  <c r="H154" i="14" s="1"/>
  <c r="H155" i="14" s="1"/>
  <c r="H156" i="14" s="1"/>
  <c r="H157" i="14" s="1"/>
  <c r="H158" i="14" s="1"/>
  <c r="H159" i="14" s="1"/>
  <c r="H160" i="14" s="1"/>
  <c r="H161" i="14" s="1"/>
  <c r="H162" i="14" s="1"/>
  <c r="G151" i="14"/>
  <c r="G152" i="14" s="1"/>
  <c r="G153" i="14" s="1"/>
  <c r="G154" i="14" s="1"/>
  <c r="G155" i="14" s="1"/>
  <c r="G156" i="14" s="1"/>
  <c r="G157" i="14" s="1"/>
  <c r="G158" i="14" s="1"/>
  <c r="G159" i="14" s="1"/>
  <c r="G160" i="14" s="1"/>
  <c r="G161" i="14" s="1"/>
  <c r="G162" i="14" s="1"/>
  <c r="F151" i="14"/>
  <c r="F152" i="14" s="1"/>
  <c r="F153" i="14" s="1"/>
  <c r="F154" i="14" s="1"/>
  <c r="F155" i="14" s="1"/>
  <c r="F156" i="14" s="1"/>
  <c r="F157" i="14" s="1"/>
  <c r="F158" i="14" s="1"/>
  <c r="F159" i="14" s="1"/>
  <c r="F160" i="14" s="1"/>
  <c r="F161" i="14" s="1"/>
  <c r="F162" i="14" s="1"/>
  <c r="E151" i="14"/>
  <c r="E152" i="14" s="1"/>
  <c r="E153" i="14" s="1"/>
  <c r="E154" i="14" s="1"/>
  <c r="E155" i="14" s="1"/>
  <c r="E156" i="14" s="1"/>
  <c r="E157" i="14" s="1"/>
  <c r="E158" i="14" s="1"/>
  <c r="E159" i="14" s="1"/>
  <c r="E160" i="14" s="1"/>
  <c r="E161" i="14" s="1"/>
  <c r="E162" i="14" s="1"/>
  <c r="D151" i="14"/>
  <c r="D152" i="14" s="1"/>
  <c r="D153" i="14" s="1"/>
  <c r="D154" i="14" s="1"/>
  <c r="D155" i="14" s="1"/>
  <c r="D156" i="14" s="1"/>
  <c r="D157" i="14" s="1"/>
  <c r="D158" i="14" s="1"/>
  <c r="D159" i="14" s="1"/>
  <c r="D160" i="14" s="1"/>
  <c r="D161" i="14" s="1"/>
  <c r="D162" i="14" s="1"/>
  <c r="C151" i="14"/>
  <c r="C152" i="14" s="1"/>
  <c r="C153" i="14" s="1"/>
  <c r="C154" i="14" s="1"/>
  <c r="C155" i="14" s="1"/>
  <c r="C156" i="14" s="1"/>
  <c r="C157" i="14" s="1"/>
  <c r="C158" i="14" s="1"/>
  <c r="C159" i="14" s="1"/>
  <c r="C160" i="14" s="1"/>
  <c r="C161" i="14" s="1"/>
  <c r="C162" i="14" s="1"/>
  <c r="A140" i="14"/>
  <c r="A141" i="14" s="1"/>
  <c r="A142" i="14" s="1"/>
  <c r="A143" i="14" s="1"/>
  <c r="A144" i="14" s="1"/>
  <c r="A145" i="14" s="1"/>
  <c r="A146" i="14" s="1"/>
  <c r="A147" i="14" s="1"/>
  <c r="A148" i="14" s="1"/>
  <c r="A149" i="14" s="1"/>
  <c r="A150" i="14" s="1"/>
  <c r="R139" i="14"/>
  <c r="R140" i="14" s="1"/>
  <c r="R141" i="14" s="1"/>
  <c r="R142" i="14" s="1"/>
  <c r="R143" i="14" s="1"/>
  <c r="R144" i="14" s="1"/>
  <c r="R145" i="14" s="1"/>
  <c r="R146" i="14" s="1"/>
  <c r="R147" i="14" s="1"/>
  <c r="R148" i="14" s="1"/>
  <c r="R149" i="14" s="1"/>
  <c r="R150" i="14" s="1"/>
  <c r="Q139" i="14"/>
  <c r="Q140" i="14" s="1"/>
  <c r="Q141" i="14" s="1"/>
  <c r="Q142" i="14" s="1"/>
  <c r="Q143" i="14" s="1"/>
  <c r="Q144" i="14" s="1"/>
  <c r="Q145" i="14" s="1"/>
  <c r="Q146" i="14" s="1"/>
  <c r="Q147" i="14" s="1"/>
  <c r="Q148" i="14" s="1"/>
  <c r="Q149" i="14" s="1"/>
  <c r="Q150" i="14" s="1"/>
  <c r="P139" i="14"/>
  <c r="P140" i="14" s="1"/>
  <c r="P141" i="14" s="1"/>
  <c r="P142" i="14" s="1"/>
  <c r="P143" i="14" s="1"/>
  <c r="P144" i="14" s="1"/>
  <c r="P145" i="14" s="1"/>
  <c r="P146" i="14" s="1"/>
  <c r="P147" i="14" s="1"/>
  <c r="P148" i="14" s="1"/>
  <c r="P149" i="14" s="1"/>
  <c r="P150" i="14" s="1"/>
  <c r="O139" i="14"/>
  <c r="O140" i="14" s="1"/>
  <c r="O141" i="14" s="1"/>
  <c r="O142" i="14" s="1"/>
  <c r="O143" i="14" s="1"/>
  <c r="O144" i="14" s="1"/>
  <c r="O145" i="14" s="1"/>
  <c r="O146" i="14" s="1"/>
  <c r="O147" i="14" s="1"/>
  <c r="O148" i="14" s="1"/>
  <c r="O149" i="14" s="1"/>
  <c r="O150" i="14" s="1"/>
  <c r="N139" i="14"/>
  <c r="N140" i="14" s="1"/>
  <c r="N141" i="14" s="1"/>
  <c r="N142" i="14" s="1"/>
  <c r="N143" i="14" s="1"/>
  <c r="N144" i="14" s="1"/>
  <c r="N145" i="14" s="1"/>
  <c r="N146" i="14" s="1"/>
  <c r="N147" i="14" s="1"/>
  <c r="N148" i="14" s="1"/>
  <c r="N149" i="14" s="1"/>
  <c r="N150" i="14" s="1"/>
  <c r="M139" i="14"/>
  <c r="M140" i="14" s="1"/>
  <c r="M141" i="14" s="1"/>
  <c r="M142" i="14" s="1"/>
  <c r="M143" i="14" s="1"/>
  <c r="M144" i="14" s="1"/>
  <c r="M145" i="14" s="1"/>
  <c r="M146" i="14" s="1"/>
  <c r="M147" i="14" s="1"/>
  <c r="M148" i="14" s="1"/>
  <c r="M149" i="14" s="1"/>
  <c r="M150" i="14" s="1"/>
  <c r="L139" i="14"/>
  <c r="L140" i="14" s="1"/>
  <c r="L141" i="14" s="1"/>
  <c r="L142" i="14" s="1"/>
  <c r="L143" i="14" s="1"/>
  <c r="L144" i="14" s="1"/>
  <c r="L145" i="14" s="1"/>
  <c r="L146" i="14" s="1"/>
  <c r="L147" i="14" s="1"/>
  <c r="L148" i="14" s="1"/>
  <c r="L149" i="14" s="1"/>
  <c r="L150" i="14" s="1"/>
  <c r="K139" i="14"/>
  <c r="K140" i="14" s="1"/>
  <c r="K141" i="14" s="1"/>
  <c r="K142" i="14" s="1"/>
  <c r="K143" i="14" s="1"/>
  <c r="K144" i="14" s="1"/>
  <c r="K145" i="14" s="1"/>
  <c r="K146" i="14" s="1"/>
  <c r="K147" i="14" s="1"/>
  <c r="K148" i="14" s="1"/>
  <c r="K149" i="14" s="1"/>
  <c r="K150" i="14" s="1"/>
  <c r="J139" i="14"/>
  <c r="J140" i="14" s="1"/>
  <c r="J141" i="14" s="1"/>
  <c r="J142" i="14" s="1"/>
  <c r="J143" i="14" s="1"/>
  <c r="J144" i="14" s="1"/>
  <c r="J145" i="14" s="1"/>
  <c r="J146" i="14" s="1"/>
  <c r="J147" i="14" s="1"/>
  <c r="J148" i="14" s="1"/>
  <c r="J149" i="14" s="1"/>
  <c r="J150" i="14" s="1"/>
  <c r="I139" i="14"/>
  <c r="I140" i="14" s="1"/>
  <c r="I141" i="14" s="1"/>
  <c r="I142" i="14" s="1"/>
  <c r="I143" i="14" s="1"/>
  <c r="I144" i="14" s="1"/>
  <c r="I145" i="14" s="1"/>
  <c r="I146" i="14" s="1"/>
  <c r="I147" i="14" s="1"/>
  <c r="I148" i="14" s="1"/>
  <c r="I149" i="14" s="1"/>
  <c r="I150" i="14" s="1"/>
  <c r="H139" i="14"/>
  <c r="H140" i="14" s="1"/>
  <c r="H141" i="14" s="1"/>
  <c r="H142" i="14" s="1"/>
  <c r="H143" i="14" s="1"/>
  <c r="H144" i="14" s="1"/>
  <c r="H145" i="14" s="1"/>
  <c r="H146" i="14" s="1"/>
  <c r="H147" i="14" s="1"/>
  <c r="H148" i="14" s="1"/>
  <c r="H149" i="14" s="1"/>
  <c r="H150" i="14" s="1"/>
  <c r="G139" i="14"/>
  <c r="G140" i="14" s="1"/>
  <c r="G141" i="14" s="1"/>
  <c r="G142" i="14" s="1"/>
  <c r="G143" i="14" s="1"/>
  <c r="G144" i="14" s="1"/>
  <c r="G145" i="14" s="1"/>
  <c r="G146" i="14" s="1"/>
  <c r="G147" i="14" s="1"/>
  <c r="G148" i="14" s="1"/>
  <c r="G149" i="14" s="1"/>
  <c r="G150" i="14" s="1"/>
  <c r="F139" i="14"/>
  <c r="F140" i="14" s="1"/>
  <c r="F141" i="14" s="1"/>
  <c r="F142" i="14" s="1"/>
  <c r="F143" i="14" s="1"/>
  <c r="F144" i="14" s="1"/>
  <c r="F145" i="14" s="1"/>
  <c r="F146" i="14" s="1"/>
  <c r="F147" i="14" s="1"/>
  <c r="F148" i="14" s="1"/>
  <c r="F149" i="14" s="1"/>
  <c r="F150" i="14" s="1"/>
  <c r="E139" i="14"/>
  <c r="E140" i="14" s="1"/>
  <c r="E141" i="14" s="1"/>
  <c r="E142" i="14" s="1"/>
  <c r="E143" i="14" s="1"/>
  <c r="E144" i="14" s="1"/>
  <c r="E145" i="14" s="1"/>
  <c r="E146" i="14" s="1"/>
  <c r="E147" i="14" s="1"/>
  <c r="E148" i="14" s="1"/>
  <c r="E149" i="14" s="1"/>
  <c r="E150" i="14" s="1"/>
  <c r="D139" i="14"/>
  <c r="D140" i="14" s="1"/>
  <c r="D141" i="14" s="1"/>
  <c r="D142" i="14" s="1"/>
  <c r="D143" i="14" s="1"/>
  <c r="D144" i="14" s="1"/>
  <c r="D145" i="14" s="1"/>
  <c r="D146" i="14" s="1"/>
  <c r="D147" i="14" s="1"/>
  <c r="D148" i="14" s="1"/>
  <c r="D149" i="14" s="1"/>
  <c r="D150" i="14" s="1"/>
  <c r="C139" i="14"/>
  <c r="C140" i="14" s="1"/>
  <c r="C141" i="14" s="1"/>
  <c r="C142" i="14" s="1"/>
  <c r="C143" i="14" s="1"/>
  <c r="C144" i="14" s="1"/>
  <c r="C145" i="14" s="1"/>
  <c r="C146" i="14" s="1"/>
  <c r="C147" i="14" s="1"/>
  <c r="C148" i="14" s="1"/>
  <c r="C149" i="14" s="1"/>
  <c r="C150" i="14" s="1"/>
  <c r="A128" i="14"/>
  <c r="A129" i="14" s="1"/>
  <c r="A130" i="14" s="1"/>
  <c r="A131" i="14" s="1"/>
  <c r="A132" i="14" s="1"/>
  <c r="A133" i="14" s="1"/>
  <c r="A134" i="14" s="1"/>
  <c r="A135" i="14" s="1"/>
  <c r="A136" i="14" s="1"/>
  <c r="A137" i="14" s="1"/>
  <c r="A138" i="14" s="1"/>
  <c r="R127" i="14"/>
  <c r="R128" i="14" s="1"/>
  <c r="R129" i="14" s="1"/>
  <c r="R130" i="14" s="1"/>
  <c r="R131" i="14" s="1"/>
  <c r="R132" i="14" s="1"/>
  <c r="R133" i="14" s="1"/>
  <c r="R134" i="14" s="1"/>
  <c r="R135" i="14" s="1"/>
  <c r="R136" i="14" s="1"/>
  <c r="R137" i="14" s="1"/>
  <c r="R138" i="14" s="1"/>
  <c r="Q127" i="14"/>
  <c r="Q128" i="14" s="1"/>
  <c r="Q129" i="14" s="1"/>
  <c r="Q130" i="14" s="1"/>
  <c r="Q131" i="14" s="1"/>
  <c r="Q132" i="14" s="1"/>
  <c r="Q133" i="14" s="1"/>
  <c r="Q134" i="14" s="1"/>
  <c r="Q135" i="14" s="1"/>
  <c r="Q136" i="14" s="1"/>
  <c r="Q137" i="14" s="1"/>
  <c r="Q138" i="14" s="1"/>
  <c r="P127" i="14"/>
  <c r="P128" i="14" s="1"/>
  <c r="P129" i="14" s="1"/>
  <c r="P130" i="14" s="1"/>
  <c r="P131" i="14" s="1"/>
  <c r="P132" i="14" s="1"/>
  <c r="P133" i="14" s="1"/>
  <c r="P134" i="14" s="1"/>
  <c r="P135" i="14" s="1"/>
  <c r="P136" i="14" s="1"/>
  <c r="P137" i="14" s="1"/>
  <c r="P138" i="14" s="1"/>
  <c r="O127" i="14"/>
  <c r="O128" i="14" s="1"/>
  <c r="O129" i="14" s="1"/>
  <c r="O130" i="14" s="1"/>
  <c r="O131" i="14" s="1"/>
  <c r="O132" i="14" s="1"/>
  <c r="O133" i="14" s="1"/>
  <c r="O134" i="14" s="1"/>
  <c r="O135" i="14" s="1"/>
  <c r="O136" i="14" s="1"/>
  <c r="O137" i="14" s="1"/>
  <c r="O138" i="14" s="1"/>
  <c r="N127" i="14"/>
  <c r="N128" i="14" s="1"/>
  <c r="N129" i="14" s="1"/>
  <c r="N130" i="14" s="1"/>
  <c r="N131" i="14" s="1"/>
  <c r="N132" i="14" s="1"/>
  <c r="N133" i="14" s="1"/>
  <c r="N134" i="14" s="1"/>
  <c r="N135" i="14" s="1"/>
  <c r="N136" i="14" s="1"/>
  <c r="N137" i="14" s="1"/>
  <c r="N138" i="14" s="1"/>
  <c r="M127" i="14"/>
  <c r="M128" i="14" s="1"/>
  <c r="M129" i="14" s="1"/>
  <c r="M130" i="14" s="1"/>
  <c r="M131" i="14" s="1"/>
  <c r="M132" i="14" s="1"/>
  <c r="M133" i="14" s="1"/>
  <c r="M134" i="14" s="1"/>
  <c r="M135" i="14" s="1"/>
  <c r="M136" i="14" s="1"/>
  <c r="M137" i="14" s="1"/>
  <c r="M138" i="14" s="1"/>
  <c r="L127" i="14"/>
  <c r="L128" i="14" s="1"/>
  <c r="L129" i="14" s="1"/>
  <c r="L130" i="14" s="1"/>
  <c r="L131" i="14" s="1"/>
  <c r="L132" i="14" s="1"/>
  <c r="L133" i="14" s="1"/>
  <c r="L134" i="14" s="1"/>
  <c r="L135" i="14" s="1"/>
  <c r="L136" i="14" s="1"/>
  <c r="L137" i="14" s="1"/>
  <c r="L138" i="14" s="1"/>
  <c r="K127" i="14"/>
  <c r="K128" i="14" s="1"/>
  <c r="K129" i="14" s="1"/>
  <c r="K130" i="14" s="1"/>
  <c r="K131" i="14" s="1"/>
  <c r="K132" i="14" s="1"/>
  <c r="K133" i="14" s="1"/>
  <c r="K134" i="14" s="1"/>
  <c r="K135" i="14" s="1"/>
  <c r="K136" i="14" s="1"/>
  <c r="K137" i="14" s="1"/>
  <c r="K138" i="14" s="1"/>
  <c r="J127" i="14"/>
  <c r="J128" i="14" s="1"/>
  <c r="J129" i="14" s="1"/>
  <c r="J130" i="14" s="1"/>
  <c r="J131" i="14" s="1"/>
  <c r="J132" i="14" s="1"/>
  <c r="J133" i="14" s="1"/>
  <c r="J134" i="14" s="1"/>
  <c r="J135" i="14" s="1"/>
  <c r="J136" i="14" s="1"/>
  <c r="J137" i="14" s="1"/>
  <c r="J138" i="14" s="1"/>
  <c r="I127" i="14"/>
  <c r="I128" i="14" s="1"/>
  <c r="I129" i="14" s="1"/>
  <c r="I130" i="14" s="1"/>
  <c r="I131" i="14" s="1"/>
  <c r="I132" i="14" s="1"/>
  <c r="I133" i="14" s="1"/>
  <c r="I134" i="14" s="1"/>
  <c r="I135" i="14" s="1"/>
  <c r="I136" i="14" s="1"/>
  <c r="I137" i="14" s="1"/>
  <c r="I138" i="14" s="1"/>
  <c r="H127" i="14"/>
  <c r="H128" i="14" s="1"/>
  <c r="H129" i="14" s="1"/>
  <c r="H130" i="14" s="1"/>
  <c r="H131" i="14" s="1"/>
  <c r="H132" i="14" s="1"/>
  <c r="H133" i="14" s="1"/>
  <c r="H134" i="14" s="1"/>
  <c r="H135" i="14" s="1"/>
  <c r="H136" i="14" s="1"/>
  <c r="H137" i="14" s="1"/>
  <c r="H138" i="14" s="1"/>
  <c r="G127" i="14"/>
  <c r="G128" i="14" s="1"/>
  <c r="G129" i="14" s="1"/>
  <c r="G130" i="14" s="1"/>
  <c r="G131" i="14" s="1"/>
  <c r="G132" i="14" s="1"/>
  <c r="G133" i="14" s="1"/>
  <c r="G134" i="14" s="1"/>
  <c r="G135" i="14" s="1"/>
  <c r="G136" i="14" s="1"/>
  <c r="G137" i="14" s="1"/>
  <c r="G138" i="14" s="1"/>
  <c r="F127" i="14"/>
  <c r="F128" i="14" s="1"/>
  <c r="F129" i="14" s="1"/>
  <c r="F130" i="14" s="1"/>
  <c r="F131" i="14" s="1"/>
  <c r="F132" i="14" s="1"/>
  <c r="F133" i="14" s="1"/>
  <c r="F134" i="14" s="1"/>
  <c r="F135" i="14" s="1"/>
  <c r="F136" i="14" s="1"/>
  <c r="F137" i="14" s="1"/>
  <c r="F138" i="14" s="1"/>
  <c r="E127" i="14"/>
  <c r="E128" i="14" s="1"/>
  <c r="E129" i="14" s="1"/>
  <c r="E130" i="14" s="1"/>
  <c r="E131" i="14" s="1"/>
  <c r="E132" i="14" s="1"/>
  <c r="E133" i="14" s="1"/>
  <c r="E134" i="14" s="1"/>
  <c r="E135" i="14" s="1"/>
  <c r="E136" i="14" s="1"/>
  <c r="E137" i="14" s="1"/>
  <c r="E138" i="14" s="1"/>
  <c r="D127" i="14"/>
  <c r="D128" i="14" s="1"/>
  <c r="D129" i="14" s="1"/>
  <c r="D130" i="14" s="1"/>
  <c r="D131" i="14" s="1"/>
  <c r="D132" i="14" s="1"/>
  <c r="D133" i="14" s="1"/>
  <c r="D134" i="14" s="1"/>
  <c r="D135" i="14" s="1"/>
  <c r="D136" i="14" s="1"/>
  <c r="D137" i="14" s="1"/>
  <c r="D138" i="14" s="1"/>
  <c r="C127" i="14"/>
  <c r="C128" i="14" s="1"/>
  <c r="C129" i="14" s="1"/>
  <c r="C130" i="14" s="1"/>
  <c r="C131" i="14" s="1"/>
  <c r="C132" i="14" s="1"/>
  <c r="C133" i="14" s="1"/>
  <c r="C134" i="14" s="1"/>
  <c r="C135" i="14" s="1"/>
  <c r="C136" i="14" s="1"/>
  <c r="C137" i="14" s="1"/>
  <c r="C138" i="14" s="1"/>
  <c r="R115" i="14"/>
  <c r="R116" i="14" s="1"/>
  <c r="R117" i="14" s="1"/>
  <c r="R118" i="14" s="1"/>
  <c r="R119" i="14" s="1"/>
  <c r="R120" i="14" s="1"/>
  <c r="R121" i="14" s="1"/>
  <c r="R122" i="14" s="1"/>
  <c r="R123" i="14" s="1"/>
  <c r="R124" i="14" s="1"/>
  <c r="R125" i="14" s="1"/>
  <c r="R126" i="14" s="1"/>
  <c r="Q115" i="14"/>
  <c r="Q116" i="14" s="1"/>
  <c r="Q117" i="14" s="1"/>
  <c r="Q118" i="14" s="1"/>
  <c r="Q119" i="14" s="1"/>
  <c r="Q120" i="14" s="1"/>
  <c r="Q121" i="14" s="1"/>
  <c r="Q122" i="14" s="1"/>
  <c r="Q123" i="14" s="1"/>
  <c r="Q124" i="14" s="1"/>
  <c r="Q125" i="14" s="1"/>
  <c r="Q126" i="14" s="1"/>
  <c r="P115" i="14"/>
  <c r="P116" i="14" s="1"/>
  <c r="P117" i="14" s="1"/>
  <c r="P118" i="14" s="1"/>
  <c r="P119" i="14" s="1"/>
  <c r="P120" i="14" s="1"/>
  <c r="P121" i="14" s="1"/>
  <c r="P122" i="14" s="1"/>
  <c r="P123" i="14" s="1"/>
  <c r="P124" i="14" s="1"/>
  <c r="P125" i="14" s="1"/>
  <c r="P126" i="14" s="1"/>
  <c r="O115" i="14"/>
  <c r="O116" i="14" s="1"/>
  <c r="O117" i="14" s="1"/>
  <c r="O118" i="14" s="1"/>
  <c r="O119" i="14" s="1"/>
  <c r="O120" i="14" s="1"/>
  <c r="O121" i="14" s="1"/>
  <c r="O122" i="14" s="1"/>
  <c r="O123" i="14" s="1"/>
  <c r="O124" i="14" s="1"/>
  <c r="O125" i="14" s="1"/>
  <c r="O126" i="14" s="1"/>
  <c r="N115" i="14"/>
  <c r="N116" i="14" s="1"/>
  <c r="N117" i="14" s="1"/>
  <c r="N118" i="14" s="1"/>
  <c r="N119" i="14" s="1"/>
  <c r="N120" i="14" s="1"/>
  <c r="N121" i="14" s="1"/>
  <c r="N122" i="14" s="1"/>
  <c r="N123" i="14" s="1"/>
  <c r="N124" i="14" s="1"/>
  <c r="N125" i="14" s="1"/>
  <c r="N126" i="14" s="1"/>
  <c r="M115" i="14"/>
  <c r="M116" i="14" s="1"/>
  <c r="M117" i="14" s="1"/>
  <c r="M118" i="14" s="1"/>
  <c r="M119" i="14" s="1"/>
  <c r="M120" i="14" s="1"/>
  <c r="M121" i="14" s="1"/>
  <c r="M122" i="14" s="1"/>
  <c r="M123" i="14" s="1"/>
  <c r="M124" i="14" s="1"/>
  <c r="M125" i="14" s="1"/>
  <c r="M126" i="14" s="1"/>
  <c r="L115" i="14"/>
  <c r="L116" i="14" s="1"/>
  <c r="L117" i="14" s="1"/>
  <c r="L118" i="14" s="1"/>
  <c r="L119" i="14" s="1"/>
  <c r="L120" i="14" s="1"/>
  <c r="L121" i="14" s="1"/>
  <c r="L122" i="14" s="1"/>
  <c r="L123" i="14" s="1"/>
  <c r="L124" i="14" s="1"/>
  <c r="L125" i="14" s="1"/>
  <c r="L126" i="14" s="1"/>
  <c r="K115" i="14"/>
  <c r="K116" i="14" s="1"/>
  <c r="K117" i="14" s="1"/>
  <c r="K118" i="14" s="1"/>
  <c r="K119" i="14" s="1"/>
  <c r="K120" i="14" s="1"/>
  <c r="K121" i="14" s="1"/>
  <c r="K122" i="14" s="1"/>
  <c r="K123" i="14" s="1"/>
  <c r="K124" i="14" s="1"/>
  <c r="K125" i="14" s="1"/>
  <c r="K126" i="14" s="1"/>
  <c r="J115" i="14"/>
  <c r="J116" i="14" s="1"/>
  <c r="J117" i="14" s="1"/>
  <c r="J118" i="14" s="1"/>
  <c r="J119" i="14" s="1"/>
  <c r="J120" i="14" s="1"/>
  <c r="J121" i="14" s="1"/>
  <c r="J122" i="14" s="1"/>
  <c r="J123" i="14" s="1"/>
  <c r="J124" i="14" s="1"/>
  <c r="J125" i="14" s="1"/>
  <c r="J126" i="14" s="1"/>
  <c r="I115" i="14"/>
  <c r="I116" i="14" s="1"/>
  <c r="I117" i="14" s="1"/>
  <c r="I118" i="14" s="1"/>
  <c r="I119" i="14" s="1"/>
  <c r="I120" i="14" s="1"/>
  <c r="I121" i="14" s="1"/>
  <c r="I122" i="14" s="1"/>
  <c r="I123" i="14" s="1"/>
  <c r="I124" i="14" s="1"/>
  <c r="I125" i="14" s="1"/>
  <c r="I126" i="14" s="1"/>
  <c r="H115" i="14"/>
  <c r="H116" i="14" s="1"/>
  <c r="H117" i="14" s="1"/>
  <c r="H118" i="14" s="1"/>
  <c r="H119" i="14" s="1"/>
  <c r="H120" i="14" s="1"/>
  <c r="H121" i="14" s="1"/>
  <c r="H122" i="14" s="1"/>
  <c r="H123" i="14" s="1"/>
  <c r="H124" i="14" s="1"/>
  <c r="H125" i="14" s="1"/>
  <c r="H126" i="14" s="1"/>
  <c r="G115" i="14"/>
  <c r="G116" i="14" s="1"/>
  <c r="G117" i="14" s="1"/>
  <c r="G118" i="14" s="1"/>
  <c r="G119" i="14" s="1"/>
  <c r="G120" i="14" s="1"/>
  <c r="G121" i="14" s="1"/>
  <c r="G122" i="14" s="1"/>
  <c r="G123" i="14" s="1"/>
  <c r="G124" i="14" s="1"/>
  <c r="G125" i="14" s="1"/>
  <c r="G126" i="14" s="1"/>
  <c r="F115" i="14"/>
  <c r="F116" i="14" s="1"/>
  <c r="F117" i="14" s="1"/>
  <c r="F118" i="14" s="1"/>
  <c r="F119" i="14" s="1"/>
  <c r="F120" i="14" s="1"/>
  <c r="F121" i="14" s="1"/>
  <c r="F122" i="14" s="1"/>
  <c r="F123" i="14" s="1"/>
  <c r="F124" i="14" s="1"/>
  <c r="F125" i="14" s="1"/>
  <c r="F126" i="14" s="1"/>
  <c r="E115" i="14"/>
  <c r="E116" i="14" s="1"/>
  <c r="E117" i="14" s="1"/>
  <c r="E118" i="14" s="1"/>
  <c r="E119" i="14" s="1"/>
  <c r="E120" i="14" s="1"/>
  <c r="E121" i="14" s="1"/>
  <c r="E122" i="14" s="1"/>
  <c r="E123" i="14" s="1"/>
  <c r="E124" i="14" s="1"/>
  <c r="E125" i="14" s="1"/>
  <c r="E126" i="14" s="1"/>
  <c r="D115" i="14"/>
  <c r="D116" i="14" s="1"/>
  <c r="D117" i="14" s="1"/>
  <c r="D118" i="14" s="1"/>
  <c r="D119" i="14" s="1"/>
  <c r="D120" i="14" s="1"/>
  <c r="D121" i="14" s="1"/>
  <c r="D122" i="14" s="1"/>
  <c r="D123" i="14" s="1"/>
  <c r="D124" i="14" s="1"/>
  <c r="D125" i="14" s="1"/>
  <c r="D126" i="14" s="1"/>
  <c r="C115" i="14"/>
  <c r="C116" i="14" s="1"/>
  <c r="C117" i="14" s="1"/>
  <c r="C118" i="14" s="1"/>
  <c r="C119" i="14" s="1"/>
  <c r="C120" i="14" s="1"/>
  <c r="C121" i="14" s="1"/>
  <c r="C122" i="14" s="1"/>
  <c r="C123" i="14" s="1"/>
  <c r="C124" i="14" s="1"/>
  <c r="C125" i="14" s="1"/>
  <c r="C126" i="14" s="1"/>
  <c r="R103" i="14"/>
  <c r="R104" i="14" s="1"/>
  <c r="R105" i="14" s="1"/>
  <c r="R106" i="14" s="1"/>
  <c r="R107" i="14" s="1"/>
  <c r="R108" i="14" s="1"/>
  <c r="R109" i="14" s="1"/>
  <c r="R110" i="14" s="1"/>
  <c r="R111" i="14" s="1"/>
  <c r="R112" i="14" s="1"/>
  <c r="R113" i="14" s="1"/>
  <c r="R114" i="14" s="1"/>
  <c r="Q103" i="14"/>
  <c r="Q104" i="14" s="1"/>
  <c r="Q105" i="14" s="1"/>
  <c r="Q106" i="14" s="1"/>
  <c r="Q107" i="14" s="1"/>
  <c r="Q108" i="14" s="1"/>
  <c r="Q109" i="14" s="1"/>
  <c r="Q110" i="14" s="1"/>
  <c r="Q111" i="14" s="1"/>
  <c r="Q112" i="14" s="1"/>
  <c r="Q113" i="14" s="1"/>
  <c r="Q114" i="14" s="1"/>
  <c r="P103" i="14"/>
  <c r="P104" i="14" s="1"/>
  <c r="P105" i="14" s="1"/>
  <c r="P106" i="14" s="1"/>
  <c r="P107" i="14" s="1"/>
  <c r="P108" i="14" s="1"/>
  <c r="P109" i="14" s="1"/>
  <c r="P110" i="14" s="1"/>
  <c r="P111" i="14" s="1"/>
  <c r="P112" i="14" s="1"/>
  <c r="P113" i="14" s="1"/>
  <c r="P114" i="14" s="1"/>
  <c r="O103" i="14"/>
  <c r="O104" i="14" s="1"/>
  <c r="O105" i="14" s="1"/>
  <c r="O106" i="14" s="1"/>
  <c r="O107" i="14" s="1"/>
  <c r="O108" i="14" s="1"/>
  <c r="O109" i="14" s="1"/>
  <c r="O110" i="14" s="1"/>
  <c r="O111" i="14" s="1"/>
  <c r="O112" i="14" s="1"/>
  <c r="O113" i="14" s="1"/>
  <c r="O114" i="14" s="1"/>
  <c r="N103" i="14"/>
  <c r="N104" i="14" s="1"/>
  <c r="N105" i="14" s="1"/>
  <c r="N106" i="14" s="1"/>
  <c r="N107" i="14" s="1"/>
  <c r="N108" i="14" s="1"/>
  <c r="N109" i="14" s="1"/>
  <c r="N110" i="14" s="1"/>
  <c r="N111" i="14" s="1"/>
  <c r="N112" i="14" s="1"/>
  <c r="N113" i="14" s="1"/>
  <c r="N114" i="14" s="1"/>
  <c r="M103" i="14"/>
  <c r="M104" i="14" s="1"/>
  <c r="M105" i="14" s="1"/>
  <c r="M106" i="14" s="1"/>
  <c r="M107" i="14" s="1"/>
  <c r="M108" i="14" s="1"/>
  <c r="M109" i="14" s="1"/>
  <c r="M110" i="14" s="1"/>
  <c r="M111" i="14" s="1"/>
  <c r="M112" i="14" s="1"/>
  <c r="M113" i="14" s="1"/>
  <c r="M114" i="14" s="1"/>
  <c r="L103" i="14"/>
  <c r="L104" i="14" s="1"/>
  <c r="L105" i="14" s="1"/>
  <c r="L106" i="14" s="1"/>
  <c r="L107" i="14" s="1"/>
  <c r="L108" i="14" s="1"/>
  <c r="L109" i="14" s="1"/>
  <c r="L110" i="14" s="1"/>
  <c r="L111" i="14" s="1"/>
  <c r="L112" i="14" s="1"/>
  <c r="L113" i="14" s="1"/>
  <c r="L114" i="14" s="1"/>
  <c r="K103" i="14"/>
  <c r="K104" i="14" s="1"/>
  <c r="K105" i="14" s="1"/>
  <c r="K106" i="14" s="1"/>
  <c r="K107" i="14" s="1"/>
  <c r="K108" i="14" s="1"/>
  <c r="K109" i="14" s="1"/>
  <c r="K110" i="14" s="1"/>
  <c r="K111" i="14" s="1"/>
  <c r="K112" i="14" s="1"/>
  <c r="K113" i="14" s="1"/>
  <c r="K114" i="14" s="1"/>
  <c r="J103" i="14"/>
  <c r="J104" i="14" s="1"/>
  <c r="J105" i="14" s="1"/>
  <c r="J106" i="14" s="1"/>
  <c r="J107" i="14" s="1"/>
  <c r="J108" i="14" s="1"/>
  <c r="J109" i="14" s="1"/>
  <c r="J110" i="14" s="1"/>
  <c r="J111" i="14" s="1"/>
  <c r="J112" i="14" s="1"/>
  <c r="J113" i="14" s="1"/>
  <c r="J114" i="14" s="1"/>
  <c r="I103" i="14"/>
  <c r="I104" i="14" s="1"/>
  <c r="I105" i="14" s="1"/>
  <c r="I106" i="14" s="1"/>
  <c r="I107" i="14" s="1"/>
  <c r="I108" i="14" s="1"/>
  <c r="I109" i="14" s="1"/>
  <c r="I110" i="14" s="1"/>
  <c r="I111" i="14" s="1"/>
  <c r="I112" i="14" s="1"/>
  <c r="I113" i="14" s="1"/>
  <c r="I114" i="14" s="1"/>
  <c r="H103" i="14"/>
  <c r="H104" i="14" s="1"/>
  <c r="H105" i="14" s="1"/>
  <c r="H106" i="14" s="1"/>
  <c r="H107" i="14" s="1"/>
  <c r="H108" i="14" s="1"/>
  <c r="H109" i="14" s="1"/>
  <c r="H110" i="14" s="1"/>
  <c r="H111" i="14" s="1"/>
  <c r="H112" i="14" s="1"/>
  <c r="H113" i="14" s="1"/>
  <c r="H114" i="14" s="1"/>
  <c r="G103" i="14"/>
  <c r="G104" i="14" s="1"/>
  <c r="G105" i="14" s="1"/>
  <c r="G106" i="14" s="1"/>
  <c r="G107" i="14" s="1"/>
  <c r="G108" i="14" s="1"/>
  <c r="G109" i="14" s="1"/>
  <c r="G110" i="14" s="1"/>
  <c r="G111" i="14" s="1"/>
  <c r="G112" i="14" s="1"/>
  <c r="G113" i="14" s="1"/>
  <c r="G114" i="14" s="1"/>
  <c r="F103" i="14"/>
  <c r="F104" i="14" s="1"/>
  <c r="F105" i="14" s="1"/>
  <c r="F106" i="14" s="1"/>
  <c r="F107" i="14" s="1"/>
  <c r="F108" i="14" s="1"/>
  <c r="F109" i="14" s="1"/>
  <c r="F110" i="14" s="1"/>
  <c r="F111" i="14" s="1"/>
  <c r="F112" i="14" s="1"/>
  <c r="F113" i="14" s="1"/>
  <c r="F114" i="14" s="1"/>
  <c r="E103" i="14"/>
  <c r="E104" i="14" s="1"/>
  <c r="E105" i="14" s="1"/>
  <c r="E106" i="14" s="1"/>
  <c r="E107" i="14" s="1"/>
  <c r="E108" i="14" s="1"/>
  <c r="E109" i="14" s="1"/>
  <c r="E110" i="14" s="1"/>
  <c r="E111" i="14" s="1"/>
  <c r="E112" i="14" s="1"/>
  <c r="E113" i="14" s="1"/>
  <c r="E114" i="14" s="1"/>
  <c r="D103" i="14"/>
  <c r="D104" i="14" s="1"/>
  <c r="D105" i="14" s="1"/>
  <c r="D106" i="14" s="1"/>
  <c r="D107" i="14" s="1"/>
  <c r="D108" i="14" s="1"/>
  <c r="D109" i="14" s="1"/>
  <c r="D110" i="14" s="1"/>
  <c r="D111" i="14" s="1"/>
  <c r="D112" i="14" s="1"/>
  <c r="D113" i="14" s="1"/>
  <c r="D114" i="14" s="1"/>
  <c r="C103" i="14"/>
  <c r="C104" i="14" s="1"/>
  <c r="C105" i="14" s="1"/>
  <c r="C106" i="14" s="1"/>
  <c r="C107" i="14" s="1"/>
  <c r="C108" i="14" s="1"/>
  <c r="C109" i="14" s="1"/>
  <c r="C110" i="14" s="1"/>
  <c r="C111" i="14" s="1"/>
  <c r="C112" i="14" s="1"/>
  <c r="C113" i="14" s="1"/>
  <c r="C114" i="14" s="1"/>
  <c r="R91" i="14"/>
  <c r="R92" i="14" s="1"/>
  <c r="R93" i="14" s="1"/>
  <c r="R94" i="14" s="1"/>
  <c r="R95" i="14" s="1"/>
  <c r="R96" i="14" s="1"/>
  <c r="R97" i="14" s="1"/>
  <c r="R98" i="14" s="1"/>
  <c r="R99" i="14" s="1"/>
  <c r="R100" i="14" s="1"/>
  <c r="R101" i="14" s="1"/>
  <c r="R102" i="14" s="1"/>
  <c r="Q91" i="14"/>
  <c r="Q92" i="14" s="1"/>
  <c r="Q93" i="14" s="1"/>
  <c r="Q94" i="14" s="1"/>
  <c r="Q95" i="14" s="1"/>
  <c r="Q96" i="14" s="1"/>
  <c r="Q97" i="14" s="1"/>
  <c r="Q98" i="14" s="1"/>
  <c r="Q99" i="14" s="1"/>
  <c r="Q100" i="14" s="1"/>
  <c r="Q101" i="14" s="1"/>
  <c r="Q102" i="14" s="1"/>
  <c r="P91" i="14"/>
  <c r="P92" i="14" s="1"/>
  <c r="P93" i="14" s="1"/>
  <c r="P94" i="14" s="1"/>
  <c r="P95" i="14" s="1"/>
  <c r="P96" i="14" s="1"/>
  <c r="P97" i="14" s="1"/>
  <c r="P98" i="14" s="1"/>
  <c r="P99" i="14" s="1"/>
  <c r="P100" i="14" s="1"/>
  <c r="P101" i="14" s="1"/>
  <c r="P102" i="14" s="1"/>
  <c r="O91" i="14"/>
  <c r="O92" i="14" s="1"/>
  <c r="O93" i="14" s="1"/>
  <c r="O94" i="14" s="1"/>
  <c r="O95" i="14" s="1"/>
  <c r="O96" i="14" s="1"/>
  <c r="O97" i="14" s="1"/>
  <c r="O98" i="14" s="1"/>
  <c r="O99" i="14" s="1"/>
  <c r="O100" i="14" s="1"/>
  <c r="O101" i="14" s="1"/>
  <c r="O102" i="14" s="1"/>
  <c r="N91" i="14"/>
  <c r="N92" i="14" s="1"/>
  <c r="N93" i="14" s="1"/>
  <c r="N94" i="14" s="1"/>
  <c r="N95" i="14" s="1"/>
  <c r="N96" i="14" s="1"/>
  <c r="N97" i="14" s="1"/>
  <c r="N98" i="14" s="1"/>
  <c r="N99" i="14" s="1"/>
  <c r="N100" i="14" s="1"/>
  <c r="N101" i="14" s="1"/>
  <c r="N102" i="14" s="1"/>
  <c r="M91" i="14"/>
  <c r="M92" i="14" s="1"/>
  <c r="M93" i="14" s="1"/>
  <c r="M94" i="14" s="1"/>
  <c r="M95" i="14" s="1"/>
  <c r="M96" i="14" s="1"/>
  <c r="M97" i="14" s="1"/>
  <c r="M98" i="14" s="1"/>
  <c r="M99" i="14" s="1"/>
  <c r="M100" i="14" s="1"/>
  <c r="M101" i="14" s="1"/>
  <c r="M102" i="14" s="1"/>
  <c r="L91" i="14"/>
  <c r="L92" i="14" s="1"/>
  <c r="L93" i="14" s="1"/>
  <c r="L94" i="14" s="1"/>
  <c r="L95" i="14" s="1"/>
  <c r="L96" i="14" s="1"/>
  <c r="L97" i="14" s="1"/>
  <c r="L98" i="14" s="1"/>
  <c r="L99" i="14" s="1"/>
  <c r="L100" i="14" s="1"/>
  <c r="L101" i="14" s="1"/>
  <c r="L102" i="14" s="1"/>
  <c r="K91" i="14"/>
  <c r="K92" i="14" s="1"/>
  <c r="K93" i="14" s="1"/>
  <c r="K94" i="14" s="1"/>
  <c r="K95" i="14" s="1"/>
  <c r="K96" i="14" s="1"/>
  <c r="K97" i="14" s="1"/>
  <c r="K98" i="14" s="1"/>
  <c r="K99" i="14" s="1"/>
  <c r="K100" i="14" s="1"/>
  <c r="K101" i="14" s="1"/>
  <c r="K102" i="14" s="1"/>
  <c r="J91" i="14"/>
  <c r="J92" i="14" s="1"/>
  <c r="J93" i="14" s="1"/>
  <c r="J94" i="14" s="1"/>
  <c r="J95" i="14" s="1"/>
  <c r="J96" i="14" s="1"/>
  <c r="J97" i="14" s="1"/>
  <c r="J98" i="14" s="1"/>
  <c r="J99" i="14" s="1"/>
  <c r="J100" i="14" s="1"/>
  <c r="J101" i="14" s="1"/>
  <c r="J102" i="14" s="1"/>
  <c r="I91" i="14"/>
  <c r="I92" i="14" s="1"/>
  <c r="I93" i="14" s="1"/>
  <c r="I94" i="14" s="1"/>
  <c r="I95" i="14" s="1"/>
  <c r="I96" i="14" s="1"/>
  <c r="I97" i="14" s="1"/>
  <c r="I98" i="14" s="1"/>
  <c r="I99" i="14" s="1"/>
  <c r="I100" i="14" s="1"/>
  <c r="I101" i="14" s="1"/>
  <c r="I102" i="14" s="1"/>
  <c r="H91" i="14"/>
  <c r="H92" i="14" s="1"/>
  <c r="H93" i="14" s="1"/>
  <c r="H94" i="14" s="1"/>
  <c r="H95" i="14" s="1"/>
  <c r="H96" i="14" s="1"/>
  <c r="H97" i="14" s="1"/>
  <c r="H98" i="14" s="1"/>
  <c r="H99" i="14" s="1"/>
  <c r="H100" i="14" s="1"/>
  <c r="H101" i="14" s="1"/>
  <c r="H102" i="14" s="1"/>
  <c r="G91" i="14"/>
  <c r="G92" i="14" s="1"/>
  <c r="G93" i="14" s="1"/>
  <c r="G94" i="14" s="1"/>
  <c r="G95" i="14" s="1"/>
  <c r="G96" i="14" s="1"/>
  <c r="G97" i="14" s="1"/>
  <c r="G98" i="14" s="1"/>
  <c r="G99" i="14" s="1"/>
  <c r="G100" i="14" s="1"/>
  <c r="G101" i="14" s="1"/>
  <c r="G102" i="14" s="1"/>
  <c r="F91" i="14"/>
  <c r="F92" i="14" s="1"/>
  <c r="F93" i="14" s="1"/>
  <c r="F94" i="14" s="1"/>
  <c r="F95" i="14" s="1"/>
  <c r="F96" i="14" s="1"/>
  <c r="F97" i="14" s="1"/>
  <c r="F98" i="14" s="1"/>
  <c r="F99" i="14" s="1"/>
  <c r="F100" i="14" s="1"/>
  <c r="F101" i="14" s="1"/>
  <c r="F102" i="14" s="1"/>
  <c r="E91" i="14"/>
  <c r="E92" i="14" s="1"/>
  <c r="E93" i="14" s="1"/>
  <c r="E94" i="14" s="1"/>
  <c r="E95" i="14" s="1"/>
  <c r="E96" i="14" s="1"/>
  <c r="E97" i="14" s="1"/>
  <c r="E98" i="14" s="1"/>
  <c r="E99" i="14" s="1"/>
  <c r="E100" i="14" s="1"/>
  <c r="E101" i="14" s="1"/>
  <c r="E102" i="14" s="1"/>
  <c r="D91" i="14"/>
  <c r="D92" i="14" s="1"/>
  <c r="D93" i="14" s="1"/>
  <c r="D94" i="14" s="1"/>
  <c r="D95" i="14" s="1"/>
  <c r="D96" i="14" s="1"/>
  <c r="D97" i="14" s="1"/>
  <c r="D98" i="14" s="1"/>
  <c r="D99" i="14" s="1"/>
  <c r="D100" i="14" s="1"/>
  <c r="D101" i="14" s="1"/>
  <c r="D102" i="14" s="1"/>
  <c r="C91" i="14"/>
  <c r="C92" i="14" s="1"/>
  <c r="C93" i="14" s="1"/>
  <c r="C94" i="14" s="1"/>
  <c r="C95" i="14" s="1"/>
  <c r="C96" i="14" s="1"/>
  <c r="C97" i="14" s="1"/>
  <c r="C98" i="14" s="1"/>
  <c r="C99" i="14" s="1"/>
  <c r="C100" i="14" s="1"/>
  <c r="C101" i="14" s="1"/>
  <c r="C102" i="14" s="1"/>
  <c r="R79" i="14"/>
  <c r="R80" i="14" s="1"/>
  <c r="R81" i="14" s="1"/>
  <c r="R82" i="14" s="1"/>
  <c r="R83" i="14" s="1"/>
  <c r="R84" i="14" s="1"/>
  <c r="R85" i="14" s="1"/>
  <c r="R86" i="14" s="1"/>
  <c r="R87" i="14" s="1"/>
  <c r="R88" i="14" s="1"/>
  <c r="R89" i="14" s="1"/>
  <c r="R90" i="14" s="1"/>
  <c r="Q79" i="14"/>
  <c r="Q80" i="14" s="1"/>
  <c r="Q81" i="14" s="1"/>
  <c r="Q82" i="14" s="1"/>
  <c r="Q83" i="14" s="1"/>
  <c r="Q84" i="14" s="1"/>
  <c r="Q85" i="14" s="1"/>
  <c r="Q86" i="14" s="1"/>
  <c r="Q87" i="14" s="1"/>
  <c r="Q88" i="14" s="1"/>
  <c r="Q89" i="14" s="1"/>
  <c r="Q90" i="14" s="1"/>
  <c r="P79" i="14"/>
  <c r="P80" i="14" s="1"/>
  <c r="P81" i="14" s="1"/>
  <c r="P82" i="14" s="1"/>
  <c r="P83" i="14" s="1"/>
  <c r="P84" i="14" s="1"/>
  <c r="P85" i="14" s="1"/>
  <c r="P86" i="14" s="1"/>
  <c r="P87" i="14" s="1"/>
  <c r="P88" i="14" s="1"/>
  <c r="P89" i="14" s="1"/>
  <c r="P90" i="14" s="1"/>
  <c r="O79" i="14"/>
  <c r="O80" i="14" s="1"/>
  <c r="O81" i="14" s="1"/>
  <c r="O82" i="14" s="1"/>
  <c r="O83" i="14" s="1"/>
  <c r="O84" i="14" s="1"/>
  <c r="O85" i="14" s="1"/>
  <c r="O86" i="14" s="1"/>
  <c r="O87" i="14" s="1"/>
  <c r="O88" i="14" s="1"/>
  <c r="O89" i="14" s="1"/>
  <c r="O90" i="14" s="1"/>
  <c r="N79" i="14"/>
  <c r="N80" i="14" s="1"/>
  <c r="N81" i="14" s="1"/>
  <c r="N82" i="14" s="1"/>
  <c r="N83" i="14" s="1"/>
  <c r="N84" i="14" s="1"/>
  <c r="N85" i="14" s="1"/>
  <c r="N86" i="14" s="1"/>
  <c r="N87" i="14" s="1"/>
  <c r="N88" i="14" s="1"/>
  <c r="N89" i="14" s="1"/>
  <c r="N90" i="14" s="1"/>
  <c r="M79" i="14"/>
  <c r="M80" i="14" s="1"/>
  <c r="M81" i="14" s="1"/>
  <c r="M82" i="14" s="1"/>
  <c r="M83" i="14" s="1"/>
  <c r="M84" i="14" s="1"/>
  <c r="M85" i="14" s="1"/>
  <c r="M86" i="14" s="1"/>
  <c r="M87" i="14" s="1"/>
  <c r="M88" i="14" s="1"/>
  <c r="M89" i="14" s="1"/>
  <c r="M90" i="14" s="1"/>
  <c r="L79" i="14"/>
  <c r="L80" i="14" s="1"/>
  <c r="L81" i="14" s="1"/>
  <c r="L82" i="14" s="1"/>
  <c r="L83" i="14" s="1"/>
  <c r="L84" i="14" s="1"/>
  <c r="L85" i="14" s="1"/>
  <c r="L86" i="14" s="1"/>
  <c r="L87" i="14" s="1"/>
  <c r="L88" i="14" s="1"/>
  <c r="L89" i="14" s="1"/>
  <c r="L90" i="14" s="1"/>
  <c r="K79" i="14"/>
  <c r="K80" i="14" s="1"/>
  <c r="K81" i="14" s="1"/>
  <c r="K82" i="14" s="1"/>
  <c r="K83" i="14" s="1"/>
  <c r="K84" i="14" s="1"/>
  <c r="K85" i="14" s="1"/>
  <c r="K86" i="14" s="1"/>
  <c r="K87" i="14" s="1"/>
  <c r="K88" i="14" s="1"/>
  <c r="K89" i="14" s="1"/>
  <c r="K90" i="14" s="1"/>
  <c r="J79" i="14"/>
  <c r="J80" i="14" s="1"/>
  <c r="J81" i="14" s="1"/>
  <c r="J82" i="14" s="1"/>
  <c r="J83" i="14" s="1"/>
  <c r="J84" i="14" s="1"/>
  <c r="J85" i="14" s="1"/>
  <c r="J86" i="14" s="1"/>
  <c r="J87" i="14" s="1"/>
  <c r="J88" i="14" s="1"/>
  <c r="J89" i="14" s="1"/>
  <c r="J90" i="14" s="1"/>
  <c r="I79" i="14"/>
  <c r="I80" i="14" s="1"/>
  <c r="I81" i="14" s="1"/>
  <c r="I82" i="14" s="1"/>
  <c r="I83" i="14" s="1"/>
  <c r="I84" i="14" s="1"/>
  <c r="I85" i="14" s="1"/>
  <c r="I86" i="14" s="1"/>
  <c r="I87" i="14" s="1"/>
  <c r="I88" i="14" s="1"/>
  <c r="I89" i="14" s="1"/>
  <c r="I90" i="14" s="1"/>
  <c r="H79" i="14"/>
  <c r="H80" i="14" s="1"/>
  <c r="H81" i="14" s="1"/>
  <c r="H82" i="14" s="1"/>
  <c r="H83" i="14" s="1"/>
  <c r="H84" i="14" s="1"/>
  <c r="H85" i="14" s="1"/>
  <c r="H86" i="14" s="1"/>
  <c r="H87" i="14" s="1"/>
  <c r="H88" i="14" s="1"/>
  <c r="H89" i="14" s="1"/>
  <c r="H90" i="14" s="1"/>
  <c r="G79" i="14"/>
  <c r="G80" i="14" s="1"/>
  <c r="G81" i="14" s="1"/>
  <c r="G82" i="14" s="1"/>
  <c r="G83" i="14" s="1"/>
  <c r="G84" i="14" s="1"/>
  <c r="G85" i="14" s="1"/>
  <c r="G86" i="14" s="1"/>
  <c r="G87" i="14" s="1"/>
  <c r="G88" i="14" s="1"/>
  <c r="G89" i="14" s="1"/>
  <c r="G90" i="14" s="1"/>
  <c r="F79" i="14"/>
  <c r="F80" i="14" s="1"/>
  <c r="F81" i="14" s="1"/>
  <c r="F82" i="14" s="1"/>
  <c r="F83" i="14" s="1"/>
  <c r="F84" i="14" s="1"/>
  <c r="F85" i="14" s="1"/>
  <c r="F86" i="14" s="1"/>
  <c r="F87" i="14" s="1"/>
  <c r="F88" i="14" s="1"/>
  <c r="F89" i="14" s="1"/>
  <c r="F90" i="14" s="1"/>
  <c r="E79" i="14"/>
  <c r="E80" i="14" s="1"/>
  <c r="E81" i="14" s="1"/>
  <c r="E82" i="14" s="1"/>
  <c r="E83" i="14" s="1"/>
  <c r="E84" i="14" s="1"/>
  <c r="E85" i="14" s="1"/>
  <c r="E86" i="14" s="1"/>
  <c r="E87" i="14" s="1"/>
  <c r="E88" i="14" s="1"/>
  <c r="E89" i="14" s="1"/>
  <c r="E90" i="14" s="1"/>
  <c r="D79" i="14"/>
  <c r="D80" i="14" s="1"/>
  <c r="D81" i="14" s="1"/>
  <c r="D82" i="14" s="1"/>
  <c r="D83" i="14" s="1"/>
  <c r="D84" i="14" s="1"/>
  <c r="D85" i="14" s="1"/>
  <c r="D86" i="14" s="1"/>
  <c r="D87" i="14" s="1"/>
  <c r="D88" i="14" s="1"/>
  <c r="D89" i="14" s="1"/>
  <c r="D90" i="14" s="1"/>
  <c r="C79" i="14"/>
  <c r="C80" i="14" s="1"/>
  <c r="C81" i="14" s="1"/>
  <c r="C82" i="14" s="1"/>
  <c r="C83" i="14" s="1"/>
  <c r="C84" i="14" s="1"/>
  <c r="C85" i="14" s="1"/>
  <c r="C86" i="14" s="1"/>
  <c r="C87" i="14" s="1"/>
  <c r="C88" i="14" s="1"/>
  <c r="C89" i="14" s="1"/>
  <c r="C90" i="14" s="1"/>
  <c r="R67" i="14"/>
  <c r="R68" i="14" s="1"/>
  <c r="R69" i="14" s="1"/>
  <c r="R70" i="14" s="1"/>
  <c r="R71" i="14" s="1"/>
  <c r="R72" i="14" s="1"/>
  <c r="R73" i="14" s="1"/>
  <c r="R74" i="14" s="1"/>
  <c r="R75" i="14" s="1"/>
  <c r="R76" i="14" s="1"/>
  <c r="R77" i="14" s="1"/>
  <c r="R78" i="14" s="1"/>
  <c r="Q67" i="14"/>
  <c r="Q68" i="14" s="1"/>
  <c r="Q69" i="14" s="1"/>
  <c r="Q70" i="14" s="1"/>
  <c r="Q71" i="14" s="1"/>
  <c r="Q72" i="14" s="1"/>
  <c r="Q73" i="14" s="1"/>
  <c r="Q74" i="14" s="1"/>
  <c r="Q75" i="14" s="1"/>
  <c r="Q76" i="14" s="1"/>
  <c r="Q77" i="14" s="1"/>
  <c r="Q78" i="14" s="1"/>
  <c r="P67" i="14"/>
  <c r="P68" i="14" s="1"/>
  <c r="P69" i="14" s="1"/>
  <c r="P70" i="14" s="1"/>
  <c r="P71" i="14" s="1"/>
  <c r="P72" i="14" s="1"/>
  <c r="P73" i="14" s="1"/>
  <c r="P74" i="14" s="1"/>
  <c r="P75" i="14" s="1"/>
  <c r="P76" i="14" s="1"/>
  <c r="P77" i="14" s="1"/>
  <c r="P78" i="14" s="1"/>
  <c r="O67" i="14"/>
  <c r="O68" i="14" s="1"/>
  <c r="O69" i="14" s="1"/>
  <c r="O70" i="14" s="1"/>
  <c r="O71" i="14" s="1"/>
  <c r="O72" i="14" s="1"/>
  <c r="O73" i="14" s="1"/>
  <c r="O74" i="14" s="1"/>
  <c r="O75" i="14" s="1"/>
  <c r="O76" i="14" s="1"/>
  <c r="O77" i="14" s="1"/>
  <c r="O78" i="14" s="1"/>
  <c r="N67" i="14"/>
  <c r="N68" i="14" s="1"/>
  <c r="N69" i="14" s="1"/>
  <c r="N70" i="14" s="1"/>
  <c r="N71" i="14" s="1"/>
  <c r="N72" i="14" s="1"/>
  <c r="N73" i="14" s="1"/>
  <c r="N74" i="14" s="1"/>
  <c r="N75" i="14" s="1"/>
  <c r="N76" i="14" s="1"/>
  <c r="N77" i="14" s="1"/>
  <c r="N78" i="14" s="1"/>
  <c r="M67" i="14"/>
  <c r="M68" i="14" s="1"/>
  <c r="M69" i="14" s="1"/>
  <c r="M70" i="14" s="1"/>
  <c r="M71" i="14" s="1"/>
  <c r="M72" i="14" s="1"/>
  <c r="M73" i="14" s="1"/>
  <c r="M74" i="14" s="1"/>
  <c r="M75" i="14" s="1"/>
  <c r="M76" i="14" s="1"/>
  <c r="M77" i="14" s="1"/>
  <c r="M78" i="14" s="1"/>
  <c r="L67" i="14"/>
  <c r="L68" i="14" s="1"/>
  <c r="L69" i="14" s="1"/>
  <c r="L70" i="14" s="1"/>
  <c r="L71" i="14" s="1"/>
  <c r="L72" i="14" s="1"/>
  <c r="L73" i="14" s="1"/>
  <c r="L74" i="14" s="1"/>
  <c r="L75" i="14" s="1"/>
  <c r="L76" i="14" s="1"/>
  <c r="L77" i="14" s="1"/>
  <c r="L78" i="14" s="1"/>
  <c r="K67" i="14"/>
  <c r="K68" i="14" s="1"/>
  <c r="K69" i="14" s="1"/>
  <c r="K70" i="14" s="1"/>
  <c r="K71" i="14" s="1"/>
  <c r="K72" i="14" s="1"/>
  <c r="K73" i="14" s="1"/>
  <c r="K74" i="14" s="1"/>
  <c r="K75" i="14" s="1"/>
  <c r="K76" i="14" s="1"/>
  <c r="K77" i="14" s="1"/>
  <c r="K78" i="14" s="1"/>
  <c r="J67" i="14"/>
  <c r="J68" i="14" s="1"/>
  <c r="J69" i="14" s="1"/>
  <c r="J70" i="14" s="1"/>
  <c r="J71" i="14" s="1"/>
  <c r="J72" i="14" s="1"/>
  <c r="J73" i="14" s="1"/>
  <c r="J74" i="14" s="1"/>
  <c r="J75" i="14" s="1"/>
  <c r="J76" i="14" s="1"/>
  <c r="J77" i="14" s="1"/>
  <c r="J78" i="14" s="1"/>
  <c r="I67" i="14"/>
  <c r="I68" i="14" s="1"/>
  <c r="I69" i="14" s="1"/>
  <c r="I70" i="14" s="1"/>
  <c r="I71" i="14" s="1"/>
  <c r="I72" i="14" s="1"/>
  <c r="I73" i="14" s="1"/>
  <c r="I74" i="14" s="1"/>
  <c r="I75" i="14" s="1"/>
  <c r="I76" i="14" s="1"/>
  <c r="I77" i="14" s="1"/>
  <c r="I78" i="14" s="1"/>
  <c r="H67" i="14"/>
  <c r="H68" i="14" s="1"/>
  <c r="H69" i="14" s="1"/>
  <c r="H70" i="14" s="1"/>
  <c r="H71" i="14" s="1"/>
  <c r="H72" i="14" s="1"/>
  <c r="H73" i="14" s="1"/>
  <c r="H74" i="14" s="1"/>
  <c r="H75" i="14" s="1"/>
  <c r="H76" i="14" s="1"/>
  <c r="H77" i="14" s="1"/>
  <c r="H78" i="14" s="1"/>
  <c r="G67" i="14"/>
  <c r="G68" i="14" s="1"/>
  <c r="G69" i="14" s="1"/>
  <c r="G70" i="14" s="1"/>
  <c r="G71" i="14" s="1"/>
  <c r="G72" i="14" s="1"/>
  <c r="G73" i="14" s="1"/>
  <c r="G74" i="14" s="1"/>
  <c r="G75" i="14" s="1"/>
  <c r="G76" i="14" s="1"/>
  <c r="G77" i="14" s="1"/>
  <c r="G78" i="14" s="1"/>
  <c r="F67" i="14"/>
  <c r="F68" i="14" s="1"/>
  <c r="F69" i="14" s="1"/>
  <c r="F70" i="14" s="1"/>
  <c r="F71" i="14" s="1"/>
  <c r="F72" i="14" s="1"/>
  <c r="F73" i="14" s="1"/>
  <c r="F74" i="14" s="1"/>
  <c r="F75" i="14" s="1"/>
  <c r="F76" i="14" s="1"/>
  <c r="F77" i="14" s="1"/>
  <c r="F78" i="14" s="1"/>
  <c r="E67" i="14"/>
  <c r="E68" i="14" s="1"/>
  <c r="E69" i="14" s="1"/>
  <c r="E70" i="14" s="1"/>
  <c r="E71" i="14" s="1"/>
  <c r="E72" i="14" s="1"/>
  <c r="E73" i="14" s="1"/>
  <c r="E74" i="14" s="1"/>
  <c r="E75" i="14" s="1"/>
  <c r="E76" i="14" s="1"/>
  <c r="E77" i="14" s="1"/>
  <c r="E78" i="14" s="1"/>
  <c r="D67" i="14"/>
  <c r="D68" i="14" s="1"/>
  <c r="D69" i="14" s="1"/>
  <c r="D70" i="14" s="1"/>
  <c r="D71" i="14" s="1"/>
  <c r="D72" i="14" s="1"/>
  <c r="D73" i="14" s="1"/>
  <c r="D74" i="14" s="1"/>
  <c r="D75" i="14" s="1"/>
  <c r="D76" i="14" s="1"/>
  <c r="D77" i="14" s="1"/>
  <c r="D78" i="14" s="1"/>
  <c r="C67" i="14"/>
  <c r="C68" i="14" s="1"/>
  <c r="C69" i="14" s="1"/>
  <c r="C70" i="14" s="1"/>
  <c r="C71" i="14" s="1"/>
  <c r="C72" i="14" s="1"/>
  <c r="C73" i="14" s="1"/>
  <c r="C74" i="14" s="1"/>
  <c r="C75" i="14" s="1"/>
  <c r="C76" i="14" s="1"/>
  <c r="C77" i="14" s="1"/>
  <c r="C78" i="14" s="1"/>
  <c r="R55" i="14"/>
  <c r="R56" i="14" s="1"/>
  <c r="R57" i="14" s="1"/>
  <c r="R58" i="14" s="1"/>
  <c r="R59" i="14" s="1"/>
  <c r="R60" i="14" s="1"/>
  <c r="R61" i="14" s="1"/>
  <c r="R62" i="14" s="1"/>
  <c r="R63" i="14" s="1"/>
  <c r="R64" i="14" s="1"/>
  <c r="R65" i="14" s="1"/>
  <c r="R66" i="14" s="1"/>
  <c r="Q55" i="14"/>
  <c r="Q56" i="14" s="1"/>
  <c r="Q57" i="14" s="1"/>
  <c r="Q58" i="14" s="1"/>
  <c r="Q59" i="14" s="1"/>
  <c r="Q60" i="14" s="1"/>
  <c r="Q61" i="14" s="1"/>
  <c r="Q62" i="14" s="1"/>
  <c r="Q63" i="14" s="1"/>
  <c r="Q64" i="14" s="1"/>
  <c r="Q65" i="14" s="1"/>
  <c r="Q66" i="14" s="1"/>
  <c r="P55" i="14"/>
  <c r="P56" i="14" s="1"/>
  <c r="P57" i="14" s="1"/>
  <c r="P58" i="14" s="1"/>
  <c r="P59" i="14" s="1"/>
  <c r="P60" i="14" s="1"/>
  <c r="P61" i="14" s="1"/>
  <c r="P62" i="14" s="1"/>
  <c r="P63" i="14" s="1"/>
  <c r="P64" i="14" s="1"/>
  <c r="P65" i="14" s="1"/>
  <c r="P66" i="14" s="1"/>
  <c r="O55" i="14"/>
  <c r="O56" i="14" s="1"/>
  <c r="O57" i="14" s="1"/>
  <c r="O58" i="14" s="1"/>
  <c r="O59" i="14" s="1"/>
  <c r="O60" i="14" s="1"/>
  <c r="O61" i="14" s="1"/>
  <c r="O62" i="14" s="1"/>
  <c r="O63" i="14" s="1"/>
  <c r="O64" i="14" s="1"/>
  <c r="O65" i="14" s="1"/>
  <c r="O66" i="14" s="1"/>
  <c r="N55" i="14"/>
  <c r="N56" i="14" s="1"/>
  <c r="N57" i="14" s="1"/>
  <c r="N58" i="14" s="1"/>
  <c r="N59" i="14" s="1"/>
  <c r="N60" i="14" s="1"/>
  <c r="N61" i="14" s="1"/>
  <c r="N62" i="14" s="1"/>
  <c r="N63" i="14" s="1"/>
  <c r="N64" i="14" s="1"/>
  <c r="N65" i="14" s="1"/>
  <c r="N66" i="14" s="1"/>
  <c r="M55" i="14"/>
  <c r="M56" i="14" s="1"/>
  <c r="M57" i="14" s="1"/>
  <c r="M58" i="14" s="1"/>
  <c r="M59" i="14" s="1"/>
  <c r="M60" i="14" s="1"/>
  <c r="M61" i="14" s="1"/>
  <c r="M62" i="14" s="1"/>
  <c r="M63" i="14" s="1"/>
  <c r="M64" i="14" s="1"/>
  <c r="M65" i="14" s="1"/>
  <c r="M66" i="14" s="1"/>
  <c r="L55" i="14"/>
  <c r="L56" i="14" s="1"/>
  <c r="L57" i="14" s="1"/>
  <c r="L58" i="14" s="1"/>
  <c r="L59" i="14" s="1"/>
  <c r="L60" i="14" s="1"/>
  <c r="L61" i="14" s="1"/>
  <c r="L62" i="14" s="1"/>
  <c r="L63" i="14" s="1"/>
  <c r="L64" i="14" s="1"/>
  <c r="L65" i="14" s="1"/>
  <c r="L66" i="14" s="1"/>
  <c r="K55" i="14"/>
  <c r="K56" i="14" s="1"/>
  <c r="K57" i="14" s="1"/>
  <c r="K58" i="14" s="1"/>
  <c r="K59" i="14" s="1"/>
  <c r="K60" i="14" s="1"/>
  <c r="K61" i="14" s="1"/>
  <c r="K62" i="14" s="1"/>
  <c r="K63" i="14" s="1"/>
  <c r="K64" i="14" s="1"/>
  <c r="K65" i="14" s="1"/>
  <c r="K66" i="14" s="1"/>
  <c r="J55" i="14"/>
  <c r="J56" i="14" s="1"/>
  <c r="J57" i="14" s="1"/>
  <c r="J58" i="14" s="1"/>
  <c r="J59" i="14" s="1"/>
  <c r="J60" i="14" s="1"/>
  <c r="J61" i="14" s="1"/>
  <c r="J62" i="14" s="1"/>
  <c r="J63" i="14" s="1"/>
  <c r="J64" i="14" s="1"/>
  <c r="J65" i="14" s="1"/>
  <c r="J66" i="14" s="1"/>
  <c r="I55" i="14"/>
  <c r="I56" i="14" s="1"/>
  <c r="I57" i="14" s="1"/>
  <c r="I58" i="14" s="1"/>
  <c r="I59" i="14" s="1"/>
  <c r="I60" i="14" s="1"/>
  <c r="I61" i="14" s="1"/>
  <c r="I62" i="14" s="1"/>
  <c r="I63" i="14" s="1"/>
  <c r="I64" i="14" s="1"/>
  <c r="I65" i="14" s="1"/>
  <c r="I66" i="14" s="1"/>
  <c r="H55" i="14"/>
  <c r="H56" i="14" s="1"/>
  <c r="H57" i="14" s="1"/>
  <c r="H58" i="14" s="1"/>
  <c r="H59" i="14" s="1"/>
  <c r="H60" i="14" s="1"/>
  <c r="H61" i="14" s="1"/>
  <c r="H62" i="14" s="1"/>
  <c r="H63" i="14" s="1"/>
  <c r="H64" i="14" s="1"/>
  <c r="H65" i="14" s="1"/>
  <c r="H66" i="14" s="1"/>
  <c r="G55" i="14"/>
  <c r="G56" i="14" s="1"/>
  <c r="G57" i="14" s="1"/>
  <c r="G58" i="14" s="1"/>
  <c r="G59" i="14" s="1"/>
  <c r="G60" i="14" s="1"/>
  <c r="G61" i="14" s="1"/>
  <c r="G62" i="14" s="1"/>
  <c r="G63" i="14" s="1"/>
  <c r="G64" i="14" s="1"/>
  <c r="G65" i="14" s="1"/>
  <c r="G66" i="14" s="1"/>
  <c r="F55" i="14"/>
  <c r="F56" i="14" s="1"/>
  <c r="F57" i="14" s="1"/>
  <c r="F58" i="14" s="1"/>
  <c r="F59" i="14" s="1"/>
  <c r="F60" i="14" s="1"/>
  <c r="F61" i="14" s="1"/>
  <c r="F62" i="14" s="1"/>
  <c r="F63" i="14" s="1"/>
  <c r="F64" i="14" s="1"/>
  <c r="F65" i="14" s="1"/>
  <c r="F66" i="14" s="1"/>
  <c r="E55" i="14"/>
  <c r="E56" i="14" s="1"/>
  <c r="E57" i="14" s="1"/>
  <c r="E58" i="14" s="1"/>
  <c r="E59" i="14" s="1"/>
  <c r="E60" i="14" s="1"/>
  <c r="E61" i="14" s="1"/>
  <c r="E62" i="14" s="1"/>
  <c r="E63" i="14" s="1"/>
  <c r="E64" i="14" s="1"/>
  <c r="E65" i="14" s="1"/>
  <c r="E66" i="14" s="1"/>
  <c r="D55" i="14"/>
  <c r="D56" i="14" s="1"/>
  <c r="D57" i="14" s="1"/>
  <c r="D58" i="14" s="1"/>
  <c r="D59" i="14" s="1"/>
  <c r="D60" i="14" s="1"/>
  <c r="D61" i="14" s="1"/>
  <c r="D62" i="14" s="1"/>
  <c r="D63" i="14" s="1"/>
  <c r="D64" i="14" s="1"/>
  <c r="D65" i="14" s="1"/>
  <c r="D66" i="14" s="1"/>
  <c r="C55" i="14"/>
  <c r="C56" i="14" s="1"/>
  <c r="C57" i="14" s="1"/>
  <c r="C58" i="14" s="1"/>
  <c r="C59" i="14" s="1"/>
  <c r="C60" i="14" s="1"/>
  <c r="C61" i="14" s="1"/>
  <c r="C62" i="14" s="1"/>
  <c r="C63" i="14" s="1"/>
  <c r="C64" i="14" s="1"/>
  <c r="C65" i="14" s="1"/>
  <c r="C66" i="14" s="1"/>
  <c r="R43" i="14"/>
  <c r="R44" i="14" s="1"/>
  <c r="R45" i="14" s="1"/>
  <c r="R46" i="14" s="1"/>
  <c r="R47" i="14" s="1"/>
  <c r="R48" i="14" s="1"/>
  <c r="R49" i="14" s="1"/>
  <c r="R50" i="14" s="1"/>
  <c r="R51" i="14" s="1"/>
  <c r="R52" i="14" s="1"/>
  <c r="R53" i="14" s="1"/>
  <c r="R54" i="14" s="1"/>
  <c r="Q43" i="14"/>
  <c r="Q44" i="14" s="1"/>
  <c r="Q45" i="14" s="1"/>
  <c r="Q46" i="14" s="1"/>
  <c r="Q47" i="14" s="1"/>
  <c r="Q48" i="14" s="1"/>
  <c r="Q49" i="14" s="1"/>
  <c r="Q50" i="14" s="1"/>
  <c r="Q51" i="14" s="1"/>
  <c r="Q52" i="14" s="1"/>
  <c r="Q53" i="14" s="1"/>
  <c r="Q54" i="14" s="1"/>
  <c r="P43" i="14"/>
  <c r="P44" i="14" s="1"/>
  <c r="P45" i="14" s="1"/>
  <c r="P46" i="14" s="1"/>
  <c r="P47" i="14" s="1"/>
  <c r="P48" i="14" s="1"/>
  <c r="P49" i="14" s="1"/>
  <c r="P50" i="14" s="1"/>
  <c r="P51" i="14" s="1"/>
  <c r="P52" i="14" s="1"/>
  <c r="P53" i="14" s="1"/>
  <c r="P54" i="14" s="1"/>
  <c r="O43" i="14"/>
  <c r="O44" i="14" s="1"/>
  <c r="O45" i="14" s="1"/>
  <c r="O46" i="14" s="1"/>
  <c r="O47" i="14" s="1"/>
  <c r="O48" i="14" s="1"/>
  <c r="O49" i="14" s="1"/>
  <c r="O50" i="14" s="1"/>
  <c r="O51" i="14" s="1"/>
  <c r="O52" i="14" s="1"/>
  <c r="O53" i="14" s="1"/>
  <c r="O54" i="14" s="1"/>
  <c r="N43" i="14"/>
  <c r="N44" i="14" s="1"/>
  <c r="N45" i="14" s="1"/>
  <c r="N46" i="14" s="1"/>
  <c r="N47" i="14" s="1"/>
  <c r="N48" i="14" s="1"/>
  <c r="N49" i="14" s="1"/>
  <c r="N50" i="14" s="1"/>
  <c r="N51" i="14" s="1"/>
  <c r="N52" i="14" s="1"/>
  <c r="N53" i="14" s="1"/>
  <c r="N54" i="14" s="1"/>
  <c r="M43" i="14"/>
  <c r="M44" i="14" s="1"/>
  <c r="M45" i="14" s="1"/>
  <c r="M46" i="14" s="1"/>
  <c r="M47" i="14" s="1"/>
  <c r="M48" i="14" s="1"/>
  <c r="M49" i="14" s="1"/>
  <c r="M50" i="14" s="1"/>
  <c r="M51" i="14" s="1"/>
  <c r="M52" i="14" s="1"/>
  <c r="M53" i="14" s="1"/>
  <c r="M54" i="14" s="1"/>
  <c r="L43" i="14"/>
  <c r="L44" i="14" s="1"/>
  <c r="L45" i="14" s="1"/>
  <c r="L46" i="14" s="1"/>
  <c r="L47" i="14" s="1"/>
  <c r="L48" i="14" s="1"/>
  <c r="L49" i="14" s="1"/>
  <c r="L50" i="14" s="1"/>
  <c r="L51" i="14" s="1"/>
  <c r="L52" i="14" s="1"/>
  <c r="L53" i="14" s="1"/>
  <c r="L54" i="14" s="1"/>
  <c r="K43" i="14"/>
  <c r="K44" i="14" s="1"/>
  <c r="K45" i="14" s="1"/>
  <c r="K46" i="14" s="1"/>
  <c r="K47" i="14" s="1"/>
  <c r="K48" i="14" s="1"/>
  <c r="K49" i="14" s="1"/>
  <c r="K50" i="14" s="1"/>
  <c r="K51" i="14" s="1"/>
  <c r="K52" i="14" s="1"/>
  <c r="K53" i="14" s="1"/>
  <c r="K54" i="14" s="1"/>
  <c r="J43" i="14"/>
  <c r="J44" i="14" s="1"/>
  <c r="J45" i="14" s="1"/>
  <c r="J46" i="14" s="1"/>
  <c r="J47" i="14" s="1"/>
  <c r="J48" i="14" s="1"/>
  <c r="J49" i="14" s="1"/>
  <c r="J50" i="14" s="1"/>
  <c r="J51" i="14" s="1"/>
  <c r="J52" i="14" s="1"/>
  <c r="J53" i="14" s="1"/>
  <c r="J54" i="14" s="1"/>
  <c r="I43" i="14"/>
  <c r="I44" i="14" s="1"/>
  <c r="I45" i="14" s="1"/>
  <c r="I46" i="14" s="1"/>
  <c r="I47" i="14" s="1"/>
  <c r="I48" i="14" s="1"/>
  <c r="I49" i="14" s="1"/>
  <c r="I50" i="14" s="1"/>
  <c r="I51" i="14" s="1"/>
  <c r="I52" i="14" s="1"/>
  <c r="I53" i="14" s="1"/>
  <c r="I54" i="14" s="1"/>
  <c r="H43" i="14"/>
  <c r="H44" i="14" s="1"/>
  <c r="H45" i="14" s="1"/>
  <c r="H46" i="14" s="1"/>
  <c r="H47" i="14" s="1"/>
  <c r="H48" i="14" s="1"/>
  <c r="H49" i="14" s="1"/>
  <c r="H50" i="14" s="1"/>
  <c r="H51" i="14" s="1"/>
  <c r="H52" i="14" s="1"/>
  <c r="H53" i="14" s="1"/>
  <c r="H54" i="14" s="1"/>
  <c r="G43" i="14"/>
  <c r="G44" i="14" s="1"/>
  <c r="G45" i="14" s="1"/>
  <c r="G46" i="14" s="1"/>
  <c r="G47" i="14" s="1"/>
  <c r="G48" i="14" s="1"/>
  <c r="G49" i="14" s="1"/>
  <c r="G50" i="14" s="1"/>
  <c r="G51" i="14" s="1"/>
  <c r="G52" i="14" s="1"/>
  <c r="G53" i="14" s="1"/>
  <c r="G54" i="14" s="1"/>
  <c r="F43" i="14"/>
  <c r="F44" i="14" s="1"/>
  <c r="F45" i="14" s="1"/>
  <c r="F46" i="14" s="1"/>
  <c r="F47" i="14" s="1"/>
  <c r="F48" i="14" s="1"/>
  <c r="F49" i="14" s="1"/>
  <c r="F50" i="14" s="1"/>
  <c r="F51" i="14" s="1"/>
  <c r="F52" i="14" s="1"/>
  <c r="F53" i="14" s="1"/>
  <c r="F54" i="14" s="1"/>
  <c r="E43" i="14"/>
  <c r="E44" i="14" s="1"/>
  <c r="E45" i="14" s="1"/>
  <c r="E46" i="14" s="1"/>
  <c r="E47" i="14" s="1"/>
  <c r="E48" i="14" s="1"/>
  <c r="E49" i="14" s="1"/>
  <c r="E50" i="14" s="1"/>
  <c r="E51" i="14" s="1"/>
  <c r="E52" i="14" s="1"/>
  <c r="E53" i="14" s="1"/>
  <c r="E54" i="14" s="1"/>
  <c r="D43" i="14"/>
  <c r="D44" i="14" s="1"/>
  <c r="D45" i="14" s="1"/>
  <c r="D46" i="14" s="1"/>
  <c r="D47" i="14" s="1"/>
  <c r="D48" i="14" s="1"/>
  <c r="D49" i="14" s="1"/>
  <c r="D50" i="14" s="1"/>
  <c r="D51" i="14" s="1"/>
  <c r="D52" i="14" s="1"/>
  <c r="D53" i="14" s="1"/>
  <c r="D54" i="14" s="1"/>
  <c r="C43" i="14"/>
  <c r="C44" i="14" s="1"/>
  <c r="C45" i="14" s="1"/>
  <c r="C46" i="14" s="1"/>
  <c r="C47" i="14" s="1"/>
  <c r="C48" i="14" s="1"/>
  <c r="C49" i="14" s="1"/>
  <c r="C50" i="14" s="1"/>
  <c r="C51" i="14" s="1"/>
  <c r="C52" i="14" s="1"/>
  <c r="C53" i="14" s="1"/>
  <c r="C54" i="14" s="1"/>
  <c r="R31" i="14"/>
  <c r="R32" i="14" s="1"/>
  <c r="R33" i="14" s="1"/>
  <c r="R34" i="14" s="1"/>
  <c r="R35" i="14" s="1"/>
  <c r="R36" i="14" s="1"/>
  <c r="R37" i="14" s="1"/>
  <c r="R38" i="14" s="1"/>
  <c r="R39" i="14" s="1"/>
  <c r="R40" i="14" s="1"/>
  <c r="R41" i="14" s="1"/>
  <c r="R42" i="14" s="1"/>
  <c r="Q31" i="14"/>
  <c r="Q32" i="14" s="1"/>
  <c r="Q33" i="14" s="1"/>
  <c r="Q34" i="14" s="1"/>
  <c r="Q35" i="14" s="1"/>
  <c r="Q36" i="14" s="1"/>
  <c r="Q37" i="14" s="1"/>
  <c r="Q38" i="14" s="1"/>
  <c r="Q39" i="14" s="1"/>
  <c r="Q40" i="14" s="1"/>
  <c r="Q41" i="14" s="1"/>
  <c r="Q42" i="14" s="1"/>
  <c r="P31" i="14"/>
  <c r="P32" i="14" s="1"/>
  <c r="P33" i="14" s="1"/>
  <c r="P34" i="14" s="1"/>
  <c r="P35" i="14" s="1"/>
  <c r="P36" i="14" s="1"/>
  <c r="P37" i="14" s="1"/>
  <c r="P38" i="14" s="1"/>
  <c r="P39" i="14" s="1"/>
  <c r="P40" i="14" s="1"/>
  <c r="P41" i="14" s="1"/>
  <c r="P42" i="14" s="1"/>
  <c r="O31" i="14"/>
  <c r="O32" i="14" s="1"/>
  <c r="O33" i="14" s="1"/>
  <c r="O34" i="14" s="1"/>
  <c r="O35" i="14" s="1"/>
  <c r="O36" i="14" s="1"/>
  <c r="O37" i="14" s="1"/>
  <c r="O38" i="14" s="1"/>
  <c r="O39" i="14" s="1"/>
  <c r="O40" i="14" s="1"/>
  <c r="O41" i="14" s="1"/>
  <c r="O42" i="14" s="1"/>
  <c r="N31" i="14"/>
  <c r="N32" i="14" s="1"/>
  <c r="N33" i="14" s="1"/>
  <c r="N34" i="14" s="1"/>
  <c r="N35" i="14" s="1"/>
  <c r="N36" i="14" s="1"/>
  <c r="N37" i="14" s="1"/>
  <c r="N38" i="14" s="1"/>
  <c r="N39" i="14" s="1"/>
  <c r="N40" i="14" s="1"/>
  <c r="N41" i="14" s="1"/>
  <c r="N42" i="14" s="1"/>
  <c r="M31" i="14"/>
  <c r="M32" i="14" s="1"/>
  <c r="M33" i="14" s="1"/>
  <c r="M34" i="14" s="1"/>
  <c r="M35" i="14" s="1"/>
  <c r="M36" i="14" s="1"/>
  <c r="M37" i="14" s="1"/>
  <c r="M38" i="14" s="1"/>
  <c r="M39" i="14" s="1"/>
  <c r="M40" i="14" s="1"/>
  <c r="M41" i="14" s="1"/>
  <c r="M42" i="14" s="1"/>
  <c r="L31" i="14"/>
  <c r="L32" i="14" s="1"/>
  <c r="L33" i="14" s="1"/>
  <c r="L34" i="14" s="1"/>
  <c r="L35" i="14" s="1"/>
  <c r="L36" i="14" s="1"/>
  <c r="L37" i="14" s="1"/>
  <c r="L38" i="14" s="1"/>
  <c r="L39" i="14" s="1"/>
  <c r="L40" i="14" s="1"/>
  <c r="L41" i="14" s="1"/>
  <c r="L42" i="14" s="1"/>
  <c r="K31" i="14"/>
  <c r="K32" i="14" s="1"/>
  <c r="K33" i="14" s="1"/>
  <c r="K34" i="14" s="1"/>
  <c r="K35" i="14" s="1"/>
  <c r="K36" i="14" s="1"/>
  <c r="K37" i="14" s="1"/>
  <c r="K38" i="14" s="1"/>
  <c r="K39" i="14" s="1"/>
  <c r="K40" i="14" s="1"/>
  <c r="K41" i="14" s="1"/>
  <c r="K42" i="14" s="1"/>
  <c r="J31" i="14"/>
  <c r="J32" i="14" s="1"/>
  <c r="J33" i="14" s="1"/>
  <c r="J34" i="14" s="1"/>
  <c r="J35" i="14" s="1"/>
  <c r="J36" i="14" s="1"/>
  <c r="J37" i="14" s="1"/>
  <c r="J38" i="14" s="1"/>
  <c r="J39" i="14" s="1"/>
  <c r="J40" i="14" s="1"/>
  <c r="J41" i="14" s="1"/>
  <c r="J42" i="14" s="1"/>
  <c r="I31" i="14"/>
  <c r="I32" i="14" s="1"/>
  <c r="I33" i="14" s="1"/>
  <c r="I34" i="14" s="1"/>
  <c r="I35" i="14" s="1"/>
  <c r="I36" i="14" s="1"/>
  <c r="I37" i="14" s="1"/>
  <c r="I38" i="14" s="1"/>
  <c r="I39" i="14" s="1"/>
  <c r="I40" i="14" s="1"/>
  <c r="I41" i="14" s="1"/>
  <c r="I42" i="14" s="1"/>
  <c r="H31" i="14"/>
  <c r="H32" i="14" s="1"/>
  <c r="H33" i="14" s="1"/>
  <c r="H34" i="14" s="1"/>
  <c r="H35" i="14" s="1"/>
  <c r="H36" i="14" s="1"/>
  <c r="H37" i="14" s="1"/>
  <c r="H38" i="14" s="1"/>
  <c r="H39" i="14" s="1"/>
  <c r="H40" i="14" s="1"/>
  <c r="H41" i="14" s="1"/>
  <c r="H42" i="14" s="1"/>
  <c r="G31" i="14"/>
  <c r="G32" i="14" s="1"/>
  <c r="G33" i="14" s="1"/>
  <c r="G34" i="14" s="1"/>
  <c r="G35" i="14" s="1"/>
  <c r="G36" i="14" s="1"/>
  <c r="G37" i="14" s="1"/>
  <c r="G38" i="14" s="1"/>
  <c r="G39" i="14" s="1"/>
  <c r="G40" i="14" s="1"/>
  <c r="G41" i="14" s="1"/>
  <c r="G42" i="14" s="1"/>
  <c r="F31" i="14"/>
  <c r="F32" i="14" s="1"/>
  <c r="F33" i="14" s="1"/>
  <c r="F34" i="14" s="1"/>
  <c r="F35" i="14" s="1"/>
  <c r="F36" i="14" s="1"/>
  <c r="F37" i="14" s="1"/>
  <c r="F38" i="14" s="1"/>
  <c r="F39" i="14" s="1"/>
  <c r="F40" i="14" s="1"/>
  <c r="F41" i="14" s="1"/>
  <c r="F42" i="14" s="1"/>
  <c r="E31" i="14"/>
  <c r="E32" i="14" s="1"/>
  <c r="E33" i="14" s="1"/>
  <c r="E34" i="14" s="1"/>
  <c r="E35" i="14" s="1"/>
  <c r="E36" i="14" s="1"/>
  <c r="E37" i="14" s="1"/>
  <c r="E38" i="14" s="1"/>
  <c r="E39" i="14" s="1"/>
  <c r="E40" i="14" s="1"/>
  <c r="E41" i="14" s="1"/>
  <c r="E42" i="14" s="1"/>
  <c r="D31" i="14"/>
  <c r="D32" i="14" s="1"/>
  <c r="D33" i="14" s="1"/>
  <c r="D34" i="14" s="1"/>
  <c r="D35" i="14" s="1"/>
  <c r="D36" i="14" s="1"/>
  <c r="D37" i="14" s="1"/>
  <c r="D38" i="14" s="1"/>
  <c r="D39" i="14" s="1"/>
  <c r="D40" i="14" s="1"/>
  <c r="D41" i="14" s="1"/>
  <c r="D42" i="14" s="1"/>
  <c r="C31" i="14"/>
  <c r="C32" i="14" s="1"/>
  <c r="C33" i="14" s="1"/>
  <c r="C34" i="14" s="1"/>
  <c r="C35" i="14" s="1"/>
  <c r="C36" i="14" s="1"/>
  <c r="C37" i="14" s="1"/>
  <c r="C38" i="14" s="1"/>
  <c r="C39" i="14" s="1"/>
  <c r="C40" i="14" s="1"/>
  <c r="C41" i="14" s="1"/>
  <c r="C42" i="14" s="1"/>
  <c r="T24" i="14"/>
  <c r="R19" i="14"/>
  <c r="R20" i="14" s="1"/>
  <c r="R21" i="14" s="1"/>
  <c r="R22" i="14" s="1"/>
  <c r="R23" i="14" s="1"/>
  <c r="R24" i="14" s="1"/>
  <c r="R25" i="14" s="1"/>
  <c r="R26" i="14" s="1"/>
  <c r="R27" i="14" s="1"/>
  <c r="R28" i="14" s="1"/>
  <c r="R29" i="14" s="1"/>
  <c r="R30" i="14" s="1"/>
  <c r="Q19" i="14"/>
  <c r="Q20" i="14" s="1"/>
  <c r="Q21" i="14" s="1"/>
  <c r="Q22" i="14" s="1"/>
  <c r="Q23" i="14" s="1"/>
  <c r="Q24" i="14" s="1"/>
  <c r="Q25" i="14" s="1"/>
  <c r="Q26" i="14" s="1"/>
  <c r="Q27" i="14" s="1"/>
  <c r="Q28" i="14" s="1"/>
  <c r="Q29" i="14" s="1"/>
  <c r="Q30" i="14" s="1"/>
  <c r="P19" i="14"/>
  <c r="P20" i="14" s="1"/>
  <c r="P21" i="14" s="1"/>
  <c r="P22" i="14" s="1"/>
  <c r="P23" i="14" s="1"/>
  <c r="P24" i="14" s="1"/>
  <c r="P25" i="14" s="1"/>
  <c r="P26" i="14" s="1"/>
  <c r="P27" i="14" s="1"/>
  <c r="P28" i="14" s="1"/>
  <c r="P29" i="14" s="1"/>
  <c r="P30" i="14" s="1"/>
  <c r="O19" i="14"/>
  <c r="O20" i="14" s="1"/>
  <c r="O21" i="14" s="1"/>
  <c r="O22" i="14" s="1"/>
  <c r="O23" i="14" s="1"/>
  <c r="O24" i="14" s="1"/>
  <c r="O25" i="14" s="1"/>
  <c r="O26" i="14" s="1"/>
  <c r="O27" i="14" s="1"/>
  <c r="O28" i="14" s="1"/>
  <c r="O29" i="14" s="1"/>
  <c r="O30" i="14" s="1"/>
  <c r="N19" i="14"/>
  <c r="N20" i="14" s="1"/>
  <c r="N21" i="14" s="1"/>
  <c r="N22" i="14" s="1"/>
  <c r="N23" i="14" s="1"/>
  <c r="N24" i="14" s="1"/>
  <c r="N25" i="14" s="1"/>
  <c r="N26" i="14" s="1"/>
  <c r="N27" i="14" s="1"/>
  <c r="N28" i="14" s="1"/>
  <c r="N29" i="14" s="1"/>
  <c r="N30" i="14" s="1"/>
  <c r="M19" i="14"/>
  <c r="M20" i="14" s="1"/>
  <c r="M21" i="14" s="1"/>
  <c r="M22" i="14" s="1"/>
  <c r="M23" i="14" s="1"/>
  <c r="M24" i="14" s="1"/>
  <c r="M25" i="14" s="1"/>
  <c r="M26" i="14" s="1"/>
  <c r="M27" i="14" s="1"/>
  <c r="M28" i="14" s="1"/>
  <c r="M29" i="14" s="1"/>
  <c r="M30" i="14" s="1"/>
  <c r="L19" i="14"/>
  <c r="L20" i="14" s="1"/>
  <c r="L21" i="14" s="1"/>
  <c r="L22" i="14" s="1"/>
  <c r="L23" i="14" s="1"/>
  <c r="L24" i="14" s="1"/>
  <c r="L25" i="14" s="1"/>
  <c r="L26" i="14" s="1"/>
  <c r="L27" i="14" s="1"/>
  <c r="L28" i="14" s="1"/>
  <c r="L29" i="14" s="1"/>
  <c r="L30" i="14" s="1"/>
  <c r="K19" i="14"/>
  <c r="K20" i="14" s="1"/>
  <c r="K21" i="14" s="1"/>
  <c r="K22" i="14" s="1"/>
  <c r="K23" i="14" s="1"/>
  <c r="K24" i="14" s="1"/>
  <c r="K25" i="14" s="1"/>
  <c r="K26" i="14" s="1"/>
  <c r="K27" i="14" s="1"/>
  <c r="K28" i="14" s="1"/>
  <c r="K29" i="14" s="1"/>
  <c r="K30" i="14" s="1"/>
  <c r="J19" i="14"/>
  <c r="J20" i="14" s="1"/>
  <c r="J21" i="14" s="1"/>
  <c r="J22" i="14" s="1"/>
  <c r="J23" i="14" s="1"/>
  <c r="J24" i="14" s="1"/>
  <c r="J25" i="14" s="1"/>
  <c r="J26" i="14" s="1"/>
  <c r="J27" i="14" s="1"/>
  <c r="J28" i="14" s="1"/>
  <c r="J29" i="14" s="1"/>
  <c r="J30" i="14" s="1"/>
  <c r="I19" i="14"/>
  <c r="I20" i="14" s="1"/>
  <c r="I21" i="14" s="1"/>
  <c r="I22" i="14" s="1"/>
  <c r="I23" i="14" s="1"/>
  <c r="I24" i="14" s="1"/>
  <c r="I25" i="14" s="1"/>
  <c r="I26" i="14" s="1"/>
  <c r="I27" i="14" s="1"/>
  <c r="I28" i="14" s="1"/>
  <c r="I29" i="14" s="1"/>
  <c r="I30" i="14" s="1"/>
  <c r="H19" i="14"/>
  <c r="H20" i="14" s="1"/>
  <c r="H21" i="14" s="1"/>
  <c r="H22" i="14" s="1"/>
  <c r="H23" i="14" s="1"/>
  <c r="H24" i="14" s="1"/>
  <c r="H25" i="14" s="1"/>
  <c r="H26" i="14" s="1"/>
  <c r="H27" i="14" s="1"/>
  <c r="H28" i="14" s="1"/>
  <c r="H29" i="14" s="1"/>
  <c r="H30" i="14" s="1"/>
  <c r="G19" i="14"/>
  <c r="G20" i="14" s="1"/>
  <c r="G21" i="14" s="1"/>
  <c r="G22" i="14" s="1"/>
  <c r="G23" i="14" s="1"/>
  <c r="G24" i="14" s="1"/>
  <c r="G25" i="14" s="1"/>
  <c r="G26" i="14" s="1"/>
  <c r="G27" i="14" s="1"/>
  <c r="G28" i="14" s="1"/>
  <c r="G29" i="14" s="1"/>
  <c r="G30" i="14" s="1"/>
  <c r="F19" i="14"/>
  <c r="F20" i="14" s="1"/>
  <c r="F21" i="14" s="1"/>
  <c r="F22" i="14" s="1"/>
  <c r="F23" i="14" s="1"/>
  <c r="F24" i="14" s="1"/>
  <c r="F25" i="14" s="1"/>
  <c r="F26" i="14" s="1"/>
  <c r="F27" i="14" s="1"/>
  <c r="F28" i="14" s="1"/>
  <c r="F29" i="14" s="1"/>
  <c r="F30" i="14" s="1"/>
  <c r="E19" i="14"/>
  <c r="E20" i="14" s="1"/>
  <c r="E21" i="14" s="1"/>
  <c r="E22" i="14" s="1"/>
  <c r="E23" i="14" s="1"/>
  <c r="E24" i="14" s="1"/>
  <c r="E25" i="14" s="1"/>
  <c r="E26" i="14" s="1"/>
  <c r="E27" i="14" s="1"/>
  <c r="E28" i="14" s="1"/>
  <c r="E29" i="14" s="1"/>
  <c r="E30" i="14" s="1"/>
  <c r="D19" i="14"/>
  <c r="D20" i="14" s="1"/>
  <c r="D21" i="14" s="1"/>
  <c r="D22" i="14" s="1"/>
  <c r="D23" i="14" s="1"/>
  <c r="D24" i="14" s="1"/>
  <c r="D25" i="14" s="1"/>
  <c r="D26" i="14" s="1"/>
  <c r="D27" i="14" s="1"/>
  <c r="D28" i="14" s="1"/>
  <c r="D29" i="14" s="1"/>
  <c r="D30" i="14" s="1"/>
  <c r="C19" i="14"/>
  <c r="C20" i="14" s="1"/>
  <c r="C21" i="14" s="1"/>
  <c r="C22" i="14" s="1"/>
  <c r="C23" i="14" s="1"/>
  <c r="C24" i="14" s="1"/>
  <c r="C25" i="14" s="1"/>
  <c r="C26" i="14" s="1"/>
  <c r="C27" i="14" s="1"/>
  <c r="C28" i="14" s="1"/>
  <c r="C29" i="14" s="1"/>
  <c r="C30" i="14" s="1"/>
  <c r="A19" i="14"/>
  <c r="A31" i="14" s="1"/>
  <c r="T14" i="14"/>
  <c r="A8" i="14"/>
  <c r="A9" i="14" s="1"/>
  <c r="A10" i="14" s="1"/>
  <c r="A11" i="14" s="1"/>
  <c r="A12" i="14" s="1"/>
  <c r="A13" i="14" s="1"/>
  <c r="A14" i="14" s="1"/>
  <c r="A15" i="14" s="1"/>
  <c r="A16" i="14" s="1"/>
  <c r="A17" i="14" s="1"/>
  <c r="A18" i="14" s="1"/>
  <c r="R7" i="14"/>
  <c r="R8" i="14" s="1"/>
  <c r="R9" i="14" s="1"/>
  <c r="R10" i="14" s="1"/>
  <c r="R11" i="14" s="1"/>
  <c r="R12" i="14" s="1"/>
  <c r="R13" i="14" s="1"/>
  <c r="R14" i="14" s="1"/>
  <c r="R15" i="14" s="1"/>
  <c r="R16" i="14" s="1"/>
  <c r="R17" i="14" s="1"/>
  <c r="R18" i="14" s="1"/>
  <c r="Q7" i="14"/>
  <c r="Q8" i="14" s="1"/>
  <c r="Q9" i="14" s="1"/>
  <c r="Q10" i="14" s="1"/>
  <c r="Q11" i="14" s="1"/>
  <c r="Q12" i="14" s="1"/>
  <c r="Q13" i="14" s="1"/>
  <c r="Q14" i="14" s="1"/>
  <c r="Q15" i="14" s="1"/>
  <c r="Q16" i="14" s="1"/>
  <c r="Q17" i="14" s="1"/>
  <c r="Q18" i="14" s="1"/>
  <c r="P7" i="14"/>
  <c r="P8" i="14" s="1"/>
  <c r="P9" i="14" s="1"/>
  <c r="P10" i="14" s="1"/>
  <c r="P11" i="14" s="1"/>
  <c r="P12" i="14" s="1"/>
  <c r="P13" i="14" s="1"/>
  <c r="P14" i="14" s="1"/>
  <c r="P15" i="14" s="1"/>
  <c r="P16" i="14" s="1"/>
  <c r="P17" i="14" s="1"/>
  <c r="P18" i="14" s="1"/>
  <c r="O7" i="14"/>
  <c r="O8" i="14" s="1"/>
  <c r="O9" i="14" s="1"/>
  <c r="O10" i="14" s="1"/>
  <c r="O11" i="14" s="1"/>
  <c r="O12" i="14" s="1"/>
  <c r="O13" i="14" s="1"/>
  <c r="O14" i="14" s="1"/>
  <c r="O15" i="14" s="1"/>
  <c r="O16" i="14" s="1"/>
  <c r="O17" i="14" s="1"/>
  <c r="O18" i="14" s="1"/>
  <c r="N7" i="14"/>
  <c r="N8" i="14" s="1"/>
  <c r="N9" i="14" s="1"/>
  <c r="N10" i="14" s="1"/>
  <c r="N11" i="14" s="1"/>
  <c r="N12" i="14" s="1"/>
  <c r="N13" i="14" s="1"/>
  <c r="N14" i="14" s="1"/>
  <c r="N15" i="14" s="1"/>
  <c r="N16" i="14" s="1"/>
  <c r="N17" i="14" s="1"/>
  <c r="N18" i="14" s="1"/>
  <c r="M7" i="14"/>
  <c r="M8" i="14" s="1"/>
  <c r="M9" i="14" s="1"/>
  <c r="M10" i="14" s="1"/>
  <c r="M11" i="14" s="1"/>
  <c r="M12" i="14" s="1"/>
  <c r="M13" i="14" s="1"/>
  <c r="M14" i="14" s="1"/>
  <c r="M15" i="14" s="1"/>
  <c r="M16" i="14" s="1"/>
  <c r="M17" i="14" s="1"/>
  <c r="M18" i="14" s="1"/>
  <c r="L7" i="14"/>
  <c r="L8" i="14" s="1"/>
  <c r="L9" i="14" s="1"/>
  <c r="L10" i="14" s="1"/>
  <c r="L11" i="14" s="1"/>
  <c r="L12" i="14" s="1"/>
  <c r="L13" i="14" s="1"/>
  <c r="L14" i="14" s="1"/>
  <c r="L15" i="14" s="1"/>
  <c r="L16" i="14" s="1"/>
  <c r="L17" i="14" s="1"/>
  <c r="L18" i="14" s="1"/>
  <c r="K7" i="14"/>
  <c r="K8" i="14" s="1"/>
  <c r="K9" i="14" s="1"/>
  <c r="K10" i="14" s="1"/>
  <c r="K11" i="14" s="1"/>
  <c r="K12" i="14" s="1"/>
  <c r="K13" i="14" s="1"/>
  <c r="K14" i="14" s="1"/>
  <c r="K15" i="14" s="1"/>
  <c r="K16" i="14" s="1"/>
  <c r="K17" i="14" s="1"/>
  <c r="K18" i="14" s="1"/>
  <c r="J7" i="14"/>
  <c r="J8" i="14" s="1"/>
  <c r="J9" i="14" s="1"/>
  <c r="J10" i="14" s="1"/>
  <c r="J11" i="14" s="1"/>
  <c r="J12" i="14" s="1"/>
  <c r="J13" i="14" s="1"/>
  <c r="J14" i="14" s="1"/>
  <c r="J15" i="14" s="1"/>
  <c r="J16" i="14" s="1"/>
  <c r="J17" i="14" s="1"/>
  <c r="J18" i="14" s="1"/>
  <c r="I7" i="14"/>
  <c r="I8" i="14" s="1"/>
  <c r="I9" i="14" s="1"/>
  <c r="I10" i="14" s="1"/>
  <c r="I11" i="14" s="1"/>
  <c r="I12" i="14" s="1"/>
  <c r="I13" i="14" s="1"/>
  <c r="I14" i="14" s="1"/>
  <c r="I15" i="14" s="1"/>
  <c r="I16" i="14" s="1"/>
  <c r="I17" i="14" s="1"/>
  <c r="I18" i="14" s="1"/>
  <c r="H7" i="14"/>
  <c r="H8" i="14" s="1"/>
  <c r="H9" i="14" s="1"/>
  <c r="H10" i="14" s="1"/>
  <c r="H11" i="14" s="1"/>
  <c r="H12" i="14" s="1"/>
  <c r="H13" i="14" s="1"/>
  <c r="H14" i="14" s="1"/>
  <c r="H15" i="14" s="1"/>
  <c r="H16" i="14" s="1"/>
  <c r="H17" i="14" s="1"/>
  <c r="H18" i="14" s="1"/>
  <c r="G7" i="14"/>
  <c r="G8" i="14" s="1"/>
  <c r="G9" i="14" s="1"/>
  <c r="G10" i="14" s="1"/>
  <c r="G11" i="14" s="1"/>
  <c r="G12" i="14" s="1"/>
  <c r="G13" i="14" s="1"/>
  <c r="G14" i="14" s="1"/>
  <c r="G15" i="14" s="1"/>
  <c r="G16" i="14" s="1"/>
  <c r="G17" i="14" s="1"/>
  <c r="G18" i="14" s="1"/>
  <c r="F7" i="14"/>
  <c r="F8" i="14" s="1"/>
  <c r="F9" i="14" s="1"/>
  <c r="F10" i="14" s="1"/>
  <c r="F11" i="14" s="1"/>
  <c r="F12" i="14" s="1"/>
  <c r="F13" i="14" s="1"/>
  <c r="F14" i="14" s="1"/>
  <c r="F15" i="14" s="1"/>
  <c r="F16" i="14" s="1"/>
  <c r="F17" i="14" s="1"/>
  <c r="F18" i="14" s="1"/>
  <c r="E7" i="14"/>
  <c r="E8" i="14" s="1"/>
  <c r="E9" i="14" s="1"/>
  <c r="E10" i="14" s="1"/>
  <c r="E11" i="14" s="1"/>
  <c r="E12" i="14" s="1"/>
  <c r="E13" i="14" s="1"/>
  <c r="E14" i="14" s="1"/>
  <c r="E15" i="14" s="1"/>
  <c r="E16" i="14" s="1"/>
  <c r="E17" i="14" s="1"/>
  <c r="E18" i="14" s="1"/>
  <c r="D7" i="14"/>
  <c r="D8" i="14" s="1"/>
  <c r="D9" i="14" s="1"/>
  <c r="D10" i="14" s="1"/>
  <c r="D11" i="14" s="1"/>
  <c r="D12" i="14" s="1"/>
  <c r="D13" i="14" s="1"/>
  <c r="D14" i="14" s="1"/>
  <c r="D15" i="14" s="1"/>
  <c r="D16" i="14" s="1"/>
  <c r="D17" i="14" s="1"/>
  <c r="D18" i="14" s="1"/>
  <c r="C7" i="14"/>
  <c r="C8" i="14" s="1"/>
  <c r="C9" i="14" s="1"/>
  <c r="C10" i="14" s="1"/>
  <c r="C11" i="14" s="1"/>
  <c r="C12" i="14" s="1"/>
  <c r="C13" i="14" s="1"/>
  <c r="C14" i="14" s="1"/>
  <c r="C15" i="14" s="1"/>
  <c r="C16" i="14" s="1"/>
  <c r="C17" i="14" s="1"/>
  <c r="C18" i="14" s="1"/>
  <c r="Q61" i="12"/>
  <c r="P61" i="12"/>
  <c r="O61" i="12"/>
  <c r="N61" i="12"/>
  <c r="M61" i="12"/>
  <c r="L61" i="12"/>
  <c r="K61" i="12"/>
  <c r="J61" i="12"/>
  <c r="I61" i="12"/>
  <c r="H61" i="12"/>
  <c r="G61" i="12"/>
  <c r="F61" i="12"/>
  <c r="E61" i="12"/>
  <c r="D61" i="12"/>
  <c r="C61" i="12"/>
  <c r="B61" i="12"/>
  <c r="Q60" i="12"/>
  <c r="P60" i="12"/>
  <c r="P20" i="16" s="1"/>
  <c r="O60" i="12"/>
  <c r="O20" i="16" s="1"/>
  <c r="N60" i="12"/>
  <c r="N20" i="16" s="1"/>
  <c r="M60" i="12"/>
  <c r="M20" i="16" s="1"/>
  <c r="L60" i="12"/>
  <c r="L20" i="16" s="1"/>
  <c r="K60" i="12"/>
  <c r="J60" i="12"/>
  <c r="J20" i="16" s="1"/>
  <c r="I60" i="12"/>
  <c r="I20" i="16" s="1"/>
  <c r="H60" i="12"/>
  <c r="H20" i="16" s="1"/>
  <c r="G60" i="12"/>
  <c r="G20" i="16" s="1"/>
  <c r="F60" i="12"/>
  <c r="F20" i="16" s="1"/>
  <c r="E60" i="12"/>
  <c r="E20" i="16" s="1"/>
  <c r="D60" i="12"/>
  <c r="D20" i="16" s="1"/>
  <c r="C60" i="12"/>
  <c r="C20" i="16" s="1"/>
  <c r="B60" i="12"/>
  <c r="Q59" i="12"/>
  <c r="P59" i="12"/>
  <c r="O59" i="12"/>
  <c r="N59" i="12"/>
  <c r="M59" i="12"/>
  <c r="L59" i="12"/>
  <c r="K59" i="12"/>
  <c r="J59" i="12"/>
  <c r="I59" i="12"/>
  <c r="H59" i="12"/>
  <c r="G59" i="12"/>
  <c r="F59" i="12"/>
  <c r="E59" i="12"/>
  <c r="D59" i="12"/>
  <c r="C59" i="12"/>
  <c r="B59" i="12"/>
  <c r="Q58" i="12"/>
  <c r="P58" i="12"/>
  <c r="O58" i="12"/>
  <c r="N58" i="12"/>
  <c r="M58" i="12"/>
  <c r="L58" i="12"/>
  <c r="K58" i="12"/>
  <c r="J58" i="12"/>
  <c r="I58" i="12"/>
  <c r="H58" i="12"/>
  <c r="G58" i="12"/>
  <c r="F58" i="12"/>
  <c r="E58" i="12"/>
  <c r="D58" i="12"/>
  <c r="C58" i="12"/>
  <c r="B58" i="12"/>
  <c r="Q57" i="12"/>
  <c r="P57" i="12"/>
  <c r="O57" i="12"/>
  <c r="N57" i="12"/>
  <c r="M57" i="12"/>
  <c r="L57" i="12"/>
  <c r="K57" i="12"/>
  <c r="J57" i="12"/>
  <c r="I57" i="12"/>
  <c r="H57" i="12"/>
  <c r="G57" i="12"/>
  <c r="F57" i="12"/>
  <c r="E57" i="12"/>
  <c r="D57" i="12"/>
  <c r="C57" i="12"/>
  <c r="B57" i="12"/>
  <c r="Q56" i="12"/>
  <c r="P56" i="12"/>
  <c r="O56" i="12"/>
  <c r="O19" i="16" s="1"/>
  <c r="N56" i="12"/>
  <c r="N19" i="16" s="1"/>
  <c r="M56" i="12"/>
  <c r="L56" i="12"/>
  <c r="L19" i="16" s="1"/>
  <c r="K56" i="12"/>
  <c r="J56" i="12"/>
  <c r="I56" i="12"/>
  <c r="H56" i="12"/>
  <c r="G56" i="12"/>
  <c r="G19" i="16" s="1"/>
  <c r="F56" i="12"/>
  <c r="F19" i="16" s="1"/>
  <c r="E56" i="12"/>
  <c r="D56" i="12"/>
  <c r="D19" i="16" s="1"/>
  <c r="C56" i="12"/>
  <c r="C19" i="16" s="1"/>
  <c r="B56" i="12"/>
  <c r="Q55" i="12"/>
  <c r="P55" i="12"/>
  <c r="O55" i="12"/>
  <c r="N55" i="12"/>
  <c r="M55" i="12"/>
  <c r="L55" i="12"/>
  <c r="K55" i="12"/>
  <c r="J55" i="12"/>
  <c r="I55" i="12"/>
  <c r="H55" i="12"/>
  <c r="G55" i="12"/>
  <c r="F55" i="12"/>
  <c r="E55" i="12"/>
  <c r="D55" i="12"/>
  <c r="C55" i="12"/>
  <c r="B55" i="12"/>
  <c r="Q54" i="12"/>
  <c r="P54" i="12"/>
  <c r="O54" i="12"/>
  <c r="N54" i="12"/>
  <c r="M54" i="12"/>
  <c r="L54" i="12"/>
  <c r="K54" i="12"/>
  <c r="J54" i="12"/>
  <c r="I54" i="12"/>
  <c r="H54" i="12"/>
  <c r="G54" i="12"/>
  <c r="F54" i="12"/>
  <c r="E54" i="12"/>
  <c r="D54" i="12"/>
  <c r="C54" i="12"/>
  <c r="B54" i="12"/>
  <c r="Q53" i="12"/>
  <c r="P53" i="12"/>
  <c r="O53" i="12"/>
  <c r="N53" i="12"/>
  <c r="M53" i="12"/>
  <c r="L53" i="12"/>
  <c r="K53" i="12"/>
  <c r="J53" i="12"/>
  <c r="I53" i="12"/>
  <c r="H53" i="12"/>
  <c r="G53" i="12"/>
  <c r="F53" i="12"/>
  <c r="E53" i="12"/>
  <c r="D53" i="12"/>
  <c r="C53" i="12"/>
  <c r="B53" i="12"/>
  <c r="Q52" i="12"/>
  <c r="P52" i="12"/>
  <c r="O52" i="12"/>
  <c r="O18" i="16" s="1"/>
  <c r="N52" i="12"/>
  <c r="N18" i="16" s="1"/>
  <c r="M52" i="12"/>
  <c r="M18" i="16" s="1"/>
  <c r="L52" i="12"/>
  <c r="L18" i="16" s="1"/>
  <c r="K52" i="12"/>
  <c r="J52" i="12"/>
  <c r="I52" i="12"/>
  <c r="H52" i="12"/>
  <c r="G52" i="12"/>
  <c r="G18" i="16" s="1"/>
  <c r="F52" i="12"/>
  <c r="F18" i="16" s="1"/>
  <c r="E52" i="12"/>
  <c r="E18" i="16" s="1"/>
  <c r="D52" i="12"/>
  <c r="D18" i="16" s="1"/>
  <c r="C52" i="12"/>
  <c r="C18" i="16" s="1"/>
  <c r="B52" i="12"/>
  <c r="Q51" i="12"/>
  <c r="P51" i="12"/>
  <c r="O51" i="12"/>
  <c r="N51" i="12"/>
  <c r="M51" i="12"/>
  <c r="L51" i="12"/>
  <c r="K51" i="12"/>
  <c r="J51" i="12"/>
  <c r="I51" i="12"/>
  <c r="H51" i="12"/>
  <c r="G51" i="12"/>
  <c r="F51" i="12"/>
  <c r="E51" i="12"/>
  <c r="D51" i="12"/>
  <c r="C51" i="12"/>
  <c r="B51" i="12"/>
  <c r="Q50" i="12"/>
  <c r="P50" i="12"/>
  <c r="O50" i="12"/>
  <c r="N50" i="12"/>
  <c r="M50" i="12"/>
  <c r="L50" i="12"/>
  <c r="K50" i="12"/>
  <c r="J50" i="12"/>
  <c r="I50" i="12"/>
  <c r="H50" i="12"/>
  <c r="G50" i="12"/>
  <c r="F50" i="12"/>
  <c r="E50" i="12"/>
  <c r="D50" i="12"/>
  <c r="C50" i="12"/>
  <c r="B50" i="12"/>
  <c r="Q49" i="12"/>
  <c r="P49" i="12"/>
  <c r="O49" i="12"/>
  <c r="N49" i="12"/>
  <c r="M49" i="12"/>
  <c r="L49" i="12"/>
  <c r="K49" i="12"/>
  <c r="J49" i="12"/>
  <c r="I49" i="12"/>
  <c r="H49" i="12"/>
  <c r="G49" i="12"/>
  <c r="F49" i="12"/>
  <c r="E49" i="12"/>
  <c r="D49" i="12"/>
  <c r="C49" i="12"/>
  <c r="B49" i="12"/>
  <c r="Q48" i="12"/>
  <c r="P48" i="12"/>
  <c r="O48" i="12"/>
  <c r="O17" i="16" s="1"/>
  <c r="N48" i="12"/>
  <c r="M48" i="12"/>
  <c r="M17" i="16" s="1"/>
  <c r="L48" i="12"/>
  <c r="K48" i="12"/>
  <c r="J48" i="12"/>
  <c r="J17" i="16" s="1"/>
  <c r="I48" i="12"/>
  <c r="H48" i="12"/>
  <c r="G48" i="12"/>
  <c r="G17" i="16" s="1"/>
  <c r="F48" i="12"/>
  <c r="E48" i="12"/>
  <c r="E17" i="16" s="1"/>
  <c r="D48" i="12"/>
  <c r="D17" i="16" s="1"/>
  <c r="C48" i="12"/>
  <c r="C17" i="16" s="1"/>
  <c r="B48" i="12"/>
  <c r="Q47" i="12"/>
  <c r="P47" i="12"/>
  <c r="O47" i="12"/>
  <c r="N47" i="12"/>
  <c r="M47" i="12"/>
  <c r="L47" i="12"/>
  <c r="K47" i="12"/>
  <c r="J47" i="12"/>
  <c r="I47" i="12"/>
  <c r="H47" i="12"/>
  <c r="G47" i="12"/>
  <c r="F47" i="12"/>
  <c r="E47" i="12"/>
  <c r="D47" i="12"/>
  <c r="C47" i="12"/>
  <c r="B47" i="12"/>
  <c r="Q46" i="12"/>
  <c r="P46" i="12"/>
  <c r="O46" i="12"/>
  <c r="N46" i="12"/>
  <c r="M46" i="12"/>
  <c r="L46" i="12"/>
  <c r="K46" i="12"/>
  <c r="J46" i="12"/>
  <c r="I46" i="12"/>
  <c r="H46" i="12"/>
  <c r="G46" i="12"/>
  <c r="F46" i="12"/>
  <c r="E46" i="12"/>
  <c r="D46" i="12"/>
  <c r="C46" i="12"/>
  <c r="B46" i="12"/>
  <c r="Q45" i="12"/>
  <c r="P45" i="12"/>
  <c r="O45" i="12"/>
  <c r="N45" i="12"/>
  <c r="M45" i="12"/>
  <c r="L45" i="12"/>
  <c r="K45" i="12"/>
  <c r="J45" i="12"/>
  <c r="I45" i="12"/>
  <c r="H45" i="12"/>
  <c r="G45" i="12"/>
  <c r="F45" i="12"/>
  <c r="E45" i="12"/>
  <c r="D45" i="12"/>
  <c r="C45" i="12"/>
  <c r="B45" i="12"/>
  <c r="Q44" i="12"/>
  <c r="P44" i="12"/>
  <c r="O44" i="12"/>
  <c r="O16" i="16" s="1"/>
  <c r="N44" i="12"/>
  <c r="N16" i="16" s="1"/>
  <c r="M44" i="12"/>
  <c r="M16" i="16" s="1"/>
  <c r="L44" i="12"/>
  <c r="L16" i="16" s="1"/>
  <c r="K44" i="12"/>
  <c r="K16" i="16" s="1"/>
  <c r="J44" i="12"/>
  <c r="I44" i="12"/>
  <c r="H44" i="12"/>
  <c r="H16" i="16" s="1"/>
  <c r="G44" i="12"/>
  <c r="G16" i="16" s="1"/>
  <c r="F44" i="12"/>
  <c r="F16" i="16" s="1"/>
  <c r="E44" i="12"/>
  <c r="E16" i="16" s="1"/>
  <c r="D44" i="12"/>
  <c r="D16" i="16" s="1"/>
  <c r="C44" i="12"/>
  <c r="B44" i="12"/>
  <c r="Q43" i="12"/>
  <c r="P43" i="12"/>
  <c r="O43" i="12"/>
  <c r="N43" i="12"/>
  <c r="M43" i="12"/>
  <c r="L43" i="12"/>
  <c r="K43" i="12"/>
  <c r="J43" i="12"/>
  <c r="I43" i="12"/>
  <c r="H43" i="12"/>
  <c r="G43" i="12"/>
  <c r="F43" i="12"/>
  <c r="E43" i="12"/>
  <c r="D43" i="12"/>
  <c r="C43" i="12"/>
  <c r="B43" i="12"/>
  <c r="Q42" i="12"/>
  <c r="P42" i="12"/>
  <c r="O42" i="12"/>
  <c r="N42" i="12"/>
  <c r="M42" i="12"/>
  <c r="L42" i="12"/>
  <c r="K42" i="12"/>
  <c r="J42" i="12"/>
  <c r="I42" i="12"/>
  <c r="H42" i="12"/>
  <c r="G42" i="12"/>
  <c r="F42" i="12"/>
  <c r="E42" i="12"/>
  <c r="D42" i="12"/>
  <c r="C42" i="12"/>
  <c r="B42" i="12"/>
  <c r="Q41" i="12"/>
  <c r="P41" i="12"/>
  <c r="O41" i="12"/>
  <c r="N41" i="12"/>
  <c r="M41" i="12"/>
  <c r="L41" i="12"/>
  <c r="K41" i="12"/>
  <c r="J41" i="12"/>
  <c r="I41" i="12"/>
  <c r="H41" i="12"/>
  <c r="G41" i="12"/>
  <c r="F41" i="12"/>
  <c r="E41" i="12"/>
  <c r="D41" i="12"/>
  <c r="C41" i="12"/>
  <c r="B41" i="12"/>
  <c r="Q40" i="12"/>
  <c r="P40" i="12"/>
  <c r="O40" i="12"/>
  <c r="N40" i="12"/>
  <c r="N15" i="16" s="1"/>
  <c r="M40" i="12"/>
  <c r="M15" i="16" s="1"/>
  <c r="L40" i="12"/>
  <c r="L15" i="16" s="1"/>
  <c r="K40" i="12"/>
  <c r="K15" i="16" s="1"/>
  <c r="J40" i="12"/>
  <c r="J15" i="16" s="1"/>
  <c r="I40" i="12"/>
  <c r="H40" i="12"/>
  <c r="G40" i="12"/>
  <c r="G15" i="16" s="1"/>
  <c r="F40" i="12"/>
  <c r="F15" i="16" s="1"/>
  <c r="E40" i="12"/>
  <c r="E15" i="16" s="1"/>
  <c r="D40" i="12"/>
  <c r="D15" i="16" s="1"/>
  <c r="C40" i="12"/>
  <c r="C15" i="16" s="1"/>
  <c r="B40" i="12"/>
  <c r="B15" i="16" s="1"/>
  <c r="Q39" i="12"/>
  <c r="P39" i="12"/>
  <c r="O39" i="12"/>
  <c r="N39" i="12"/>
  <c r="M39" i="12"/>
  <c r="L39" i="12"/>
  <c r="K39" i="12"/>
  <c r="J39" i="12"/>
  <c r="I39" i="12"/>
  <c r="H39" i="12"/>
  <c r="G39" i="12"/>
  <c r="F39" i="12"/>
  <c r="E39" i="12"/>
  <c r="D39" i="12"/>
  <c r="C39" i="12"/>
  <c r="B39" i="12"/>
  <c r="Q38" i="12"/>
  <c r="P38" i="12"/>
  <c r="O38" i="12"/>
  <c r="N38" i="12"/>
  <c r="M38" i="12"/>
  <c r="L38" i="12"/>
  <c r="K38" i="12"/>
  <c r="J38" i="12"/>
  <c r="I38" i="12"/>
  <c r="H38" i="12"/>
  <c r="G38" i="12"/>
  <c r="F38" i="12"/>
  <c r="E38" i="12"/>
  <c r="D38" i="12"/>
  <c r="C38" i="12"/>
  <c r="B38" i="12"/>
  <c r="Q37" i="12"/>
  <c r="P37" i="12"/>
  <c r="O37" i="12"/>
  <c r="N37" i="12"/>
  <c r="M37" i="12"/>
  <c r="L37" i="12"/>
  <c r="K37" i="12"/>
  <c r="J37" i="12"/>
  <c r="I37" i="12"/>
  <c r="H37" i="12"/>
  <c r="G37" i="12"/>
  <c r="F37" i="12"/>
  <c r="E37" i="12"/>
  <c r="D37" i="12"/>
  <c r="C37" i="12"/>
  <c r="B37" i="12"/>
  <c r="Q36" i="12"/>
  <c r="P36" i="12"/>
  <c r="O36" i="12"/>
  <c r="O14" i="16" s="1"/>
  <c r="N36" i="12"/>
  <c r="N14" i="16" s="1"/>
  <c r="M36" i="12"/>
  <c r="M14" i="16" s="1"/>
  <c r="L36" i="12"/>
  <c r="L14" i="16" s="1"/>
  <c r="K36" i="12"/>
  <c r="K14" i="16" s="1"/>
  <c r="J36" i="12"/>
  <c r="I36" i="12"/>
  <c r="H36" i="12"/>
  <c r="G36" i="12"/>
  <c r="G14" i="16" s="1"/>
  <c r="F36" i="12"/>
  <c r="F14" i="16" s="1"/>
  <c r="E36" i="12"/>
  <c r="E14" i="16" s="1"/>
  <c r="D36" i="12"/>
  <c r="D14" i="16" s="1"/>
  <c r="C36" i="12"/>
  <c r="C14" i="16" s="1"/>
  <c r="B36" i="12"/>
  <c r="Q35" i="12"/>
  <c r="P35" i="12"/>
  <c r="O35" i="12"/>
  <c r="N35" i="12"/>
  <c r="M35" i="12"/>
  <c r="L35" i="12"/>
  <c r="K35" i="12"/>
  <c r="J35" i="12"/>
  <c r="I35" i="12"/>
  <c r="H35" i="12"/>
  <c r="G35" i="12"/>
  <c r="F35" i="12"/>
  <c r="E35" i="12"/>
  <c r="D35" i="12"/>
  <c r="C35" i="12"/>
  <c r="B35" i="12"/>
  <c r="Q34" i="12"/>
  <c r="P34" i="12"/>
  <c r="O34" i="12"/>
  <c r="N34" i="12"/>
  <c r="M34" i="12"/>
  <c r="L34" i="12"/>
  <c r="K34" i="12"/>
  <c r="J34" i="12"/>
  <c r="I34" i="12"/>
  <c r="H34" i="12"/>
  <c r="G34" i="12"/>
  <c r="F34" i="12"/>
  <c r="E34" i="12"/>
  <c r="D34" i="12"/>
  <c r="C34" i="12"/>
  <c r="B34" i="12"/>
  <c r="Q33" i="12"/>
  <c r="P33" i="12"/>
  <c r="O33" i="12"/>
  <c r="N33" i="12"/>
  <c r="M33" i="12"/>
  <c r="L33" i="12"/>
  <c r="K33" i="12"/>
  <c r="J33" i="12"/>
  <c r="I33" i="12"/>
  <c r="H33" i="12"/>
  <c r="G33" i="12"/>
  <c r="F33" i="12"/>
  <c r="E33" i="12"/>
  <c r="D33" i="12"/>
  <c r="C33" i="12"/>
  <c r="B33" i="12"/>
  <c r="Q32" i="12"/>
  <c r="Q13" i="16" s="1"/>
  <c r="P32" i="12"/>
  <c r="O32" i="12"/>
  <c r="O13" i="16" s="1"/>
  <c r="N32" i="12"/>
  <c r="N13" i="16" s="1"/>
  <c r="M32" i="12"/>
  <c r="M13" i="16" s="1"/>
  <c r="L32" i="12"/>
  <c r="L13" i="16" s="1"/>
  <c r="K32" i="12"/>
  <c r="K13" i="16" s="1"/>
  <c r="J32" i="12"/>
  <c r="J13" i="16" s="1"/>
  <c r="I32" i="12"/>
  <c r="H32" i="12"/>
  <c r="G32" i="12"/>
  <c r="G13" i="16" s="1"/>
  <c r="F32" i="12"/>
  <c r="F13" i="16" s="1"/>
  <c r="E32" i="12"/>
  <c r="E13" i="16" s="1"/>
  <c r="D32" i="12"/>
  <c r="D13" i="16" s="1"/>
  <c r="C32" i="12"/>
  <c r="B32" i="12"/>
  <c r="B13" i="16" s="1"/>
  <c r="Q31" i="12"/>
  <c r="P31" i="12"/>
  <c r="O31" i="12"/>
  <c r="N31" i="12"/>
  <c r="M31" i="12"/>
  <c r="L31" i="12"/>
  <c r="K31" i="12"/>
  <c r="J31" i="12"/>
  <c r="I31" i="12"/>
  <c r="H31" i="12"/>
  <c r="G31" i="12"/>
  <c r="F31" i="12"/>
  <c r="E31" i="12"/>
  <c r="D31" i="12"/>
  <c r="C31" i="12"/>
  <c r="B31" i="12"/>
  <c r="Q30" i="12"/>
  <c r="P30" i="12"/>
  <c r="O30" i="12"/>
  <c r="N30" i="12"/>
  <c r="M30" i="12"/>
  <c r="L30" i="12"/>
  <c r="K30" i="12"/>
  <c r="J30" i="12"/>
  <c r="I30" i="12"/>
  <c r="H30" i="12"/>
  <c r="G30" i="12"/>
  <c r="F30" i="12"/>
  <c r="E30" i="12"/>
  <c r="D30" i="12"/>
  <c r="C30" i="12"/>
  <c r="B30" i="12"/>
  <c r="Q29" i="12"/>
  <c r="P29" i="12"/>
  <c r="O29" i="12"/>
  <c r="N29" i="12"/>
  <c r="M29" i="12"/>
  <c r="L29" i="12"/>
  <c r="K29" i="12"/>
  <c r="J29" i="12"/>
  <c r="I29" i="12"/>
  <c r="H29" i="12"/>
  <c r="G29" i="12"/>
  <c r="F29" i="12"/>
  <c r="E29" i="12"/>
  <c r="D29" i="12"/>
  <c r="C29" i="12"/>
  <c r="B29" i="12"/>
  <c r="Q28" i="12"/>
  <c r="Q12" i="16" s="1"/>
  <c r="P28" i="12"/>
  <c r="O28" i="12"/>
  <c r="O12" i="16" s="1"/>
  <c r="N28" i="12"/>
  <c r="N12" i="16" s="1"/>
  <c r="M28" i="12"/>
  <c r="M12" i="16" s="1"/>
  <c r="L28" i="12"/>
  <c r="L12" i="16" s="1"/>
  <c r="K28" i="12"/>
  <c r="J28" i="12"/>
  <c r="I28" i="12"/>
  <c r="I12" i="16" s="1"/>
  <c r="H28" i="12"/>
  <c r="G28" i="12"/>
  <c r="G12" i="16" s="1"/>
  <c r="F28" i="12"/>
  <c r="F12" i="16" s="1"/>
  <c r="E28" i="12"/>
  <c r="E12" i="16" s="1"/>
  <c r="D28" i="12"/>
  <c r="D12" i="16" s="1"/>
  <c r="C28" i="12"/>
  <c r="B28" i="12"/>
  <c r="Q27" i="12"/>
  <c r="P27" i="12"/>
  <c r="O27" i="12"/>
  <c r="N27" i="12"/>
  <c r="M27" i="12"/>
  <c r="L27" i="12"/>
  <c r="K27" i="12"/>
  <c r="J27" i="12"/>
  <c r="I27" i="12"/>
  <c r="H27" i="12"/>
  <c r="G27" i="12"/>
  <c r="F27" i="12"/>
  <c r="E27" i="12"/>
  <c r="D27" i="12"/>
  <c r="C27" i="12"/>
  <c r="B27" i="12"/>
  <c r="Q26" i="12"/>
  <c r="P26" i="12"/>
  <c r="O26" i="12"/>
  <c r="N26" i="12"/>
  <c r="M26" i="12"/>
  <c r="L26" i="12"/>
  <c r="K26" i="12"/>
  <c r="J26" i="12"/>
  <c r="I26" i="12"/>
  <c r="H26" i="12"/>
  <c r="G26" i="12"/>
  <c r="F26" i="12"/>
  <c r="E26" i="12"/>
  <c r="D26" i="12"/>
  <c r="C26" i="12"/>
  <c r="B26" i="12"/>
  <c r="Q25" i="12"/>
  <c r="P25" i="12"/>
  <c r="O25" i="12"/>
  <c r="N25" i="12"/>
  <c r="M25" i="12"/>
  <c r="L25" i="12"/>
  <c r="K25" i="12"/>
  <c r="J25" i="12"/>
  <c r="I25" i="12"/>
  <c r="H25" i="12"/>
  <c r="G25" i="12"/>
  <c r="F25" i="12"/>
  <c r="E25" i="12"/>
  <c r="D25" i="12"/>
  <c r="C25" i="12"/>
  <c r="B25" i="12"/>
  <c r="Q24" i="12"/>
  <c r="P24" i="12"/>
  <c r="P11" i="16" s="1"/>
  <c r="O24" i="12"/>
  <c r="O11" i="16" s="1"/>
  <c r="N24" i="12"/>
  <c r="N11" i="16" s="1"/>
  <c r="M24" i="12"/>
  <c r="M11" i="16" s="1"/>
  <c r="L24" i="12"/>
  <c r="L11" i="16" s="1"/>
  <c r="K24" i="12"/>
  <c r="J24" i="12"/>
  <c r="J11" i="16" s="1"/>
  <c r="I24" i="12"/>
  <c r="I11" i="16" s="1"/>
  <c r="H24" i="12"/>
  <c r="G24" i="12"/>
  <c r="G11" i="16" s="1"/>
  <c r="F24" i="12"/>
  <c r="F11" i="16" s="1"/>
  <c r="E24" i="12"/>
  <c r="E11" i="16" s="1"/>
  <c r="D24" i="12"/>
  <c r="D11" i="16" s="1"/>
  <c r="C24" i="12"/>
  <c r="C11" i="16" s="1"/>
  <c r="B24" i="12"/>
  <c r="Q23" i="12"/>
  <c r="P23" i="12"/>
  <c r="O23" i="12"/>
  <c r="N23" i="12"/>
  <c r="M23" i="12"/>
  <c r="L23" i="12"/>
  <c r="K23" i="12"/>
  <c r="J23" i="12"/>
  <c r="I23" i="12"/>
  <c r="H23" i="12"/>
  <c r="G23" i="12"/>
  <c r="F23" i="12"/>
  <c r="E23" i="12"/>
  <c r="D23" i="12"/>
  <c r="C23" i="12"/>
  <c r="B23" i="12"/>
  <c r="Q22" i="12"/>
  <c r="P22" i="12"/>
  <c r="O22" i="12"/>
  <c r="N22" i="12"/>
  <c r="M22" i="12"/>
  <c r="L22" i="12"/>
  <c r="K22" i="12"/>
  <c r="J22" i="12"/>
  <c r="I22" i="12"/>
  <c r="H22" i="12"/>
  <c r="G22" i="12"/>
  <c r="F22" i="12"/>
  <c r="E22" i="12"/>
  <c r="D22" i="12"/>
  <c r="C22" i="12"/>
  <c r="B22" i="12"/>
  <c r="Q21" i="12"/>
  <c r="P21" i="12"/>
  <c r="O21" i="12"/>
  <c r="N21" i="12"/>
  <c r="M21" i="12"/>
  <c r="L21" i="12"/>
  <c r="K21" i="12"/>
  <c r="J21" i="12"/>
  <c r="I21" i="12"/>
  <c r="H21" i="12"/>
  <c r="G21" i="12"/>
  <c r="F21" i="12"/>
  <c r="E21" i="12"/>
  <c r="D21" i="12"/>
  <c r="C21" i="12"/>
  <c r="B21" i="12"/>
  <c r="Q20" i="12"/>
  <c r="Q10" i="16" s="1"/>
  <c r="P20" i="12"/>
  <c r="O20" i="12"/>
  <c r="O10" i="16" s="1"/>
  <c r="N20" i="12"/>
  <c r="N10" i="16" s="1"/>
  <c r="M20" i="12"/>
  <c r="M10" i="16" s="1"/>
  <c r="L20" i="12"/>
  <c r="L10" i="16" s="1"/>
  <c r="K20" i="12"/>
  <c r="K10" i="16" s="1"/>
  <c r="J20" i="12"/>
  <c r="J10" i="16" s="1"/>
  <c r="I20" i="12"/>
  <c r="H20" i="12"/>
  <c r="G20" i="12"/>
  <c r="G10" i="16" s="1"/>
  <c r="F20" i="12"/>
  <c r="F10" i="16" s="1"/>
  <c r="E20" i="12"/>
  <c r="E10" i="16" s="1"/>
  <c r="D20" i="12"/>
  <c r="D10" i="16" s="1"/>
  <c r="C20" i="12"/>
  <c r="C10" i="16" s="1"/>
  <c r="B20" i="12"/>
  <c r="Q19" i="12"/>
  <c r="P19" i="12"/>
  <c r="O19" i="12"/>
  <c r="N19" i="12"/>
  <c r="M19" i="12"/>
  <c r="L19" i="12"/>
  <c r="K19" i="12"/>
  <c r="J19" i="12"/>
  <c r="I19" i="12"/>
  <c r="H19" i="12"/>
  <c r="G19" i="12"/>
  <c r="F19" i="12"/>
  <c r="E19" i="12"/>
  <c r="D19" i="12"/>
  <c r="C19" i="12"/>
  <c r="B19" i="12"/>
  <c r="Q18" i="12"/>
  <c r="P18" i="12"/>
  <c r="O18" i="12"/>
  <c r="N18" i="12"/>
  <c r="M18" i="12"/>
  <c r="L18" i="12"/>
  <c r="K18" i="12"/>
  <c r="J18" i="12"/>
  <c r="I18" i="12"/>
  <c r="H18" i="12"/>
  <c r="G18" i="12"/>
  <c r="F18" i="12"/>
  <c r="E18" i="12"/>
  <c r="D18" i="12"/>
  <c r="C18" i="12"/>
  <c r="B18" i="12"/>
  <c r="Q17" i="12"/>
  <c r="P17" i="12"/>
  <c r="O17" i="12"/>
  <c r="N17" i="12"/>
  <c r="M17" i="12"/>
  <c r="L17" i="12"/>
  <c r="K17" i="12"/>
  <c r="J17" i="12"/>
  <c r="I17" i="12"/>
  <c r="H17" i="12"/>
  <c r="G17" i="12"/>
  <c r="F17" i="12"/>
  <c r="E17" i="12"/>
  <c r="D17" i="12"/>
  <c r="C17" i="12"/>
  <c r="B17" i="12"/>
  <c r="Q16" i="12"/>
  <c r="P16" i="12"/>
  <c r="O16" i="12"/>
  <c r="N16" i="12"/>
  <c r="N9" i="16" s="1"/>
  <c r="M16" i="12"/>
  <c r="M9" i="16" s="1"/>
  <c r="L16" i="12"/>
  <c r="L9" i="16" s="1"/>
  <c r="K16" i="12"/>
  <c r="J16" i="12"/>
  <c r="J9" i="16" s="1"/>
  <c r="I16" i="12"/>
  <c r="H16" i="12"/>
  <c r="G16" i="12"/>
  <c r="G9" i="16" s="1"/>
  <c r="F16" i="12"/>
  <c r="F9" i="16" s="1"/>
  <c r="E16" i="12"/>
  <c r="E9" i="16" s="1"/>
  <c r="D16" i="12"/>
  <c r="D9" i="16" s="1"/>
  <c r="C16" i="12"/>
  <c r="C9" i="16" s="1"/>
  <c r="B16" i="12"/>
  <c r="Q15" i="12"/>
  <c r="P15" i="12"/>
  <c r="O15" i="12"/>
  <c r="N15" i="12"/>
  <c r="M15" i="12"/>
  <c r="L15" i="12"/>
  <c r="K15" i="12"/>
  <c r="J15" i="12"/>
  <c r="I15" i="12"/>
  <c r="H15" i="12"/>
  <c r="G15" i="12"/>
  <c r="F15" i="12"/>
  <c r="E15" i="12"/>
  <c r="D15" i="12"/>
  <c r="C15" i="12"/>
  <c r="B15" i="12"/>
  <c r="Q14" i="12"/>
  <c r="P14" i="12"/>
  <c r="O14" i="12"/>
  <c r="N14" i="12"/>
  <c r="M14" i="12"/>
  <c r="L14" i="12"/>
  <c r="K14" i="12"/>
  <c r="J14" i="12"/>
  <c r="I14" i="12"/>
  <c r="H14" i="12"/>
  <c r="G14" i="12"/>
  <c r="F14" i="12"/>
  <c r="E14" i="12"/>
  <c r="D14" i="12"/>
  <c r="C14" i="12"/>
  <c r="B14" i="12"/>
  <c r="Q13" i="12"/>
  <c r="P13" i="12"/>
  <c r="O13" i="12"/>
  <c r="N13" i="12"/>
  <c r="M13" i="12"/>
  <c r="L13" i="12"/>
  <c r="K13" i="12"/>
  <c r="J13" i="12"/>
  <c r="I13" i="12"/>
  <c r="H13" i="12"/>
  <c r="G13" i="12"/>
  <c r="F13" i="12"/>
  <c r="E13" i="12"/>
  <c r="D13" i="12"/>
  <c r="C13" i="12"/>
  <c r="B13" i="12"/>
  <c r="Q12" i="12"/>
  <c r="Q8" i="16" s="1"/>
  <c r="P12" i="12"/>
  <c r="O12" i="12"/>
  <c r="O8" i="16" s="1"/>
  <c r="N12" i="12"/>
  <c r="N8" i="16" s="1"/>
  <c r="M12" i="12"/>
  <c r="M8" i="16" s="1"/>
  <c r="L12" i="12"/>
  <c r="L8" i="16" s="1"/>
  <c r="K12" i="12"/>
  <c r="J12" i="12"/>
  <c r="J8" i="16" s="1"/>
  <c r="I12" i="12"/>
  <c r="H12" i="12"/>
  <c r="G12" i="12"/>
  <c r="G8" i="16" s="1"/>
  <c r="F12" i="12"/>
  <c r="F8" i="16" s="1"/>
  <c r="E12" i="12"/>
  <c r="E8" i="16" s="1"/>
  <c r="D12" i="12"/>
  <c r="D8" i="16" s="1"/>
  <c r="C12" i="12"/>
  <c r="C8" i="16" s="1"/>
  <c r="B12" i="12"/>
  <c r="B8" i="16" s="1"/>
  <c r="Q11" i="12"/>
  <c r="P11" i="12"/>
  <c r="O11" i="12"/>
  <c r="N11" i="12"/>
  <c r="M11" i="12"/>
  <c r="L11" i="12"/>
  <c r="K11" i="12"/>
  <c r="J11" i="12"/>
  <c r="I11" i="12"/>
  <c r="H11" i="12"/>
  <c r="G11" i="12"/>
  <c r="F11" i="12"/>
  <c r="E11" i="12"/>
  <c r="D11" i="12"/>
  <c r="C11" i="12"/>
  <c r="B11" i="12"/>
  <c r="Q10" i="12"/>
  <c r="P10" i="12"/>
  <c r="O10" i="12"/>
  <c r="N10" i="12"/>
  <c r="M10" i="12"/>
  <c r="L10" i="12"/>
  <c r="K10" i="12"/>
  <c r="J10" i="12"/>
  <c r="I10" i="12"/>
  <c r="H10" i="12"/>
  <c r="G10" i="12"/>
  <c r="F10" i="12"/>
  <c r="E10" i="12"/>
  <c r="D10" i="12"/>
  <c r="C10" i="12"/>
  <c r="B10" i="12"/>
  <c r="Q9" i="12"/>
  <c r="P9" i="12"/>
  <c r="O9" i="12"/>
  <c r="N9" i="12"/>
  <c r="M9" i="12"/>
  <c r="L9" i="12"/>
  <c r="K9" i="12"/>
  <c r="J9" i="12"/>
  <c r="I9" i="12"/>
  <c r="H9" i="12"/>
  <c r="G9" i="12"/>
  <c r="F9" i="12"/>
  <c r="E9" i="12"/>
  <c r="D9" i="12"/>
  <c r="C9" i="12"/>
  <c r="B9" i="12"/>
  <c r="Q8" i="12"/>
  <c r="P8" i="12"/>
  <c r="O8" i="12"/>
  <c r="O7" i="16" s="1"/>
  <c r="N8" i="12"/>
  <c r="M8" i="12"/>
  <c r="M7" i="16" s="1"/>
  <c r="L8" i="12"/>
  <c r="L7" i="16" s="1"/>
  <c r="K8" i="12"/>
  <c r="J8" i="12"/>
  <c r="J7" i="16" s="1"/>
  <c r="I8" i="12"/>
  <c r="H8" i="12"/>
  <c r="H7" i="16" s="1"/>
  <c r="G8" i="12"/>
  <c r="G7" i="16" s="1"/>
  <c r="F8" i="12"/>
  <c r="F7" i="16" s="1"/>
  <c r="E8" i="12"/>
  <c r="E7" i="16" s="1"/>
  <c r="D8" i="12"/>
  <c r="D7" i="16" s="1"/>
  <c r="C8" i="12"/>
  <c r="C7" i="16" s="1"/>
  <c r="B8" i="12"/>
  <c r="B7" i="16" s="1"/>
  <c r="A308" i="10"/>
  <c r="A309" i="10" s="1"/>
  <c r="A310" i="10" s="1"/>
  <c r="A311" i="10" s="1"/>
  <c r="A312" i="10" s="1"/>
  <c r="A313" i="10" s="1"/>
  <c r="A314" i="10" s="1"/>
  <c r="A315" i="10" s="1"/>
  <c r="A316" i="10" s="1"/>
  <c r="A317" i="10" s="1"/>
  <c r="A318" i="10" s="1"/>
  <c r="R307" i="10"/>
  <c r="R308" i="10" s="1"/>
  <c r="R309" i="10" s="1"/>
  <c r="R310" i="10" s="1"/>
  <c r="R311" i="10" s="1"/>
  <c r="R312" i="10" s="1"/>
  <c r="R313" i="10" s="1"/>
  <c r="R314" i="10" s="1"/>
  <c r="R315" i="10" s="1"/>
  <c r="R316" i="10" s="1"/>
  <c r="R317" i="10" s="1"/>
  <c r="R318" i="10" s="1"/>
  <c r="Q307" i="10"/>
  <c r="Q308" i="10" s="1"/>
  <c r="Q309" i="10" s="1"/>
  <c r="Q310" i="10" s="1"/>
  <c r="Q311" i="10" s="1"/>
  <c r="Q312" i="10" s="1"/>
  <c r="Q313" i="10" s="1"/>
  <c r="Q314" i="10" s="1"/>
  <c r="Q315" i="10" s="1"/>
  <c r="Q316" i="10" s="1"/>
  <c r="Q317" i="10" s="1"/>
  <c r="Q318" i="10" s="1"/>
  <c r="P307" i="10"/>
  <c r="P308" i="10" s="1"/>
  <c r="P309" i="10" s="1"/>
  <c r="P310" i="10" s="1"/>
  <c r="P311" i="10" s="1"/>
  <c r="P312" i="10" s="1"/>
  <c r="P313" i="10" s="1"/>
  <c r="P314" i="10" s="1"/>
  <c r="P315" i="10" s="1"/>
  <c r="P316" i="10" s="1"/>
  <c r="P317" i="10" s="1"/>
  <c r="P318" i="10" s="1"/>
  <c r="O307" i="10"/>
  <c r="O308" i="10" s="1"/>
  <c r="O309" i="10" s="1"/>
  <c r="O310" i="10" s="1"/>
  <c r="O311" i="10" s="1"/>
  <c r="O312" i="10" s="1"/>
  <c r="O313" i="10" s="1"/>
  <c r="O314" i="10" s="1"/>
  <c r="O315" i="10" s="1"/>
  <c r="O316" i="10" s="1"/>
  <c r="O317" i="10" s="1"/>
  <c r="O318" i="10" s="1"/>
  <c r="N307" i="10"/>
  <c r="N308" i="10" s="1"/>
  <c r="N309" i="10" s="1"/>
  <c r="N310" i="10" s="1"/>
  <c r="N311" i="10" s="1"/>
  <c r="N312" i="10" s="1"/>
  <c r="N313" i="10" s="1"/>
  <c r="N314" i="10" s="1"/>
  <c r="N315" i="10" s="1"/>
  <c r="N316" i="10" s="1"/>
  <c r="N317" i="10" s="1"/>
  <c r="N318" i="10" s="1"/>
  <c r="M307" i="10"/>
  <c r="M308" i="10" s="1"/>
  <c r="M309" i="10" s="1"/>
  <c r="M310" i="10" s="1"/>
  <c r="M311" i="10" s="1"/>
  <c r="M312" i="10" s="1"/>
  <c r="M313" i="10" s="1"/>
  <c r="M314" i="10" s="1"/>
  <c r="M315" i="10" s="1"/>
  <c r="M316" i="10" s="1"/>
  <c r="M317" i="10" s="1"/>
  <c r="M318" i="10" s="1"/>
  <c r="L307" i="10"/>
  <c r="L308" i="10" s="1"/>
  <c r="L309" i="10" s="1"/>
  <c r="L310" i="10" s="1"/>
  <c r="L311" i="10" s="1"/>
  <c r="L312" i="10" s="1"/>
  <c r="L313" i="10" s="1"/>
  <c r="L314" i="10" s="1"/>
  <c r="L315" i="10" s="1"/>
  <c r="L316" i="10" s="1"/>
  <c r="L317" i="10" s="1"/>
  <c r="L318" i="10" s="1"/>
  <c r="K307" i="10"/>
  <c r="K308" i="10" s="1"/>
  <c r="K309" i="10" s="1"/>
  <c r="K310" i="10" s="1"/>
  <c r="K311" i="10" s="1"/>
  <c r="K312" i="10" s="1"/>
  <c r="K313" i="10" s="1"/>
  <c r="K314" i="10" s="1"/>
  <c r="K315" i="10" s="1"/>
  <c r="K316" i="10" s="1"/>
  <c r="K317" i="10" s="1"/>
  <c r="K318" i="10" s="1"/>
  <c r="J307" i="10"/>
  <c r="J308" i="10" s="1"/>
  <c r="J309" i="10" s="1"/>
  <c r="J310" i="10" s="1"/>
  <c r="J311" i="10" s="1"/>
  <c r="J312" i="10" s="1"/>
  <c r="J313" i="10" s="1"/>
  <c r="J314" i="10" s="1"/>
  <c r="J315" i="10" s="1"/>
  <c r="J316" i="10" s="1"/>
  <c r="J317" i="10" s="1"/>
  <c r="J318" i="10" s="1"/>
  <c r="I307" i="10"/>
  <c r="I308" i="10" s="1"/>
  <c r="I309" i="10" s="1"/>
  <c r="I310" i="10" s="1"/>
  <c r="I311" i="10" s="1"/>
  <c r="I312" i="10" s="1"/>
  <c r="I313" i="10" s="1"/>
  <c r="I314" i="10" s="1"/>
  <c r="I315" i="10" s="1"/>
  <c r="I316" i="10" s="1"/>
  <c r="I317" i="10" s="1"/>
  <c r="I318" i="10" s="1"/>
  <c r="H307" i="10"/>
  <c r="H308" i="10" s="1"/>
  <c r="H309" i="10" s="1"/>
  <c r="H310" i="10" s="1"/>
  <c r="H311" i="10" s="1"/>
  <c r="H312" i="10" s="1"/>
  <c r="H313" i="10" s="1"/>
  <c r="H314" i="10" s="1"/>
  <c r="H315" i="10" s="1"/>
  <c r="H316" i="10" s="1"/>
  <c r="H317" i="10" s="1"/>
  <c r="H318" i="10" s="1"/>
  <c r="G307" i="10"/>
  <c r="G308" i="10" s="1"/>
  <c r="G309" i="10" s="1"/>
  <c r="G310" i="10" s="1"/>
  <c r="G311" i="10" s="1"/>
  <c r="G312" i="10" s="1"/>
  <c r="G313" i="10" s="1"/>
  <c r="G314" i="10" s="1"/>
  <c r="G315" i="10" s="1"/>
  <c r="G316" i="10" s="1"/>
  <c r="G317" i="10" s="1"/>
  <c r="G318" i="10" s="1"/>
  <c r="F307" i="10"/>
  <c r="F308" i="10" s="1"/>
  <c r="F309" i="10" s="1"/>
  <c r="F310" i="10" s="1"/>
  <c r="F311" i="10" s="1"/>
  <c r="F312" i="10" s="1"/>
  <c r="F313" i="10" s="1"/>
  <c r="F314" i="10" s="1"/>
  <c r="F315" i="10" s="1"/>
  <c r="F316" i="10" s="1"/>
  <c r="F317" i="10" s="1"/>
  <c r="F318" i="10" s="1"/>
  <c r="E307" i="10"/>
  <c r="E308" i="10" s="1"/>
  <c r="E309" i="10" s="1"/>
  <c r="E310" i="10" s="1"/>
  <c r="E311" i="10" s="1"/>
  <c r="E312" i="10" s="1"/>
  <c r="E313" i="10" s="1"/>
  <c r="E314" i="10" s="1"/>
  <c r="E315" i="10" s="1"/>
  <c r="E316" i="10" s="1"/>
  <c r="E317" i="10" s="1"/>
  <c r="E318" i="10" s="1"/>
  <c r="D307" i="10"/>
  <c r="D308" i="10" s="1"/>
  <c r="D309" i="10" s="1"/>
  <c r="D310" i="10" s="1"/>
  <c r="D311" i="10" s="1"/>
  <c r="D312" i="10" s="1"/>
  <c r="D313" i="10" s="1"/>
  <c r="D314" i="10" s="1"/>
  <c r="D315" i="10" s="1"/>
  <c r="D316" i="10" s="1"/>
  <c r="D317" i="10" s="1"/>
  <c r="D318" i="10" s="1"/>
  <c r="C307" i="10"/>
  <c r="C308" i="10" s="1"/>
  <c r="C309" i="10" s="1"/>
  <c r="C310" i="10" s="1"/>
  <c r="C311" i="10" s="1"/>
  <c r="C312" i="10" s="1"/>
  <c r="C313" i="10" s="1"/>
  <c r="C314" i="10" s="1"/>
  <c r="C315" i="10" s="1"/>
  <c r="C316" i="10" s="1"/>
  <c r="C317" i="10" s="1"/>
  <c r="C318" i="10" s="1"/>
  <c r="A296" i="10"/>
  <c r="A297" i="10" s="1"/>
  <c r="A298" i="10" s="1"/>
  <c r="A299" i="10" s="1"/>
  <c r="A300" i="10" s="1"/>
  <c r="A301" i="10" s="1"/>
  <c r="A302" i="10" s="1"/>
  <c r="A303" i="10" s="1"/>
  <c r="A304" i="10" s="1"/>
  <c r="A305" i="10" s="1"/>
  <c r="A306" i="10" s="1"/>
  <c r="R295" i="10"/>
  <c r="R296" i="10" s="1"/>
  <c r="R297" i="10" s="1"/>
  <c r="R298" i="10" s="1"/>
  <c r="R299" i="10" s="1"/>
  <c r="R300" i="10" s="1"/>
  <c r="R301" i="10" s="1"/>
  <c r="R302" i="10" s="1"/>
  <c r="R303" i="10" s="1"/>
  <c r="R304" i="10" s="1"/>
  <c r="R305" i="10" s="1"/>
  <c r="R306" i="10" s="1"/>
  <c r="Q295" i="10"/>
  <c r="Q296" i="10" s="1"/>
  <c r="Q297" i="10" s="1"/>
  <c r="Q298" i="10" s="1"/>
  <c r="Q299" i="10" s="1"/>
  <c r="Q300" i="10" s="1"/>
  <c r="Q301" i="10" s="1"/>
  <c r="Q302" i="10" s="1"/>
  <c r="Q303" i="10" s="1"/>
  <c r="Q304" i="10" s="1"/>
  <c r="Q305" i="10" s="1"/>
  <c r="Q306" i="10" s="1"/>
  <c r="P295" i="10"/>
  <c r="P296" i="10" s="1"/>
  <c r="P297" i="10" s="1"/>
  <c r="P298" i="10" s="1"/>
  <c r="P299" i="10" s="1"/>
  <c r="P300" i="10" s="1"/>
  <c r="P301" i="10" s="1"/>
  <c r="P302" i="10" s="1"/>
  <c r="P303" i="10" s="1"/>
  <c r="P304" i="10" s="1"/>
  <c r="P305" i="10" s="1"/>
  <c r="P306" i="10" s="1"/>
  <c r="O295" i="10"/>
  <c r="O296" i="10" s="1"/>
  <c r="O297" i="10" s="1"/>
  <c r="O298" i="10" s="1"/>
  <c r="O299" i="10" s="1"/>
  <c r="O300" i="10" s="1"/>
  <c r="O301" i="10" s="1"/>
  <c r="O302" i="10" s="1"/>
  <c r="O303" i="10" s="1"/>
  <c r="O304" i="10" s="1"/>
  <c r="O305" i="10" s="1"/>
  <c r="O306" i="10" s="1"/>
  <c r="N295" i="10"/>
  <c r="N296" i="10" s="1"/>
  <c r="N297" i="10" s="1"/>
  <c r="N298" i="10" s="1"/>
  <c r="N299" i="10" s="1"/>
  <c r="N300" i="10" s="1"/>
  <c r="N301" i="10" s="1"/>
  <c r="N302" i="10" s="1"/>
  <c r="N303" i="10" s="1"/>
  <c r="N304" i="10" s="1"/>
  <c r="N305" i="10" s="1"/>
  <c r="N306" i="10" s="1"/>
  <c r="M295" i="10"/>
  <c r="M296" i="10" s="1"/>
  <c r="M297" i="10" s="1"/>
  <c r="M298" i="10" s="1"/>
  <c r="M299" i="10" s="1"/>
  <c r="M300" i="10" s="1"/>
  <c r="M301" i="10" s="1"/>
  <c r="M302" i="10" s="1"/>
  <c r="M303" i="10" s="1"/>
  <c r="M304" i="10" s="1"/>
  <c r="M305" i="10" s="1"/>
  <c r="M306" i="10" s="1"/>
  <c r="L295" i="10"/>
  <c r="L296" i="10" s="1"/>
  <c r="L297" i="10" s="1"/>
  <c r="L298" i="10" s="1"/>
  <c r="L299" i="10" s="1"/>
  <c r="L300" i="10" s="1"/>
  <c r="L301" i="10" s="1"/>
  <c r="L302" i="10" s="1"/>
  <c r="L303" i="10" s="1"/>
  <c r="L304" i="10" s="1"/>
  <c r="L305" i="10" s="1"/>
  <c r="L306" i="10" s="1"/>
  <c r="K295" i="10"/>
  <c r="K296" i="10" s="1"/>
  <c r="K297" i="10" s="1"/>
  <c r="K298" i="10" s="1"/>
  <c r="K299" i="10" s="1"/>
  <c r="K300" i="10" s="1"/>
  <c r="K301" i="10" s="1"/>
  <c r="K302" i="10" s="1"/>
  <c r="K303" i="10" s="1"/>
  <c r="K304" i="10" s="1"/>
  <c r="K305" i="10" s="1"/>
  <c r="K306" i="10" s="1"/>
  <c r="J295" i="10"/>
  <c r="J296" i="10" s="1"/>
  <c r="J297" i="10" s="1"/>
  <c r="J298" i="10" s="1"/>
  <c r="J299" i="10" s="1"/>
  <c r="J300" i="10" s="1"/>
  <c r="J301" i="10" s="1"/>
  <c r="J302" i="10" s="1"/>
  <c r="J303" i="10" s="1"/>
  <c r="J304" i="10" s="1"/>
  <c r="J305" i="10" s="1"/>
  <c r="J306" i="10" s="1"/>
  <c r="I295" i="10"/>
  <c r="I296" i="10" s="1"/>
  <c r="I297" i="10" s="1"/>
  <c r="I298" i="10" s="1"/>
  <c r="I299" i="10" s="1"/>
  <c r="I300" i="10" s="1"/>
  <c r="I301" i="10" s="1"/>
  <c r="I302" i="10" s="1"/>
  <c r="I303" i="10" s="1"/>
  <c r="I304" i="10" s="1"/>
  <c r="I305" i="10" s="1"/>
  <c r="I306" i="10" s="1"/>
  <c r="H295" i="10"/>
  <c r="H296" i="10" s="1"/>
  <c r="H297" i="10" s="1"/>
  <c r="H298" i="10" s="1"/>
  <c r="H299" i="10" s="1"/>
  <c r="H300" i="10" s="1"/>
  <c r="H301" i="10" s="1"/>
  <c r="H302" i="10" s="1"/>
  <c r="H303" i="10" s="1"/>
  <c r="H304" i="10" s="1"/>
  <c r="H305" i="10" s="1"/>
  <c r="H306" i="10" s="1"/>
  <c r="G295" i="10"/>
  <c r="G296" i="10" s="1"/>
  <c r="G297" i="10" s="1"/>
  <c r="G298" i="10" s="1"/>
  <c r="G299" i="10" s="1"/>
  <c r="G300" i="10" s="1"/>
  <c r="G301" i="10" s="1"/>
  <c r="G302" i="10" s="1"/>
  <c r="G303" i="10" s="1"/>
  <c r="G304" i="10" s="1"/>
  <c r="G305" i="10" s="1"/>
  <c r="G306" i="10" s="1"/>
  <c r="F295" i="10"/>
  <c r="F296" i="10" s="1"/>
  <c r="F297" i="10" s="1"/>
  <c r="F298" i="10" s="1"/>
  <c r="F299" i="10" s="1"/>
  <c r="F300" i="10" s="1"/>
  <c r="F301" i="10" s="1"/>
  <c r="F302" i="10" s="1"/>
  <c r="F303" i="10" s="1"/>
  <c r="F304" i="10" s="1"/>
  <c r="F305" i="10" s="1"/>
  <c r="F306" i="10" s="1"/>
  <c r="E295" i="10"/>
  <c r="E296" i="10" s="1"/>
  <c r="E297" i="10" s="1"/>
  <c r="E298" i="10" s="1"/>
  <c r="E299" i="10" s="1"/>
  <c r="E300" i="10" s="1"/>
  <c r="E301" i="10" s="1"/>
  <c r="E302" i="10" s="1"/>
  <c r="E303" i="10" s="1"/>
  <c r="E304" i="10" s="1"/>
  <c r="E305" i="10" s="1"/>
  <c r="E306" i="10" s="1"/>
  <c r="D295" i="10"/>
  <c r="D296" i="10" s="1"/>
  <c r="D297" i="10" s="1"/>
  <c r="D298" i="10" s="1"/>
  <c r="D299" i="10" s="1"/>
  <c r="D300" i="10" s="1"/>
  <c r="D301" i="10" s="1"/>
  <c r="D302" i="10" s="1"/>
  <c r="D303" i="10" s="1"/>
  <c r="D304" i="10" s="1"/>
  <c r="D305" i="10" s="1"/>
  <c r="D306" i="10" s="1"/>
  <c r="C295" i="10"/>
  <c r="C296" i="10" s="1"/>
  <c r="C297" i="10" s="1"/>
  <c r="C298" i="10" s="1"/>
  <c r="C299" i="10" s="1"/>
  <c r="C300" i="10" s="1"/>
  <c r="C301" i="10" s="1"/>
  <c r="C302" i="10" s="1"/>
  <c r="C303" i="10" s="1"/>
  <c r="C304" i="10" s="1"/>
  <c r="C305" i="10" s="1"/>
  <c r="C306" i="10" s="1"/>
  <c r="A284" i="10"/>
  <c r="A285" i="10" s="1"/>
  <c r="A286" i="10" s="1"/>
  <c r="A287" i="10" s="1"/>
  <c r="A288" i="10" s="1"/>
  <c r="A289" i="10" s="1"/>
  <c r="A290" i="10" s="1"/>
  <c r="A291" i="10" s="1"/>
  <c r="A292" i="10" s="1"/>
  <c r="A293" i="10" s="1"/>
  <c r="A294" i="10" s="1"/>
  <c r="R283" i="10"/>
  <c r="R284" i="10" s="1"/>
  <c r="R285" i="10" s="1"/>
  <c r="R286" i="10" s="1"/>
  <c r="R287" i="10" s="1"/>
  <c r="R288" i="10" s="1"/>
  <c r="R289" i="10" s="1"/>
  <c r="R290" i="10" s="1"/>
  <c r="R291" i="10" s="1"/>
  <c r="R292" i="10" s="1"/>
  <c r="R293" i="10" s="1"/>
  <c r="R294" i="10" s="1"/>
  <c r="Q283" i="10"/>
  <c r="Q284" i="10" s="1"/>
  <c r="Q285" i="10" s="1"/>
  <c r="Q286" i="10" s="1"/>
  <c r="Q287" i="10" s="1"/>
  <c r="Q288" i="10" s="1"/>
  <c r="Q289" i="10" s="1"/>
  <c r="Q290" i="10" s="1"/>
  <c r="Q291" i="10" s="1"/>
  <c r="Q292" i="10" s="1"/>
  <c r="Q293" i="10" s="1"/>
  <c r="Q294" i="10" s="1"/>
  <c r="P283" i="10"/>
  <c r="P284" i="10" s="1"/>
  <c r="P285" i="10" s="1"/>
  <c r="P286" i="10" s="1"/>
  <c r="P287" i="10" s="1"/>
  <c r="P288" i="10" s="1"/>
  <c r="P289" i="10" s="1"/>
  <c r="P290" i="10" s="1"/>
  <c r="P291" i="10" s="1"/>
  <c r="P292" i="10" s="1"/>
  <c r="P293" i="10" s="1"/>
  <c r="P294" i="10" s="1"/>
  <c r="O283" i="10"/>
  <c r="O284" i="10" s="1"/>
  <c r="O285" i="10" s="1"/>
  <c r="O286" i="10" s="1"/>
  <c r="O287" i="10" s="1"/>
  <c r="O288" i="10" s="1"/>
  <c r="O289" i="10" s="1"/>
  <c r="O290" i="10" s="1"/>
  <c r="O291" i="10" s="1"/>
  <c r="O292" i="10" s="1"/>
  <c r="O293" i="10" s="1"/>
  <c r="O294" i="10" s="1"/>
  <c r="N283" i="10"/>
  <c r="N284" i="10" s="1"/>
  <c r="N285" i="10" s="1"/>
  <c r="N286" i="10" s="1"/>
  <c r="N287" i="10" s="1"/>
  <c r="N288" i="10" s="1"/>
  <c r="N289" i="10" s="1"/>
  <c r="N290" i="10" s="1"/>
  <c r="N291" i="10" s="1"/>
  <c r="N292" i="10" s="1"/>
  <c r="N293" i="10" s="1"/>
  <c r="N294" i="10" s="1"/>
  <c r="M283" i="10"/>
  <c r="M284" i="10" s="1"/>
  <c r="M285" i="10" s="1"/>
  <c r="M286" i="10" s="1"/>
  <c r="M287" i="10" s="1"/>
  <c r="M288" i="10" s="1"/>
  <c r="M289" i="10" s="1"/>
  <c r="M290" i="10" s="1"/>
  <c r="M291" i="10" s="1"/>
  <c r="M292" i="10" s="1"/>
  <c r="M293" i="10" s="1"/>
  <c r="M294" i="10" s="1"/>
  <c r="L283" i="10"/>
  <c r="L284" i="10" s="1"/>
  <c r="L285" i="10" s="1"/>
  <c r="L286" i="10" s="1"/>
  <c r="L287" i="10" s="1"/>
  <c r="L288" i="10" s="1"/>
  <c r="L289" i="10" s="1"/>
  <c r="L290" i="10" s="1"/>
  <c r="L291" i="10" s="1"/>
  <c r="L292" i="10" s="1"/>
  <c r="L293" i="10" s="1"/>
  <c r="L294" i="10" s="1"/>
  <c r="K283" i="10"/>
  <c r="K284" i="10" s="1"/>
  <c r="K285" i="10" s="1"/>
  <c r="K286" i="10" s="1"/>
  <c r="K287" i="10" s="1"/>
  <c r="K288" i="10" s="1"/>
  <c r="K289" i="10" s="1"/>
  <c r="K290" i="10" s="1"/>
  <c r="K291" i="10" s="1"/>
  <c r="K292" i="10" s="1"/>
  <c r="K293" i="10" s="1"/>
  <c r="K294" i="10" s="1"/>
  <c r="J283" i="10"/>
  <c r="J284" i="10" s="1"/>
  <c r="J285" i="10" s="1"/>
  <c r="J286" i="10" s="1"/>
  <c r="J287" i="10" s="1"/>
  <c r="J288" i="10" s="1"/>
  <c r="J289" i="10" s="1"/>
  <c r="J290" i="10" s="1"/>
  <c r="J291" i="10" s="1"/>
  <c r="J292" i="10" s="1"/>
  <c r="J293" i="10" s="1"/>
  <c r="J294" i="10" s="1"/>
  <c r="I283" i="10"/>
  <c r="I284" i="10" s="1"/>
  <c r="I285" i="10" s="1"/>
  <c r="I286" i="10" s="1"/>
  <c r="I287" i="10" s="1"/>
  <c r="I288" i="10" s="1"/>
  <c r="I289" i="10" s="1"/>
  <c r="I290" i="10" s="1"/>
  <c r="I291" i="10" s="1"/>
  <c r="I292" i="10" s="1"/>
  <c r="I293" i="10" s="1"/>
  <c r="I294" i="10" s="1"/>
  <c r="H283" i="10"/>
  <c r="H284" i="10" s="1"/>
  <c r="H285" i="10" s="1"/>
  <c r="H286" i="10" s="1"/>
  <c r="H287" i="10" s="1"/>
  <c r="H288" i="10" s="1"/>
  <c r="H289" i="10" s="1"/>
  <c r="H290" i="10" s="1"/>
  <c r="H291" i="10" s="1"/>
  <c r="H292" i="10" s="1"/>
  <c r="H293" i="10" s="1"/>
  <c r="H294" i="10" s="1"/>
  <c r="G283" i="10"/>
  <c r="G284" i="10" s="1"/>
  <c r="G285" i="10" s="1"/>
  <c r="G286" i="10" s="1"/>
  <c r="G287" i="10" s="1"/>
  <c r="G288" i="10" s="1"/>
  <c r="G289" i="10" s="1"/>
  <c r="G290" i="10" s="1"/>
  <c r="G291" i="10" s="1"/>
  <c r="G292" i="10" s="1"/>
  <c r="G293" i="10" s="1"/>
  <c r="G294" i="10" s="1"/>
  <c r="F283" i="10"/>
  <c r="F284" i="10" s="1"/>
  <c r="F285" i="10" s="1"/>
  <c r="F286" i="10" s="1"/>
  <c r="F287" i="10" s="1"/>
  <c r="F288" i="10" s="1"/>
  <c r="F289" i="10" s="1"/>
  <c r="F290" i="10" s="1"/>
  <c r="F291" i="10" s="1"/>
  <c r="F292" i="10" s="1"/>
  <c r="F293" i="10" s="1"/>
  <c r="F294" i="10" s="1"/>
  <c r="E283" i="10"/>
  <c r="E284" i="10" s="1"/>
  <c r="E285" i="10" s="1"/>
  <c r="E286" i="10" s="1"/>
  <c r="E287" i="10" s="1"/>
  <c r="E288" i="10" s="1"/>
  <c r="E289" i="10" s="1"/>
  <c r="E290" i="10" s="1"/>
  <c r="E291" i="10" s="1"/>
  <c r="E292" i="10" s="1"/>
  <c r="E293" i="10" s="1"/>
  <c r="E294" i="10" s="1"/>
  <c r="D283" i="10"/>
  <c r="D284" i="10" s="1"/>
  <c r="D285" i="10" s="1"/>
  <c r="D286" i="10" s="1"/>
  <c r="D287" i="10" s="1"/>
  <c r="D288" i="10" s="1"/>
  <c r="D289" i="10" s="1"/>
  <c r="D290" i="10" s="1"/>
  <c r="D291" i="10" s="1"/>
  <c r="D292" i="10" s="1"/>
  <c r="D293" i="10" s="1"/>
  <c r="D294" i="10" s="1"/>
  <c r="C283" i="10"/>
  <c r="C284" i="10" s="1"/>
  <c r="C285" i="10" s="1"/>
  <c r="C286" i="10" s="1"/>
  <c r="C287" i="10" s="1"/>
  <c r="C288" i="10" s="1"/>
  <c r="C289" i="10" s="1"/>
  <c r="C290" i="10" s="1"/>
  <c r="C291" i="10" s="1"/>
  <c r="C292" i="10" s="1"/>
  <c r="C293" i="10" s="1"/>
  <c r="C294" i="10" s="1"/>
  <c r="R271" i="10"/>
  <c r="R272" i="10" s="1"/>
  <c r="R273" i="10" s="1"/>
  <c r="R274" i="10" s="1"/>
  <c r="R275" i="10" s="1"/>
  <c r="R276" i="10" s="1"/>
  <c r="R277" i="10" s="1"/>
  <c r="R278" i="10" s="1"/>
  <c r="R279" i="10" s="1"/>
  <c r="R280" i="10" s="1"/>
  <c r="R281" i="10" s="1"/>
  <c r="R282" i="10" s="1"/>
  <c r="Q271" i="10"/>
  <c r="Q272" i="10" s="1"/>
  <c r="Q273" i="10" s="1"/>
  <c r="Q274" i="10" s="1"/>
  <c r="Q275" i="10" s="1"/>
  <c r="Q276" i="10" s="1"/>
  <c r="Q277" i="10" s="1"/>
  <c r="Q278" i="10" s="1"/>
  <c r="Q279" i="10" s="1"/>
  <c r="Q280" i="10" s="1"/>
  <c r="Q281" i="10" s="1"/>
  <c r="Q282" i="10" s="1"/>
  <c r="P271" i="10"/>
  <c r="P272" i="10" s="1"/>
  <c r="P273" i="10" s="1"/>
  <c r="P274" i="10" s="1"/>
  <c r="P275" i="10" s="1"/>
  <c r="P276" i="10" s="1"/>
  <c r="P277" i="10" s="1"/>
  <c r="P278" i="10" s="1"/>
  <c r="P279" i="10" s="1"/>
  <c r="P280" i="10" s="1"/>
  <c r="P281" i="10" s="1"/>
  <c r="P282" i="10" s="1"/>
  <c r="O271" i="10"/>
  <c r="O272" i="10" s="1"/>
  <c r="O273" i="10" s="1"/>
  <c r="O274" i="10" s="1"/>
  <c r="O275" i="10" s="1"/>
  <c r="O276" i="10" s="1"/>
  <c r="O277" i="10" s="1"/>
  <c r="O278" i="10" s="1"/>
  <c r="O279" i="10" s="1"/>
  <c r="O280" i="10" s="1"/>
  <c r="O281" i="10" s="1"/>
  <c r="O282" i="10" s="1"/>
  <c r="N271" i="10"/>
  <c r="N272" i="10" s="1"/>
  <c r="N273" i="10" s="1"/>
  <c r="N274" i="10" s="1"/>
  <c r="N275" i="10" s="1"/>
  <c r="N276" i="10" s="1"/>
  <c r="N277" i="10" s="1"/>
  <c r="N278" i="10" s="1"/>
  <c r="N279" i="10" s="1"/>
  <c r="N280" i="10" s="1"/>
  <c r="N281" i="10" s="1"/>
  <c r="N282" i="10" s="1"/>
  <c r="M271" i="10"/>
  <c r="M272" i="10" s="1"/>
  <c r="M273" i="10" s="1"/>
  <c r="M274" i="10" s="1"/>
  <c r="M275" i="10" s="1"/>
  <c r="M276" i="10" s="1"/>
  <c r="M277" i="10" s="1"/>
  <c r="M278" i="10" s="1"/>
  <c r="M279" i="10" s="1"/>
  <c r="M280" i="10" s="1"/>
  <c r="M281" i="10" s="1"/>
  <c r="M282" i="10" s="1"/>
  <c r="L271" i="10"/>
  <c r="L272" i="10" s="1"/>
  <c r="L273" i="10" s="1"/>
  <c r="L274" i="10" s="1"/>
  <c r="L275" i="10" s="1"/>
  <c r="L276" i="10" s="1"/>
  <c r="L277" i="10" s="1"/>
  <c r="L278" i="10" s="1"/>
  <c r="L279" i="10" s="1"/>
  <c r="L280" i="10" s="1"/>
  <c r="L281" i="10" s="1"/>
  <c r="L282" i="10" s="1"/>
  <c r="K271" i="10"/>
  <c r="K272" i="10" s="1"/>
  <c r="K273" i="10" s="1"/>
  <c r="K274" i="10" s="1"/>
  <c r="K275" i="10" s="1"/>
  <c r="K276" i="10" s="1"/>
  <c r="K277" i="10" s="1"/>
  <c r="K278" i="10" s="1"/>
  <c r="K279" i="10" s="1"/>
  <c r="K280" i="10" s="1"/>
  <c r="K281" i="10" s="1"/>
  <c r="K282" i="10" s="1"/>
  <c r="J271" i="10"/>
  <c r="J272" i="10" s="1"/>
  <c r="J273" i="10" s="1"/>
  <c r="J274" i="10" s="1"/>
  <c r="J275" i="10" s="1"/>
  <c r="J276" i="10" s="1"/>
  <c r="J277" i="10" s="1"/>
  <c r="J278" i="10" s="1"/>
  <c r="J279" i="10" s="1"/>
  <c r="J280" i="10" s="1"/>
  <c r="J281" i="10" s="1"/>
  <c r="J282" i="10" s="1"/>
  <c r="I271" i="10"/>
  <c r="I272" i="10" s="1"/>
  <c r="I273" i="10" s="1"/>
  <c r="I274" i="10" s="1"/>
  <c r="I275" i="10" s="1"/>
  <c r="I276" i="10" s="1"/>
  <c r="I277" i="10" s="1"/>
  <c r="I278" i="10" s="1"/>
  <c r="I279" i="10" s="1"/>
  <c r="I280" i="10" s="1"/>
  <c r="I281" i="10" s="1"/>
  <c r="I282" i="10" s="1"/>
  <c r="H271" i="10"/>
  <c r="H272" i="10" s="1"/>
  <c r="H273" i="10" s="1"/>
  <c r="H274" i="10" s="1"/>
  <c r="H275" i="10" s="1"/>
  <c r="H276" i="10" s="1"/>
  <c r="H277" i="10" s="1"/>
  <c r="H278" i="10" s="1"/>
  <c r="H279" i="10" s="1"/>
  <c r="H280" i="10" s="1"/>
  <c r="H281" i="10" s="1"/>
  <c r="H282" i="10" s="1"/>
  <c r="G271" i="10"/>
  <c r="G272" i="10" s="1"/>
  <c r="G273" i="10" s="1"/>
  <c r="G274" i="10" s="1"/>
  <c r="G275" i="10" s="1"/>
  <c r="G276" i="10" s="1"/>
  <c r="G277" i="10" s="1"/>
  <c r="G278" i="10" s="1"/>
  <c r="G279" i="10" s="1"/>
  <c r="G280" i="10" s="1"/>
  <c r="G281" i="10" s="1"/>
  <c r="G282" i="10" s="1"/>
  <c r="F271" i="10"/>
  <c r="F272" i="10" s="1"/>
  <c r="F273" i="10" s="1"/>
  <c r="F274" i="10" s="1"/>
  <c r="F275" i="10" s="1"/>
  <c r="F276" i="10" s="1"/>
  <c r="F277" i="10" s="1"/>
  <c r="F278" i="10" s="1"/>
  <c r="F279" i="10" s="1"/>
  <c r="F280" i="10" s="1"/>
  <c r="F281" i="10" s="1"/>
  <c r="F282" i="10" s="1"/>
  <c r="E271" i="10"/>
  <c r="E272" i="10" s="1"/>
  <c r="E273" i="10" s="1"/>
  <c r="E274" i="10" s="1"/>
  <c r="E275" i="10" s="1"/>
  <c r="E276" i="10" s="1"/>
  <c r="E277" i="10" s="1"/>
  <c r="E278" i="10" s="1"/>
  <c r="E279" i="10" s="1"/>
  <c r="E280" i="10" s="1"/>
  <c r="E281" i="10" s="1"/>
  <c r="E282" i="10" s="1"/>
  <c r="D271" i="10"/>
  <c r="D272" i="10" s="1"/>
  <c r="D273" i="10" s="1"/>
  <c r="D274" i="10" s="1"/>
  <c r="D275" i="10" s="1"/>
  <c r="D276" i="10" s="1"/>
  <c r="D277" i="10" s="1"/>
  <c r="D278" i="10" s="1"/>
  <c r="D279" i="10" s="1"/>
  <c r="D280" i="10" s="1"/>
  <c r="D281" i="10" s="1"/>
  <c r="D282" i="10" s="1"/>
  <c r="C271" i="10"/>
  <c r="C272" i="10" s="1"/>
  <c r="C273" i="10" s="1"/>
  <c r="C274" i="10" s="1"/>
  <c r="C275" i="10" s="1"/>
  <c r="C276" i="10" s="1"/>
  <c r="C277" i="10" s="1"/>
  <c r="C278" i="10" s="1"/>
  <c r="C279" i="10" s="1"/>
  <c r="C280" i="10" s="1"/>
  <c r="C281" i="10" s="1"/>
  <c r="C282" i="10" s="1"/>
  <c r="R259" i="10"/>
  <c r="R260" i="10" s="1"/>
  <c r="R261" i="10" s="1"/>
  <c r="R262" i="10" s="1"/>
  <c r="R263" i="10" s="1"/>
  <c r="R264" i="10" s="1"/>
  <c r="R265" i="10" s="1"/>
  <c r="R266" i="10" s="1"/>
  <c r="R267" i="10" s="1"/>
  <c r="R268" i="10" s="1"/>
  <c r="R269" i="10" s="1"/>
  <c r="R270" i="10" s="1"/>
  <c r="Q259" i="10"/>
  <c r="Q260" i="10" s="1"/>
  <c r="Q261" i="10" s="1"/>
  <c r="Q262" i="10" s="1"/>
  <c r="Q263" i="10" s="1"/>
  <c r="Q264" i="10" s="1"/>
  <c r="Q265" i="10" s="1"/>
  <c r="Q266" i="10" s="1"/>
  <c r="Q267" i="10" s="1"/>
  <c r="Q268" i="10" s="1"/>
  <c r="Q269" i="10" s="1"/>
  <c r="Q270" i="10" s="1"/>
  <c r="P259" i="10"/>
  <c r="P260" i="10" s="1"/>
  <c r="P261" i="10" s="1"/>
  <c r="P262" i="10" s="1"/>
  <c r="P263" i="10" s="1"/>
  <c r="P264" i="10" s="1"/>
  <c r="P265" i="10" s="1"/>
  <c r="P266" i="10" s="1"/>
  <c r="P267" i="10" s="1"/>
  <c r="P268" i="10" s="1"/>
  <c r="P269" i="10" s="1"/>
  <c r="P270" i="10" s="1"/>
  <c r="O259" i="10"/>
  <c r="O260" i="10" s="1"/>
  <c r="O261" i="10" s="1"/>
  <c r="O262" i="10" s="1"/>
  <c r="O263" i="10" s="1"/>
  <c r="O264" i="10" s="1"/>
  <c r="O265" i="10" s="1"/>
  <c r="O266" i="10" s="1"/>
  <c r="O267" i="10" s="1"/>
  <c r="O268" i="10" s="1"/>
  <c r="O269" i="10" s="1"/>
  <c r="O270" i="10" s="1"/>
  <c r="N259" i="10"/>
  <c r="N260" i="10" s="1"/>
  <c r="N261" i="10" s="1"/>
  <c r="N262" i="10" s="1"/>
  <c r="N263" i="10" s="1"/>
  <c r="N264" i="10" s="1"/>
  <c r="N265" i="10" s="1"/>
  <c r="N266" i="10" s="1"/>
  <c r="N267" i="10" s="1"/>
  <c r="N268" i="10" s="1"/>
  <c r="N269" i="10" s="1"/>
  <c r="N270" i="10" s="1"/>
  <c r="M259" i="10"/>
  <c r="M260" i="10" s="1"/>
  <c r="M261" i="10" s="1"/>
  <c r="M262" i="10" s="1"/>
  <c r="M263" i="10" s="1"/>
  <c r="M264" i="10" s="1"/>
  <c r="M265" i="10" s="1"/>
  <c r="M266" i="10" s="1"/>
  <c r="M267" i="10" s="1"/>
  <c r="M268" i="10" s="1"/>
  <c r="M269" i="10" s="1"/>
  <c r="M270" i="10" s="1"/>
  <c r="L259" i="10"/>
  <c r="L260" i="10" s="1"/>
  <c r="L261" i="10" s="1"/>
  <c r="L262" i="10" s="1"/>
  <c r="L263" i="10" s="1"/>
  <c r="L264" i="10" s="1"/>
  <c r="L265" i="10" s="1"/>
  <c r="L266" i="10" s="1"/>
  <c r="L267" i="10" s="1"/>
  <c r="L268" i="10" s="1"/>
  <c r="L269" i="10" s="1"/>
  <c r="L270" i="10" s="1"/>
  <c r="K259" i="10"/>
  <c r="K260" i="10" s="1"/>
  <c r="K261" i="10" s="1"/>
  <c r="K262" i="10" s="1"/>
  <c r="K263" i="10" s="1"/>
  <c r="K264" i="10" s="1"/>
  <c r="K265" i="10" s="1"/>
  <c r="K266" i="10" s="1"/>
  <c r="K267" i="10" s="1"/>
  <c r="K268" i="10" s="1"/>
  <c r="K269" i="10" s="1"/>
  <c r="K270" i="10" s="1"/>
  <c r="J259" i="10"/>
  <c r="J260" i="10" s="1"/>
  <c r="J261" i="10" s="1"/>
  <c r="J262" i="10" s="1"/>
  <c r="J263" i="10" s="1"/>
  <c r="J264" i="10" s="1"/>
  <c r="J265" i="10" s="1"/>
  <c r="J266" i="10" s="1"/>
  <c r="J267" i="10" s="1"/>
  <c r="J268" i="10" s="1"/>
  <c r="J269" i="10" s="1"/>
  <c r="J270" i="10" s="1"/>
  <c r="I259" i="10"/>
  <c r="I260" i="10" s="1"/>
  <c r="I261" i="10" s="1"/>
  <c r="I262" i="10" s="1"/>
  <c r="I263" i="10" s="1"/>
  <c r="I264" i="10" s="1"/>
  <c r="I265" i="10" s="1"/>
  <c r="I266" i="10" s="1"/>
  <c r="I267" i="10" s="1"/>
  <c r="I268" i="10" s="1"/>
  <c r="I269" i="10" s="1"/>
  <c r="I270" i="10" s="1"/>
  <c r="H259" i="10"/>
  <c r="H260" i="10" s="1"/>
  <c r="H261" i="10" s="1"/>
  <c r="H262" i="10" s="1"/>
  <c r="H263" i="10" s="1"/>
  <c r="H264" i="10" s="1"/>
  <c r="H265" i="10" s="1"/>
  <c r="H266" i="10" s="1"/>
  <c r="H267" i="10" s="1"/>
  <c r="H268" i="10" s="1"/>
  <c r="H269" i="10" s="1"/>
  <c r="H270" i="10" s="1"/>
  <c r="G259" i="10"/>
  <c r="G260" i="10" s="1"/>
  <c r="G261" i="10" s="1"/>
  <c r="G262" i="10" s="1"/>
  <c r="G263" i="10" s="1"/>
  <c r="G264" i="10" s="1"/>
  <c r="G265" i="10" s="1"/>
  <c r="G266" i="10" s="1"/>
  <c r="G267" i="10" s="1"/>
  <c r="G268" i="10" s="1"/>
  <c r="G269" i="10" s="1"/>
  <c r="G270" i="10" s="1"/>
  <c r="F259" i="10"/>
  <c r="F260" i="10" s="1"/>
  <c r="F261" i="10" s="1"/>
  <c r="F262" i="10" s="1"/>
  <c r="F263" i="10" s="1"/>
  <c r="F264" i="10" s="1"/>
  <c r="F265" i="10" s="1"/>
  <c r="F266" i="10" s="1"/>
  <c r="F267" i="10" s="1"/>
  <c r="F268" i="10" s="1"/>
  <c r="F269" i="10" s="1"/>
  <c r="F270" i="10" s="1"/>
  <c r="E259" i="10"/>
  <c r="E260" i="10" s="1"/>
  <c r="E261" i="10" s="1"/>
  <c r="E262" i="10" s="1"/>
  <c r="E263" i="10" s="1"/>
  <c r="E264" i="10" s="1"/>
  <c r="E265" i="10" s="1"/>
  <c r="E266" i="10" s="1"/>
  <c r="E267" i="10" s="1"/>
  <c r="E268" i="10" s="1"/>
  <c r="E269" i="10" s="1"/>
  <c r="E270" i="10" s="1"/>
  <c r="D259" i="10"/>
  <c r="D260" i="10" s="1"/>
  <c r="D261" i="10" s="1"/>
  <c r="D262" i="10" s="1"/>
  <c r="D263" i="10" s="1"/>
  <c r="D264" i="10" s="1"/>
  <c r="D265" i="10" s="1"/>
  <c r="D266" i="10" s="1"/>
  <c r="D267" i="10" s="1"/>
  <c r="D268" i="10" s="1"/>
  <c r="D269" i="10" s="1"/>
  <c r="D270" i="10" s="1"/>
  <c r="C259" i="10"/>
  <c r="C260" i="10" s="1"/>
  <c r="C261" i="10" s="1"/>
  <c r="C262" i="10" s="1"/>
  <c r="C263" i="10" s="1"/>
  <c r="C264" i="10" s="1"/>
  <c r="C265" i="10" s="1"/>
  <c r="C266" i="10" s="1"/>
  <c r="C267" i="10" s="1"/>
  <c r="C268" i="10" s="1"/>
  <c r="C269" i="10" s="1"/>
  <c r="C270" i="10" s="1"/>
  <c r="R247" i="10"/>
  <c r="R248" i="10" s="1"/>
  <c r="R249" i="10" s="1"/>
  <c r="R250" i="10" s="1"/>
  <c r="R251" i="10" s="1"/>
  <c r="R252" i="10" s="1"/>
  <c r="R253" i="10" s="1"/>
  <c r="R254" i="10" s="1"/>
  <c r="R255" i="10" s="1"/>
  <c r="R256" i="10" s="1"/>
  <c r="R257" i="10" s="1"/>
  <c r="R258" i="10" s="1"/>
  <c r="Q247" i="10"/>
  <c r="Q248" i="10" s="1"/>
  <c r="Q249" i="10" s="1"/>
  <c r="Q250" i="10" s="1"/>
  <c r="Q251" i="10" s="1"/>
  <c r="Q252" i="10" s="1"/>
  <c r="Q253" i="10" s="1"/>
  <c r="Q254" i="10" s="1"/>
  <c r="Q255" i="10" s="1"/>
  <c r="Q256" i="10" s="1"/>
  <c r="Q257" i="10" s="1"/>
  <c r="Q258" i="10" s="1"/>
  <c r="P247" i="10"/>
  <c r="P248" i="10" s="1"/>
  <c r="P249" i="10" s="1"/>
  <c r="P250" i="10" s="1"/>
  <c r="P251" i="10" s="1"/>
  <c r="P252" i="10" s="1"/>
  <c r="P253" i="10" s="1"/>
  <c r="P254" i="10" s="1"/>
  <c r="P255" i="10" s="1"/>
  <c r="P256" i="10" s="1"/>
  <c r="P257" i="10" s="1"/>
  <c r="P258" i="10" s="1"/>
  <c r="O247" i="10"/>
  <c r="O248" i="10" s="1"/>
  <c r="O249" i="10" s="1"/>
  <c r="O250" i="10" s="1"/>
  <c r="O251" i="10" s="1"/>
  <c r="O252" i="10" s="1"/>
  <c r="O253" i="10" s="1"/>
  <c r="O254" i="10" s="1"/>
  <c r="O255" i="10" s="1"/>
  <c r="O256" i="10" s="1"/>
  <c r="O257" i="10" s="1"/>
  <c r="O258" i="10" s="1"/>
  <c r="N247" i="10"/>
  <c r="N248" i="10" s="1"/>
  <c r="N249" i="10" s="1"/>
  <c r="N250" i="10" s="1"/>
  <c r="N251" i="10" s="1"/>
  <c r="N252" i="10" s="1"/>
  <c r="N253" i="10" s="1"/>
  <c r="N254" i="10" s="1"/>
  <c r="N255" i="10" s="1"/>
  <c r="N256" i="10" s="1"/>
  <c r="N257" i="10" s="1"/>
  <c r="N258" i="10" s="1"/>
  <c r="M247" i="10"/>
  <c r="M248" i="10" s="1"/>
  <c r="M249" i="10" s="1"/>
  <c r="M250" i="10" s="1"/>
  <c r="M251" i="10" s="1"/>
  <c r="M252" i="10" s="1"/>
  <c r="M253" i="10" s="1"/>
  <c r="M254" i="10" s="1"/>
  <c r="M255" i="10" s="1"/>
  <c r="M256" i="10" s="1"/>
  <c r="M257" i="10" s="1"/>
  <c r="M258" i="10" s="1"/>
  <c r="L247" i="10"/>
  <c r="L248" i="10" s="1"/>
  <c r="L249" i="10" s="1"/>
  <c r="L250" i="10" s="1"/>
  <c r="L251" i="10" s="1"/>
  <c r="L252" i="10" s="1"/>
  <c r="L253" i="10" s="1"/>
  <c r="L254" i="10" s="1"/>
  <c r="L255" i="10" s="1"/>
  <c r="L256" i="10" s="1"/>
  <c r="L257" i="10" s="1"/>
  <c r="L258" i="10" s="1"/>
  <c r="K247" i="10"/>
  <c r="K248" i="10" s="1"/>
  <c r="K249" i="10" s="1"/>
  <c r="K250" i="10" s="1"/>
  <c r="K251" i="10" s="1"/>
  <c r="K252" i="10" s="1"/>
  <c r="K253" i="10" s="1"/>
  <c r="K254" i="10" s="1"/>
  <c r="K255" i="10" s="1"/>
  <c r="K256" i="10" s="1"/>
  <c r="K257" i="10" s="1"/>
  <c r="K258" i="10" s="1"/>
  <c r="J247" i="10"/>
  <c r="J248" i="10" s="1"/>
  <c r="J249" i="10" s="1"/>
  <c r="J250" i="10" s="1"/>
  <c r="J251" i="10" s="1"/>
  <c r="J252" i="10" s="1"/>
  <c r="J253" i="10" s="1"/>
  <c r="J254" i="10" s="1"/>
  <c r="J255" i="10" s="1"/>
  <c r="J256" i="10" s="1"/>
  <c r="J257" i="10" s="1"/>
  <c r="J258" i="10" s="1"/>
  <c r="I247" i="10"/>
  <c r="I248" i="10" s="1"/>
  <c r="I249" i="10" s="1"/>
  <c r="I250" i="10" s="1"/>
  <c r="I251" i="10" s="1"/>
  <c r="I252" i="10" s="1"/>
  <c r="I253" i="10" s="1"/>
  <c r="I254" i="10" s="1"/>
  <c r="I255" i="10" s="1"/>
  <c r="I256" i="10" s="1"/>
  <c r="I257" i="10" s="1"/>
  <c r="I258" i="10" s="1"/>
  <c r="H247" i="10"/>
  <c r="H248" i="10" s="1"/>
  <c r="H249" i="10" s="1"/>
  <c r="H250" i="10" s="1"/>
  <c r="H251" i="10" s="1"/>
  <c r="H252" i="10" s="1"/>
  <c r="H253" i="10" s="1"/>
  <c r="H254" i="10" s="1"/>
  <c r="H255" i="10" s="1"/>
  <c r="H256" i="10" s="1"/>
  <c r="H257" i="10" s="1"/>
  <c r="H258" i="10" s="1"/>
  <c r="G247" i="10"/>
  <c r="G248" i="10" s="1"/>
  <c r="G249" i="10" s="1"/>
  <c r="G250" i="10" s="1"/>
  <c r="G251" i="10" s="1"/>
  <c r="G252" i="10" s="1"/>
  <c r="G253" i="10" s="1"/>
  <c r="G254" i="10" s="1"/>
  <c r="G255" i="10" s="1"/>
  <c r="G256" i="10" s="1"/>
  <c r="G257" i="10" s="1"/>
  <c r="G258" i="10" s="1"/>
  <c r="F247" i="10"/>
  <c r="F248" i="10" s="1"/>
  <c r="F249" i="10" s="1"/>
  <c r="F250" i="10" s="1"/>
  <c r="F251" i="10" s="1"/>
  <c r="F252" i="10" s="1"/>
  <c r="F253" i="10" s="1"/>
  <c r="F254" i="10" s="1"/>
  <c r="F255" i="10" s="1"/>
  <c r="F256" i="10" s="1"/>
  <c r="F257" i="10" s="1"/>
  <c r="F258" i="10" s="1"/>
  <c r="E247" i="10"/>
  <c r="E248" i="10" s="1"/>
  <c r="E249" i="10" s="1"/>
  <c r="E250" i="10" s="1"/>
  <c r="E251" i="10" s="1"/>
  <c r="E252" i="10" s="1"/>
  <c r="E253" i="10" s="1"/>
  <c r="E254" i="10" s="1"/>
  <c r="E255" i="10" s="1"/>
  <c r="E256" i="10" s="1"/>
  <c r="E257" i="10" s="1"/>
  <c r="E258" i="10" s="1"/>
  <c r="D247" i="10"/>
  <c r="D248" i="10" s="1"/>
  <c r="D249" i="10" s="1"/>
  <c r="D250" i="10" s="1"/>
  <c r="D251" i="10" s="1"/>
  <c r="D252" i="10" s="1"/>
  <c r="D253" i="10" s="1"/>
  <c r="D254" i="10" s="1"/>
  <c r="D255" i="10" s="1"/>
  <c r="D256" i="10" s="1"/>
  <c r="D257" i="10" s="1"/>
  <c r="D258" i="10" s="1"/>
  <c r="C247" i="10"/>
  <c r="C248" i="10" s="1"/>
  <c r="C249" i="10" s="1"/>
  <c r="C250" i="10" s="1"/>
  <c r="C251" i="10" s="1"/>
  <c r="C252" i="10" s="1"/>
  <c r="C253" i="10" s="1"/>
  <c r="C254" i="10" s="1"/>
  <c r="C255" i="10" s="1"/>
  <c r="C256" i="10" s="1"/>
  <c r="C257" i="10" s="1"/>
  <c r="C258" i="10" s="1"/>
  <c r="R235" i="10"/>
  <c r="R236" i="10" s="1"/>
  <c r="R237" i="10" s="1"/>
  <c r="R238" i="10" s="1"/>
  <c r="R239" i="10" s="1"/>
  <c r="R240" i="10" s="1"/>
  <c r="R241" i="10" s="1"/>
  <c r="R242" i="10" s="1"/>
  <c r="R243" i="10" s="1"/>
  <c r="R244" i="10" s="1"/>
  <c r="R245" i="10" s="1"/>
  <c r="R246" i="10" s="1"/>
  <c r="Q235" i="10"/>
  <c r="Q236" i="10" s="1"/>
  <c r="Q237" i="10" s="1"/>
  <c r="Q238" i="10" s="1"/>
  <c r="Q239" i="10" s="1"/>
  <c r="Q240" i="10" s="1"/>
  <c r="Q241" i="10" s="1"/>
  <c r="Q242" i="10" s="1"/>
  <c r="Q243" i="10" s="1"/>
  <c r="Q244" i="10" s="1"/>
  <c r="Q245" i="10" s="1"/>
  <c r="Q246" i="10" s="1"/>
  <c r="P235" i="10"/>
  <c r="P236" i="10" s="1"/>
  <c r="P237" i="10" s="1"/>
  <c r="P238" i="10" s="1"/>
  <c r="P239" i="10" s="1"/>
  <c r="P240" i="10" s="1"/>
  <c r="P241" i="10" s="1"/>
  <c r="P242" i="10" s="1"/>
  <c r="P243" i="10" s="1"/>
  <c r="P244" i="10" s="1"/>
  <c r="P245" i="10" s="1"/>
  <c r="P246" i="10" s="1"/>
  <c r="O235" i="10"/>
  <c r="O236" i="10" s="1"/>
  <c r="O237" i="10" s="1"/>
  <c r="O238" i="10" s="1"/>
  <c r="O239" i="10" s="1"/>
  <c r="O240" i="10" s="1"/>
  <c r="O241" i="10" s="1"/>
  <c r="O242" i="10" s="1"/>
  <c r="O243" i="10" s="1"/>
  <c r="O244" i="10" s="1"/>
  <c r="O245" i="10" s="1"/>
  <c r="O246" i="10" s="1"/>
  <c r="N235" i="10"/>
  <c r="N236" i="10" s="1"/>
  <c r="N237" i="10" s="1"/>
  <c r="N238" i="10" s="1"/>
  <c r="N239" i="10" s="1"/>
  <c r="N240" i="10" s="1"/>
  <c r="N241" i="10" s="1"/>
  <c r="N242" i="10" s="1"/>
  <c r="N243" i="10" s="1"/>
  <c r="N244" i="10" s="1"/>
  <c r="N245" i="10" s="1"/>
  <c r="N246" i="10" s="1"/>
  <c r="M235" i="10"/>
  <c r="M236" i="10" s="1"/>
  <c r="M237" i="10" s="1"/>
  <c r="M238" i="10" s="1"/>
  <c r="M239" i="10" s="1"/>
  <c r="M240" i="10" s="1"/>
  <c r="M241" i="10" s="1"/>
  <c r="M242" i="10" s="1"/>
  <c r="M243" i="10" s="1"/>
  <c r="M244" i="10" s="1"/>
  <c r="M245" i="10" s="1"/>
  <c r="M246" i="10" s="1"/>
  <c r="L235" i="10"/>
  <c r="L236" i="10" s="1"/>
  <c r="L237" i="10" s="1"/>
  <c r="L238" i="10" s="1"/>
  <c r="L239" i="10" s="1"/>
  <c r="L240" i="10" s="1"/>
  <c r="L241" i="10" s="1"/>
  <c r="L242" i="10" s="1"/>
  <c r="L243" i="10" s="1"/>
  <c r="L244" i="10" s="1"/>
  <c r="L245" i="10" s="1"/>
  <c r="L246" i="10" s="1"/>
  <c r="K235" i="10"/>
  <c r="K236" i="10" s="1"/>
  <c r="K237" i="10" s="1"/>
  <c r="K238" i="10" s="1"/>
  <c r="K239" i="10" s="1"/>
  <c r="K240" i="10" s="1"/>
  <c r="K241" i="10" s="1"/>
  <c r="K242" i="10" s="1"/>
  <c r="K243" i="10" s="1"/>
  <c r="K244" i="10" s="1"/>
  <c r="K245" i="10" s="1"/>
  <c r="K246" i="10" s="1"/>
  <c r="J235" i="10"/>
  <c r="J236" i="10" s="1"/>
  <c r="J237" i="10" s="1"/>
  <c r="J238" i="10" s="1"/>
  <c r="J239" i="10" s="1"/>
  <c r="J240" i="10" s="1"/>
  <c r="J241" i="10" s="1"/>
  <c r="J242" i="10" s="1"/>
  <c r="J243" i="10" s="1"/>
  <c r="J244" i="10" s="1"/>
  <c r="J245" i="10" s="1"/>
  <c r="J246" i="10" s="1"/>
  <c r="I235" i="10"/>
  <c r="I236" i="10" s="1"/>
  <c r="I237" i="10" s="1"/>
  <c r="I238" i="10" s="1"/>
  <c r="I239" i="10" s="1"/>
  <c r="I240" i="10" s="1"/>
  <c r="I241" i="10" s="1"/>
  <c r="I242" i="10" s="1"/>
  <c r="I243" i="10" s="1"/>
  <c r="I244" i="10" s="1"/>
  <c r="I245" i="10" s="1"/>
  <c r="I246" i="10" s="1"/>
  <c r="H235" i="10"/>
  <c r="H236" i="10" s="1"/>
  <c r="H237" i="10" s="1"/>
  <c r="H238" i="10" s="1"/>
  <c r="H239" i="10" s="1"/>
  <c r="H240" i="10" s="1"/>
  <c r="H241" i="10" s="1"/>
  <c r="H242" i="10" s="1"/>
  <c r="H243" i="10" s="1"/>
  <c r="H244" i="10" s="1"/>
  <c r="H245" i="10" s="1"/>
  <c r="H246" i="10" s="1"/>
  <c r="G235" i="10"/>
  <c r="G236" i="10" s="1"/>
  <c r="G237" i="10" s="1"/>
  <c r="G238" i="10" s="1"/>
  <c r="G239" i="10" s="1"/>
  <c r="G240" i="10" s="1"/>
  <c r="G241" i="10" s="1"/>
  <c r="G242" i="10" s="1"/>
  <c r="G243" i="10" s="1"/>
  <c r="G244" i="10" s="1"/>
  <c r="G245" i="10" s="1"/>
  <c r="G246" i="10" s="1"/>
  <c r="F235" i="10"/>
  <c r="F236" i="10" s="1"/>
  <c r="F237" i="10" s="1"/>
  <c r="F238" i="10" s="1"/>
  <c r="F239" i="10" s="1"/>
  <c r="F240" i="10" s="1"/>
  <c r="F241" i="10" s="1"/>
  <c r="F242" i="10" s="1"/>
  <c r="F243" i="10" s="1"/>
  <c r="F244" i="10" s="1"/>
  <c r="F245" i="10" s="1"/>
  <c r="F246" i="10" s="1"/>
  <c r="E235" i="10"/>
  <c r="E236" i="10" s="1"/>
  <c r="E237" i="10" s="1"/>
  <c r="E238" i="10" s="1"/>
  <c r="E239" i="10" s="1"/>
  <c r="E240" i="10" s="1"/>
  <c r="E241" i="10" s="1"/>
  <c r="E242" i="10" s="1"/>
  <c r="E243" i="10" s="1"/>
  <c r="E244" i="10" s="1"/>
  <c r="E245" i="10" s="1"/>
  <c r="E246" i="10" s="1"/>
  <c r="D235" i="10"/>
  <c r="D236" i="10" s="1"/>
  <c r="D237" i="10" s="1"/>
  <c r="D238" i="10" s="1"/>
  <c r="D239" i="10" s="1"/>
  <c r="D240" i="10" s="1"/>
  <c r="D241" i="10" s="1"/>
  <c r="D242" i="10" s="1"/>
  <c r="D243" i="10" s="1"/>
  <c r="D244" i="10" s="1"/>
  <c r="D245" i="10" s="1"/>
  <c r="D246" i="10" s="1"/>
  <c r="C235" i="10"/>
  <c r="C236" i="10" s="1"/>
  <c r="C237" i="10" s="1"/>
  <c r="C238" i="10" s="1"/>
  <c r="C239" i="10" s="1"/>
  <c r="C240" i="10" s="1"/>
  <c r="C241" i="10" s="1"/>
  <c r="C242" i="10" s="1"/>
  <c r="C243" i="10" s="1"/>
  <c r="C244" i="10" s="1"/>
  <c r="C245" i="10" s="1"/>
  <c r="C246" i="10" s="1"/>
  <c r="R223" i="10"/>
  <c r="R224" i="10" s="1"/>
  <c r="R225" i="10" s="1"/>
  <c r="R226" i="10" s="1"/>
  <c r="R227" i="10" s="1"/>
  <c r="R228" i="10" s="1"/>
  <c r="R229" i="10" s="1"/>
  <c r="R230" i="10" s="1"/>
  <c r="R231" i="10" s="1"/>
  <c r="R232" i="10" s="1"/>
  <c r="R233" i="10" s="1"/>
  <c r="R234" i="10" s="1"/>
  <c r="Q223" i="10"/>
  <c r="Q224" i="10" s="1"/>
  <c r="Q225" i="10" s="1"/>
  <c r="Q226" i="10" s="1"/>
  <c r="Q227" i="10" s="1"/>
  <c r="Q228" i="10" s="1"/>
  <c r="Q229" i="10" s="1"/>
  <c r="Q230" i="10" s="1"/>
  <c r="Q231" i="10" s="1"/>
  <c r="Q232" i="10" s="1"/>
  <c r="Q233" i="10" s="1"/>
  <c r="Q234" i="10" s="1"/>
  <c r="P223" i="10"/>
  <c r="P224" i="10" s="1"/>
  <c r="P225" i="10" s="1"/>
  <c r="P226" i="10" s="1"/>
  <c r="P227" i="10" s="1"/>
  <c r="P228" i="10" s="1"/>
  <c r="P229" i="10" s="1"/>
  <c r="P230" i="10" s="1"/>
  <c r="P231" i="10" s="1"/>
  <c r="P232" i="10" s="1"/>
  <c r="P233" i="10" s="1"/>
  <c r="P234" i="10" s="1"/>
  <c r="O223" i="10"/>
  <c r="O224" i="10" s="1"/>
  <c r="O225" i="10" s="1"/>
  <c r="O226" i="10" s="1"/>
  <c r="O227" i="10" s="1"/>
  <c r="O228" i="10" s="1"/>
  <c r="O229" i="10" s="1"/>
  <c r="O230" i="10" s="1"/>
  <c r="O231" i="10" s="1"/>
  <c r="O232" i="10" s="1"/>
  <c r="O233" i="10" s="1"/>
  <c r="O234" i="10" s="1"/>
  <c r="N223" i="10"/>
  <c r="N224" i="10" s="1"/>
  <c r="N225" i="10" s="1"/>
  <c r="N226" i="10" s="1"/>
  <c r="N227" i="10" s="1"/>
  <c r="N228" i="10" s="1"/>
  <c r="N229" i="10" s="1"/>
  <c r="N230" i="10" s="1"/>
  <c r="N231" i="10" s="1"/>
  <c r="N232" i="10" s="1"/>
  <c r="N233" i="10" s="1"/>
  <c r="N234" i="10" s="1"/>
  <c r="M223" i="10"/>
  <c r="M224" i="10" s="1"/>
  <c r="M225" i="10" s="1"/>
  <c r="M226" i="10" s="1"/>
  <c r="M227" i="10" s="1"/>
  <c r="M228" i="10" s="1"/>
  <c r="M229" i="10" s="1"/>
  <c r="M230" i="10" s="1"/>
  <c r="M231" i="10" s="1"/>
  <c r="M232" i="10" s="1"/>
  <c r="M233" i="10" s="1"/>
  <c r="M234" i="10" s="1"/>
  <c r="L223" i="10"/>
  <c r="L224" i="10" s="1"/>
  <c r="L225" i="10" s="1"/>
  <c r="L226" i="10" s="1"/>
  <c r="L227" i="10" s="1"/>
  <c r="L228" i="10" s="1"/>
  <c r="L229" i="10" s="1"/>
  <c r="L230" i="10" s="1"/>
  <c r="L231" i="10" s="1"/>
  <c r="L232" i="10" s="1"/>
  <c r="L233" i="10" s="1"/>
  <c r="L234" i="10" s="1"/>
  <c r="K223" i="10"/>
  <c r="K224" i="10" s="1"/>
  <c r="K225" i="10" s="1"/>
  <c r="K226" i="10" s="1"/>
  <c r="K227" i="10" s="1"/>
  <c r="K228" i="10" s="1"/>
  <c r="K229" i="10" s="1"/>
  <c r="K230" i="10" s="1"/>
  <c r="K231" i="10" s="1"/>
  <c r="K232" i="10" s="1"/>
  <c r="K233" i="10" s="1"/>
  <c r="K234" i="10" s="1"/>
  <c r="J223" i="10"/>
  <c r="J224" i="10" s="1"/>
  <c r="J225" i="10" s="1"/>
  <c r="J226" i="10" s="1"/>
  <c r="J227" i="10" s="1"/>
  <c r="J228" i="10" s="1"/>
  <c r="J229" i="10" s="1"/>
  <c r="J230" i="10" s="1"/>
  <c r="J231" i="10" s="1"/>
  <c r="J232" i="10" s="1"/>
  <c r="J233" i="10" s="1"/>
  <c r="J234" i="10" s="1"/>
  <c r="I223" i="10"/>
  <c r="I224" i="10" s="1"/>
  <c r="I225" i="10" s="1"/>
  <c r="I226" i="10" s="1"/>
  <c r="I227" i="10" s="1"/>
  <c r="I228" i="10" s="1"/>
  <c r="I229" i="10" s="1"/>
  <c r="I230" i="10" s="1"/>
  <c r="I231" i="10" s="1"/>
  <c r="I232" i="10" s="1"/>
  <c r="I233" i="10" s="1"/>
  <c r="I234" i="10" s="1"/>
  <c r="H223" i="10"/>
  <c r="H224" i="10" s="1"/>
  <c r="H225" i="10" s="1"/>
  <c r="H226" i="10" s="1"/>
  <c r="H227" i="10" s="1"/>
  <c r="H228" i="10" s="1"/>
  <c r="H229" i="10" s="1"/>
  <c r="H230" i="10" s="1"/>
  <c r="H231" i="10" s="1"/>
  <c r="H232" i="10" s="1"/>
  <c r="H233" i="10" s="1"/>
  <c r="H234" i="10" s="1"/>
  <c r="G223" i="10"/>
  <c r="G224" i="10" s="1"/>
  <c r="G225" i="10" s="1"/>
  <c r="G226" i="10" s="1"/>
  <c r="G227" i="10" s="1"/>
  <c r="G228" i="10" s="1"/>
  <c r="G229" i="10" s="1"/>
  <c r="G230" i="10" s="1"/>
  <c r="G231" i="10" s="1"/>
  <c r="G232" i="10" s="1"/>
  <c r="G233" i="10" s="1"/>
  <c r="G234" i="10" s="1"/>
  <c r="F223" i="10"/>
  <c r="F224" i="10" s="1"/>
  <c r="F225" i="10" s="1"/>
  <c r="F226" i="10" s="1"/>
  <c r="F227" i="10" s="1"/>
  <c r="F228" i="10" s="1"/>
  <c r="F229" i="10" s="1"/>
  <c r="F230" i="10" s="1"/>
  <c r="F231" i="10" s="1"/>
  <c r="F232" i="10" s="1"/>
  <c r="F233" i="10" s="1"/>
  <c r="F234" i="10" s="1"/>
  <c r="E223" i="10"/>
  <c r="E224" i="10" s="1"/>
  <c r="E225" i="10" s="1"/>
  <c r="E226" i="10" s="1"/>
  <c r="E227" i="10" s="1"/>
  <c r="E228" i="10" s="1"/>
  <c r="E229" i="10" s="1"/>
  <c r="E230" i="10" s="1"/>
  <c r="E231" i="10" s="1"/>
  <c r="E232" i="10" s="1"/>
  <c r="E233" i="10" s="1"/>
  <c r="E234" i="10" s="1"/>
  <c r="D223" i="10"/>
  <c r="D224" i="10" s="1"/>
  <c r="D225" i="10" s="1"/>
  <c r="D226" i="10" s="1"/>
  <c r="D227" i="10" s="1"/>
  <c r="D228" i="10" s="1"/>
  <c r="D229" i="10" s="1"/>
  <c r="D230" i="10" s="1"/>
  <c r="D231" i="10" s="1"/>
  <c r="D232" i="10" s="1"/>
  <c r="D233" i="10" s="1"/>
  <c r="D234" i="10" s="1"/>
  <c r="C223" i="10"/>
  <c r="C224" i="10" s="1"/>
  <c r="C225" i="10" s="1"/>
  <c r="C226" i="10" s="1"/>
  <c r="C227" i="10" s="1"/>
  <c r="C228" i="10" s="1"/>
  <c r="C229" i="10" s="1"/>
  <c r="C230" i="10" s="1"/>
  <c r="C231" i="10" s="1"/>
  <c r="C232" i="10" s="1"/>
  <c r="C233" i="10" s="1"/>
  <c r="C234" i="10" s="1"/>
  <c r="R211" i="10"/>
  <c r="R212" i="10" s="1"/>
  <c r="R213" i="10" s="1"/>
  <c r="R214" i="10" s="1"/>
  <c r="R215" i="10" s="1"/>
  <c r="R216" i="10" s="1"/>
  <c r="R217" i="10" s="1"/>
  <c r="R218" i="10" s="1"/>
  <c r="R219" i="10" s="1"/>
  <c r="R220" i="10" s="1"/>
  <c r="R221" i="10" s="1"/>
  <c r="R222" i="10" s="1"/>
  <c r="Q211" i="10"/>
  <c r="Q212" i="10" s="1"/>
  <c r="Q213" i="10" s="1"/>
  <c r="Q214" i="10" s="1"/>
  <c r="Q215" i="10" s="1"/>
  <c r="Q216" i="10" s="1"/>
  <c r="Q217" i="10" s="1"/>
  <c r="Q218" i="10" s="1"/>
  <c r="Q219" i="10" s="1"/>
  <c r="Q220" i="10" s="1"/>
  <c r="Q221" i="10" s="1"/>
  <c r="Q222" i="10" s="1"/>
  <c r="P211" i="10"/>
  <c r="P212" i="10" s="1"/>
  <c r="P213" i="10" s="1"/>
  <c r="P214" i="10" s="1"/>
  <c r="P215" i="10" s="1"/>
  <c r="P216" i="10" s="1"/>
  <c r="P217" i="10" s="1"/>
  <c r="P218" i="10" s="1"/>
  <c r="P219" i="10" s="1"/>
  <c r="P220" i="10" s="1"/>
  <c r="P221" i="10" s="1"/>
  <c r="P222" i="10" s="1"/>
  <c r="O211" i="10"/>
  <c r="O212" i="10" s="1"/>
  <c r="O213" i="10" s="1"/>
  <c r="O214" i="10" s="1"/>
  <c r="O215" i="10" s="1"/>
  <c r="O216" i="10" s="1"/>
  <c r="O217" i="10" s="1"/>
  <c r="O218" i="10" s="1"/>
  <c r="O219" i="10" s="1"/>
  <c r="O220" i="10" s="1"/>
  <c r="O221" i="10" s="1"/>
  <c r="O222" i="10" s="1"/>
  <c r="N211" i="10"/>
  <c r="N212" i="10" s="1"/>
  <c r="N213" i="10" s="1"/>
  <c r="N214" i="10" s="1"/>
  <c r="N215" i="10" s="1"/>
  <c r="N216" i="10" s="1"/>
  <c r="N217" i="10" s="1"/>
  <c r="N218" i="10" s="1"/>
  <c r="N219" i="10" s="1"/>
  <c r="N220" i="10" s="1"/>
  <c r="N221" i="10" s="1"/>
  <c r="N222" i="10" s="1"/>
  <c r="M211" i="10"/>
  <c r="M212" i="10" s="1"/>
  <c r="M213" i="10" s="1"/>
  <c r="M214" i="10" s="1"/>
  <c r="M215" i="10" s="1"/>
  <c r="M216" i="10" s="1"/>
  <c r="M217" i="10" s="1"/>
  <c r="M218" i="10" s="1"/>
  <c r="M219" i="10" s="1"/>
  <c r="M220" i="10" s="1"/>
  <c r="M221" i="10" s="1"/>
  <c r="M222" i="10" s="1"/>
  <c r="L211" i="10"/>
  <c r="L212" i="10" s="1"/>
  <c r="L213" i="10" s="1"/>
  <c r="L214" i="10" s="1"/>
  <c r="L215" i="10" s="1"/>
  <c r="L216" i="10" s="1"/>
  <c r="L217" i="10" s="1"/>
  <c r="L218" i="10" s="1"/>
  <c r="L219" i="10" s="1"/>
  <c r="L220" i="10" s="1"/>
  <c r="L221" i="10" s="1"/>
  <c r="L222" i="10" s="1"/>
  <c r="K211" i="10"/>
  <c r="K212" i="10" s="1"/>
  <c r="K213" i="10" s="1"/>
  <c r="K214" i="10" s="1"/>
  <c r="K215" i="10" s="1"/>
  <c r="K216" i="10" s="1"/>
  <c r="K217" i="10" s="1"/>
  <c r="K218" i="10" s="1"/>
  <c r="K219" i="10" s="1"/>
  <c r="K220" i="10" s="1"/>
  <c r="K221" i="10" s="1"/>
  <c r="K222" i="10" s="1"/>
  <c r="J211" i="10"/>
  <c r="J212" i="10" s="1"/>
  <c r="J213" i="10" s="1"/>
  <c r="J214" i="10" s="1"/>
  <c r="J215" i="10" s="1"/>
  <c r="J216" i="10" s="1"/>
  <c r="J217" i="10" s="1"/>
  <c r="J218" i="10" s="1"/>
  <c r="J219" i="10" s="1"/>
  <c r="J220" i="10" s="1"/>
  <c r="J221" i="10" s="1"/>
  <c r="J222" i="10" s="1"/>
  <c r="I211" i="10"/>
  <c r="I212" i="10" s="1"/>
  <c r="I213" i="10" s="1"/>
  <c r="I214" i="10" s="1"/>
  <c r="I215" i="10" s="1"/>
  <c r="I216" i="10" s="1"/>
  <c r="I217" i="10" s="1"/>
  <c r="I218" i="10" s="1"/>
  <c r="I219" i="10" s="1"/>
  <c r="I220" i="10" s="1"/>
  <c r="I221" i="10" s="1"/>
  <c r="I222" i="10" s="1"/>
  <c r="H211" i="10"/>
  <c r="H212" i="10" s="1"/>
  <c r="H213" i="10" s="1"/>
  <c r="H214" i="10" s="1"/>
  <c r="H215" i="10" s="1"/>
  <c r="H216" i="10" s="1"/>
  <c r="H217" i="10" s="1"/>
  <c r="H218" i="10" s="1"/>
  <c r="H219" i="10" s="1"/>
  <c r="H220" i="10" s="1"/>
  <c r="H221" i="10" s="1"/>
  <c r="H222" i="10" s="1"/>
  <c r="G211" i="10"/>
  <c r="G212" i="10" s="1"/>
  <c r="G213" i="10" s="1"/>
  <c r="G214" i="10" s="1"/>
  <c r="G215" i="10" s="1"/>
  <c r="G216" i="10" s="1"/>
  <c r="G217" i="10" s="1"/>
  <c r="G218" i="10" s="1"/>
  <c r="G219" i="10" s="1"/>
  <c r="G220" i="10" s="1"/>
  <c r="G221" i="10" s="1"/>
  <c r="G222" i="10" s="1"/>
  <c r="F211" i="10"/>
  <c r="F212" i="10" s="1"/>
  <c r="F213" i="10" s="1"/>
  <c r="F214" i="10" s="1"/>
  <c r="F215" i="10" s="1"/>
  <c r="F216" i="10" s="1"/>
  <c r="F217" i="10" s="1"/>
  <c r="F218" i="10" s="1"/>
  <c r="F219" i="10" s="1"/>
  <c r="F220" i="10" s="1"/>
  <c r="F221" i="10" s="1"/>
  <c r="F222" i="10" s="1"/>
  <c r="E211" i="10"/>
  <c r="E212" i="10" s="1"/>
  <c r="E213" i="10" s="1"/>
  <c r="E214" i="10" s="1"/>
  <c r="E215" i="10" s="1"/>
  <c r="E216" i="10" s="1"/>
  <c r="E217" i="10" s="1"/>
  <c r="E218" i="10" s="1"/>
  <c r="E219" i="10" s="1"/>
  <c r="E220" i="10" s="1"/>
  <c r="E221" i="10" s="1"/>
  <c r="E222" i="10" s="1"/>
  <c r="D211" i="10"/>
  <c r="D212" i="10" s="1"/>
  <c r="D213" i="10" s="1"/>
  <c r="D214" i="10" s="1"/>
  <c r="D215" i="10" s="1"/>
  <c r="D216" i="10" s="1"/>
  <c r="D217" i="10" s="1"/>
  <c r="D218" i="10" s="1"/>
  <c r="D219" i="10" s="1"/>
  <c r="D220" i="10" s="1"/>
  <c r="D221" i="10" s="1"/>
  <c r="D222" i="10" s="1"/>
  <c r="C211" i="10"/>
  <c r="C212" i="10" s="1"/>
  <c r="C213" i="10" s="1"/>
  <c r="C214" i="10" s="1"/>
  <c r="C215" i="10" s="1"/>
  <c r="C216" i="10" s="1"/>
  <c r="C217" i="10" s="1"/>
  <c r="C218" i="10" s="1"/>
  <c r="C219" i="10" s="1"/>
  <c r="C220" i="10" s="1"/>
  <c r="C221" i="10" s="1"/>
  <c r="C222" i="10" s="1"/>
  <c r="R199" i="10"/>
  <c r="R200" i="10" s="1"/>
  <c r="R201" i="10" s="1"/>
  <c r="R202" i="10" s="1"/>
  <c r="R203" i="10" s="1"/>
  <c r="R204" i="10" s="1"/>
  <c r="R205" i="10" s="1"/>
  <c r="R206" i="10" s="1"/>
  <c r="R207" i="10" s="1"/>
  <c r="R208" i="10" s="1"/>
  <c r="R209" i="10" s="1"/>
  <c r="R210" i="10" s="1"/>
  <c r="Q199" i="10"/>
  <c r="Q200" i="10" s="1"/>
  <c r="Q201" i="10" s="1"/>
  <c r="Q202" i="10" s="1"/>
  <c r="Q203" i="10" s="1"/>
  <c r="Q204" i="10" s="1"/>
  <c r="Q205" i="10" s="1"/>
  <c r="Q206" i="10" s="1"/>
  <c r="Q207" i="10" s="1"/>
  <c r="Q208" i="10" s="1"/>
  <c r="Q209" i="10" s="1"/>
  <c r="Q210" i="10" s="1"/>
  <c r="P199" i="10"/>
  <c r="P200" i="10" s="1"/>
  <c r="P201" i="10" s="1"/>
  <c r="P202" i="10" s="1"/>
  <c r="P203" i="10" s="1"/>
  <c r="P204" i="10" s="1"/>
  <c r="P205" i="10" s="1"/>
  <c r="P206" i="10" s="1"/>
  <c r="P207" i="10" s="1"/>
  <c r="P208" i="10" s="1"/>
  <c r="P209" i="10" s="1"/>
  <c r="P210" i="10" s="1"/>
  <c r="O199" i="10"/>
  <c r="O200" i="10" s="1"/>
  <c r="O201" i="10" s="1"/>
  <c r="O202" i="10" s="1"/>
  <c r="O203" i="10" s="1"/>
  <c r="O204" i="10" s="1"/>
  <c r="O205" i="10" s="1"/>
  <c r="O206" i="10" s="1"/>
  <c r="O207" i="10" s="1"/>
  <c r="O208" i="10" s="1"/>
  <c r="O209" i="10" s="1"/>
  <c r="O210" i="10" s="1"/>
  <c r="N199" i="10"/>
  <c r="N200" i="10" s="1"/>
  <c r="N201" i="10" s="1"/>
  <c r="N202" i="10" s="1"/>
  <c r="N203" i="10" s="1"/>
  <c r="N204" i="10" s="1"/>
  <c r="N205" i="10" s="1"/>
  <c r="N206" i="10" s="1"/>
  <c r="N207" i="10" s="1"/>
  <c r="N208" i="10" s="1"/>
  <c r="N209" i="10" s="1"/>
  <c r="N210" i="10" s="1"/>
  <c r="M199" i="10"/>
  <c r="M200" i="10" s="1"/>
  <c r="M201" i="10" s="1"/>
  <c r="M202" i="10" s="1"/>
  <c r="M203" i="10" s="1"/>
  <c r="M204" i="10" s="1"/>
  <c r="M205" i="10" s="1"/>
  <c r="M206" i="10" s="1"/>
  <c r="M207" i="10" s="1"/>
  <c r="M208" i="10" s="1"/>
  <c r="M209" i="10" s="1"/>
  <c r="M210" i="10" s="1"/>
  <c r="L199" i="10"/>
  <c r="L200" i="10" s="1"/>
  <c r="L201" i="10" s="1"/>
  <c r="L202" i="10" s="1"/>
  <c r="L203" i="10" s="1"/>
  <c r="L204" i="10" s="1"/>
  <c r="L205" i="10" s="1"/>
  <c r="L206" i="10" s="1"/>
  <c r="L207" i="10" s="1"/>
  <c r="L208" i="10" s="1"/>
  <c r="L209" i="10" s="1"/>
  <c r="L210" i="10" s="1"/>
  <c r="K199" i="10"/>
  <c r="K200" i="10" s="1"/>
  <c r="K201" i="10" s="1"/>
  <c r="K202" i="10" s="1"/>
  <c r="K203" i="10" s="1"/>
  <c r="K204" i="10" s="1"/>
  <c r="K205" i="10" s="1"/>
  <c r="K206" i="10" s="1"/>
  <c r="K207" i="10" s="1"/>
  <c r="K208" i="10" s="1"/>
  <c r="K209" i="10" s="1"/>
  <c r="K210" i="10" s="1"/>
  <c r="J199" i="10"/>
  <c r="J200" i="10" s="1"/>
  <c r="J201" i="10" s="1"/>
  <c r="J202" i="10" s="1"/>
  <c r="J203" i="10" s="1"/>
  <c r="J204" i="10" s="1"/>
  <c r="J205" i="10" s="1"/>
  <c r="J206" i="10" s="1"/>
  <c r="J207" i="10" s="1"/>
  <c r="J208" i="10" s="1"/>
  <c r="J209" i="10" s="1"/>
  <c r="J210" i="10" s="1"/>
  <c r="I199" i="10"/>
  <c r="I200" i="10" s="1"/>
  <c r="I201" i="10" s="1"/>
  <c r="I202" i="10" s="1"/>
  <c r="I203" i="10" s="1"/>
  <c r="I204" i="10" s="1"/>
  <c r="I205" i="10" s="1"/>
  <c r="I206" i="10" s="1"/>
  <c r="I207" i="10" s="1"/>
  <c r="I208" i="10" s="1"/>
  <c r="I209" i="10" s="1"/>
  <c r="I210" i="10" s="1"/>
  <c r="H199" i="10"/>
  <c r="H200" i="10" s="1"/>
  <c r="H201" i="10" s="1"/>
  <c r="H202" i="10" s="1"/>
  <c r="H203" i="10" s="1"/>
  <c r="H204" i="10" s="1"/>
  <c r="H205" i="10" s="1"/>
  <c r="H206" i="10" s="1"/>
  <c r="H207" i="10" s="1"/>
  <c r="H208" i="10" s="1"/>
  <c r="H209" i="10" s="1"/>
  <c r="H210" i="10" s="1"/>
  <c r="G199" i="10"/>
  <c r="G200" i="10" s="1"/>
  <c r="G201" i="10" s="1"/>
  <c r="G202" i="10" s="1"/>
  <c r="G203" i="10" s="1"/>
  <c r="G204" i="10" s="1"/>
  <c r="G205" i="10" s="1"/>
  <c r="G206" i="10" s="1"/>
  <c r="G207" i="10" s="1"/>
  <c r="G208" i="10" s="1"/>
  <c r="G209" i="10" s="1"/>
  <c r="G210" i="10" s="1"/>
  <c r="F199" i="10"/>
  <c r="F200" i="10" s="1"/>
  <c r="F201" i="10" s="1"/>
  <c r="F202" i="10" s="1"/>
  <c r="F203" i="10" s="1"/>
  <c r="F204" i="10" s="1"/>
  <c r="F205" i="10" s="1"/>
  <c r="F206" i="10" s="1"/>
  <c r="F207" i="10" s="1"/>
  <c r="F208" i="10" s="1"/>
  <c r="F209" i="10" s="1"/>
  <c r="F210" i="10" s="1"/>
  <c r="E199" i="10"/>
  <c r="E200" i="10" s="1"/>
  <c r="E201" i="10" s="1"/>
  <c r="E202" i="10" s="1"/>
  <c r="E203" i="10" s="1"/>
  <c r="E204" i="10" s="1"/>
  <c r="E205" i="10" s="1"/>
  <c r="E206" i="10" s="1"/>
  <c r="E207" i="10" s="1"/>
  <c r="E208" i="10" s="1"/>
  <c r="E209" i="10" s="1"/>
  <c r="E210" i="10" s="1"/>
  <c r="D199" i="10"/>
  <c r="D200" i="10" s="1"/>
  <c r="D201" i="10" s="1"/>
  <c r="D202" i="10" s="1"/>
  <c r="D203" i="10" s="1"/>
  <c r="D204" i="10" s="1"/>
  <c r="D205" i="10" s="1"/>
  <c r="D206" i="10" s="1"/>
  <c r="D207" i="10" s="1"/>
  <c r="D208" i="10" s="1"/>
  <c r="D209" i="10" s="1"/>
  <c r="D210" i="10" s="1"/>
  <c r="C199" i="10"/>
  <c r="C200" i="10" s="1"/>
  <c r="C201" i="10" s="1"/>
  <c r="C202" i="10" s="1"/>
  <c r="C203" i="10" s="1"/>
  <c r="C204" i="10" s="1"/>
  <c r="C205" i="10" s="1"/>
  <c r="C206" i="10" s="1"/>
  <c r="C207" i="10" s="1"/>
  <c r="C208" i="10" s="1"/>
  <c r="C209" i="10" s="1"/>
  <c r="C210" i="10" s="1"/>
  <c r="R187" i="10"/>
  <c r="R188" i="10" s="1"/>
  <c r="R189" i="10" s="1"/>
  <c r="R190" i="10" s="1"/>
  <c r="R191" i="10" s="1"/>
  <c r="R192" i="10" s="1"/>
  <c r="R193" i="10" s="1"/>
  <c r="R194" i="10" s="1"/>
  <c r="R195" i="10" s="1"/>
  <c r="R196" i="10" s="1"/>
  <c r="R197" i="10" s="1"/>
  <c r="R198" i="10" s="1"/>
  <c r="Q187" i="10"/>
  <c r="Q188" i="10" s="1"/>
  <c r="Q189" i="10" s="1"/>
  <c r="Q190" i="10" s="1"/>
  <c r="Q191" i="10" s="1"/>
  <c r="Q192" i="10" s="1"/>
  <c r="Q193" i="10" s="1"/>
  <c r="Q194" i="10" s="1"/>
  <c r="Q195" i="10" s="1"/>
  <c r="Q196" i="10" s="1"/>
  <c r="Q197" i="10" s="1"/>
  <c r="Q198" i="10" s="1"/>
  <c r="P187" i="10"/>
  <c r="P188" i="10" s="1"/>
  <c r="P189" i="10" s="1"/>
  <c r="P190" i="10" s="1"/>
  <c r="P191" i="10" s="1"/>
  <c r="P192" i="10" s="1"/>
  <c r="P193" i="10" s="1"/>
  <c r="P194" i="10" s="1"/>
  <c r="P195" i="10" s="1"/>
  <c r="P196" i="10" s="1"/>
  <c r="P197" i="10" s="1"/>
  <c r="P198" i="10" s="1"/>
  <c r="O187" i="10"/>
  <c r="O188" i="10" s="1"/>
  <c r="O189" i="10" s="1"/>
  <c r="O190" i="10" s="1"/>
  <c r="O191" i="10" s="1"/>
  <c r="O192" i="10" s="1"/>
  <c r="O193" i="10" s="1"/>
  <c r="O194" i="10" s="1"/>
  <c r="O195" i="10" s="1"/>
  <c r="O196" i="10" s="1"/>
  <c r="O197" i="10" s="1"/>
  <c r="O198" i="10" s="1"/>
  <c r="N187" i="10"/>
  <c r="N188" i="10" s="1"/>
  <c r="N189" i="10" s="1"/>
  <c r="N190" i="10" s="1"/>
  <c r="N191" i="10" s="1"/>
  <c r="N192" i="10" s="1"/>
  <c r="N193" i="10" s="1"/>
  <c r="N194" i="10" s="1"/>
  <c r="N195" i="10" s="1"/>
  <c r="N196" i="10" s="1"/>
  <c r="N197" i="10" s="1"/>
  <c r="N198" i="10" s="1"/>
  <c r="M187" i="10"/>
  <c r="M188" i="10" s="1"/>
  <c r="M189" i="10" s="1"/>
  <c r="M190" i="10" s="1"/>
  <c r="M191" i="10" s="1"/>
  <c r="M192" i="10" s="1"/>
  <c r="M193" i="10" s="1"/>
  <c r="M194" i="10" s="1"/>
  <c r="M195" i="10" s="1"/>
  <c r="M196" i="10" s="1"/>
  <c r="M197" i="10" s="1"/>
  <c r="M198" i="10" s="1"/>
  <c r="L187" i="10"/>
  <c r="L188" i="10" s="1"/>
  <c r="L189" i="10" s="1"/>
  <c r="L190" i="10" s="1"/>
  <c r="L191" i="10" s="1"/>
  <c r="L192" i="10" s="1"/>
  <c r="L193" i="10" s="1"/>
  <c r="L194" i="10" s="1"/>
  <c r="L195" i="10" s="1"/>
  <c r="L196" i="10" s="1"/>
  <c r="L197" i="10" s="1"/>
  <c r="L198" i="10" s="1"/>
  <c r="K187" i="10"/>
  <c r="K188" i="10" s="1"/>
  <c r="K189" i="10" s="1"/>
  <c r="K190" i="10" s="1"/>
  <c r="K191" i="10" s="1"/>
  <c r="K192" i="10" s="1"/>
  <c r="K193" i="10" s="1"/>
  <c r="K194" i="10" s="1"/>
  <c r="K195" i="10" s="1"/>
  <c r="K196" i="10" s="1"/>
  <c r="K197" i="10" s="1"/>
  <c r="K198" i="10" s="1"/>
  <c r="J187" i="10"/>
  <c r="J188" i="10" s="1"/>
  <c r="J189" i="10" s="1"/>
  <c r="J190" i="10" s="1"/>
  <c r="J191" i="10" s="1"/>
  <c r="J192" i="10" s="1"/>
  <c r="J193" i="10" s="1"/>
  <c r="J194" i="10" s="1"/>
  <c r="J195" i="10" s="1"/>
  <c r="J196" i="10" s="1"/>
  <c r="J197" i="10" s="1"/>
  <c r="J198" i="10" s="1"/>
  <c r="I187" i="10"/>
  <c r="I188" i="10" s="1"/>
  <c r="I189" i="10" s="1"/>
  <c r="I190" i="10" s="1"/>
  <c r="I191" i="10" s="1"/>
  <c r="I192" i="10" s="1"/>
  <c r="I193" i="10" s="1"/>
  <c r="I194" i="10" s="1"/>
  <c r="I195" i="10" s="1"/>
  <c r="I196" i="10" s="1"/>
  <c r="I197" i="10" s="1"/>
  <c r="I198" i="10" s="1"/>
  <c r="H187" i="10"/>
  <c r="H188" i="10" s="1"/>
  <c r="H189" i="10" s="1"/>
  <c r="H190" i="10" s="1"/>
  <c r="H191" i="10" s="1"/>
  <c r="H192" i="10" s="1"/>
  <c r="H193" i="10" s="1"/>
  <c r="H194" i="10" s="1"/>
  <c r="H195" i="10" s="1"/>
  <c r="H196" i="10" s="1"/>
  <c r="H197" i="10" s="1"/>
  <c r="H198" i="10" s="1"/>
  <c r="G187" i="10"/>
  <c r="G188" i="10" s="1"/>
  <c r="G189" i="10" s="1"/>
  <c r="G190" i="10" s="1"/>
  <c r="G191" i="10" s="1"/>
  <c r="G192" i="10" s="1"/>
  <c r="G193" i="10" s="1"/>
  <c r="G194" i="10" s="1"/>
  <c r="G195" i="10" s="1"/>
  <c r="G196" i="10" s="1"/>
  <c r="G197" i="10" s="1"/>
  <c r="G198" i="10" s="1"/>
  <c r="F187" i="10"/>
  <c r="F188" i="10" s="1"/>
  <c r="F189" i="10" s="1"/>
  <c r="F190" i="10" s="1"/>
  <c r="F191" i="10" s="1"/>
  <c r="F192" i="10" s="1"/>
  <c r="F193" i="10" s="1"/>
  <c r="F194" i="10" s="1"/>
  <c r="F195" i="10" s="1"/>
  <c r="F196" i="10" s="1"/>
  <c r="F197" i="10" s="1"/>
  <c r="F198" i="10" s="1"/>
  <c r="E187" i="10"/>
  <c r="E188" i="10" s="1"/>
  <c r="E189" i="10" s="1"/>
  <c r="E190" i="10" s="1"/>
  <c r="E191" i="10" s="1"/>
  <c r="E192" i="10" s="1"/>
  <c r="E193" i="10" s="1"/>
  <c r="E194" i="10" s="1"/>
  <c r="E195" i="10" s="1"/>
  <c r="E196" i="10" s="1"/>
  <c r="E197" i="10" s="1"/>
  <c r="E198" i="10" s="1"/>
  <c r="D187" i="10"/>
  <c r="D188" i="10" s="1"/>
  <c r="D189" i="10" s="1"/>
  <c r="D190" i="10" s="1"/>
  <c r="D191" i="10" s="1"/>
  <c r="D192" i="10" s="1"/>
  <c r="D193" i="10" s="1"/>
  <c r="D194" i="10" s="1"/>
  <c r="D195" i="10" s="1"/>
  <c r="D196" i="10" s="1"/>
  <c r="D197" i="10" s="1"/>
  <c r="D198" i="10" s="1"/>
  <c r="C187" i="10"/>
  <c r="C188" i="10" s="1"/>
  <c r="C189" i="10" s="1"/>
  <c r="C190" i="10" s="1"/>
  <c r="C191" i="10" s="1"/>
  <c r="C192" i="10" s="1"/>
  <c r="C193" i="10" s="1"/>
  <c r="C194" i="10" s="1"/>
  <c r="C195" i="10" s="1"/>
  <c r="C196" i="10" s="1"/>
  <c r="C197" i="10" s="1"/>
  <c r="C198" i="10" s="1"/>
  <c r="R175" i="10"/>
  <c r="R176" i="10" s="1"/>
  <c r="R177" i="10" s="1"/>
  <c r="R178" i="10" s="1"/>
  <c r="R179" i="10" s="1"/>
  <c r="R180" i="10" s="1"/>
  <c r="R181" i="10" s="1"/>
  <c r="R182" i="10" s="1"/>
  <c r="R183" i="10" s="1"/>
  <c r="R184" i="10" s="1"/>
  <c r="R185" i="10" s="1"/>
  <c r="R186" i="10" s="1"/>
  <c r="Q175" i="10"/>
  <c r="Q176" i="10" s="1"/>
  <c r="Q177" i="10" s="1"/>
  <c r="Q178" i="10" s="1"/>
  <c r="Q179" i="10" s="1"/>
  <c r="Q180" i="10" s="1"/>
  <c r="Q181" i="10" s="1"/>
  <c r="Q182" i="10" s="1"/>
  <c r="Q183" i="10" s="1"/>
  <c r="Q184" i="10" s="1"/>
  <c r="Q185" i="10" s="1"/>
  <c r="Q186" i="10" s="1"/>
  <c r="P175" i="10"/>
  <c r="P176" i="10" s="1"/>
  <c r="P177" i="10" s="1"/>
  <c r="P178" i="10" s="1"/>
  <c r="P179" i="10" s="1"/>
  <c r="P180" i="10" s="1"/>
  <c r="P181" i="10" s="1"/>
  <c r="P182" i="10" s="1"/>
  <c r="P183" i="10" s="1"/>
  <c r="P184" i="10" s="1"/>
  <c r="P185" i="10" s="1"/>
  <c r="P186" i="10" s="1"/>
  <c r="O175" i="10"/>
  <c r="O176" i="10" s="1"/>
  <c r="O177" i="10" s="1"/>
  <c r="O178" i="10" s="1"/>
  <c r="O179" i="10" s="1"/>
  <c r="O180" i="10" s="1"/>
  <c r="O181" i="10" s="1"/>
  <c r="O182" i="10" s="1"/>
  <c r="O183" i="10" s="1"/>
  <c r="O184" i="10" s="1"/>
  <c r="O185" i="10" s="1"/>
  <c r="O186" i="10" s="1"/>
  <c r="N175" i="10"/>
  <c r="N176" i="10" s="1"/>
  <c r="N177" i="10" s="1"/>
  <c r="N178" i="10" s="1"/>
  <c r="N179" i="10" s="1"/>
  <c r="N180" i="10" s="1"/>
  <c r="N181" i="10" s="1"/>
  <c r="N182" i="10" s="1"/>
  <c r="N183" i="10" s="1"/>
  <c r="N184" i="10" s="1"/>
  <c r="N185" i="10" s="1"/>
  <c r="N186" i="10" s="1"/>
  <c r="M175" i="10"/>
  <c r="M176" i="10" s="1"/>
  <c r="M177" i="10" s="1"/>
  <c r="M178" i="10" s="1"/>
  <c r="M179" i="10" s="1"/>
  <c r="M180" i="10" s="1"/>
  <c r="M181" i="10" s="1"/>
  <c r="M182" i="10" s="1"/>
  <c r="M183" i="10" s="1"/>
  <c r="M184" i="10" s="1"/>
  <c r="M185" i="10" s="1"/>
  <c r="M186" i="10" s="1"/>
  <c r="L175" i="10"/>
  <c r="L176" i="10" s="1"/>
  <c r="L177" i="10" s="1"/>
  <c r="L178" i="10" s="1"/>
  <c r="L179" i="10" s="1"/>
  <c r="L180" i="10" s="1"/>
  <c r="L181" i="10" s="1"/>
  <c r="L182" i="10" s="1"/>
  <c r="L183" i="10" s="1"/>
  <c r="L184" i="10" s="1"/>
  <c r="L185" i="10" s="1"/>
  <c r="L186" i="10" s="1"/>
  <c r="K175" i="10"/>
  <c r="K176" i="10" s="1"/>
  <c r="K177" i="10" s="1"/>
  <c r="K178" i="10" s="1"/>
  <c r="K179" i="10" s="1"/>
  <c r="K180" i="10" s="1"/>
  <c r="K181" i="10" s="1"/>
  <c r="K182" i="10" s="1"/>
  <c r="K183" i="10" s="1"/>
  <c r="K184" i="10" s="1"/>
  <c r="K185" i="10" s="1"/>
  <c r="K186" i="10" s="1"/>
  <c r="J175" i="10"/>
  <c r="J176" i="10" s="1"/>
  <c r="J177" i="10" s="1"/>
  <c r="J178" i="10" s="1"/>
  <c r="J179" i="10" s="1"/>
  <c r="J180" i="10" s="1"/>
  <c r="J181" i="10" s="1"/>
  <c r="J182" i="10" s="1"/>
  <c r="J183" i="10" s="1"/>
  <c r="J184" i="10" s="1"/>
  <c r="J185" i="10" s="1"/>
  <c r="J186" i="10" s="1"/>
  <c r="I175" i="10"/>
  <c r="I176" i="10" s="1"/>
  <c r="I177" i="10" s="1"/>
  <c r="I178" i="10" s="1"/>
  <c r="I179" i="10" s="1"/>
  <c r="I180" i="10" s="1"/>
  <c r="I181" i="10" s="1"/>
  <c r="I182" i="10" s="1"/>
  <c r="I183" i="10" s="1"/>
  <c r="I184" i="10" s="1"/>
  <c r="I185" i="10" s="1"/>
  <c r="I186" i="10" s="1"/>
  <c r="H175" i="10"/>
  <c r="H176" i="10" s="1"/>
  <c r="H177" i="10" s="1"/>
  <c r="H178" i="10" s="1"/>
  <c r="H179" i="10" s="1"/>
  <c r="H180" i="10" s="1"/>
  <c r="H181" i="10" s="1"/>
  <c r="H182" i="10" s="1"/>
  <c r="H183" i="10" s="1"/>
  <c r="H184" i="10" s="1"/>
  <c r="H185" i="10" s="1"/>
  <c r="H186" i="10" s="1"/>
  <c r="G175" i="10"/>
  <c r="G176" i="10" s="1"/>
  <c r="G177" i="10" s="1"/>
  <c r="G178" i="10" s="1"/>
  <c r="G179" i="10" s="1"/>
  <c r="G180" i="10" s="1"/>
  <c r="G181" i="10" s="1"/>
  <c r="G182" i="10" s="1"/>
  <c r="G183" i="10" s="1"/>
  <c r="G184" i="10" s="1"/>
  <c r="G185" i="10" s="1"/>
  <c r="G186" i="10" s="1"/>
  <c r="F175" i="10"/>
  <c r="F176" i="10" s="1"/>
  <c r="F177" i="10" s="1"/>
  <c r="F178" i="10" s="1"/>
  <c r="F179" i="10" s="1"/>
  <c r="F180" i="10" s="1"/>
  <c r="F181" i="10" s="1"/>
  <c r="F182" i="10" s="1"/>
  <c r="F183" i="10" s="1"/>
  <c r="F184" i="10" s="1"/>
  <c r="F185" i="10" s="1"/>
  <c r="F186" i="10" s="1"/>
  <c r="E175" i="10"/>
  <c r="E176" i="10" s="1"/>
  <c r="E177" i="10" s="1"/>
  <c r="E178" i="10" s="1"/>
  <c r="E179" i="10" s="1"/>
  <c r="E180" i="10" s="1"/>
  <c r="E181" i="10" s="1"/>
  <c r="E182" i="10" s="1"/>
  <c r="E183" i="10" s="1"/>
  <c r="E184" i="10" s="1"/>
  <c r="E185" i="10" s="1"/>
  <c r="E186" i="10" s="1"/>
  <c r="D175" i="10"/>
  <c r="D176" i="10" s="1"/>
  <c r="D177" i="10" s="1"/>
  <c r="D178" i="10" s="1"/>
  <c r="D179" i="10" s="1"/>
  <c r="D180" i="10" s="1"/>
  <c r="D181" i="10" s="1"/>
  <c r="D182" i="10" s="1"/>
  <c r="D183" i="10" s="1"/>
  <c r="D184" i="10" s="1"/>
  <c r="D185" i="10" s="1"/>
  <c r="D186" i="10" s="1"/>
  <c r="C175" i="10"/>
  <c r="C176" i="10" s="1"/>
  <c r="C177" i="10" s="1"/>
  <c r="C178" i="10" s="1"/>
  <c r="C179" i="10" s="1"/>
  <c r="C180" i="10" s="1"/>
  <c r="C181" i="10" s="1"/>
  <c r="C182" i="10" s="1"/>
  <c r="C183" i="10" s="1"/>
  <c r="C184" i="10" s="1"/>
  <c r="C185" i="10" s="1"/>
  <c r="C186" i="10" s="1"/>
  <c r="R163" i="10"/>
  <c r="R164" i="10" s="1"/>
  <c r="R165" i="10" s="1"/>
  <c r="R166" i="10" s="1"/>
  <c r="R167" i="10" s="1"/>
  <c r="R168" i="10" s="1"/>
  <c r="R169" i="10" s="1"/>
  <c r="R170" i="10" s="1"/>
  <c r="R171" i="10" s="1"/>
  <c r="R172" i="10" s="1"/>
  <c r="R173" i="10" s="1"/>
  <c r="R174" i="10" s="1"/>
  <c r="Q163" i="10"/>
  <c r="Q164" i="10" s="1"/>
  <c r="Q165" i="10" s="1"/>
  <c r="Q166" i="10" s="1"/>
  <c r="Q167" i="10" s="1"/>
  <c r="Q168" i="10" s="1"/>
  <c r="Q169" i="10" s="1"/>
  <c r="Q170" i="10" s="1"/>
  <c r="Q171" i="10" s="1"/>
  <c r="Q172" i="10" s="1"/>
  <c r="Q173" i="10" s="1"/>
  <c r="Q174" i="10" s="1"/>
  <c r="P163" i="10"/>
  <c r="P164" i="10" s="1"/>
  <c r="P165" i="10" s="1"/>
  <c r="P166" i="10" s="1"/>
  <c r="P167" i="10" s="1"/>
  <c r="P168" i="10" s="1"/>
  <c r="P169" i="10" s="1"/>
  <c r="P170" i="10" s="1"/>
  <c r="P171" i="10" s="1"/>
  <c r="P172" i="10" s="1"/>
  <c r="P173" i="10" s="1"/>
  <c r="P174" i="10" s="1"/>
  <c r="O163" i="10"/>
  <c r="O164" i="10" s="1"/>
  <c r="O165" i="10" s="1"/>
  <c r="O166" i="10" s="1"/>
  <c r="O167" i="10" s="1"/>
  <c r="O168" i="10" s="1"/>
  <c r="O169" i="10" s="1"/>
  <c r="O170" i="10" s="1"/>
  <c r="O171" i="10" s="1"/>
  <c r="O172" i="10" s="1"/>
  <c r="O173" i="10" s="1"/>
  <c r="O174" i="10" s="1"/>
  <c r="N163" i="10"/>
  <c r="N164" i="10" s="1"/>
  <c r="N165" i="10" s="1"/>
  <c r="N166" i="10" s="1"/>
  <c r="N167" i="10" s="1"/>
  <c r="N168" i="10" s="1"/>
  <c r="N169" i="10" s="1"/>
  <c r="N170" i="10" s="1"/>
  <c r="N171" i="10" s="1"/>
  <c r="N172" i="10" s="1"/>
  <c r="N173" i="10" s="1"/>
  <c r="N174" i="10" s="1"/>
  <c r="M163" i="10"/>
  <c r="M164" i="10" s="1"/>
  <c r="M165" i="10" s="1"/>
  <c r="M166" i="10" s="1"/>
  <c r="M167" i="10" s="1"/>
  <c r="M168" i="10" s="1"/>
  <c r="M169" i="10" s="1"/>
  <c r="M170" i="10" s="1"/>
  <c r="M171" i="10" s="1"/>
  <c r="M172" i="10" s="1"/>
  <c r="M173" i="10" s="1"/>
  <c r="M174" i="10" s="1"/>
  <c r="L163" i="10"/>
  <c r="L164" i="10" s="1"/>
  <c r="L165" i="10" s="1"/>
  <c r="L166" i="10" s="1"/>
  <c r="L167" i="10" s="1"/>
  <c r="L168" i="10" s="1"/>
  <c r="L169" i="10" s="1"/>
  <c r="L170" i="10" s="1"/>
  <c r="L171" i="10" s="1"/>
  <c r="L172" i="10" s="1"/>
  <c r="L173" i="10" s="1"/>
  <c r="L174" i="10" s="1"/>
  <c r="K163" i="10"/>
  <c r="K164" i="10" s="1"/>
  <c r="K165" i="10" s="1"/>
  <c r="K166" i="10" s="1"/>
  <c r="K167" i="10" s="1"/>
  <c r="K168" i="10" s="1"/>
  <c r="K169" i="10" s="1"/>
  <c r="K170" i="10" s="1"/>
  <c r="K171" i="10" s="1"/>
  <c r="K172" i="10" s="1"/>
  <c r="K173" i="10" s="1"/>
  <c r="K174" i="10" s="1"/>
  <c r="J163" i="10"/>
  <c r="J164" i="10" s="1"/>
  <c r="J165" i="10" s="1"/>
  <c r="J166" i="10" s="1"/>
  <c r="J167" i="10" s="1"/>
  <c r="J168" i="10" s="1"/>
  <c r="J169" i="10" s="1"/>
  <c r="J170" i="10" s="1"/>
  <c r="J171" i="10" s="1"/>
  <c r="J172" i="10" s="1"/>
  <c r="J173" i="10" s="1"/>
  <c r="J174" i="10" s="1"/>
  <c r="I163" i="10"/>
  <c r="I164" i="10" s="1"/>
  <c r="I165" i="10" s="1"/>
  <c r="I166" i="10" s="1"/>
  <c r="I167" i="10" s="1"/>
  <c r="I168" i="10" s="1"/>
  <c r="I169" i="10" s="1"/>
  <c r="I170" i="10" s="1"/>
  <c r="I171" i="10" s="1"/>
  <c r="I172" i="10" s="1"/>
  <c r="I173" i="10" s="1"/>
  <c r="I174" i="10" s="1"/>
  <c r="H163" i="10"/>
  <c r="H164" i="10" s="1"/>
  <c r="H165" i="10" s="1"/>
  <c r="H166" i="10" s="1"/>
  <c r="H167" i="10" s="1"/>
  <c r="H168" i="10" s="1"/>
  <c r="H169" i="10" s="1"/>
  <c r="H170" i="10" s="1"/>
  <c r="H171" i="10" s="1"/>
  <c r="H172" i="10" s="1"/>
  <c r="H173" i="10" s="1"/>
  <c r="H174" i="10" s="1"/>
  <c r="G163" i="10"/>
  <c r="G164" i="10" s="1"/>
  <c r="G165" i="10" s="1"/>
  <c r="G166" i="10" s="1"/>
  <c r="G167" i="10" s="1"/>
  <c r="G168" i="10" s="1"/>
  <c r="G169" i="10" s="1"/>
  <c r="G170" i="10" s="1"/>
  <c r="G171" i="10" s="1"/>
  <c r="G172" i="10" s="1"/>
  <c r="G173" i="10" s="1"/>
  <c r="G174" i="10" s="1"/>
  <c r="F163" i="10"/>
  <c r="F164" i="10" s="1"/>
  <c r="F165" i="10" s="1"/>
  <c r="F166" i="10" s="1"/>
  <c r="F167" i="10" s="1"/>
  <c r="F168" i="10" s="1"/>
  <c r="F169" i="10" s="1"/>
  <c r="F170" i="10" s="1"/>
  <c r="F171" i="10" s="1"/>
  <c r="F172" i="10" s="1"/>
  <c r="F173" i="10" s="1"/>
  <c r="F174" i="10" s="1"/>
  <c r="E163" i="10"/>
  <c r="E164" i="10" s="1"/>
  <c r="E165" i="10" s="1"/>
  <c r="E166" i="10" s="1"/>
  <c r="E167" i="10" s="1"/>
  <c r="E168" i="10" s="1"/>
  <c r="E169" i="10" s="1"/>
  <c r="E170" i="10" s="1"/>
  <c r="E171" i="10" s="1"/>
  <c r="E172" i="10" s="1"/>
  <c r="E173" i="10" s="1"/>
  <c r="E174" i="10" s="1"/>
  <c r="D163" i="10"/>
  <c r="D164" i="10" s="1"/>
  <c r="D165" i="10" s="1"/>
  <c r="D166" i="10" s="1"/>
  <c r="D167" i="10" s="1"/>
  <c r="D168" i="10" s="1"/>
  <c r="D169" i="10" s="1"/>
  <c r="D170" i="10" s="1"/>
  <c r="D171" i="10" s="1"/>
  <c r="D172" i="10" s="1"/>
  <c r="D173" i="10" s="1"/>
  <c r="D174" i="10" s="1"/>
  <c r="C163" i="10"/>
  <c r="C164" i="10" s="1"/>
  <c r="C165" i="10" s="1"/>
  <c r="C166" i="10" s="1"/>
  <c r="C167" i="10" s="1"/>
  <c r="C168" i="10" s="1"/>
  <c r="C169" i="10" s="1"/>
  <c r="C170" i="10" s="1"/>
  <c r="C171" i="10" s="1"/>
  <c r="C172" i="10" s="1"/>
  <c r="C173" i="10" s="1"/>
  <c r="C174" i="10" s="1"/>
  <c r="R151" i="10"/>
  <c r="R152" i="10" s="1"/>
  <c r="R153" i="10" s="1"/>
  <c r="R154" i="10" s="1"/>
  <c r="R155" i="10" s="1"/>
  <c r="R156" i="10" s="1"/>
  <c r="R157" i="10" s="1"/>
  <c r="R158" i="10" s="1"/>
  <c r="R159" i="10" s="1"/>
  <c r="R160" i="10" s="1"/>
  <c r="R161" i="10" s="1"/>
  <c r="R162" i="10" s="1"/>
  <c r="Q151" i="10"/>
  <c r="Q152" i="10" s="1"/>
  <c r="Q153" i="10" s="1"/>
  <c r="Q154" i="10" s="1"/>
  <c r="Q155" i="10" s="1"/>
  <c r="Q156" i="10" s="1"/>
  <c r="Q157" i="10" s="1"/>
  <c r="Q158" i="10" s="1"/>
  <c r="Q159" i="10" s="1"/>
  <c r="Q160" i="10" s="1"/>
  <c r="Q161" i="10" s="1"/>
  <c r="Q162" i="10" s="1"/>
  <c r="P151" i="10"/>
  <c r="P152" i="10" s="1"/>
  <c r="P153" i="10" s="1"/>
  <c r="P154" i="10" s="1"/>
  <c r="P155" i="10" s="1"/>
  <c r="P156" i="10" s="1"/>
  <c r="P157" i="10" s="1"/>
  <c r="P158" i="10" s="1"/>
  <c r="P159" i="10" s="1"/>
  <c r="P160" i="10" s="1"/>
  <c r="P161" i="10" s="1"/>
  <c r="P162" i="10" s="1"/>
  <c r="O151" i="10"/>
  <c r="O152" i="10" s="1"/>
  <c r="O153" i="10" s="1"/>
  <c r="O154" i="10" s="1"/>
  <c r="O155" i="10" s="1"/>
  <c r="O156" i="10" s="1"/>
  <c r="O157" i="10" s="1"/>
  <c r="O158" i="10" s="1"/>
  <c r="O159" i="10" s="1"/>
  <c r="O160" i="10" s="1"/>
  <c r="O161" i="10" s="1"/>
  <c r="O162" i="10" s="1"/>
  <c r="N151" i="10"/>
  <c r="N152" i="10" s="1"/>
  <c r="N153" i="10" s="1"/>
  <c r="N154" i="10" s="1"/>
  <c r="N155" i="10" s="1"/>
  <c r="N156" i="10" s="1"/>
  <c r="N157" i="10" s="1"/>
  <c r="N158" i="10" s="1"/>
  <c r="N159" i="10" s="1"/>
  <c r="N160" i="10" s="1"/>
  <c r="N161" i="10" s="1"/>
  <c r="N162" i="10" s="1"/>
  <c r="M151" i="10"/>
  <c r="M152" i="10" s="1"/>
  <c r="M153" i="10" s="1"/>
  <c r="M154" i="10" s="1"/>
  <c r="M155" i="10" s="1"/>
  <c r="M156" i="10" s="1"/>
  <c r="M157" i="10" s="1"/>
  <c r="M158" i="10" s="1"/>
  <c r="M159" i="10" s="1"/>
  <c r="M160" i="10" s="1"/>
  <c r="M161" i="10" s="1"/>
  <c r="M162" i="10" s="1"/>
  <c r="L151" i="10"/>
  <c r="L152" i="10" s="1"/>
  <c r="L153" i="10" s="1"/>
  <c r="L154" i="10" s="1"/>
  <c r="L155" i="10" s="1"/>
  <c r="L156" i="10" s="1"/>
  <c r="L157" i="10" s="1"/>
  <c r="L158" i="10" s="1"/>
  <c r="L159" i="10" s="1"/>
  <c r="L160" i="10" s="1"/>
  <c r="L161" i="10" s="1"/>
  <c r="L162" i="10" s="1"/>
  <c r="K151" i="10"/>
  <c r="K152" i="10" s="1"/>
  <c r="K153" i="10" s="1"/>
  <c r="K154" i="10" s="1"/>
  <c r="K155" i="10" s="1"/>
  <c r="K156" i="10" s="1"/>
  <c r="K157" i="10" s="1"/>
  <c r="K158" i="10" s="1"/>
  <c r="K159" i="10" s="1"/>
  <c r="K160" i="10" s="1"/>
  <c r="K161" i="10" s="1"/>
  <c r="K162" i="10" s="1"/>
  <c r="J151" i="10"/>
  <c r="J152" i="10" s="1"/>
  <c r="J153" i="10" s="1"/>
  <c r="J154" i="10" s="1"/>
  <c r="J155" i="10" s="1"/>
  <c r="J156" i="10" s="1"/>
  <c r="J157" i="10" s="1"/>
  <c r="J158" i="10" s="1"/>
  <c r="J159" i="10" s="1"/>
  <c r="J160" i="10" s="1"/>
  <c r="J161" i="10" s="1"/>
  <c r="J162" i="10" s="1"/>
  <c r="I151" i="10"/>
  <c r="I152" i="10" s="1"/>
  <c r="I153" i="10" s="1"/>
  <c r="I154" i="10" s="1"/>
  <c r="I155" i="10" s="1"/>
  <c r="I156" i="10" s="1"/>
  <c r="I157" i="10" s="1"/>
  <c r="I158" i="10" s="1"/>
  <c r="I159" i="10" s="1"/>
  <c r="I160" i="10" s="1"/>
  <c r="I161" i="10" s="1"/>
  <c r="I162" i="10" s="1"/>
  <c r="H151" i="10"/>
  <c r="H152" i="10" s="1"/>
  <c r="H153" i="10" s="1"/>
  <c r="H154" i="10" s="1"/>
  <c r="H155" i="10" s="1"/>
  <c r="H156" i="10" s="1"/>
  <c r="H157" i="10" s="1"/>
  <c r="H158" i="10" s="1"/>
  <c r="H159" i="10" s="1"/>
  <c r="H160" i="10" s="1"/>
  <c r="H161" i="10" s="1"/>
  <c r="H162" i="10" s="1"/>
  <c r="G151" i="10"/>
  <c r="G152" i="10" s="1"/>
  <c r="G153" i="10" s="1"/>
  <c r="G154" i="10" s="1"/>
  <c r="G155" i="10" s="1"/>
  <c r="G156" i="10" s="1"/>
  <c r="G157" i="10" s="1"/>
  <c r="G158" i="10" s="1"/>
  <c r="G159" i="10" s="1"/>
  <c r="G160" i="10" s="1"/>
  <c r="G161" i="10" s="1"/>
  <c r="G162" i="10" s="1"/>
  <c r="F151" i="10"/>
  <c r="F152" i="10" s="1"/>
  <c r="F153" i="10" s="1"/>
  <c r="F154" i="10" s="1"/>
  <c r="F155" i="10" s="1"/>
  <c r="F156" i="10" s="1"/>
  <c r="F157" i="10" s="1"/>
  <c r="F158" i="10" s="1"/>
  <c r="F159" i="10" s="1"/>
  <c r="F160" i="10" s="1"/>
  <c r="F161" i="10" s="1"/>
  <c r="F162" i="10" s="1"/>
  <c r="E151" i="10"/>
  <c r="E152" i="10" s="1"/>
  <c r="E153" i="10" s="1"/>
  <c r="E154" i="10" s="1"/>
  <c r="E155" i="10" s="1"/>
  <c r="E156" i="10" s="1"/>
  <c r="E157" i="10" s="1"/>
  <c r="E158" i="10" s="1"/>
  <c r="E159" i="10" s="1"/>
  <c r="E160" i="10" s="1"/>
  <c r="E161" i="10" s="1"/>
  <c r="E162" i="10" s="1"/>
  <c r="D151" i="10"/>
  <c r="D152" i="10" s="1"/>
  <c r="D153" i="10" s="1"/>
  <c r="D154" i="10" s="1"/>
  <c r="D155" i="10" s="1"/>
  <c r="D156" i="10" s="1"/>
  <c r="D157" i="10" s="1"/>
  <c r="D158" i="10" s="1"/>
  <c r="D159" i="10" s="1"/>
  <c r="D160" i="10" s="1"/>
  <c r="D161" i="10" s="1"/>
  <c r="D162" i="10" s="1"/>
  <c r="C151" i="10"/>
  <c r="C152" i="10" s="1"/>
  <c r="C153" i="10" s="1"/>
  <c r="C154" i="10" s="1"/>
  <c r="C155" i="10" s="1"/>
  <c r="C156" i="10" s="1"/>
  <c r="C157" i="10" s="1"/>
  <c r="C158" i="10" s="1"/>
  <c r="C159" i="10" s="1"/>
  <c r="C160" i="10" s="1"/>
  <c r="C161" i="10" s="1"/>
  <c r="C162" i="10" s="1"/>
  <c r="R139" i="10"/>
  <c r="R140" i="10" s="1"/>
  <c r="R141" i="10" s="1"/>
  <c r="R142" i="10" s="1"/>
  <c r="R143" i="10" s="1"/>
  <c r="R144" i="10" s="1"/>
  <c r="R145" i="10" s="1"/>
  <c r="R146" i="10" s="1"/>
  <c r="R147" i="10" s="1"/>
  <c r="R148" i="10" s="1"/>
  <c r="R149" i="10" s="1"/>
  <c r="R150" i="10" s="1"/>
  <c r="Q139" i="10"/>
  <c r="Q140" i="10" s="1"/>
  <c r="Q141" i="10" s="1"/>
  <c r="Q142" i="10" s="1"/>
  <c r="Q143" i="10" s="1"/>
  <c r="Q144" i="10" s="1"/>
  <c r="Q145" i="10" s="1"/>
  <c r="Q146" i="10" s="1"/>
  <c r="Q147" i="10" s="1"/>
  <c r="Q148" i="10" s="1"/>
  <c r="Q149" i="10" s="1"/>
  <c r="Q150" i="10" s="1"/>
  <c r="P139" i="10"/>
  <c r="P140" i="10" s="1"/>
  <c r="P141" i="10" s="1"/>
  <c r="P142" i="10" s="1"/>
  <c r="P143" i="10" s="1"/>
  <c r="P144" i="10" s="1"/>
  <c r="P145" i="10" s="1"/>
  <c r="P146" i="10" s="1"/>
  <c r="P147" i="10" s="1"/>
  <c r="P148" i="10" s="1"/>
  <c r="P149" i="10" s="1"/>
  <c r="P150" i="10" s="1"/>
  <c r="O139" i="10"/>
  <c r="O140" i="10" s="1"/>
  <c r="O141" i="10" s="1"/>
  <c r="O142" i="10" s="1"/>
  <c r="O143" i="10" s="1"/>
  <c r="O144" i="10" s="1"/>
  <c r="O145" i="10" s="1"/>
  <c r="O146" i="10" s="1"/>
  <c r="O147" i="10" s="1"/>
  <c r="O148" i="10" s="1"/>
  <c r="O149" i="10" s="1"/>
  <c r="O150" i="10" s="1"/>
  <c r="N139" i="10"/>
  <c r="N140" i="10" s="1"/>
  <c r="N141" i="10" s="1"/>
  <c r="N142" i="10" s="1"/>
  <c r="N143" i="10" s="1"/>
  <c r="N144" i="10" s="1"/>
  <c r="N145" i="10" s="1"/>
  <c r="N146" i="10" s="1"/>
  <c r="N147" i="10" s="1"/>
  <c r="N148" i="10" s="1"/>
  <c r="N149" i="10" s="1"/>
  <c r="N150" i="10" s="1"/>
  <c r="M139" i="10"/>
  <c r="M140" i="10" s="1"/>
  <c r="M141" i="10" s="1"/>
  <c r="M142" i="10" s="1"/>
  <c r="M143" i="10" s="1"/>
  <c r="M144" i="10" s="1"/>
  <c r="M145" i="10" s="1"/>
  <c r="M146" i="10" s="1"/>
  <c r="M147" i="10" s="1"/>
  <c r="M148" i="10" s="1"/>
  <c r="M149" i="10" s="1"/>
  <c r="M150" i="10" s="1"/>
  <c r="L139" i="10"/>
  <c r="L140" i="10" s="1"/>
  <c r="L141" i="10" s="1"/>
  <c r="L142" i="10" s="1"/>
  <c r="L143" i="10" s="1"/>
  <c r="L144" i="10" s="1"/>
  <c r="L145" i="10" s="1"/>
  <c r="L146" i="10" s="1"/>
  <c r="L147" i="10" s="1"/>
  <c r="L148" i="10" s="1"/>
  <c r="L149" i="10" s="1"/>
  <c r="L150" i="10" s="1"/>
  <c r="K139" i="10"/>
  <c r="K140" i="10" s="1"/>
  <c r="K141" i="10" s="1"/>
  <c r="K142" i="10" s="1"/>
  <c r="K143" i="10" s="1"/>
  <c r="K144" i="10" s="1"/>
  <c r="K145" i="10" s="1"/>
  <c r="K146" i="10" s="1"/>
  <c r="K147" i="10" s="1"/>
  <c r="K148" i="10" s="1"/>
  <c r="K149" i="10" s="1"/>
  <c r="K150" i="10" s="1"/>
  <c r="J139" i="10"/>
  <c r="J140" i="10" s="1"/>
  <c r="J141" i="10" s="1"/>
  <c r="J142" i="10" s="1"/>
  <c r="J143" i="10" s="1"/>
  <c r="J144" i="10" s="1"/>
  <c r="J145" i="10" s="1"/>
  <c r="J146" i="10" s="1"/>
  <c r="J147" i="10" s="1"/>
  <c r="J148" i="10" s="1"/>
  <c r="J149" i="10" s="1"/>
  <c r="J150" i="10" s="1"/>
  <c r="I139" i="10"/>
  <c r="I140" i="10" s="1"/>
  <c r="I141" i="10" s="1"/>
  <c r="I142" i="10" s="1"/>
  <c r="I143" i="10" s="1"/>
  <c r="I144" i="10" s="1"/>
  <c r="I145" i="10" s="1"/>
  <c r="I146" i="10" s="1"/>
  <c r="I147" i="10" s="1"/>
  <c r="I148" i="10" s="1"/>
  <c r="I149" i="10" s="1"/>
  <c r="I150" i="10" s="1"/>
  <c r="H139" i="10"/>
  <c r="H140" i="10" s="1"/>
  <c r="H141" i="10" s="1"/>
  <c r="H142" i="10" s="1"/>
  <c r="H143" i="10" s="1"/>
  <c r="H144" i="10" s="1"/>
  <c r="H145" i="10" s="1"/>
  <c r="H146" i="10" s="1"/>
  <c r="H147" i="10" s="1"/>
  <c r="H148" i="10" s="1"/>
  <c r="H149" i="10" s="1"/>
  <c r="H150" i="10" s="1"/>
  <c r="G139" i="10"/>
  <c r="G140" i="10" s="1"/>
  <c r="G141" i="10" s="1"/>
  <c r="G142" i="10" s="1"/>
  <c r="G143" i="10" s="1"/>
  <c r="G144" i="10" s="1"/>
  <c r="G145" i="10" s="1"/>
  <c r="G146" i="10" s="1"/>
  <c r="G147" i="10" s="1"/>
  <c r="G148" i="10" s="1"/>
  <c r="G149" i="10" s="1"/>
  <c r="G150" i="10" s="1"/>
  <c r="F139" i="10"/>
  <c r="F140" i="10" s="1"/>
  <c r="F141" i="10" s="1"/>
  <c r="F142" i="10" s="1"/>
  <c r="F143" i="10" s="1"/>
  <c r="F144" i="10" s="1"/>
  <c r="F145" i="10" s="1"/>
  <c r="F146" i="10" s="1"/>
  <c r="F147" i="10" s="1"/>
  <c r="F148" i="10" s="1"/>
  <c r="F149" i="10" s="1"/>
  <c r="F150" i="10" s="1"/>
  <c r="E139" i="10"/>
  <c r="E140" i="10" s="1"/>
  <c r="E141" i="10" s="1"/>
  <c r="E142" i="10" s="1"/>
  <c r="E143" i="10" s="1"/>
  <c r="E144" i="10" s="1"/>
  <c r="E145" i="10" s="1"/>
  <c r="E146" i="10" s="1"/>
  <c r="E147" i="10" s="1"/>
  <c r="E148" i="10" s="1"/>
  <c r="E149" i="10" s="1"/>
  <c r="E150" i="10" s="1"/>
  <c r="D139" i="10"/>
  <c r="D140" i="10" s="1"/>
  <c r="D141" i="10" s="1"/>
  <c r="D142" i="10" s="1"/>
  <c r="D143" i="10" s="1"/>
  <c r="D144" i="10" s="1"/>
  <c r="D145" i="10" s="1"/>
  <c r="D146" i="10" s="1"/>
  <c r="D147" i="10" s="1"/>
  <c r="D148" i="10" s="1"/>
  <c r="D149" i="10" s="1"/>
  <c r="D150" i="10" s="1"/>
  <c r="C139" i="10"/>
  <c r="C140" i="10" s="1"/>
  <c r="C141" i="10" s="1"/>
  <c r="C142" i="10" s="1"/>
  <c r="C143" i="10" s="1"/>
  <c r="C144" i="10" s="1"/>
  <c r="C145" i="10" s="1"/>
  <c r="C146" i="10" s="1"/>
  <c r="C147" i="10" s="1"/>
  <c r="C148" i="10" s="1"/>
  <c r="C149" i="10" s="1"/>
  <c r="C150" i="10" s="1"/>
  <c r="R127" i="10"/>
  <c r="R128" i="10" s="1"/>
  <c r="R129" i="10" s="1"/>
  <c r="R130" i="10" s="1"/>
  <c r="R131" i="10" s="1"/>
  <c r="R132" i="10" s="1"/>
  <c r="R133" i="10" s="1"/>
  <c r="R134" i="10" s="1"/>
  <c r="R135" i="10" s="1"/>
  <c r="R136" i="10" s="1"/>
  <c r="R137" i="10" s="1"/>
  <c r="R138" i="10" s="1"/>
  <c r="Q127" i="10"/>
  <c r="Q128" i="10" s="1"/>
  <c r="Q129" i="10" s="1"/>
  <c r="Q130" i="10" s="1"/>
  <c r="Q131" i="10" s="1"/>
  <c r="Q132" i="10" s="1"/>
  <c r="Q133" i="10" s="1"/>
  <c r="Q134" i="10" s="1"/>
  <c r="Q135" i="10" s="1"/>
  <c r="Q136" i="10" s="1"/>
  <c r="Q137" i="10" s="1"/>
  <c r="Q138" i="10" s="1"/>
  <c r="P127" i="10"/>
  <c r="P128" i="10" s="1"/>
  <c r="P129" i="10" s="1"/>
  <c r="P130" i="10" s="1"/>
  <c r="P131" i="10" s="1"/>
  <c r="P132" i="10" s="1"/>
  <c r="P133" i="10" s="1"/>
  <c r="P134" i="10" s="1"/>
  <c r="P135" i="10" s="1"/>
  <c r="P136" i="10" s="1"/>
  <c r="P137" i="10" s="1"/>
  <c r="P138" i="10" s="1"/>
  <c r="O127" i="10"/>
  <c r="O128" i="10" s="1"/>
  <c r="O129" i="10" s="1"/>
  <c r="O130" i="10" s="1"/>
  <c r="O131" i="10" s="1"/>
  <c r="O132" i="10" s="1"/>
  <c r="O133" i="10" s="1"/>
  <c r="O134" i="10" s="1"/>
  <c r="O135" i="10" s="1"/>
  <c r="O136" i="10" s="1"/>
  <c r="O137" i="10" s="1"/>
  <c r="O138" i="10" s="1"/>
  <c r="N127" i="10"/>
  <c r="N128" i="10" s="1"/>
  <c r="N129" i="10" s="1"/>
  <c r="N130" i="10" s="1"/>
  <c r="N131" i="10" s="1"/>
  <c r="N132" i="10" s="1"/>
  <c r="N133" i="10" s="1"/>
  <c r="N134" i="10" s="1"/>
  <c r="N135" i="10" s="1"/>
  <c r="N136" i="10" s="1"/>
  <c r="N137" i="10" s="1"/>
  <c r="N138" i="10" s="1"/>
  <c r="M127" i="10"/>
  <c r="M128" i="10" s="1"/>
  <c r="M129" i="10" s="1"/>
  <c r="M130" i="10" s="1"/>
  <c r="M131" i="10" s="1"/>
  <c r="M132" i="10" s="1"/>
  <c r="M133" i="10" s="1"/>
  <c r="M134" i="10" s="1"/>
  <c r="M135" i="10" s="1"/>
  <c r="M136" i="10" s="1"/>
  <c r="M137" i="10" s="1"/>
  <c r="M138" i="10" s="1"/>
  <c r="L127" i="10"/>
  <c r="L128" i="10" s="1"/>
  <c r="L129" i="10" s="1"/>
  <c r="L130" i="10" s="1"/>
  <c r="L131" i="10" s="1"/>
  <c r="L132" i="10" s="1"/>
  <c r="L133" i="10" s="1"/>
  <c r="L134" i="10" s="1"/>
  <c r="L135" i="10" s="1"/>
  <c r="L136" i="10" s="1"/>
  <c r="L137" i="10" s="1"/>
  <c r="L138" i="10" s="1"/>
  <c r="K127" i="10"/>
  <c r="K128" i="10" s="1"/>
  <c r="K129" i="10" s="1"/>
  <c r="K130" i="10" s="1"/>
  <c r="K131" i="10" s="1"/>
  <c r="K132" i="10" s="1"/>
  <c r="K133" i="10" s="1"/>
  <c r="K134" i="10" s="1"/>
  <c r="K135" i="10" s="1"/>
  <c r="K136" i="10" s="1"/>
  <c r="K137" i="10" s="1"/>
  <c r="K138" i="10" s="1"/>
  <c r="J127" i="10"/>
  <c r="J128" i="10" s="1"/>
  <c r="J129" i="10" s="1"/>
  <c r="J130" i="10" s="1"/>
  <c r="J131" i="10" s="1"/>
  <c r="J132" i="10" s="1"/>
  <c r="J133" i="10" s="1"/>
  <c r="J134" i="10" s="1"/>
  <c r="J135" i="10" s="1"/>
  <c r="J136" i="10" s="1"/>
  <c r="J137" i="10" s="1"/>
  <c r="J138" i="10" s="1"/>
  <c r="I127" i="10"/>
  <c r="I128" i="10" s="1"/>
  <c r="I129" i="10" s="1"/>
  <c r="I130" i="10" s="1"/>
  <c r="I131" i="10" s="1"/>
  <c r="I132" i="10" s="1"/>
  <c r="I133" i="10" s="1"/>
  <c r="I134" i="10" s="1"/>
  <c r="I135" i="10" s="1"/>
  <c r="I136" i="10" s="1"/>
  <c r="I137" i="10" s="1"/>
  <c r="I138" i="10" s="1"/>
  <c r="H127" i="10"/>
  <c r="H128" i="10" s="1"/>
  <c r="H129" i="10" s="1"/>
  <c r="H130" i="10" s="1"/>
  <c r="H131" i="10" s="1"/>
  <c r="H132" i="10" s="1"/>
  <c r="H133" i="10" s="1"/>
  <c r="H134" i="10" s="1"/>
  <c r="H135" i="10" s="1"/>
  <c r="H136" i="10" s="1"/>
  <c r="H137" i="10" s="1"/>
  <c r="H138" i="10" s="1"/>
  <c r="G127" i="10"/>
  <c r="G128" i="10" s="1"/>
  <c r="G129" i="10" s="1"/>
  <c r="G130" i="10" s="1"/>
  <c r="G131" i="10" s="1"/>
  <c r="G132" i="10" s="1"/>
  <c r="G133" i="10" s="1"/>
  <c r="G134" i="10" s="1"/>
  <c r="G135" i="10" s="1"/>
  <c r="G136" i="10" s="1"/>
  <c r="G137" i="10" s="1"/>
  <c r="G138" i="10" s="1"/>
  <c r="F127" i="10"/>
  <c r="F128" i="10" s="1"/>
  <c r="F129" i="10" s="1"/>
  <c r="F130" i="10" s="1"/>
  <c r="F131" i="10" s="1"/>
  <c r="F132" i="10" s="1"/>
  <c r="F133" i="10" s="1"/>
  <c r="F134" i="10" s="1"/>
  <c r="F135" i="10" s="1"/>
  <c r="F136" i="10" s="1"/>
  <c r="F137" i="10" s="1"/>
  <c r="F138" i="10" s="1"/>
  <c r="E127" i="10"/>
  <c r="E128" i="10" s="1"/>
  <c r="E129" i="10" s="1"/>
  <c r="E130" i="10" s="1"/>
  <c r="E131" i="10" s="1"/>
  <c r="E132" i="10" s="1"/>
  <c r="E133" i="10" s="1"/>
  <c r="E134" i="10" s="1"/>
  <c r="E135" i="10" s="1"/>
  <c r="E136" i="10" s="1"/>
  <c r="E137" i="10" s="1"/>
  <c r="E138" i="10" s="1"/>
  <c r="D127" i="10"/>
  <c r="D128" i="10" s="1"/>
  <c r="D129" i="10" s="1"/>
  <c r="D130" i="10" s="1"/>
  <c r="D131" i="10" s="1"/>
  <c r="D132" i="10" s="1"/>
  <c r="D133" i="10" s="1"/>
  <c r="D134" i="10" s="1"/>
  <c r="D135" i="10" s="1"/>
  <c r="D136" i="10" s="1"/>
  <c r="D137" i="10" s="1"/>
  <c r="D138" i="10" s="1"/>
  <c r="C127" i="10"/>
  <c r="C128" i="10" s="1"/>
  <c r="C129" i="10" s="1"/>
  <c r="C130" i="10" s="1"/>
  <c r="C131" i="10" s="1"/>
  <c r="C132" i="10" s="1"/>
  <c r="C133" i="10" s="1"/>
  <c r="C134" i="10" s="1"/>
  <c r="C135" i="10" s="1"/>
  <c r="C136" i="10" s="1"/>
  <c r="C137" i="10" s="1"/>
  <c r="C138" i="10" s="1"/>
  <c r="R115" i="10"/>
  <c r="R116" i="10" s="1"/>
  <c r="R117" i="10" s="1"/>
  <c r="R118" i="10" s="1"/>
  <c r="R119" i="10" s="1"/>
  <c r="R120" i="10" s="1"/>
  <c r="R121" i="10" s="1"/>
  <c r="R122" i="10" s="1"/>
  <c r="R123" i="10" s="1"/>
  <c r="R124" i="10" s="1"/>
  <c r="R125" i="10" s="1"/>
  <c r="R126" i="10" s="1"/>
  <c r="Q115" i="10"/>
  <c r="Q116" i="10" s="1"/>
  <c r="Q117" i="10" s="1"/>
  <c r="Q118" i="10" s="1"/>
  <c r="Q119" i="10" s="1"/>
  <c r="Q120" i="10" s="1"/>
  <c r="Q121" i="10" s="1"/>
  <c r="Q122" i="10" s="1"/>
  <c r="Q123" i="10" s="1"/>
  <c r="Q124" i="10" s="1"/>
  <c r="Q125" i="10" s="1"/>
  <c r="Q126" i="10" s="1"/>
  <c r="P115" i="10"/>
  <c r="P116" i="10" s="1"/>
  <c r="P117" i="10" s="1"/>
  <c r="P118" i="10" s="1"/>
  <c r="P119" i="10" s="1"/>
  <c r="P120" i="10" s="1"/>
  <c r="P121" i="10" s="1"/>
  <c r="P122" i="10" s="1"/>
  <c r="P123" i="10" s="1"/>
  <c r="P124" i="10" s="1"/>
  <c r="P125" i="10" s="1"/>
  <c r="P126" i="10" s="1"/>
  <c r="O115" i="10"/>
  <c r="O116" i="10" s="1"/>
  <c r="O117" i="10" s="1"/>
  <c r="O118" i="10" s="1"/>
  <c r="O119" i="10" s="1"/>
  <c r="O120" i="10" s="1"/>
  <c r="O121" i="10" s="1"/>
  <c r="O122" i="10" s="1"/>
  <c r="O123" i="10" s="1"/>
  <c r="O124" i="10" s="1"/>
  <c r="O125" i="10" s="1"/>
  <c r="O126" i="10" s="1"/>
  <c r="N115" i="10"/>
  <c r="N116" i="10" s="1"/>
  <c r="N117" i="10" s="1"/>
  <c r="N118" i="10" s="1"/>
  <c r="N119" i="10" s="1"/>
  <c r="N120" i="10" s="1"/>
  <c r="N121" i="10" s="1"/>
  <c r="N122" i="10" s="1"/>
  <c r="N123" i="10" s="1"/>
  <c r="N124" i="10" s="1"/>
  <c r="N125" i="10" s="1"/>
  <c r="N126" i="10" s="1"/>
  <c r="M115" i="10"/>
  <c r="M116" i="10" s="1"/>
  <c r="M117" i="10" s="1"/>
  <c r="M118" i="10" s="1"/>
  <c r="M119" i="10" s="1"/>
  <c r="M120" i="10" s="1"/>
  <c r="M121" i="10" s="1"/>
  <c r="M122" i="10" s="1"/>
  <c r="M123" i="10" s="1"/>
  <c r="M124" i="10" s="1"/>
  <c r="M125" i="10" s="1"/>
  <c r="M126" i="10" s="1"/>
  <c r="L115" i="10"/>
  <c r="L116" i="10" s="1"/>
  <c r="L117" i="10" s="1"/>
  <c r="L118" i="10" s="1"/>
  <c r="L119" i="10" s="1"/>
  <c r="L120" i="10" s="1"/>
  <c r="L121" i="10" s="1"/>
  <c r="L122" i="10" s="1"/>
  <c r="L123" i="10" s="1"/>
  <c r="L124" i="10" s="1"/>
  <c r="L125" i="10" s="1"/>
  <c r="L126" i="10" s="1"/>
  <c r="K115" i="10"/>
  <c r="K116" i="10" s="1"/>
  <c r="K117" i="10" s="1"/>
  <c r="K118" i="10" s="1"/>
  <c r="K119" i="10" s="1"/>
  <c r="K120" i="10" s="1"/>
  <c r="K121" i="10" s="1"/>
  <c r="K122" i="10" s="1"/>
  <c r="K123" i="10" s="1"/>
  <c r="K124" i="10" s="1"/>
  <c r="K125" i="10" s="1"/>
  <c r="K126" i="10" s="1"/>
  <c r="J115" i="10"/>
  <c r="J116" i="10" s="1"/>
  <c r="J117" i="10" s="1"/>
  <c r="J118" i="10" s="1"/>
  <c r="J119" i="10" s="1"/>
  <c r="J120" i="10" s="1"/>
  <c r="J121" i="10" s="1"/>
  <c r="J122" i="10" s="1"/>
  <c r="J123" i="10" s="1"/>
  <c r="J124" i="10" s="1"/>
  <c r="J125" i="10" s="1"/>
  <c r="J126" i="10" s="1"/>
  <c r="I115" i="10"/>
  <c r="I116" i="10" s="1"/>
  <c r="I117" i="10" s="1"/>
  <c r="I118" i="10" s="1"/>
  <c r="I119" i="10" s="1"/>
  <c r="I120" i="10" s="1"/>
  <c r="I121" i="10" s="1"/>
  <c r="I122" i="10" s="1"/>
  <c r="I123" i="10" s="1"/>
  <c r="I124" i="10" s="1"/>
  <c r="I125" i="10" s="1"/>
  <c r="I126" i="10" s="1"/>
  <c r="H115" i="10"/>
  <c r="H116" i="10" s="1"/>
  <c r="H117" i="10" s="1"/>
  <c r="H118" i="10" s="1"/>
  <c r="H119" i="10" s="1"/>
  <c r="H120" i="10" s="1"/>
  <c r="H121" i="10" s="1"/>
  <c r="H122" i="10" s="1"/>
  <c r="H123" i="10" s="1"/>
  <c r="H124" i="10" s="1"/>
  <c r="H125" i="10" s="1"/>
  <c r="H126" i="10" s="1"/>
  <c r="G115" i="10"/>
  <c r="G116" i="10" s="1"/>
  <c r="G117" i="10" s="1"/>
  <c r="G118" i="10" s="1"/>
  <c r="G119" i="10" s="1"/>
  <c r="G120" i="10" s="1"/>
  <c r="G121" i="10" s="1"/>
  <c r="G122" i="10" s="1"/>
  <c r="G123" i="10" s="1"/>
  <c r="G124" i="10" s="1"/>
  <c r="G125" i="10" s="1"/>
  <c r="G126" i="10" s="1"/>
  <c r="F115" i="10"/>
  <c r="F116" i="10" s="1"/>
  <c r="F117" i="10" s="1"/>
  <c r="F118" i="10" s="1"/>
  <c r="F119" i="10" s="1"/>
  <c r="F120" i="10" s="1"/>
  <c r="F121" i="10" s="1"/>
  <c r="F122" i="10" s="1"/>
  <c r="F123" i="10" s="1"/>
  <c r="F124" i="10" s="1"/>
  <c r="F125" i="10" s="1"/>
  <c r="F126" i="10" s="1"/>
  <c r="E115" i="10"/>
  <c r="E116" i="10" s="1"/>
  <c r="E117" i="10" s="1"/>
  <c r="E118" i="10" s="1"/>
  <c r="E119" i="10" s="1"/>
  <c r="E120" i="10" s="1"/>
  <c r="E121" i="10" s="1"/>
  <c r="E122" i="10" s="1"/>
  <c r="E123" i="10" s="1"/>
  <c r="E124" i="10" s="1"/>
  <c r="E125" i="10" s="1"/>
  <c r="E126" i="10" s="1"/>
  <c r="D115" i="10"/>
  <c r="D116" i="10" s="1"/>
  <c r="D117" i="10" s="1"/>
  <c r="D118" i="10" s="1"/>
  <c r="D119" i="10" s="1"/>
  <c r="D120" i="10" s="1"/>
  <c r="D121" i="10" s="1"/>
  <c r="D122" i="10" s="1"/>
  <c r="D123" i="10" s="1"/>
  <c r="D124" i="10" s="1"/>
  <c r="D125" i="10" s="1"/>
  <c r="D126" i="10" s="1"/>
  <c r="C115" i="10"/>
  <c r="C116" i="10" s="1"/>
  <c r="C117" i="10" s="1"/>
  <c r="C118" i="10" s="1"/>
  <c r="C119" i="10" s="1"/>
  <c r="C120" i="10" s="1"/>
  <c r="C121" i="10" s="1"/>
  <c r="C122" i="10" s="1"/>
  <c r="C123" i="10" s="1"/>
  <c r="C124" i="10" s="1"/>
  <c r="C125" i="10" s="1"/>
  <c r="C126" i="10" s="1"/>
  <c r="R103" i="10"/>
  <c r="R104" i="10" s="1"/>
  <c r="R105" i="10" s="1"/>
  <c r="R106" i="10" s="1"/>
  <c r="R107" i="10" s="1"/>
  <c r="R108" i="10" s="1"/>
  <c r="R109" i="10" s="1"/>
  <c r="R110" i="10" s="1"/>
  <c r="R111" i="10" s="1"/>
  <c r="R112" i="10" s="1"/>
  <c r="R113" i="10" s="1"/>
  <c r="R114" i="10" s="1"/>
  <c r="Q103" i="10"/>
  <c r="Q104" i="10" s="1"/>
  <c r="Q105" i="10" s="1"/>
  <c r="Q106" i="10" s="1"/>
  <c r="Q107" i="10" s="1"/>
  <c r="Q108" i="10" s="1"/>
  <c r="Q109" i="10" s="1"/>
  <c r="Q110" i="10" s="1"/>
  <c r="Q111" i="10" s="1"/>
  <c r="Q112" i="10" s="1"/>
  <c r="Q113" i="10" s="1"/>
  <c r="Q114" i="10" s="1"/>
  <c r="P103" i="10"/>
  <c r="P104" i="10" s="1"/>
  <c r="P105" i="10" s="1"/>
  <c r="P106" i="10" s="1"/>
  <c r="P107" i="10" s="1"/>
  <c r="P108" i="10" s="1"/>
  <c r="P109" i="10" s="1"/>
  <c r="P110" i="10" s="1"/>
  <c r="P111" i="10" s="1"/>
  <c r="P112" i="10" s="1"/>
  <c r="P113" i="10" s="1"/>
  <c r="P114" i="10" s="1"/>
  <c r="O103" i="10"/>
  <c r="O104" i="10" s="1"/>
  <c r="O105" i="10" s="1"/>
  <c r="O106" i="10" s="1"/>
  <c r="O107" i="10" s="1"/>
  <c r="O108" i="10" s="1"/>
  <c r="O109" i="10" s="1"/>
  <c r="O110" i="10" s="1"/>
  <c r="O111" i="10" s="1"/>
  <c r="O112" i="10" s="1"/>
  <c r="O113" i="10" s="1"/>
  <c r="O114" i="10" s="1"/>
  <c r="N103" i="10"/>
  <c r="N104" i="10" s="1"/>
  <c r="N105" i="10" s="1"/>
  <c r="N106" i="10" s="1"/>
  <c r="N107" i="10" s="1"/>
  <c r="N108" i="10" s="1"/>
  <c r="N109" i="10" s="1"/>
  <c r="N110" i="10" s="1"/>
  <c r="N111" i="10" s="1"/>
  <c r="N112" i="10" s="1"/>
  <c r="N113" i="10" s="1"/>
  <c r="N114" i="10" s="1"/>
  <c r="M103" i="10"/>
  <c r="M104" i="10" s="1"/>
  <c r="M105" i="10" s="1"/>
  <c r="M106" i="10" s="1"/>
  <c r="M107" i="10" s="1"/>
  <c r="M108" i="10" s="1"/>
  <c r="M109" i="10" s="1"/>
  <c r="M110" i="10" s="1"/>
  <c r="M111" i="10" s="1"/>
  <c r="M112" i="10" s="1"/>
  <c r="M113" i="10" s="1"/>
  <c r="M114" i="10" s="1"/>
  <c r="L103" i="10"/>
  <c r="L104" i="10" s="1"/>
  <c r="L105" i="10" s="1"/>
  <c r="L106" i="10" s="1"/>
  <c r="L107" i="10" s="1"/>
  <c r="L108" i="10" s="1"/>
  <c r="L109" i="10" s="1"/>
  <c r="L110" i="10" s="1"/>
  <c r="L111" i="10" s="1"/>
  <c r="L112" i="10" s="1"/>
  <c r="L113" i="10" s="1"/>
  <c r="L114" i="10" s="1"/>
  <c r="K103" i="10"/>
  <c r="K104" i="10" s="1"/>
  <c r="K105" i="10" s="1"/>
  <c r="K106" i="10" s="1"/>
  <c r="K107" i="10" s="1"/>
  <c r="K108" i="10" s="1"/>
  <c r="K109" i="10" s="1"/>
  <c r="K110" i="10" s="1"/>
  <c r="K111" i="10" s="1"/>
  <c r="K112" i="10" s="1"/>
  <c r="K113" i="10" s="1"/>
  <c r="K114" i="10" s="1"/>
  <c r="J103" i="10"/>
  <c r="J104" i="10" s="1"/>
  <c r="J105" i="10" s="1"/>
  <c r="J106" i="10" s="1"/>
  <c r="J107" i="10" s="1"/>
  <c r="J108" i="10" s="1"/>
  <c r="J109" i="10" s="1"/>
  <c r="J110" i="10" s="1"/>
  <c r="J111" i="10" s="1"/>
  <c r="J112" i="10" s="1"/>
  <c r="J113" i="10" s="1"/>
  <c r="J114" i="10" s="1"/>
  <c r="I103" i="10"/>
  <c r="I104" i="10" s="1"/>
  <c r="I105" i="10" s="1"/>
  <c r="I106" i="10" s="1"/>
  <c r="I107" i="10" s="1"/>
  <c r="I108" i="10" s="1"/>
  <c r="I109" i="10" s="1"/>
  <c r="I110" i="10" s="1"/>
  <c r="I111" i="10" s="1"/>
  <c r="I112" i="10" s="1"/>
  <c r="I113" i="10" s="1"/>
  <c r="I114" i="10" s="1"/>
  <c r="H103" i="10"/>
  <c r="H104" i="10" s="1"/>
  <c r="H105" i="10" s="1"/>
  <c r="H106" i="10" s="1"/>
  <c r="H107" i="10" s="1"/>
  <c r="H108" i="10" s="1"/>
  <c r="H109" i="10" s="1"/>
  <c r="H110" i="10" s="1"/>
  <c r="H111" i="10" s="1"/>
  <c r="H112" i="10" s="1"/>
  <c r="H113" i="10" s="1"/>
  <c r="H114" i="10" s="1"/>
  <c r="G103" i="10"/>
  <c r="G104" i="10" s="1"/>
  <c r="G105" i="10" s="1"/>
  <c r="G106" i="10" s="1"/>
  <c r="G107" i="10" s="1"/>
  <c r="G108" i="10" s="1"/>
  <c r="G109" i="10" s="1"/>
  <c r="G110" i="10" s="1"/>
  <c r="G111" i="10" s="1"/>
  <c r="G112" i="10" s="1"/>
  <c r="G113" i="10" s="1"/>
  <c r="G114" i="10" s="1"/>
  <c r="F103" i="10"/>
  <c r="F104" i="10" s="1"/>
  <c r="F105" i="10" s="1"/>
  <c r="F106" i="10" s="1"/>
  <c r="F107" i="10" s="1"/>
  <c r="F108" i="10" s="1"/>
  <c r="F109" i="10" s="1"/>
  <c r="F110" i="10" s="1"/>
  <c r="F111" i="10" s="1"/>
  <c r="F112" i="10" s="1"/>
  <c r="F113" i="10" s="1"/>
  <c r="F114" i="10" s="1"/>
  <c r="E103" i="10"/>
  <c r="E104" i="10" s="1"/>
  <c r="E105" i="10" s="1"/>
  <c r="E106" i="10" s="1"/>
  <c r="E107" i="10" s="1"/>
  <c r="E108" i="10" s="1"/>
  <c r="E109" i="10" s="1"/>
  <c r="E110" i="10" s="1"/>
  <c r="E111" i="10" s="1"/>
  <c r="E112" i="10" s="1"/>
  <c r="E113" i="10" s="1"/>
  <c r="E114" i="10" s="1"/>
  <c r="D103" i="10"/>
  <c r="D104" i="10" s="1"/>
  <c r="D105" i="10" s="1"/>
  <c r="D106" i="10" s="1"/>
  <c r="D107" i="10" s="1"/>
  <c r="D108" i="10" s="1"/>
  <c r="D109" i="10" s="1"/>
  <c r="D110" i="10" s="1"/>
  <c r="D111" i="10" s="1"/>
  <c r="D112" i="10" s="1"/>
  <c r="D113" i="10" s="1"/>
  <c r="D114" i="10" s="1"/>
  <c r="C103" i="10"/>
  <c r="C104" i="10" s="1"/>
  <c r="C105" i="10" s="1"/>
  <c r="C106" i="10" s="1"/>
  <c r="C107" i="10" s="1"/>
  <c r="C108" i="10" s="1"/>
  <c r="C109" i="10" s="1"/>
  <c r="C110" i="10" s="1"/>
  <c r="C111" i="10" s="1"/>
  <c r="C112" i="10" s="1"/>
  <c r="C113" i="10" s="1"/>
  <c r="C114" i="10" s="1"/>
  <c r="R91" i="10"/>
  <c r="R92" i="10" s="1"/>
  <c r="R93" i="10" s="1"/>
  <c r="R94" i="10" s="1"/>
  <c r="R95" i="10" s="1"/>
  <c r="R96" i="10" s="1"/>
  <c r="R97" i="10" s="1"/>
  <c r="R98" i="10" s="1"/>
  <c r="R99" i="10" s="1"/>
  <c r="R100" i="10" s="1"/>
  <c r="R101" i="10" s="1"/>
  <c r="R102" i="10" s="1"/>
  <c r="Q91" i="10"/>
  <c r="Q92" i="10" s="1"/>
  <c r="Q93" i="10" s="1"/>
  <c r="Q94" i="10" s="1"/>
  <c r="Q95" i="10" s="1"/>
  <c r="Q96" i="10" s="1"/>
  <c r="Q97" i="10" s="1"/>
  <c r="Q98" i="10" s="1"/>
  <c r="Q99" i="10" s="1"/>
  <c r="Q100" i="10" s="1"/>
  <c r="Q101" i="10" s="1"/>
  <c r="Q102" i="10" s="1"/>
  <c r="P91" i="10"/>
  <c r="P92" i="10" s="1"/>
  <c r="P93" i="10" s="1"/>
  <c r="P94" i="10" s="1"/>
  <c r="P95" i="10" s="1"/>
  <c r="P96" i="10" s="1"/>
  <c r="P97" i="10" s="1"/>
  <c r="P98" i="10" s="1"/>
  <c r="P99" i="10" s="1"/>
  <c r="P100" i="10" s="1"/>
  <c r="P101" i="10" s="1"/>
  <c r="P102" i="10" s="1"/>
  <c r="O91" i="10"/>
  <c r="O92" i="10" s="1"/>
  <c r="O93" i="10" s="1"/>
  <c r="O94" i="10" s="1"/>
  <c r="O95" i="10" s="1"/>
  <c r="O96" i="10" s="1"/>
  <c r="O97" i="10" s="1"/>
  <c r="O98" i="10" s="1"/>
  <c r="O99" i="10" s="1"/>
  <c r="O100" i="10" s="1"/>
  <c r="O101" i="10" s="1"/>
  <c r="O102" i="10" s="1"/>
  <c r="N91" i="10"/>
  <c r="N92" i="10" s="1"/>
  <c r="N93" i="10" s="1"/>
  <c r="N94" i="10" s="1"/>
  <c r="N95" i="10" s="1"/>
  <c r="N96" i="10" s="1"/>
  <c r="N97" i="10" s="1"/>
  <c r="N98" i="10" s="1"/>
  <c r="N99" i="10" s="1"/>
  <c r="N100" i="10" s="1"/>
  <c r="N101" i="10" s="1"/>
  <c r="N102" i="10" s="1"/>
  <c r="M91" i="10"/>
  <c r="M92" i="10" s="1"/>
  <c r="M93" i="10" s="1"/>
  <c r="M94" i="10" s="1"/>
  <c r="M95" i="10" s="1"/>
  <c r="M96" i="10" s="1"/>
  <c r="M97" i="10" s="1"/>
  <c r="M98" i="10" s="1"/>
  <c r="M99" i="10" s="1"/>
  <c r="M100" i="10" s="1"/>
  <c r="M101" i="10" s="1"/>
  <c r="M102" i="10" s="1"/>
  <c r="L91" i="10"/>
  <c r="L92" i="10" s="1"/>
  <c r="L93" i="10" s="1"/>
  <c r="L94" i="10" s="1"/>
  <c r="L95" i="10" s="1"/>
  <c r="L96" i="10" s="1"/>
  <c r="L97" i="10" s="1"/>
  <c r="L98" i="10" s="1"/>
  <c r="L99" i="10" s="1"/>
  <c r="L100" i="10" s="1"/>
  <c r="L101" i="10" s="1"/>
  <c r="L102" i="10" s="1"/>
  <c r="K91" i="10"/>
  <c r="K92" i="10" s="1"/>
  <c r="K93" i="10" s="1"/>
  <c r="K94" i="10" s="1"/>
  <c r="K95" i="10" s="1"/>
  <c r="K96" i="10" s="1"/>
  <c r="K97" i="10" s="1"/>
  <c r="K98" i="10" s="1"/>
  <c r="K99" i="10" s="1"/>
  <c r="K100" i="10" s="1"/>
  <c r="K101" i="10" s="1"/>
  <c r="K102" i="10" s="1"/>
  <c r="J91" i="10"/>
  <c r="J92" i="10" s="1"/>
  <c r="J93" i="10" s="1"/>
  <c r="J94" i="10" s="1"/>
  <c r="J95" i="10" s="1"/>
  <c r="J96" i="10" s="1"/>
  <c r="J97" i="10" s="1"/>
  <c r="J98" i="10" s="1"/>
  <c r="J99" i="10" s="1"/>
  <c r="J100" i="10" s="1"/>
  <c r="J101" i="10" s="1"/>
  <c r="J102" i="10" s="1"/>
  <c r="I91" i="10"/>
  <c r="I92" i="10" s="1"/>
  <c r="I93" i="10" s="1"/>
  <c r="I94" i="10" s="1"/>
  <c r="I95" i="10" s="1"/>
  <c r="I96" i="10" s="1"/>
  <c r="I97" i="10" s="1"/>
  <c r="I98" i="10" s="1"/>
  <c r="I99" i="10" s="1"/>
  <c r="I100" i="10" s="1"/>
  <c r="I101" i="10" s="1"/>
  <c r="I102" i="10" s="1"/>
  <c r="H91" i="10"/>
  <c r="H92" i="10" s="1"/>
  <c r="H93" i="10" s="1"/>
  <c r="H94" i="10" s="1"/>
  <c r="H95" i="10" s="1"/>
  <c r="H96" i="10" s="1"/>
  <c r="H97" i="10" s="1"/>
  <c r="H98" i="10" s="1"/>
  <c r="H99" i="10" s="1"/>
  <c r="H100" i="10" s="1"/>
  <c r="H101" i="10" s="1"/>
  <c r="H102" i="10" s="1"/>
  <c r="G91" i="10"/>
  <c r="G92" i="10" s="1"/>
  <c r="G93" i="10" s="1"/>
  <c r="G94" i="10" s="1"/>
  <c r="G95" i="10" s="1"/>
  <c r="G96" i="10" s="1"/>
  <c r="G97" i="10" s="1"/>
  <c r="G98" i="10" s="1"/>
  <c r="G99" i="10" s="1"/>
  <c r="G100" i="10" s="1"/>
  <c r="G101" i="10" s="1"/>
  <c r="G102" i="10" s="1"/>
  <c r="F91" i="10"/>
  <c r="F92" i="10" s="1"/>
  <c r="F93" i="10" s="1"/>
  <c r="F94" i="10" s="1"/>
  <c r="F95" i="10" s="1"/>
  <c r="F96" i="10" s="1"/>
  <c r="F97" i="10" s="1"/>
  <c r="F98" i="10" s="1"/>
  <c r="F99" i="10" s="1"/>
  <c r="F100" i="10" s="1"/>
  <c r="F101" i="10" s="1"/>
  <c r="F102" i="10" s="1"/>
  <c r="E91" i="10"/>
  <c r="E92" i="10" s="1"/>
  <c r="E93" i="10" s="1"/>
  <c r="E94" i="10" s="1"/>
  <c r="E95" i="10" s="1"/>
  <c r="E96" i="10" s="1"/>
  <c r="E97" i="10" s="1"/>
  <c r="E98" i="10" s="1"/>
  <c r="E99" i="10" s="1"/>
  <c r="E100" i="10" s="1"/>
  <c r="E101" i="10" s="1"/>
  <c r="E102" i="10" s="1"/>
  <c r="D91" i="10"/>
  <c r="D92" i="10" s="1"/>
  <c r="D93" i="10" s="1"/>
  <c r="D94" i="10" s="1"/>
  <c r="D95" i="10" s="1"/>
  <c r="D96" i="10" s="1"/>
  <c r="D97" i="10" s="1"/>
  <c r="D98" i="10" s="1"/>
  <c r="D99" i="10" s="1"/>
  <c r="D100" i="10" s="1"/>
  <c r="D101" i="10" s="1"/>
  <c r="D102" i="10" s="1"/>
  <c r="C91" i="10"/>
  <c r="C92" i="10" s="1"/>
  <c r="C93" i="10" s="1"/>
  <c r="C94" i="10" s="1"/>
  <c r="C95" i="10" s="1"/>
  <c r="C96" i="10" s="1"/>
  <c r="C97" i="10" s="1"/>
  <c r="C98" i="10" s="1"/>
  <c r="C99" i="10" s="1"/>
  <c r="C100" i="10" s="1"/>
  <c r="C101" i="10" s="1"/>
  <c r="C102" i="10" s="1"/>
  <c r="R79" i="10"/>
  <c r="R80" i="10" s="1"/>
  <c r="R81" i="10" s="1"/>
  <c r="R82" i="10" s="1"/>
  <c r="R83" i="10" s="1"/>
  <c r="R84" i="10" s="1"/>
  <c r="R85" i="10" s="1"/>
  <c r="R86" i="10" s="1"/>
  <c r="R87" i="10" s="1"/>
  <c r="R88" i="10" s="1"/>
  <c r="R89" i="10" s="1"/>
  <c r="R90" i="10" s="1"/>
  <c r="Q79" i="10"/>
  <c r="Q80" i="10" s="1"/>
  <c r="Q81" i="10" s="1"/>
  <c r="Q82" i="10" s="1"/>
  <c r="Q83" i="10" s="1"/>
  <c r="Q84" i="10" s="1"/>
  <c r="Q85" i="10" s="1"/>
  <c r="Q86" i="10" s="1"/>
  <c r="Q87" i="10" s="1"/>
  <c r="Q88" i="10" s="1"/>
  <c r="Q89" i="10" s="1"/>
  <c r="Q90" i="10" s="1"/>
  <c r="P79" i="10"/>
  <c r="P80" i="10" s="1"/>
  <c r="P81" i="10" s="1"/>
  <c r="P82" i="10" s="1"/>
  <c r="P83" i="10" s="1"/>
  <c r="P84" i="10" s="1"/>
  <c r="P85" i="10" s="1"/>
  <c r="P86" i="10" s="1"/>
  <c r="P87" i="10" s="1"/>
  <c r="P88" i="10" s="1"/>
  <c r="P89" i="10" s="1"/>
  <c r="P90" i="10" s="1"/>
  <c r="O79" i="10"/>
  <c r="O80" i="10" s="1"/>
  <c r="O81" i="10" s="1"/>
  <c r="O82" i="10" s="1"/>
  <c r="O83" i="10" s="1"/>
  <c r="O84" i="10" s="1"/>
  <c r="O85" i="10" s="1"/>
  <c r="O86" i="10" s="1"/>
  <c r="O87" i="10" s="1"/>
  <c r="O88" i="10" s="1"/>
  <c r="O89" i="10" s="1"/>
  <c r="O90" i="10" s="1"/>
  <c r="N79" i="10"/>
  <c r="N80" i="10" s="1"/>
  <c r="N81" i="10" s="1"/>
  <c r="N82" i="10" s="1"/>
  <c r="N83" i="10" s="1"/>
  <c r="N84" i="10" s="1"/>
  <c r="N85" i="10" s="1"/>
  <c r="N86" i="10" s="1"/>
  <c r="N87" i="10" s="1"/>
  <c r="N88" i="10" s="1"/>
  <c r="N89" i="10" s="1"/>
  <c r="N90" i="10" s="1"/>
  <c r="M79" i="10"/>
  <c r="M80" i="10" s="1"/>
  <c r="M81" i="10" s="1"/>
  <c r="M82" i="10" s="1"/>
  <c r="M83" i="10" s="1"/>
  <c r="M84" i="10" s="1"/>
  <c r="M85" i="10" s="1"/>
  <c r="M86" i="10" s="1"/>
  <c r="M87" i="10" s="1"/>
  <c r="M88" i="10" s="1"/>
  <c r="M89" i="10" s="1"/>
  <c r="M90" i="10" s="1"/>
  <c r="L79" i="10"/>
  <c r="L80" i="10" s="1"/>
  <c r="L81" i="10" s="1"/>
  <c r="L82" i="10" s="1"/>
  <c r="L83" i="10" s="1"/>
  <c r="L84" i="10" s="1"/>
  <c r="L85" i="10" s="1"/>
  <c r="L86" i="10" s="1"/>
  <c r="L87" i="10" s="1"/>
  <c r="L88" i="10" s="1"/>
  <c r="L89" i="10" s="1"/>
  <c r="L90" i="10" s="1"/>
  <c r="K79" i="10"/>
  <c r="K80" i="10" s="1"/>
  <c r="K81" i="10" s="1"/>
  <c r="K82" i="10" s="1"/>
  <c r="K83" i="10" s="1"/>
  <c r="K84" i="10" s="1"/>
  <c r="K85" i="10" s="1"/>
  <c r="K86" i="10" s="1"/>
  <c r="K87" i="10" s="1"/>
  <c r="K88" i="10" s="1"/>
  <c r="K89" i="10" s="1"/>
  <c r="K90" i="10" s="1"/>
  <c r="J79" i="10"/>
  <c r="J80" i="10" s="1"/>
  <c r="J81" i="10" s="1"/>
  <c r="J82" i="10" s="1"/>
  <c r="J83" i="10" s="1"/>
  <c r="J84" i="10" s="1"/>
  <c r="J85" i="10" s="1"/>
  <c r="J86" i="10" s="1"/>
  <c r="J87" i="10" s="1"/>
  <c r="J88" i="10" s="1"/>
  <c r="J89" i="10" s="1"/>
  <c r="J90" i="10" s="1"/>
  <c r="I79" i="10"/>
  <c r="I80" i="10" s="1"/>
  <c r="I81" i="10" s="1"/>
  <c r="I82" i="10" s="1"/>
  <c r="I83" i="10" s="1"/>
  <c r="I84" i="10" s="1"/>
  <c r="I85" i="10" s="1"/>
  <c r="I86" i="10" s="1"/>
  <c r="I87" i="10" s="1"/>
  <c r="I88" i="10" s="1"/>
  <c r="I89" i="10" s="1"/>
  <c r="I90" i="10" s="1"/>
  <c r="H79" i="10"/>
  <c r="H80" i="10" s="1"/>
  <c r="H81" i="10" s="1"/>
  <c r="H82" i="10" s="1"/>
  <c r="H83" i="10" s="1"/>
  <c r="H84" i="10" s="1"/>
  <c r="H85" i="10" s="1"/>
  <c r="H86" i="10" s="1"/>
  <c r="H87" i="10" s="1"/>
  <c r="H88" i="10" s="1"/>
  <c r="H89" i="10" s="1"/>
  <c r="H90" i="10" s="1"/>
  <c r="G79" i="10"/>
  <c r="G80" i="10" s="1"/>
  <c r="G81" i="10" s="1"/>
  <c r="G82" i="10" s="1"/>
  <c r="G83" i="10" s="1"/>
  <c r="G84" i="10" s="1"/>
  <c r="G85" i="10" s="1"/>
  <c r="G86" i="10" s="1"/>
  <c r="G87" i="10" s="1"/>
  <c r="G88" i="10" s="1"/>
  <c r="G89" i="10" s="1"/>
  <c r="G90" i="10" s="1"/>
  <c r="F79" i="10"/>
  <c r="F80" i="10" s="1"/>
  <c r="F81" i="10" s="1"/>
  <c r="F82" i="10" s="1"/>
  <c r="F83" i="10" s="1"/>
  <c r="F84" i="10" s="1"/>
  <c r="F85" i="10" s="1"/>
  <c r="F86" i="10" s="1"/>
  <c r="F87" i="10" s="1"/>
  <c r="F88" i="10" s="1"/>
  <c r="F89" i="10" s="1"/>
  <c r="F90" i="10" s="1"/>
  <c r="E79" i="10"/>
  <c r="E80" i="10" s="1"/>
  <c r="E81" i="10" s="1"/>
  <c r="E82" i="10" s="1"/>
  <c r="E83" i="10" s="1"/>
  <c r="E84" i="10" s="1"/>
  <c r="E85" i="10" s="1"/>
  <c r="E86" i="10" s="1"/>
  <c r="E87" i="10" s="1"/>
  <c r="E88" i="10" s="1"/>
  <c r="E89" i="10" s="1"/>
  <c r="E90" i="10" s="1"/>
  <c r="D79" i="10"/>
  <c r="D80" i="10" s="1"/>
  <c r="D81" i="10" s="1"/>
  <c r="D82" i="10" s="1"/>
  <c r="D83" i="10" s="1"/>
  <c r="D84" i="10" s="1"/>
  <c r="D85" i="10" s="1"/>
  <c r="D86" i="10" s="1"/>
  <c r="D87" i="10" s="1"/>
  <c r="D88" i="10" s="1"/>
  <c r="D89" i="10" s="1"/>
  <c r="D90" i="10" s="1"/>
  <c r="C79" i="10"/>
  <c r="C80" i="10" s="1"/>
  <c r="C81" i="10" s="1"/>
  <c r="C82" i="10" s="1"/>
  <c r="C83" i="10" s="1"/>
  <c r="C84" i="10" s="1"/>
  <c r="C85" i="10" s="1"/>
  <c r="C86" i="10" s="1"/>
  <c r="C87" i="10" s="1"/>
  <c r="C88" i="10" s="1"/>
  <c r="C89" i="10" s="1"/>
  <c r="C90" i="10" s="1"/>
  <c r="R67" i="10"/>
  <c r="R68" i="10" s="1"/>
  <c r="R69" i="10" s="1"/>
  <c r="R70" i="10" s="1"/>
  <c r="R71" i="10" s="1"/>
  <c r="R72" i="10" s="1"/>
  <c r="R73" i="10" s="1"/>
  <c r="R74" i="10" s="1"/>
  <c r="R75" i="10" s="1"/>
  <c r="R76" i="10" s="1"/>
  <c r="R77" i="10" s="1"/>
  <c r="R78" i="10" s="1"/>
  <c r="Q67" i="10"/>
  <c r="Q68" i="10" s="1"/>
  <c r="Q69" i="10" s="1"/>
  <c r="Q70" i="10" s="1"/>
  <c r="Q71" i="10" s="1"/>
  <c r="Q72" i="10" s="1"/>
  <c r="Q73" i="10" s="1"/>
  <c r="Q74" i="10" s="1"/>
  <c r="Q75" i="10" s="1"/>
  <c r="Q76" i="10" s="1"/>
  <c r="Q77" i="10" s="1"/>
  <c r="Q78" i="10" s="1"/>
  <c r="P67" i="10"/>
  <c r="P68" i="10" s="1"/>
  <c r="P69" i="10" s="1"/>
  <c r="P70" i="10" s="1"/>
  <c r="P71" i="10" s="1"/>
  <c r="P72" i="10" s="1"/>
  <c r="P73" i="10" s="1"/>
  <c r="P74" i="10" s="1"/>
  <c r="P75" i="10" s="1"/>
  <c r="P76" i="10" s="1"/>
  <c r="P77" i="10" s="1"/>
  <c r="P78" i="10" s="1"/>
  <c r="O67" i="10"/>
  <c r="O68" i="10" s="1"/>
  <c r="O69" i="10" s="1"/>
  <c r="O70" i="10" s="1"/>
  <c r="O71" i="10" s="1"/>
  <c r="O72" i="10" s="1"/>
  <c r="O73" i="10" s="1"/>
  <c r="O74" i="10" s="1"/>
  <c r="O75" i="10" s="1"/>
  <c r="O76" i="10" s="1"/>
  <c r="O77" i="10" s="1"/>
  <c r="O78" i="10" s="1"/>
  <c r="N67" i="10"/>
  <c r="N68" i="10" s="1"/>
  <c r="N69" i="10" s="1"/>
  <c r="N70" i="10" s="1"/>
  <c r="N71" i="10" s="1"/>
  <c r="N72" i="10" s="1"/>
  <c r="N73" i="10" s="1"/>
  <c r="N74" i="10" s="1"/>
  <c r="N75" i="10" s="1"/>
  <c r="N76" i="10" s="1"/>
  <c r="N77" i="10" s="1"/>
  <c r="N78" i="10" s="1"/>
  <c r="M67" i="10"/>
  <c r="M68" i="10" s="1"/>
  <c r="M69" i="10" s="1"/>
  <c r="M70" i="10" s="1"/>
  <c r="M71" i="10" s="1"/>
  <c r="M72" i="10" s="1"/>
  <c r="M73" i="10" s="1"/>
  <c r="M74" i="10" s="1"/>
  <c r="M75" i="10" s="1"/>
  <c r="M76" i="10" s="1"/>
  <c r="M77" i="10" s="1"/>
  <c r="M78" i="10" s="1"/>
  <c r="L67" i="10"/>
  <c r="L68" i="10" s="1"/>
  <c r="L69" i="10" s="1"/>
  <c r="L70" i="10" s="1"/>
  <c r="L71" i="10" s="1"/>
  <c r="L72" i="10" s="1"/>
  <c r="L73" i="10" s="1"/>
  <c r="L74" i="10" s="1"/>
  <c r="L75" i="10" s="1"/>
  <c r="L76" i="10" s="1"/>
  <c r="L77" i="10" s="1"/>
  <c r="L78" i="10" s="1"/>
  <c r="K67" i="10"/>
  <c r="K68" i="10" s="1"/>
  <c r="K69" i="10" s="1"/>
  <c r="K70" i="10" s="1"/>
  <c r="K71" i="10" s="1"/>
  <c r="K72" i="10" s="1"/>
  <c r="K73" i="10" s="1"/>
  <c r="K74" i="10" s="1"/>
  <c r="K75" i="10" s="1"/>
  <c r="K76" i="10" s="1"/>
  <c r="K77" i="10" s="1"/>
  <c r="K78" i="10" s="1"/>
  <c r="J67" i="10"/>
  <c r="J68" i="10" s="1"/>
  <c r="J69" i="10" s="1"/>
  <c r="J70" i="10" s="1"/>
  <c r="J71" i="10" s="1"/>
  <c r="J72" i="10" s="1"/>
  <c r="J73" i="10" s="1"/>
  <c r="J74" i="10" s="1"/>
  <c r="J75" i="10" s="1"/>
  <c r="J76" i="10" s="1"/>
  <c r="J77" i="10" s="1"/>
  <c r="J78" i="10" s="1"/>
  <c r="I67" i="10"/>
  <c r="I68" i="10" s="1"/>
  <c r="I69" i="10" s="1"/>
  <c r="I70" i="10" s="1"/>
  <c r="I71" i="10" s="1"/>
  <c r="I72" i="10" s="1"/>
  <c r="I73" i="10" s="1"/>
  <c r="I74" i="10" s="1"/>
  <c r="I75" i="10" s="1"/>
  <c r="I76" i="10" s="1"/>
  <c r="I77" i="10" s="1"/>
  <c r="I78" i="10" s="1"/>
  <c r="H67" i="10"/>
  <c r="H68" i="10" s="1"/>
  <c r="H69" i="10" s="1"/>
  <c r="H70" i="10" s="1"/>
  <c r="H71" i="10" s="1"/>
  <c r="H72" i="10" s="1"/>
  <c r="H73" i="10" s="1"/>
  <c r="H74" i="10" s="1"/>
  <c r="H75" i="10" s="1"/>
  <c r="H76" i="10" s="1"/>
  <c r="H77" i="10" s="1"/>
  <c r="H78" i="10" s="1"/>
  <c r="G67" i="10"/>
  <c r="G68" i="10" s="1"/>
  <c r="G69" i="10" s="1"/>
  <c r="G70" i="10" s="1"/>
  <c r="G71" i="10" s="1"/>
  <c r="G72" i="10" s="1"/>
  <c r="G73" i="10" s="1"/>
  <c r="G74" i="10" s="1"/>
  <c r="G75" i="10" s="1"/>
  <c r="G76" i="10" s="1"/>
  <c r="G77" i="10" s="1"/>
  <c r="G78" i="10" s="1"/>
  <c r="F67" i="10"/>
  <c r="F68" i="10" s="1"/>
  <c r="F69" i="10" s="1"/>
  <c r="F70" i="10" s="1"/>
  <c r="F71" i="10" s="1"/>
  <c r="F72" i="10" s="1"/>
  <c r="F73" i="10" s="1"/>
  <c r="F74" i="10" s="1"/>
  <c r="F75" i="10" s="1"/>
  <c r="F76" i="10" s="1"/>
  <c r="F77" i="10" s="1"/>
  <c r="F78" i="10" s="1"/>
  <c r="E67" i="10"/>
  <c r="E68" i="10" s="1"/>
  <c r="E69" i="10" s="1"/>
  <c r="E70" i="10" s="1"/>
  <c r="E71" i="10" s="1"/>
  <c r="E72" i="10" s="1"/>
  <c r="E73" i="10" s="1"/>
  <c r="E74" i="10" s="1"/>
  <c r="E75" i="10" s="1"/>
  <c r="E76" i="10" s="1"/>
  <c r="E77" i="10" s="1"/>
  <c r="E78" i="10" s="1"/>
  <c r="D67" i="10"/>
  <c r="D68" i="10" s="1"/>
  <c r="D69" i="10" s="1"/>
  <c r="D70" i="10" s="1"/>
  <c r="D71" i="10" s="1"/>
  <c r="D72" i="10" s="1"/>
  <c r="D73" i="10" s="1"/>
  <c r="D74" i="10" s="1"/>
  <c r="D75" i="10" s="1"/>
  <c r="D76" i="10" s="1"/>
  <c r="D77" i="10" s="1"/>
  <c r="D78" i="10" s="1"/>
  <c r="C67" i="10"/>
  <c r="C68" i="10" s="1"/>
  <c r="C69" i="10" s="1"/>
  <c r="C70" i="10" s="1"/>
  <c r="C71" i="10" s="1"/>
  <c r="C72" i="10" s="1"/>
  <c r="C73" i="10" s="1"/>
  <c r="C74" i="10" s="1"/>
  <c r="C75" i="10" s="1"/>
  <c r="C76" i="10" s="1"/>
  <c r="C77" i="10" s="1"/>
  <c r="C78" i="10" s="1"/>
  <c r="R55" i="10"/>
  <c r="R56" i="10" s="1"/>
  <c r="R57" i="10" s="1"/>
  <c r="R58" i="10" s="1"/>
  <c r="R59" i="10" s="1"/>
  <c r="R60" i="10" s="1"/>
  <c r="R61" i="10" s="1"/>
  <c r="R62" i="10" s="1"/>
  <c r="R63" i="10" s="1"/>
  <c r="R64" i="10" s="1"/>
  <c r="R65" i="10" s="1"/>
  <c r="R66" i="10" s="1"/>
  <c r="Q55" i="10"/>
  <c r="Q56" i="10" s="1"/>
  <c r="Q57" i="10" s="1"/>
  <c r="Q58" i="10" s="1"/>
  <c r="Q59" i="10" s="1"/>
  <c r="Q60" i="10" s="1"/>
  <c r="Q61" i="10" s="1"/>
  <c r="Q62" i="10" s="1"/>
  <c r="Q63" i="10" s="1"/>
  <c r="Q64" i="10" s="1"/>
  <c r="Q65" i="10" s="1"/>
  <c r="Q66" i="10" s="1"/>
  <c r="P55" i="10"/>
  <c r="P56" i="10" s="1"/>
  <c r="P57" i="10" s="1"/>
  <c r="P58" i="10" s="1"/>
  <c r="P59" i="10" s="1"/>
  <c r="P60" i="10" s="1"/>
  <c r="P61" i="10" s="1"/>
  <c r="P62" i="10" s="1"/>
  <c r="P63" i="10" s="1"/>
  <c r="P64" i="10" s="1"/>
  <c r="P65" i="10" s="1"/>
  <c r="P66" i="10" s="1"/>
  <c r="O55" i="10"/>
  <c r="O56" i="10" s="1"/>
  <c r="O57" i="10" s="1"/>
  <c r="O58" i="10" s="1"/>
  <c r="O59" i="10" s="1"/>
  <c r="O60" i="10" s="1"/>
  <c r="O61" i="10" s="1"/>
  <c r="O62" i="10" s="1"/>
  <c r="O63" i="10" s="1"/>
  <c r="O64" i="10" s="1"/>
  <c r="O65" i="10" s="1"/>
  <c r="O66" i="10" s="1"/>
  <c r="N55" i="10"/>
  <c r="N56" i="10" s="1"/>
  <c r="N57" i="10" s="1"/>
  <c r="N58" i="10" s="1"/>
  <c r="N59" i="10" s="1"/>
  <c r="N60" i="10" s="1"/>
  <c r="N61" i="10" s="1"/>
  <c r="N62" i="10" s="1"/>
  <c r="N63" i="10" s="1"/>
  <c r="N64" i="10" s="1"/>
  <c r="N65" i="10" s="1"/>
  <c r="N66" i="10" s="1"/>
  <c r="M55" i="10"/>
  <c r="M56" i="10" s="1"/>
  <c r="M57" i="10" s="1"/>
  <c r="M58" i="10" s="1"/>
  <c r="M59" i="10" s="1"/>
  <c r="M60" i="10" s="1"/>
  <c r="M61" i="10" s="1"/>
  <c r="M62" i="10" s="1"/>
  <c r="M63" i="10" s="1"/>
  <c r="M64" i="10" s="1"/>
  <c r="M65" i="10" s="1"/>
  <c r="M66" i="10" s="1"/>
  <c r="L55" i="10"/>
  <c r="L56" i="10" s="1"/>
  <c r="L57" i="10" s="1"/>
  <c r="L58" i="10" s="1"/>
  <c r="L59" i="10" s="1"/>
  <c r="L60" i="10" s="1"/>
  <c r="L61" i="10" s="1"/>
  <c r="L62" i="10" s="1"/>
  <c r="L63" i="10" s="1"/>
  <c r="L64" i="10" s="1"/>
  <c r="L65" i="10" s="1"/>
  <c r="L66" i="10" s="1"/>
  <c r="K55" i="10"/>
  <c r="K56" i="10" s="1"/>
  <c r="K57" i="10" s="1"/>
  <c r="K58" i="10" s="1"/>
  <c r="K59" i="10" s="1"/>
  <c r="K60" i="10" s="1"/>
  <c r="K61" i="10" s="1"/>
  <c r="K62" i="10" s="1"/>
  <c r="K63" i="10" s="1"/>
  <c r="K64" i="10" s="1"/>
  <c r="K65" i="10" s="1"/>
  <c r="K66" i="10" s="1"/>
  <c r="J55" i="10"/>
  <c r="J56" i="10" s="1"/>
  <c r="J57" i="10" s="1"/>
  <c r="J58" i="10" s="1"/>
  <c r="J59" i="10" s="1"/>
  <c r="J60" i="10" s="1"/>
  <c r="J61" i="10" s="1"/>
  <c r="J62" i="10" s="1"/>
  <c r="J63" i="10" s="1"/>
  <c r="J64" i="10" s="1"/>
  <c r="J65" i="10" s="1"/>
  <c r="J66" i="10" s="1"/>
  <c r="I55" i="10"/>
  <c r="I56" i="10" s="1"/>
  <c r="I57" i="10" s="1"/>
  <c r="I58" i="10" s="1"/>
  <c r="I59" i="10" s="1"/>
  <c r="I60" i="10" s="1"/>
  <c r="I61" i="10" s="1"/>
  <c r="I62" i="10" s="1"/>
  <c r="I63" i="10" s="1"/>
  <c r="I64" i="10" s="1"/>
  <c r="I65" i="10" s="1"/>
  <c r="I66" i="10" s="1"/>
  <c r="H55" i="10"/>
  <c r="H56" i="10" s="1"/>
  <c r="H57" i="10" s="1"/>
  <c r="H58" i="10" s="1"/>
  <c r="H59" i="10" s="1"/>
  <c r="H60" i="10" s="1"/>
  <c r="H61" i="10" s="1"/>
  <c r="H62" i="10" s="1"/>
  <c r="H63" i="10" s="1"/>
  <c r="H64" i="10" s="1"/>
  <c r="H65" i="10" s="1"/>
  <c r="H66" i="10" s="1"/>
  <c r="G55" i="10"/>
  <c r="G56" i="10" s="1"/>
  <c r="G57" i="10" s="1"/>
  <c r="G58" i="10" s="1"/>
  <c r="G59" i="10" s="1"/>
  <c r="G60" i="10" s="1"/>
  <c r="G61" i="10" s="1"/>
  <c r="G62" i="10" s="1"/>
  <c r="G63" i="10" s="1"/>
  <c r="G64" i="10" s="1"/>
  <c r="G65" i="10" s="1"/>
  <c r="G66" i="10" s="1"/>
  <c r="F55" i="10"/>
  <c r="F56" i="10" s="1"/>
  <c r="F57" i="10" s="1"/>
  <c r="F58" i="10" s="1"/>
  <c r="F59" i="10" s="1"/>
  <c r="F60" i="10" s="1"/>
  <c r="F61" i="10" s="1"/>
  <c r="F62" i="10" s="1"/>
  <c r="F63" i="10" s="1"/>
  <c r="F64" i="10" s="1"/>
  <c r="F65" i="10" s="1"/>
  <c r="F66" i="10" s="1"/>
  <c r="E55" i="10"/>
  <c r="E56" i="10" s="1"/>
  <c r="E57" i="10" s="1"/>
  <c r="E58" i="10" s="1"/>
  <c r="E59" i="10" s="1"/>
  <c r="E60" i="10" s="1"/>
  <c r="E61" i="10" s="1"/>
  <c r="E62" i="10" s="1"/>
  <c r="E63" i="10" s="1"/>
  <c r="E64" i="10" s="1"/>
  <c r="E65" i="10" s="1"/>
  <c r="E66" i="10" s="1"/>
  <c r="D55" i="10"/>
  <c r="D56" i="10" s="1"/>
  <c r="D57" i="10" s="1"/>
  <c r="D58" i="10" s="1"/>
  <c r="D59" i="10" s="1"/>
  <c r="D60" i="10" s="1"/>
  <c r="D61" i="10" s="1"/>
  <c r="D62" i="10" s="1"/>
  <c r="D63" i="10" s="1"/>
  <c r="D64" i="10" s="1"/>
  <c r="D65" i="10" s="1"/>
  <c r="D66" i="10" s="1"/>
  <c r="C55" i="10"/>
  <c r="C56" i="10" s="1"/>
  <c r="C57" i="10" s="1"/>
  <c r="C58" i="10" s="1"/>
  <c r="C59" i="10" s="1"/>
  <c r="C60" i="10" s="1"/>
  <c r="C61" i="10" s="1"/>
  <c r="C62" i="10" s="1"/>
  <c r="C63" i="10" s="1"/>
  <c r="C64" i="10" s="1"/>
  <c r="C65" i="10" s="1"/>
  <c r="C66" i="10" s="1"/>
  <c r="R43" i="10"/>
  <c r="R44" i="10" s="1"/>
  <c r="R45" i="10" s="1"/>
  <c r="R46" i="10" s="1"/>
  <c r="R47" i="10" s="1"/>
  <c r="R48" i="10" s="1"/>
  <c r="R49" i="10" s="1"/>
  <c r="R50" i="10" s="1"/>
  <c r="R51" i="10" s="1"/>
  <c r="R52" i="10" s="1"/>
  <c r="R53" i="10" s="1"/>
  <c r="R54" i="10" s="1"/>
  <c r="Q43" i="10"/>
  <c r="Q44" i="10" s="1"/>
  <c r="Q45" i="10" s="1"/>
  <c r="Q46" i="10" s="1"/>
  <c r="Q47" i="10" s="1"/>
  <c r="Q48" i="10" s="1"/>
  <c r="Q49" i="10" s="1"/>
  <c r="Q50" i="10" s="1"/>
  <c r="Q51" i="10" s="1"/>
  <c r="Q52" i="10" s="1"/>
  <c r="Q53" i="10" s="1"/>
  <c r="Q54" i="10" s="1"/>
  <c r="P43" i="10"/>
  <c r="P44" i="10" s="1"/>
  <c r="P45" i="10" s="1"/>
  <c r="P46" i="10" s="1"/>
  <c r="P47" i="10" s="1"/>
  <c r="P48" i="10" s="1"/>
  <c r="P49" i="10" s="1"/>
  <c r="P50" i="10" s="1"/>
  <c r="P51" i="10" s="1"/>
  <c r="P52" i="10" s="1"/>
  <c r="P53" i="10" s="1"/>
  <c r="P54" i="10" s="1"/>
  <c r="O43" i="10"/>
  <c r="O44" i="10" s="1"/>
  <c r="O45" i="10" s="1"/>
  <c r="O46" i="10" s="1"/>
  <c r="O47" i="10" s="1"/>
  <c r="O48" i="10" s="1"/>
  <c r="O49" i="10" s="1"/>
  <c r="O50" i="10" s="1"/>
  <c r="O51" i="10" s="1"/>
  <c r="O52" i="10" s="1"/>
  <c r="O53" i="10" s="1"/>
  <c r="O54" i="10" s="1"/>
  <c r="N43" i="10"/>
  <c r="N44" i="10" s="1"/>
  <c r="N45" i="10" s="1"/>
  <c r="N46" i="10" s="1"/>
  <c r="N47" i="10" s="1"/>
  <c r="N48" i="10" s="1"/>
  <c r="N49" i="10" s="1"/>
  <c r="N50" i="10" s="1"/>
  <c r="N51" i="10" s="1"/>
  <c r="N52" i="10" s="1"/>
  <c r="N53" i="10" s="1"/>
  <c r="N54" i="10" s="1"/>
  <c r="M43" i="10"/>
  <c r="M44" i="10" s="1"/>
  <c r="M45" i="10" s="1"/>
  <c r="M46" i="10" s="1"/>
  <c r="M47" i="10" s="1"/>
  <c r="M48" i="10" s="1"/>
  <c r="M49" i="10" s="1"/>
  <c r="M50" i="10" s="1"/>
  <c r="M51" i="10" s="1"/>
  <c r="M52" i="10" s="1"/>
  <c r="M53" i="10" s="1"/>
  <c r="M54" i="10" s="1"/>
  <c r="L43" i="10"/>
  <c r="L44" i="10" s="1"/>
  <c r="L45" i="10" s="1"/>
  <c r="L46" i="10" s="1"/>
  <c r="L47" i="10" s="1"/>
  <c r="L48" i="10" s="1"/>
  <c r="L49" i="10" s="1"/>
  <c r="L50" i="10" s="1"/>
  <c r="L51" i="10" s="1"/>
  <c r="L52" i="10" s="1"/>
  <c r="L53" i="10" s="1"/>
  <c r="L54" i="10" s="1"/>
  <c r="K43" i="10"/>
  <c r="K44" i="10" s="1"/>
  <c r="K45" i="10" s="1"/>
  <c r="K46" i="10" s="1"/>
  <c r="K47" i="10" s="1"/>
  <c r="K48" i="10" s="1"/>
  <c r="K49" i="10" s="1"/>
  <c r="K50" i="10" s="1"/>
  <c r="K51" i="10" s="1"/>
  <c r="K52" i="10" s="1"/>
  <c r="K53" i="10" s="1"/>
  <c r="K54" i="10" s="1"/>
  <c r="J43" i="10"/>
  <c r="J44" i="10" s="1"/>
  <c r="J45" i="10" s="1"/>
  <c r="J46" i="10" s="1"/>
  <c r="J47" i="10" s="1"/>
  <c r="J48" i="10" s="1"/>
  <c r="J49" i="10" s="1"/>
  <c r="J50" i="10" s="1"/>
  <c r="J51" i="10" s="1"/>
  <c r="J52" i="10" s="1"/>
  <c r="J53" i="10" s="1"/>
  <c r="J54" i="10" s="1"/>
  <c r="I43" i="10"/>
  <c r="I44" i="10" s="1"/>
  <c r="I45" i="10" s="1"/>
  <c r="I46" i="10" s="1"/>
  <c r="I47" i="10" s="1"/>
  <c r="I48" i="10" s="1"/>
  <c r="I49" i="10" s="1"/>
  <c r="I50" i="10" s="1"/>
  <c r="I51" i="10" s="1"/>
  <c r="I52" i="10" s="1"/>
  <c r="I53" i="10" s="1"/>
  <c r="I54" i="10" s="1"/>
  <c r="H43" i="10"/>
  <c r="H44" i="10" s="1"/>
  <c r="H45" i="10" s="1"/>
  <c r="H46" i="10" s="1"/>
  <c r="H47" i="10" s="1"/>
  <c r="H48" i="10" s="1"/>
  <c r="H49" i="10" s="1"/>
  <c r="H50" i="10" s="1"/>
  <c r="H51" i="10" s="1"/>
  <c r="H52" i="10" s="1"/>
  <c r="H53" i="10" s="1"/>
  <c r="H54" i="10" s="1"/>
  <c r="G43" i="10"/>
  <c r="G44" i="10" s="1"/>
  <c r="G45" i="10" s="1"/>
  <c r="G46" i="10" s="1"/>
  <c r="G47" i="10" s="1"/>
  <c r="G48" i="10" s="1"/>
  <c r="G49" i="10" s="1"/>
  <c r="G50" i="10" s="1"/>
  <c r="G51" i="10" s="1"/>
  <c r="G52" i="10" s="1"/>
  <c r="G53" i="10" s="1"/>
  <c r="G54" i="10" s="1"/>
  <c r="F43" i="10"/>
  <c r="F44" i="10" s="1"/>
  <c r="F45" i="10" s="1"/>
  <c r="F46" i="10" s="1"/>
  <c r="F47" i="10" s="1"/>
  <c r="F48" i="10" s="1"/>
  <c r="F49" i="10" s="1"/>
  <c r="F50" i="10" s="1"/>
  <c r="F51" i="10" s="1"/>
  <c r="F52" i="10" s="1"/>
  <c r="F53" i="10" s="1"/>
  <c r="F54" i="10" s="1"/>
  <c r="E43" i="10"/>
  <c r="E44" i="10" s="1"/>
  <c r="E45" i="10" s="1"/>
  <c r="E46" i="10" s="1"/>
  <c r="E47" i="10" s="1"/>
  <c r="E48" i="10" s="1"/>
  <c r="E49" i="10" s="1"/>
  <c r="E50" i="10" s="1"/>
  <c r="E51" i="10" s="1"/>
  <c r="E52" i="10" s="1"/>
  <c r="E53" i="10" s="1"/>
  <c r="E54" i="10" s="1"/>
  <c r="D43" i="10"/>
  <c r="D44" i="10" s="1"/>
  <c r="D45" i="10" s="1"/>
  <c r="D46" i="10" s="1"/>
  <c r="D47" i="10" s="1"/>
  <c r="D48" i="10" s="1"/>
  <c r="D49" i="10" s="1"/>
  <c r="D50" i="10" s="1"/>
  <c r="D51" i="10" s="1"/>
  <c r="D52" i="10" s="1"/>
  <c r="D53" i="10" s="1"/>
  <c r="D54" i="10" s="1"/>
  <c r="C43" i="10"/>
  <c r="C44" i="10" s="1"/>
  <c r="C45" i="10" s="1"/>
  <c r="C46" i="10" s="1"/>
  <c r="C47" i="10" s="1"/>
  <c r="C48" i="10" s="1"/>
  <c r="C49" i="10" s="1"/>
  <c r="C50" i="10" s="1"/>
  <c r="C51" i="10" s="1"/>
  <c r="C52" i="10" s="1"/>
  <c r="C53" i="10" s="1"/>
  <c r="C54" i="10" s="1"/>
  <c r="R31" i="10"/>
  <c r="R32" i="10" s="1"/>
  <c r="R33" i="10" s="1"/>
  <c r="R34" i="10" s="1"/>
  <c r="R35" i="10" s="1"/>
  <c r="R36" i="10" s="1"/>
  <c r="R37" i="10" s="1"/>
  <c r="R38" i="10" s="1"/>
  <c r="R39" i="10" s="1"/>
  <c r="R40" i="10" s="1"/>
  <c r="R41" i="10" s="1"/>
  <c r="R42" i="10" s="1"/>
  <c r="Q31" i="10"/>
  <c r="Q32" i="10" s="1"/>
  <c r="Q33" i="10" s="1"/>
  <c r="Q34" i="10" s="1"/>
  <c r="Q35" i="10" s="1"/>
  <c r="Q36" i="10" s="1"/>
  <c r="Q37" i="10" s="1"/>
  <c r="Q38" i="10" s="1"/>
  <c r="Q39" i="10" s="1"/>
  <c r="Q40" i="10" s="1"/>
  <c r="Q41" i="10" s="1"/>
  <c r="Q42" i="10" s="1"/>
  <c r="P31" i="10"/>
  <c r="P32" i="10" s="1"/>
  <c r="P33" i="10" s="1"/>
  <c r="P34" i="10" s="1"/>
  <c r="P35" i="10" s="1"/>
  <c r="P36" i="10" s="1"/>
  <c r="P37" i="10" s="1"/>
  <c r="P38" i="10" s="1"/>
  <c r="P39" i="10" s="1"/>
  <c r="P40" i="10" s="1"/>
  <c r="P41" i="10" s="1"/>
  <c r="P42" i="10" s="1"/>
  <c r="O31" i="10"/>
  <c r="O32" i="10" s="1"/>
  <c r="O33" i="10" s="1"/>
  <c r="O34" i="10" s="1"/>
  <c r="O35" i="10" s="1"/>
  <c r="O36" i="10" s="1"/>
  <c r="O37" i="10" s="1"/>
  <c r="O38" i="10" s="1"/>
  <c r="O39" i="10" s="1"/>
  <c r="O40" i="10" s="1"/>
  <c r="O41" i="10" s="1"/>
  <c r="O42" i="10" s="1"/>
  <c r="N31" i="10"/>
  <c r="N32" i="10" s="1"/>
  <c r="N33" i="10" s="1"/>
  <c r="N34" i="10" s="1"/>
  <c r="N35" i="10" s="1"/>
  <c r="N36" i="10" s="1"/>
  <c r="N37" i="10" s="1"/>
  <c r="N38" i="10" s="1"/>
  <c r="N39" i="10" s="1"/>
  <c r="N40" i="10" s="1"/>
  <c r="N41" i="10" s="1"/>
  <c r="N42" i="10" s="1"/>
  <c r="M31" i="10"/>
  <c r="M32" i="10" s="1"/>
  <c r="M33" i="10" s="1"/>
  <c r="M34" i="10" s="1"/>
  <c r="M35" i="10" s="1"/>
  <c r="M36" i="10" s="1"/>
  <c r="M37" i="10" s="1"/>
  <c r="M38" i="10" s="1"/>
  <c r="M39" i="10" s="1"/>
  <c r="M40" i="10" s="1"/>
  <c r="M41" i="10" s="1"/>
  <c r="M42" i="10" s="1"/>
  <c r="L31" i="10"/>
  <c r="L32" i="10" s="1"/>
  <c r="L33" i="10" s="1"/>
  <c r="L34" i="10" s="1"/>
  <c r="L35" i="10" s="1"/>
  <c r="L36" i="10" s="1"/>
  <c r="L37" i="10" s="1"/>
  <c r="L38" i="10" s="1"/>
  <c r="L39" i="10" s="1"/>
  <c r="L40" i="10" s="1"/>
  <c r="L41" i="10" s="1"/>
  <c r="L42" i="10" s="1"/>
  <c r="K31" i="10"/>
  <c r="K32" i="10" s="1"/>
  <c r="K33" i="10" s="1"/>
  <c r="K34" i="10" s="1"/>
  <c r="K35" i="10" s="1"/>
  <c r="K36" i="10" s="1"/>
  <c r="K37" i="10" s="1"/>
  <c r="K38" i="10" s="1"/>
  <c r="K39" i="10" s="1"/>
  <c r="K40" i="10" s="1"/>
  <c r="K41" i="10" s="1"/>
  <c r="K42" i="10" s="1"/>
  <c r="J31" i="10"/>
  <c r="J32" i="10" s="1"/>
  <c r="J33" i="10" s="1"/>
  <c r="J34" i="10" s="1"/>
  <c r="J35" i="10" s="1"/>
  <c r="J36" i="10" s="1"/>
  <c r="J37" i="10" s="1"/>
  <c r="J38" i="10" s="1"/>
  <c r="J39" i="10" s="1"/>
  <c r="J40" i="10" s="1"/>
  <c r="J41" i="10" s="1"/>
  <c r="J42" i="10" s="1"/>
  <c r="I31" i="10"/>
  <c r="I32" i="10" s="1"/>
  <c r="I33" i="10" s="1"/>
  <c r="I34" i="10" s="1"/>
  <c r="I35" i="10" s="1"/>
  <c r="I36" i="10" s="1"/>
  <c r="I37" i="10" s="1"/>
  <c r="I38" i="10" s="1"/>
  <c r="I39" i="10" s="1"/>
  <c r="I40" i="10" s="1"/>
  <c r="I41" i="10" s="1"/>
  <c r="I42" i="10" s="1"/>
  <c r="H31" i="10"/>
  <c r="H32" i="10" s="1"/>
  <c r="H33" i="10" s="1"/>
  <c r="H34" i="10" s="1"/>
  <c r="H35" i="10" s="1"/>
  <c r="H36" i="10" s="1"/>
  <c r="H37" i="10" s="1"/>
  <c r="H38" i="10" s="1"/>
  <c r="H39" i="10" s="1"/>
  <c r="H40" i="10" s="1"/>
  <c r="H41" i="10" s="1"/>
  <c r="H42" i="10" s="1"/>
  <c r="G31" i="10"/>
  <c r="G32" i="10" s="1"/>
  <c r="G33" i="10" s="1"/>
  <c r="G34" i="10" s="1"/>
  <c r="G35" i="10" s="1"/>
  <c r="G36" i="10" s="1"/>
  <c r="G37" i="10" s="1"/>
  <c r="G38" i="10" s="1"/>
  <c r="G39" i="10" s="1"/>
  <c r="G40" i="10" s="1"/>
  <c r="G41" i="10" s="1"/>
  <c r="G42" i="10" s="1"/>
  <c r="F31" i="10"/>
  <c r="F32" i="10" s="1"/>
  <c r="F33" i="10" s="1"/>
  <c r="F34" i="10" s="1"/>
  <c r="F35" i="10" s="1"/>
  <c r="F36" i="10" s="1"/>
  <c r="F37" i="10" s="1"/>
  <c r="F38" i="10" s="1"/>
  <c r="F39" i="10" s="1"/>
  <c r="F40" i="10" s="1"/>
  <c r="F41" i="10" s="1"/>
  <c r="F42" i="10" s="1"/>
  <c r="E31" i="10"/>
  <c r="E32" i="10" s="1"/>
  <c r="E33" i="10" s="1"/>
  <c r="E34" i="10" s="1"/>
  <c r="E35" i="10" s="1"/>
  <c r="E36" i="10" s="1"/>
  <c r="E37" i="10" s="1"/>
  <c r="E38" i="10" s="1"/>
  <c r="E39" i="10" s="1"/>
  <c r="E40" i="10" s="1"/>
  <c r="E41" i="10" s="1"/>
  <c r="E42" i="10" s="1"/>
  <c r="D31" i="10"/>
  <c r="D32" i="10" s="1"/>
  <c r="D33" i="10" s="1"/>
  <c r="D34" i="10" s="1"/>
  <c r="D35" i="10" s="1"/>
  <c r="D36" i="10" s="1"/>
  <c r="D37" i="10" s="1"/>
  <c r="D38" i="10" s="1"/>
  <c r="D39" i="10" s="1"/>
  <c r="D40" i="10" s="1"/>
  <c r="D41" i="10" s="1"/>
  <c r="D42" i="10" s="1"/>
  <c r="C31" i="10"/>
  <c r="C32" i="10" s="1"/>
  <c r="C33" i="10" s="1"/>
  <c r="C34" i="10" s="1"/>
  <c r="C35" i="10" s="1"/>
  <c r="C36" i="10" s="1"/>
  <c r="C37" i="10" s="1"/>
  <c r="C38" i="10" s="1"/>
  <c r="C39" i="10" s="1"/>
  <c r="C40" i="10" s="1"/>
  <c r="C41" i="10" s="1"/>
  <c r="C42" i="10" s="1"/>
  <c r="T26" i="10"/>
  <c r="R19" i="10"/>
  <c r="R20" i="10" s="1"/>
  <c r="R21" i="10" s="1"/>
  <c r="R22" i="10" s="1"/>
  <c r="R23" i="10" s="1"/>
  <c r="R24" i="10" s="1"/>
  <c r="R25" i="10" s="1"/>
  <c r="R26" i="10" s="1"/>
  <c r="R27" i="10" s="1"/>
  <c r="R28" i="10" s="1"/>
  <c r="R29" i="10" s="1"/>
  <c r="R30" i="10" s="1"/>
  <c r="Q19" i="10"/>
  <c r="Q20" i="10" s="1"/>
  <c r="Q21" i="10" s="1"/>
  <c r="Q22" i="10" s="1"/>
  <c r="Q23" i="10" s="1"/>
  <c r="Q24" i="10" s="1"/>
  <c r="Q25" i="10" s="1"/>
  <c r="Q26" i="10" s="1"/>
  <c r="Q27" i="10" s="1"/>
  <c r="Q28" i="10" s="1"/>
  <c r="Q29" i="10" s="1"/>
  <c r="Q30" i="10" s="1"/>
  <c r="P19" i="10"/>
  <c r="P20" i="10" s="1"/>
  <c r="P21" i="10" s="1"/>
  <c r="P22" i="10" s="1"/>
  <c r="P23" i="10" s="1"/>
  <c r="P24" i="10" s="1"/>
  <c r="P25" i="10" s="1"/>
  <c r="P26" i="10" s="1"/>
  <c r="P27" i="10" s="1"/>
  <c r="P28" i="10" s="1"/>
  <c r="P29" i="10" s="1"/>
  <c r="P30" i="10" s="1"/>
  <c r="O19" i="10"/>
  <c r="O20" i="10" s="1"/>
  <c r="O21" i="10" s="1"/>
  <c r="O22" i="10" s="1"/>
  <c r="O23" i="10" s="1"/>
  <c r="O24" i="10" s="1"/>
  <c r="O25" i="10" s="1"/>
  <c r="O26" i="10" s="1"/>
  <c r="O27" i="10" s="1"/>
  <c r="O28" i="10" s="1"/>
  <c r="O29" i="10" s="1"/>
  <c r="O30" i="10" s="1"/>
  <c r="N19" i="10"/>
  <c r="N20" i="10" s="1"/>
  <c r="N21" i="10" s="1"/>
  <c r="N22" i="10" s="1"/>
  <c r="N23" i="10" s="1"/>
  <c r="N24" i="10" s="1"/>
  <c r="N25" i="10" s="1"/>
  <c r="N26" i="10" s="1"/>
  <c r="N27" i="10" s="1"/>
  <c r="N28" i="10" s="1"/>
  <c r="N29" i="10" s="1"/>
  <c r="N30" i="10" s="1"/>
  <c r="M19" i="10"/>
  <c r="M20" i="10" s="1"/>
  <c r="M21" i="10" s="1"/>
  <c r="M22" i="10" s="1"/>
  <c r="M23" i="10" s="1"/>
  <c r="M24" i="10" s="1"/>
  <c r="M25" i="10" s="1"/>
  <c r="M26" i="10" s="1"/>
  <c r="M27" i="10" s="1"/>
  <c r="M28" i="10" s="1"/>
  <c r="M29" i="10" s="1"/>
  <c r="M30" i="10" s="1"/>
  <c r="L19" i="10"/>
  <c r="L20" i="10" s="1"/>
  <c r="L21" i="10" s="1"/>
  <c r="L22" i="10" s="1"/>
  <c r="L23" i="10" s="1"/>
  <c r="L24" i="10" s="1"/>
  <c r="L25" i="10" s="1"/>
  <c r="L26" i="10" s="1"/>
  <c r="L27" i="10" s="1"/>
  <c r="L28" i="10" s="1"/>
  <c r="L29" i="10" s="1"/>
  <c r="L30" i="10" s="1"/>
  <c r="K19" i="10"/>
  <c r="K20" i="10" s="1"/>
  <c r="K21" i="10" s="1"/>
  <c r="K22" i="10" s="1"/>
  <c r="K23" i="10" s="1"/>
  <c r="K24" i="10" s="1"/>
  <c r="K25" i="10" s="1"/>
  <c r="K26" i="10" s="1"/>
  <c r="K27" i="10" s="1"/>
  <c r="K28" i="10" s="1"/>
  <c r="K29" i="10" s="1"/>
  <c r="K30" i="10" s="1"/>
  <c r="J19" i="10"/>
  <c r="J20" i="10" s="1"/>
  <c r="J21" i="10" s="1"/>
  <c r="J22" i="10" s="1"/>
  <c r="J23" i="10" s="1"/>
  <c r="J24" i="10" s="1"/>
  <c r="J25" i="10" s="1"/>
  <c r="J26" i="10" s="1"/>
  <c r="J27" i="10" s="1"/>
  <c r="J28" i="10" s="1"/>
  <c r="J29" i="10" s="1"/>
  <c r="J30" i="10" s="1"/>
  <c r="I19" i="10"/>
  <c r="I20" i="10" s="1"/>
  <c r="I21" i="10" s="1"/>
  <c r="I22" i="10" s="1"/>
  <c r="I23" i="10" s="1"/>
  <c r="I24" i="10" s="1"/>
  <c r="I25" i="10" s="1"/>
  <c r="I26" i="10" s="1"/>
  <c r="I27" i="10" s="1"/>
  <c r="I28" i="10" s="1"/>
  <c r="I29" i="10" s="1"/>
  <c r="I30" i="10" s="1"/>
  <c r="H19" i="10"/>
  <c r="H20" i="10" s="1"/>
  <c r="H21" i="10" s="1"/>
  <c r="H22" i="10" s="1"/>
  <c r="H23" i="10" s="1"/>
  <c r="H24" i="10" s="1"/>
  <c r="H25" i="10" s="1"/>
  <c r="H26" i="10" s="1"/>
  <c r="H27" i="10" s="1"/>
  <c r="H28" i="10" s="1"/>
  <c r="H29" i="10" s="1"/>
  <c r="H30" i="10" s="1"/>
  <c r="G19" i="10"/>
  <c r="G20" i="10" s="1"/>
  <c r="G21" i="10" s="1"/>
  <c r="G22" i="10" s="1"/>
  <c r="G23" i="10" s="1"/>
  <c r="G24" i="10" s="1"/>
  <c r="G25" i="10" s="1"/>
  <c r="G26" i="10" s="1"/>
  <c r="G27" i="10" s="1"/>
  <c r="G28" i="10" s="1"/>
  <c r="G29" i="10" s="1"/>
  <c r="G30" i="10" s="1"/>
  <c r="F19" i="10"/>
  <c r="F20" i="10" s="1"/>
  <c r="F21" i="10" s="1"/>
  <c r="F22" i="10" s="1"/>
  <c r="F23" i="10" s="1"/>
  <c r="F24" i="10" s="1"/>
  <c r="F25" i="10" s="1"/>
  <c r="F26" i="10" s="1"/>
  <c r="F27" i="10" s="1"/>
  <c r="F28" i="10" s="1"/>
  <c r="F29" i="10" s="1"/>
  <c r="F30" i="10" s="1"/>
  <c r="E19" i="10"/>
  <c r="E20" i="10" s="1"/>
  <c r="E21" i="10" s="1"/>
  <c r="E22" i="10" s="1"/>
  <c r="E23" i="10" s="1"/>
  <c r="E24" i="10" s="1"/>
  <c r="E25" i="10" s="1"/>
  <c r="E26" i="10" s="1"/>
  <c r="E27" i="10" s="1"/>
  <c r="E28" i="10" s="1"/>
  <c r="E29" i="10" s="1"/>
  <c r="E30" i="10" s="1"/>
  <c r="D19" i="10"/>
  <c r="D20" i="10" s="1"/>
  <c r="D21" i="10" s="1"/>
  <c r="D22" i="10" s="1"/>
  <c r="D23" i="10" s="1"/>
  <c r="D24" i="10" s="1"/>
  <c r="D25" i="10" s="1"/>
  <c r="D26" i="10" s="1"/>
  <c r="D27" i="10" s="1"/>
  <c r="D28" i="10" s="1"/>
  <c r="D29" i="10" s="1"/>
  <c r="D30" i="10" s="1"/>
  <c r="C19" i="10"/>
  <c r="C20" i="10" s="1"/>
  <c r="C21" i="10" s="1"/>
  <c r="C22" i="10" s="1"/>
  <c r="C23" i="10" s="1"/>
  <c r="C24" i="10" s="1"/>
  <c r="C25" i="10" s="1"/>
  <c r="C26" i="10" s="1"/>
  <c r="C27" i="10" s="1"/>
  <c r="C28" i="10" s="1"/>
  <c r="C29" i="10" s="1"/>
  <c r="C30" i="10" s="1"/>
  <c r="A19" i="10"/>
  <c r="A31" i="10" s="1"/>
  <c r="T15" i="10"/>
  <c r="A8" i="10"/>
  <c r="A9" i="10" s="1"/>
  <c r="A10" i="10" s="1"/>
  <c r="A11" i="10" s="1"/>
  <c r="A12" i="10" s="1"/>
  <c r="A13" i="10" s="1"/>
  <c r="A14" i="10" s="1"/>
  <c r="A15" i="10" s="1"/>
  <c r="A16" i="10" s="1"/>
  <c r="A17" i="10" s="1"/>
  <c r="A18" i="10" s="1"/>
  <c r="R7" i="10"/>
  <c r="R8" i="10" s="1"/>
  <c r="R9" i="10" s="1"/>
  <c r="R10" i="10" s="1"/>
  <c r="R11" i="10" s="1"/>
  <c r="R12" i="10" s="1"/>
  <c r="R13" i="10" s="1"/>
  <c r="R14" i="10" s="1"/>
  <c r="R15" i="10" s="1"/>
  <c r="R16" i="10" s="1"/>
  <c r="R17" i="10" s="1"/>
  <c r="R18" i="10" s="1"/>
  <c r="Q7" i="10"/>
  <c r="Q8" i="10" s="1"/>
  <c r="Q9" i="10" s="1"/>
  <c r="Q10" i="10" s="1"/>
  <c r="Q11" i="10" s="1"/>
  <c r="Q12" i="10" s="1"/>
  <c r="Q13" i="10" s="1"/>
  <c r="Q14" i="10" s="1"/>
  <c r="Q15" i="10" s="1"/>
  <c r="Q16" i="10" s="1"/>
  <c r="Q17" i="10" s="1"/>
  <c r="Q18" i="10" s="1"/>
  <c r="P7" i="10"/>
  <c r="P8" i="10" s="1"/>
  <c r="P9" i="10" s="1"/>
  <c r="P10" i="10" s="1"/>
  <c r="P11" i="10" s="1"/>
  <c r="P12" i="10" s="1"/>
  <c r="P13" i="10" s="1"/>
  <c r="P14" i="10" s="1"/>
  <c r="P15" i="10" s="1"/>
  <c r="P16" i="10" s="1"/>
  <c r="P17" i="10" s="1"/>
  <c r="P18" i="10" s="1"/>
  <c r="O7" i="10"/>
  <c r="O8" i="10" s="1"/>
  <c r="O9" i="10" s="1"/>
  <c r="O10" i="10" s="1"/>
  <c r="O11" i="10" s="1"/>
  <c r="O12" i="10" s="1"/>
  <c r="O13" i="10" s="1"/>
  <c r="O14" i="10" s="1"/>
  <c r="O15" i="10" s="1"/>
  <c r="O16" i="10" s="1"/>
  <c r="O17" i="10" s="1"/>
  <c r="O18" i="10" s="1"/>
  <c r="N7" i="10"/>
  <c r="N8" i="10" s="1"/>
  <c r="N9" i="10" s="1"/>
  <c r="N10" i="10" s="1"/>
  <c r="N11" i="10" s="1"/>
  <c r="N12" i="10" s="1"/>
  <c r="N13" i="10" s="1"/>
  <c r="N14" i="10" s="1"/>
  <c r="N15" i="10" s="1"/>
  <c r="N16" i="10" s="1"/>
  <c r="N17" i="10" s="1"/>
  <c r="N18" i="10" s="1"/>
  <c r="M7" i="10"/>
  <c r="M8" i="10" s="1"/>
  <c r="M9" i="10" s="1"/>
  <c r="M10" i="10" s="1"/>
  <c r="M11" i="10" s="1"/>
  <c r="M12" i="10" s="1"/>
  <c r="M13" i="10" s="1"/>
  <c r="M14" i="10" s="1"/>
  <c r="M15" i="10" s="1"/>
  <c r="M16" i="10" s="1"/>
  <c r="M17" i="10" s="1"/>
  <c r="M18" i="10" s="1"/>
  <c r="L7" i="10"/>
  <c r="L8" i="10" s="1"/>
  <c r="L9" i="10" s="1"/>
  <c r="L10" i="10" s="1"/>
  <c r="L11" i="10" s="1"/>
  <c r="L12" i="10" s="1"/>
  <c r="L13" i="10" s="1"/>
  <c r="L14" i="10" s="1"/>
  <c r="L15" i="10" s="1"/>
  <c r="L16" i="10" s="1"/>
  <c r="L17" i="10" s="1"/>
  <c r="L18" i="10" s="1"/>
  <c r="K7" i="10"/>
  <c r="K8" i="10" s="1"/>
  <c r="K9" i="10" s="1"/>
  <c r="K10" i="10" s="1"/>
  <c r="K11" i="10" s="1"/>
  <c r="K12" i="10" s="1"/>
  <c r="K13" i="10" s="1"/>
  <c r="K14" i="10" s="1"/>
  <c r="K15" i="10" s="1"/>
  <c r="K16" i="10" s="1"/>
  <c r="K17" i="10" s="1"/>
  <c r="K18" i="10" s="1"/>
  <c r="J7" i="10"/>
  <c r="J8" i="10" s="1"/>
  <c r="J9" i="10" s="1"/>
  <c r="J10" i="10" s="1"/>
  <c r="J11" i="10" s="1"/>
  <c r="J12" i="10" s="1"/>
  <c r="J13" i="10" s="1"/>
  <c r="J14" i="10" s="1"/>
  <c r="J15" i="10" s="1"/>
  <c r="J16" i="10" s="1"/>
  <c r="J17" i="10" s="1"/>
  <c r="J18" i="10" s="1"/>
  <c r="I7" i="10"/>
  <c r="I8" i="10" s="1"/>
  <c r="I9" i="10" s="1"/>
  <c r="I10" i="10" s="1"/>
  <c r="I11" i="10" s="1"/>
  <c r="I12" i="10" s="1"/>
  <c r="I13" i="10" s="1"/>
  <c r="I14" i="10" s="1"/>
  <c r="I15" i="10" s="1"/>
  <c r="I16" i="10" s="1"/>
  <c r="I17" i="10" s="1"/>
  <c r="I18" i="10" s="1"/>
  <c r="H7" i="10"/>
  <c r="H8" i="10" s="1"/>
  <c r="H9" i="10" s="1"/>
  <c r="H10" i="10" s="1"/>
  <c r="H11" i="10" s="1"/>
  <c r="H12" i="10" s="1"/>
  <c r="H13" i="10" s="1"/>
  <c r="H14" i="10" s="1"/>
  <c r="H15" i="10" s="1"/>
  <c r="H16" i="10" s="1"/>
  <c r="H17" i="10" s="1"/>
  <c r="H18" i="10" s="1"/>
  <c r="G7" i="10"/>
  <c r="G8" i="10" s="1"/>
  <c r="G9" i="10" s="1"/>
  <c r="G10" i="10" s="1"/>
  <c r="G11" i="10" s="1"/>
  <c r="G12" i="10" s="1"/>
  <c r="G13" i="10" s="1"/>
  <c r="G14" i="10" s="1"/>
  <c r="G15" i="10" s="1"/>
  <c r="G16" i="10" s="1"/>
  <c r="G17" i="10" s="1"/>
  <c r="G18" i="10" s="1"/>
  <c r="F7" i="10"/>
  <c r="F8" i="10" s="1"/>
  <c r="F9" i="10" s="1"/>
  <c r="F10" i="10" s="1"/>
  <c r="F11" i="10" s="1"/>
  <c r="F12" i="10" s="1"/>
  <c r="F13" i="10" s="1"/>
  <c r="F14" i="10" s="1"/>
  <c r="F15" i="10" s="1"/>
  <c r="F16" i="10" s="1"/>
  <c r="F17" i="10" s="1"/>
  <c r="F18" i="10" s="1"/>
  <c r="E7" i="10"/>
  <c r="E8" i="10" s="1"/>
  <c r="E9" i="10" s="1"/>
  <c r="E10" i="10" s="1"/>
  <c r="E11" i="10" s="1"/>
  <c r="E12" i="10" s="1"/>
  <c r="E13" i="10" s="1"/>
  <c r="E14" i="10" s="1"/>
  <c r="E15" i="10" s="1"/>
  <c r="E16" i="10" s="1"/>
  <c r="E17" i="10" s="1"/>
  <c r="E18" i="10" s="1"/>
  <c r="D7" i="10"/>
  <c r="D8" i="10" s="1"/>
  <c r="D9" i="10" s="1"/>
  <c r="D10" i="10" s="1"/>
  <c r="D11" i="10" s="1"/>
  <c r="D12" i="10" s="1"/>
  <c r="D13" i="10" s="1"/>
  <c r="D14" i="10" s="1"/>
  <c r="D15" i="10" s="1"/>
  <c r="D16" i="10" s="1"/>
  <c r="D17" i="10" s="1"/>
  <c r="D18" i="10" s="1"/>
  <c r="C7" i="10"/>
  <c r="C8" i="10" s="1"/>
  <c r="C9" i="10" s="1"/>
  <c r="C10" i="10" s="1"/>
  <c r="C11" i="10" s="1"/>
  <c r="C12" i="10" s="1"/>
  <c r="C13" i="10" s="1"/>
  <c r="C14" i="10" s="1"/>
  <c r="C15" i="10" s="1"/>
  <c r="C16" i="10" s="1"/>
  <c r="C17" i="10" s="1"/>
  <c r="C18" i="10" s="1"/>
  <c r="Q109" i="8"/>
  <c r="P109" i="8"/>
  <c r="O109" i="8"/>
  <c r="N109" i="8"/>
  <c r="M109" i="8"/>
  <c r="L109" i="8"/>
  <c r="K109" i="8"/>
  <c r="J109" i="8"/>
  <c r="I109" i="8"/>
  <c r="H109" i="8"/>
  <c r="G109" i="8"/>
  <c r="F109" i="8"/>
  <c r="E109" i="8"/>
  <c r="D109" i="8"/>
  <c r="C109" i="8"/>
  <c r="B109" i="8"/>
  <c r="Q108" i="8"/>
  <c r="P108" i="8"/>
  <c r="O108" i="8"/>
  <c r="N108" i="8"/>
  <c r="N34" i="7" s="1"/>
  <c r="M108" i="8"/>
  <c r="M34" i="7" s="1"/>
  <c r="L108" i="8"/>
  <c r="L34" i="7" s="1"/>
  <c r="K108" i="8"/>
  <c r="K34" i="7" s="1"/>
  <c r="J108" i="8"/>
  <c r="J34" i="7" s="1"/>
  <c r="I108" i="8"/>
  <c r="H108" i="8"/>
  <c r="G108" i="8"/>
  <c r="F108" i="8"/>
  <c r="E108" i="8"/>
  <c r="E34" i="7" s="1"/>
  <c r="D108" i="8"/>
  <c r="D34" i="7" s="1"/>
  <c r="C108" i="8"/>
  <c r="B108" i="8"/>
  <c r="B34" i="7" s="1"/>
  <c r="Q107" i="8"/>
  <c r="P107" i="8"/>
  <c r="O107" i="8"/>
  <c r="N107" i="8"/>
  <c r="M107" i="8"/>
  <c r="L107" i="8"/>
  <c r="K107" i="8"/>
  <c r="J107" i="8"/>
  <c r="I107" i="8"/>
  <c r="H107" i="8"/>
  <c r="G107" i="8"/>
  <c r="F107" i="8"/>
  <c r="E107" i="8"/>
  <c r="D107" i="8"/>
  <c r="C107" i="8"/>
  <c r="B107" i="8"/>
  <c r="Q106" i="8"/>
  <c r="P106" i="8"/>
  <c r="O106" i="8"/>
  <c r="N106" i="8"/>
  <c r="M106" i="8"/>
  <c r="L106" i="8"/>
  <c r="K106" i="8"/>
  <c r="J106" i="8"/>
  <c r="I106" i="8"/>
  <c r="H106" i="8"/>
  <c r="G106" i="8"/>
  <c r="F106" i="8"/>
  <c r="E106" i="8"/>
  <c r="D106" i="8"/>
  <c r="C106" i="8"/>
  <c r="B106" i="8"/>
  <c r="Q105" i="8"/>
  <c r="P105" i="8"/>
  <c r="O105" i="8"/>
  <c r="N105" i="8"/>
  <c r="M105" i="8"/>
  <c r="L105" i="8"/>
  <c r="K105" i="8"/>
  <c r="J105" i="8"/>
  <c r="I105" i="8"/>
  <c r="H105" i="8"/>
  <c r="G105" i="8"/>
  <c r="F105" i="8"/>
  <c r="E105" i="8"/>
  <c r="D105" i="8"/>
  <c r="C105" i="8"/>
  <c r="B105" i="8"/>
  <c r="Q104" i="8"/>
  <c r="P104" i="8"/>
  <c r="O104" i="8"/>
  <c r="N104" i="8"/>
  <c r="N33" i="7" s="1"/>
  <c r="M104" i="8"/>
  <c r="L104" i="8"/>
  <c r="L33" i="7" s="1"/>
  <c r="K104" i="8"/>
  <c r="J104" i="8"/>
  <c r="I104" i="8"/>
  <c r="H104" i="8"/>
  <c r="G104" i="8"/>
  <c r="F104" i="8"/>
  <c r="E104" i="8"/>
  <c r="E33" i="7" s="1"/>
  <c r="D104" i="8"/>
  <c r="C104" i="8"/>
  <c r="C33" i="7" s="1"/>
  <c r="B104" i="8"/>
  <c r="Q103" i="8"/>
  <c r="P103" i="8"/>
  <c r="O103" i="8"/>
  <c r="N103" i="8"/>
  <c r="M103" i="8"/>
  <c r="L103" i="8"/>
  <c r="K103" i="8"/>
  <c r="J103" i="8"/>
  <c r="I103" i="8"/>
  <c r="H103" i="8"/>
  <c r="G103" i="8"/>
  <c r="F103" i="8"/>
  <c r="E103" i="8"/>
  <c r="D103" i="8"/>
  <c r="C103" i="8"/>
  <c r="B103" i="8"/>
  <c r="Q102" i="8"/>
  <c r="P102" i="8"/>
  <c r="O102" i="8"/>
  <c r="N102" i="8"/>
  <c r="M102" i="8"/>
  <c r="L102" i="8"/>
  <c r="K102" i="8"/>
  <c r="J102" i="8"/>
  <c r="I102" i="8"/>
  <c r="H102" i="8"/>
  <c r="G102" i="8"/>
  <c r="F102" i="8"/>
  <c r="E102" i="8"/>
  <c r="D102" i="8"/>
  <c r="C102" i="8"/>
  <c r="B102" i="8"/>
  <c r="Q101" i="8"/>
  <c r="P101" i="8"/>
  <c r="O101" i="8"/>
  <c r="N101" i="8"/>
  <c r="M101" i="8"/>
  <c r="L101" i="8"/>
  <c r="K101" i="8"/>
  <c r="J101" i="8"/>
  <c r="I101" i="8"/>
  <c r="H101" i="8"/>
  <c r="G101" i="8"/>
  <c r="F101" i="8"/>
  <c r="E101" i="8"/>
  <c r="D101" i="8"/>
  <c r="C101" i="8"/>
  <c r="B101" i="8"/>
  <c r="Q100" i="8"/>
  <c r="P100" i="8"/>
  <c r="O100" i="8"/>
  <c r="N100" i="8"/>
  <c r="N32" i="7" s="1"/>
  <c r="M100" i="8"/>
  <c r="M32" i="7" s="1"/>
  <c r="L100" i="8"/>
  <c r="L32" i="7" s="1"/>
  <c r="K100" i="8"/>
  <c r="J100" i="8"/>
  <c r="I100" i="8"/>
  <c r="H100" i="8"/>
  <c r="G100" i="8"/>
  <c r="F100" i="8"/>
  <c r="F32" i="7" s="1"/>
  <c r="E100" i="8"/>
  <c r="D100" i="8"/>
  <c r="D32" i="7" s="1"/>
  <c r="C100" i="8"/>
  <c r="C32" i="7" s="1"/>
  <c r="B100" i="8"/>
  <c r="Q99" i="8"/>
  <c r="P99" i="8"/>
  <c r="O99" i="8"/>
  <c r="N99" i="8"/>
  <c r="M99" i="8"/>
  <c r="L99" i="8"/>
  <c r="K99" i="8"/>
  <c r="J99" i="8"/>
  <c r="I99" i="8"/>
  <c r="H99" i="8"/>
  <c r="G99" i="8"/>
  <c r="F99" i="8"/>
  <c r="E99" i="8"/>
  <c r="D99" i="8"/>
  <c r="C99" i="8"/>
  <c r="B99" i="8"/>
  <c r="Q98" i="8"/>
  <c r="P98" i="8"/>
  <c r="O98" i="8"/>
  <c r="N98" i="8"/>
  <c r="M98" i="8"/>
  <c r="L98" i="8"/>
  <c r="K98" i="8"/>
  <c r="J98" i="8"/>
  <c r="I98" i="8"/>
  <c r="H98" i="8"/>
  <c r="G98" i="8"/>
  <c r="F98" i="8"/>
  <c r="E98" i="8"/>
  <c r="D98" i="8"/>
  <c r="C98" i="8"/>
  <c r="B98" i="8"/>
  <c r="Q97" i="8"/>
  <c r="P97" i="8"/>
  <c r="O97" i="8"/>
  <c r="N97" i="8"/>
  <c r="M97" i="8"/>
  <c r="L97" i="8"/>
  <c r="K97" i="8"/>
  <c r="J97" i="8"/>
  <c r="I97" i="8"/>
  <c r="H97" i="8"/>
  <c r="G97" i="8"/>
  <c r="F97" i="8"/>
  <c r="E97" i="8"/>
  <c r="D97" i="8"/>
  <c r="C97" i="8"/>
  <c r="B97" i="8"/>
  <c r="Q96" i="8"/>
  <c r="P96" i="8"/>
  <c r="O96" i="8"/>
  <c r="N96" i="8"/>
  <c r="M96" i="8"/>
  <c r="M31" i="7" s="1"/>
  <c r="L96" i="8"/>
  <c r="K96" i="8"/>
  <c r="K31" i="7" s="1"/>
  <c r="J96" i="8"/>
  <c r="I96" i="8"/>
  <c r="H96" i="8"/>
  <c r="G96" i="8"/>
  <c r="F96" i="8"/>
  <c r="F31" i="7" s="1"/>
  <c r="E96" i="8"/>
  <c r="E31" i="7" s="1"/>
  <c r="D96" i="8"/>
  <c r="D31" i="7" s="1"/>
  <c r="C96" i="8"/>
  <c r="B96" i="8"/>
  <c r="Q95" i="8"/>
  <c r="P95" i="8"/>
  <c r="O95" i="8"/>
  <c r="N95" i="8"/>
  <c r="M95" i="8"/>
  <c r="L95" i="8"/>
  <c r="K95" i="8"/>
  <c r="J95" i="8"/>
  <c r="I95" i="8"/>
  <c r="H95" i="8"/>
  <c r="G95" i="8"/>
  <c r="F95" i="8"/>
  <c r="E95" i="8"/>
  <c r="D95" i="8"/>
  <c r="C95" i="8"/>
  <c r="B95" i="8"/>
  <c r="Q94" i="8"/>
  <c r="P94" i="8"/>
  <c r="O94" i="8"/>
  <c r="N94" i="8"/>
  <c r="M94" i="8"/>
  <c r="L94" i="8"/>
  <c r="K94" i="8"/>
  <c r="J94" i="8"/>
  <c r="I94" i="8"/>
  <c r="H94" i="8"/>
  <c r="G94" i="8"/>
  <c r="F94" i="8"/>
  <c r="E94" i="8"/>
  <c r="D94" i="8"/>
  <c r="C94" i="8"/>
  <c r="B94" i="8"/>
  <c r="Q93" i="8"/>
  <c r="P93" i="8"/>
  <c r="O93" i="8"/>
  <c r="N93" i="8"/>
  <c r="M93" i="8"/>
  <c r="L93" i="8"/>
  <c r="K93" i="8"/>
  <c r="J93" i="8"/>
  <c r="I93" i="8"/>
  <c r="H93" i="8"/>
  <c r="G93" i="8"/>
  <c r="F93" i="8"/>
  <c r="E93" i="8"/>
  <c r="D93" i="8"/>
  <c r="C93" i="8"/>
  <c r="B93" i="8"/>
  <c r="Q92" i="8"/>
  <c r="P92" i="8"/>
  <c r="O92" i="8"/>
  <c r="O30" i="7" s="1"/>
  <c r="N92" i="8"/>
  <c r="N30" i="7" s="1"/>
  <c r="M92" i="8"/>
  <c r="M30" i="7" s="1"/>
  <c r="L92" i="8"/>
  <c r="L30" i="7" s="1"/>
  <c r="K92" i="8"/>
  <c r="J92" i="8"/>
  <c r="J30" i="7" s="1"/>
  <c r="I92" i="8"/>
  <c r="H92" i="8"/>
  <c r="G92" i="8"/>
  <c r="F92" i="8"/>
  <c r="F30" i="7" s="1"/>
  <c r="E92" i="8"/>
  <c r="D92" i="8"/>
  <c r="D30" i="7" s="1"/>
  <c r="C92" i="8"/>
  <c r="B92" i="8"/>
  <c r="Q91" i="8"/>
  <c r="P91" i="8"/>
  <c r="O91" i="8"/>
  <c r="N91" i="8"/>
  <c r="M91" i="8"/>
  <c r="L91" i="8"/>
  <c r="K91" i="8"/>
  <c r="J91" i="8"/>
  <c r="I91" i="8"/>
  <c r="H91" i="8"/>
  <c r="G91" i="8"/>
  <c r="F91" i="8"/>
  <c r="E91" i="8"/>
  <c r="D91" i="8"/>
  <c r="C91" i="8"/>
  <c r="B91" i="8"/>
  <c r="Q90" i="8"/>
  <c r="P90" i="8"/>
  <c r="O90" i="8"/>
  <c r="N90" i="8"/>
  <c r="M90" i="8"/>
  <c r="L90" i="8"/>
  <c r="K90" i="8"/>
  <c r="J90" i="8"/>
  <c r="I90" i="8"/>
  <c r="H90" i="8"/>
  <c r="G90" i="8"/>
  <c r="F90" i="8"/>
  <c r="E90" i="8"/>
  <c r="D90" i="8"/>
  <c r="C90" i="8"/>
  <c r="B90" i="8"/>
  <c r="Q89" i="8"/>
  <c r="P89" i="8"/>
  <c r="O89" i="8"/>
  <c r="N89" i="8"/>
  <c r="M89" i="8"/>
  <c r="L89" i="8"/>
  <c r="K89" i="8"/>
  <c r="J89" i="8"/>
  <c r="I89" i="8"/>
  <c r="H89" i="8"/>
  <c r="G89" i="8"/>
  <c r="F89" i="8"/>
  <c r="E89" i="8"/>
  <c r="D89" i="8"/>
  <c r="C89" i="8"/>
  <c r="B89" i="8"/>
  <c r="Q88" i="8"/>
  <c r="P88" i="8"/>
  <c r="O88" i="8"/>
  <c r="N88" i="8"/>
  <c r="M88" i="8"/>
  <c r="M29" i="7" s="1"/>
  <c r="L88" i="8"/>
  <c r="L29" i="7" s="1"/>
  <c r="K88" i="8"/>
  <c r="J88" i="8"/>
  <c r="I88" i="8"/>
  <c r="I29" i="7" s="1"/>
  <c r="H88" i="8"/>
  <c r="H29" i="7" s="1"/>
  <c r="G88" i="8"/>
  <c r="F88" i="8"/>
  <c r="E88" i="8"/>
  <c r="D88" i="8"/>
  <c r="C88" i="8"/>
  <c r="B88" i="8"/>
  <c r="B29" i="7" s="1"/>
  <c r="Q87" i="8"/>
  <c r="P87" i="8"/>
  <c r="O87" i="8"/>
  <c r="N87" i="8"/>
  <c r="M87" i="8"/>
  <c r="L87" i="8"/>
  <c r="K87" i="8"/>
  <c r="J87" i="8"/>
  <c r="I87" i="8"/>
  <c r="H87" i="8"/>
  <c r="G87" i="8"/>
  <c r="F87" i="8"/>
  <c r="E87" i="8"/>
  <c r="D87" i="8"/>
  <c r="C87" i="8"/>
  <c r="B87" i="8"/>
  <c r="Q86" i="8"/>
  <c r="P86" i="8"/>
  <c r="O86" i="8"/>
  <c r="N86" i="8"/>
  <c r="M86" i="8"/>
  <c r="L86" i="8"/>
  <c r="K86" i="8"/>
  <c r="J86" i="8"/>
  <c r="I86" i="8"/>
  <c r="H86" i="8"/>
  <c r="G86" i="8"/>
  <c r="F86" i="8"/>
  <c r="E86" i="8"/>
  <c r="D86" i="8"/>
  <c r="C86" i="8"/>
  <c r="B86" i="8"/>
  <c r="Q85" i="8"/>
  <c r="P85" i="8"/>
  <c r="O85" i="8"/>
  <c r="N85" i="8"/>
  <c r="M85" i="8"/>
  <c r="L85" i="8"/>
  <c r="K85" i="8"/>
  <c r="J85" i="8"/>
  <c r="I85" i="8"/>
  <c r="H85" i="8"/>
  <c r="G85" i="8"/>
  <c r="F85" i="8"/>
  <c r="E85" i="8"/>
  <c r="D85" i="8"/>
  <c r="C85" i="8"/>
  <c r="B85" i="8"/>
  <c r="Q84" i="8"/>
  <c r="P84" i="8"/>
  <c r="P28" i="7" s="1"/>
  <c r="O84" i="8"/>
  <c r="N84" i="8"/>
  <c r="M84" i="8"/>
  <c r="M28" i="7" s="1"/>
  <c r="L84" i="8"/>
  <c r="L28" i="7" s="1"/>
  <c r="K84" i="8"/>
  <c r="K28" i="7" s="1"/>
  <c r="J84" i="8"/>
  <c r="I84" i="8"/>
  <c r="H84" i="8"/>
  <c r="G84" i="8"/>
  <c r="F84" i="8"/>
  <c r="F28" i="7" s="1"/>
  <c r="E84" i="8"/>
  <c r="D84" i="8"/>
  <c r="C84" i="8"/>
  <c r="B84" i="8"/>
  <c r="Q83" i="8"/>
  <c r="P83" i="8"/>
  <c r="O83" i="8"/>
  <c r="N83" i="8"/>
  <c r="M83" i="8"/>
  <c r="L83" i="8"/>
  <c r="K83" i="8"/>
  <c r="J83" i="8"/>
  <c r="I83" i="8"/>
  <c r="H83" i="8"/>
  <c r="G83" i="8"/>
  <c r="F83" i="8"/>
  <c r="E83" i="8"/>
  <c r="D83" i="8"/>
  <c r="C83" i="8"/>
  <c r="B83" i="8"/>
  <c r="Q82" i="8"/>
  <c r="P82" i="8"/>
  <c r="O82" i="8"/>
  <c r="N82" i="8"/>
  <c r="M82" i="8"/>
  <c r="L82" i="8"/>
  <c r="K82" i="8"/>
  <c r="J82" i="8"/>
  <c r="I82" i="8"/>
  <c r="H82" i="8"/>
  <c r="G82" i="8"/>
  <c r="F82" i="8"/>
  <c r="E82" i="8"/>
  <c r="D82" i="8"/>
  <c r="C82" i="8"/>
  <c r="B82" i="8"/>
  <c r="Q81" i="8"/>
  <c r="P81" i="8"/>
  <c r="O81" i="8"/>
  <c r="N81" i="8"/>
  <c r="M81" i="8"/>
  <c r="L81" i="8"/>
  <c r="K81" i="8"/>
  <c r="J81" i="8"/>
  <c r="I81" i="8"/>
  <c r="H81" i="8"/>
  <c r="G81" i="8"/>
  <c r="F81" i="8"/>
  <c r="E81" i="8"/>
  <c r="D81" i="8"/>
  <c r="C81" i="8"/>
  <c r="B81" i="8"/>
  <c r="Q80" i="8"/>
  <c r="P80" i="8"/>
  <c r="O80" i="8"/>
  <c r="N80" i="8"/>
  <c r="N27" i="7" s="1"/>
  <c r="M80" i="8"/>
  <c r="M27" i="7" s="1"/>
  <c r="L80" i="8"/>
  <c r="L27" i="7" s="1"/>
  <c r="K80" i="8"/>
  <c r="J80" i="8"/>
  <c r="I80" i="8"/>
  <c r="I27" i="7" s="1"/>
  <c r="H80" i="8"/>
  <c r="G80" i="8"/>
  <c r="F80" i="8"/>
  <c r="F27" i="7" s="1"/>
  <c r="E80" i="8"/>
  <c r="D80" i="8"/>
  <c r="D27" i="7" s="1"/>
  <c r="C80" i="8"/>
  <c r="C27" i="7" s="1"/>
  <c r="B80" i="8"/>
  <c r="B27" i="7" s="1"/>
  <c r="Q79" i="8"/>
  <c r="P79" i="8"/>
  <c r="O79" i="8"/>
  <c r="N79" i="8"/>
  <c r="M79" i="8"/>
  <c r="L79" i="8"/>
  <c r="K79" i="8"/>
  <c r="J79" i="8"/>
  <c r="I79" i="8"/>
  <c r="H79" i="8"/>
  <c r="G79" i="8"/>
  <c r="F79" i="8"/>
  <c r="E79" i="8"/>
  <c r="D79" i="8"/>
  <c r="C79" i="8"/>
  <c r="B79" i="8"/>
  <c r="Q78" i="8"/>
  <c r="P78" i="8"/>
  <c r="O78" i="8"/>
  <c r="N78" i="8"/>
  <c r="M78" i="8"/>
  <c r="L78" i="8"/>
  <c r="K78" i="8"/>
  <c r="J78" i="8"/>
  <c r="I78" i="8"/>
  <c r="H78" i="8"/>
  <c r="G78" i="8"/>
  <c r="F78" i="8"/>
  <c r="E78" i="8"/>
  <c r="D78" i="8"/>
  <c r="C78" i="8"/>
  <c r="B78" i="8"/>
  <c r="Q77" i="8"/>
  <c r="P77" i="8"/>
  <c r="O77" i="8"/>
  <c r="N77" i="8"/>
  <c r="M77" i="8"/>
  <c r="L77" i="8"/>
  <c r="K77" i="8"/>
  <c r="J77" i="8"/>
  <c r="I77" i="8"/>
  <c r="H77" i="8"/>
  <c r="G77" i="8"/>
  <c r="F77" i="8"/>
  <c r="E77" i="8"/>
  <c r="D77" i="8"/>
  <c r="C77" i="8"/>
  <c r="B77" i="8"/>
  <c r="Q76" i="8"/>
  <c r="P76" i="8"/>
  <c r="O76" i="8"/>
  <c r="N76" i="8"/>
  <c r="M76" i="8"/>
  <c r="L76" i="8"/>
  <c r="L26" i="7" s="1"/>
  <c r="K76" i="8"/>
  <c r="J76" i="8"/>
  <c r="J26" i="7" s="1"/>
  <c r="I76" i="8"/>
  <c r="I26" i="7" s="1"/>
  <c r="H76" i="8"/>
  <c r="G76" i="8"/>
  <c r="G26" i="7" s="1"/>
  <c r="F76" i="8"/>
  <c r="F26" i="7" s="1"/>
  <c r="E76" i="8"/>
  <c r="D76" i="8"/>
  <c r="D26" i="7" s="1"/>
  <c r="C76" i="8"/>
  <c r="B76" i="8"/>
  <c r="Q75" i="8"/>
  <c r="P75" i="8"/>
  <c r="O75" i="8"/>
  <c r="N75" i="8"/>
  <c r="M75" i="8"/>
  <c r="L75" i="8"/>
  <c r="K75" i="8"/>
  <c r="J75" i="8"/>
  <c r="I75" i="8"/>
  <c r="H75" i="8"/>
  <c r="G75" i="8"/>
  <c r="F75" i="8"/>
  <c r="E75" i="8"/>
  <c r="D75" i="8"/>
  <c r="C75" i="8"/>
  <c r="B75" i="8"/>
  <c r="Q74" i="8"/>
  <c r="P74" i="8"/>
  <c r="O74" i="8"/>
  <c r="N74" i="8"/>
  <c r="M74" i="8"/>
  <c r="L74" i="8"/>
  <c r="K74" i="8"/>
  <c r="J74" i="8"/>
  <c r="I74" i="8"/>
  <c r="H74" i="8"/>
  <c r="G74" i="8"/>
  <c r="F74" i="8"/>
  <c r="E74" i="8"/>
  <c r="D74" i="8"/>
  <c r="C74" i="8"/>
  <c r="B74" i="8"/>
  <c r="Q73" i="8"/>
  <c r="P73" i="8"/>
  <c r="O73" i="8"/>
  <c r="N73" i="8"/>
  <c r="M73" i="8"/>
  <c r="L73" i="8"/>
  <c r="K73" i="8"/>
  <c r="J73" i="8"/>
  <c r="I73" i="8"/>
  <c r="H73" i="8"/>
  <c r="G73" i="8"/>
  <c r="F73" i="8"/>
  <c r="E73" i="8"/>
  <c r="D73" i="8"/>
  <c r="C73" i="8"/>
  <c r="B73" i="8"/>
  <c r="Q72" i="8"/>
  <c r="P72" i="8"/>
  <c r="O72" i="8"/>
  <c r="N72" i="8"/>
  <c r="N25" i="7" s="1"/>
  <c r="M72" i="8"/>
  <c r="M25" i="7" s="1"/>
  <c r="L72" i="8"/>
  <c r="L25" i="7" s="1"/>
  <c r="K72" i="8"/>
  <c r="J72" i="8"/>
  <c r="I72" i="8"/>
  <c r="H72" i="8"/>
  <c r="G72" i="8"/>
  <c r="F72" i="8"/>
  <c r="E72" i="8"/>
  <c r="D72" i="8"/>
  <c r="D25" i="7" s="1"/>
  <c r="C72" i="8"/>
  <c r="C25" i="7" s="1"/>
  <c r="B72" i="8"/>
  <c r="Q71" i="8"/>
  <c r="P71" i="8"/>
  <c r="O71" i="8"/>
  <c r="N71" i="8"/>
  <c r="M71" i="8"/>
  <c r="L71" i="8"/>
  <c r="K71" i="8"/>
  <c r="J71" i="8"/>
  <c r="I71" i="8"/>
  <c r="H71" i="8"/>
  <c r="G71" i="8"/>
  <c r="F71" i="8"/>
  <c r="E71" i="8"/>
  <c r="D71" i="8"/>
  <c r="C71" i="8"/>
  <c r="B71" i="8"/>
  <c r="Q70" i="8"/>
  <c r="P70" i="8"/>
  <c r="O70" i="8"/>
  <c r="N70" i="8"/>
  <c r="M70" i="8"/>
  <c r="L70" i="8"/>
  <c r="K70" i="8"/>
  <c r="J70" i="8"/>
  <c r="I70" i="8"/>
  <c r="H70" i="8"/>
  <c r="G70" i="8"/>
  <c r="F70" i="8"/>
  <c r="E70" i="8"/>
  <c r="E26" i="7" s="1"/>
  <c r="D70" i="8"/>
  <c r="C70" i="8"/>
  <c r="B70" i="8"/>
  <c r="Q69" i="8"/>
  <c r="P69" i="8"/>
  <c r="O69" i="8"/>
  <c r="N69" i="8"/>
  <c r="M69" i="8"/>
  <c r="L69" i="8"/>
  <c r="K69" i="8"/>
  <c r="J69" i="8"/>
  <c r="I69" i="8"/>
  <c r="H69" i="8"/>
  <c r="G69" i="8"/>
  <c r="F69" i="8"/>
  <c r="E69" i="8"/>
  <c r="E25" i="7" s="1"/>
  <c r="D69" i="8"/>
  <c r="C69" i="8"/>
  <c r="B69" i="8"/>
  <c r="Q68" i="8"/>
  <c r="P68" i="8"/>
  <c r="O68" i="8"/>
  <c r="N68" i="8"/>
  <c r="M68" i="8"/>
  <c r="M24" i="7" s="1"/>
  <c r="L68" i="8"/>
  <c r="L24" i="7" s="1"/>
  <c r="K68" i="8"/>
  <c r="J68" i="8"/>
  <c r="I68" i="8"/>
  <c r="H68" i="8"/>
  <c r="G68" i="8"/>
  <c r="G24" i="7" s="1"/>
  <c r="F68" i="8"/>
  <c r="E68" i="8"/>
  <c r="E24" i="7" s="1"/>
  <c r="D68" i="8"/>
  <c r="D24" i="7" s="1"/>
  <c r="C68" i="8"/>
  <c r="C24" i="7" s="1"/>
  <c r="B68" i="8"/>
  <c r="Q67" i="8"/>
  <c r="P67" i="8"/>
  <c r="O67" i="8"/>
  <c r="N67" i="8"/>
  <c r="M67" i="8"/>
  <c r="L67" i="8"/>
  <c r="K67" i="8"/>
  <c r="J67" i="8"/>
  <c r="I67" i="8"/>
  <c r="H67" i="8"/>
  <c r="G67" i="8"/>
  <c r="F67" i="8"/>
  <c r="E67" i="8"/>
  <c r="D67" i="8"/>
  <c r="C67" i="8"/>
  <c r="B67" i="8"/>
  <c r="Q66" i="8"/>
  <c r="P66" i="8"/>
  <c r="O66" i="8"/>
  <c r="N66" i="8"/>
  <c r="M66" i="8"/>
  <c r="L66" i="8"/>
  <c r="K66" i="8"/>
  <c r="J66" i="8"/>
  <c r="I66" i="8"/>
  <c r="H66" i="8"/>
  <c r="G66" i="8"/>
  <c r="F66" i="8"/>
  <c r="E66" i="8"/>
  <c r="D66" i="8"/>
  <c r="C66" i="8"/>
  <c r="B66" i="8"/>
  <c r="Q65" i="8"/>
  <c r="P65" i="8"/>
  <c r="O65" i="8"/>
  <c r="N65" i="8"/>
  <c r="M65" i="8"/>
  <c r="L65" i="8"/>
  <c r="K65" i="8"/>
  <c r="J65" i="8"/>
  <c r="I65" i="8"/>
  <c r="H65" i="8"/>
  <c r="G65" i="8"/>
  <c r="F65" i="8"/>
  <c r="E65" i="8"/>
  <c r="D65" i="8"/>
  <c r="C65" i="8"/>
  <c r="B65" i="8"/>
  <c r="Q64" i="8"/>
  <c r="P64" i="8"/>
  <c r="O64" i="8"/>
  <c r="O23" i="7" s="1"/>
  <c r="N64" i="8"/>
  <c r="N23" i="7" s="1"/>
  <c r="M64" i="8"/>
  <c r="L64" i="8"/>
  <c r="L23" i="7" s="1"/>
  <c r="K64" i="8"/>
  <c r="K23" i="7" s="1"/>
  <c r="J64" i="8"/>
  <c r="I64" i="8"/>
  <c r="I23" i="7" s="1"/>
  <c r="H64" i="8"/>
  <c r="G64" i="8"/>
  <c r="G23" i="7" s="1"/>
  <c r="F64" i="8"/>
  <c r="F23" i="7" s="1"/>
  <c r="E64" i="8"/>
  <c r="D64" i="8"/>
  <c r="D23" i="7" s="1"/>
  <c r="C64" i="8"/>
  <c r="C23" i="7" s="1"/>
  <c r="B64" i="8"/>
  <c r="Q63" i="8"/>
  <c r="P63" i="8"/>
  <c r="O63" i="8"/>
  <c r="N63" i="8"/>
  <c r="M63" i="8"/>
  <c r="L63" i="8"/>
  <c r="K63" i="8"/>
  <c r="J63" i="8"/>
  <c r="I63" i="8"/>
  <c r="H63" i="8"/>
  <c r="G63" i="8"/>
  <c r="F63" i="8"/>
  <c r="E63" i="8"/>
  <c r="D63" i="8"/>
  <c r="C63" i="8"/>
  <c r="B63" i="8"/>
  <c r="Q62" i="8"/>
  <c r="P62" i="8"/>
  <c r="O62" i="8"/>
  <c r="N62" i="8"/>
  <c r="M62" i="8"/>
  <c r="L62" i="8"/>
  <c r="K62" i="8"/>
  <c r="J62" i="8"/>
  <c r="I62" i="8"/>
  <c r="H62" i="8"/>
  <c r="G62" i="8"/>
  <c r="F62" i="8"/>
  <c r="E62" i="8"/>
  <c r="D62" i="8"/>
  <c r="C62" i="8"/>
  <c r="B62" i="8"/>
  <c r="Q61" i="8"/>
  <c r="P61" i="8"/>
  <c r="O61" i="8"/>
  <c r="N61" i="8"/>
  <c r="M61" i="8"/>
  <c r="L61" i="8"/>
  <c r="K61" i="8"/>
  <c r="J61" i="8"/>
  <c r="I61" i="8"/>
  <c r="H61" i="8"/>
  <c r="G61" i="8"/>
  <c r="F61" i="8"/>
  <c r="E61" i="8"/>
  <c r="D61" i="8"/>
  <c r="C61" i="8"/>
  <c r="B61" i="8"/>
  <c r="Q60" i="8"/>
  <c r="P60" i="8"/>
  <c r="O60" i="8"/>
  <c r="O22" i="7" s="1"/>
  <c r="N60" i="8"/>
  <c r="M60" i="8"/>
  <c r="L60" i="8"/>
  <c r="L22" i="7" s="1"/>
  <c r="K60" i="8"/>
  <c r="K22" i="7" s="1"/>
  <c r="J60" i="8"/>
  <c r="I60" i="8"/>
  <c r="I22" i="7" s="1"/>
  <c r="H60" i="8"/>
  <c r="G60" i="8"/>
  <c r="F60" i="8"/>
  <c r="F22" i="7" s="1"/>
  <c r="E60" i="8"/>
  <c r="E22" i="7" s="1"/>
  <c r="D60" i="8"/>
  <c r="D22" i="7" s="1"/>
  <c r="C60" i="8"/>
  <c r="B60" i="8"/>
  <c r="Q59" i="8"/>
  <c r="P59" i="8"/>
  <c r="O59" i="8"/>
  <c r="N59" i="8"/>
  <c r="M59" i="8"/>
  <c r="L59" i="8"/>
  <c r="K59" i="8"/>
  <c r="J59" i="8"/>
  <c r="I59" i="8"/>
  <c r="H59" i="8"/>
  <c r="G59" i="8"/>
  <c r="F59" i="8"/>
  <c r="E59" i="8"/>
  <c r="D59" i="8"/>
  <c r="C59" i="8"/>
  <c r="B59" i="8"/>
  <c r="Q58" i="8"/>
  <c r="P58" i="8"/>
  <c r="O58" i="8"/>
  <c r="N58" i="8"/>
  <c r="M58" i="8"/>
  <c r="L58" i="8"/>
  <c r="K58" i="8"/>
  <c r="J58" i="8"/>
  <c r="I58" i="8"/>
  <c r="H58" i="8"/>
  <c r="G58" i="8"/>
  <c r="F58" i="8"/>
  <c r="E58" i="8"/>
  <c r="D58" i="8"/>
  <c r="C58" i="8"/>
  <c r="B58" i="8"/>
  <c r="Q57" i="8"/>
  <c r="P57" i="8"/>
  <c r="O57" i="8"/>
  <c r="N57" i="8"/>
  <c r="M57" i="8"/>
  <c r="L57" i="8"/>
  <c r="K57" i="8"/>
  <c r="J57" i="8"/>
  <c r="I57" i="8"/>
  <c r="H57" i="8"/>
  <c r="G57" i="8"/>
  <c r="F57" i="8"/>
  <c r="E57" i="8"/>
  <c r="D57" i="8"/>
  <c r="C57" i="8"/>
  <c r="B57" i="8"/>
  <c r="Q56" i="8"/>
  <c r="P56" i="8"/>
  <c r="O56" i="8"/>
  <c r="O21" i="7" s="1"/>
  <c r="N56" i="8"/>
  <c r="N21" i="7" s="1"/>
  <c r="M56" i="8"/>
  <c r="L56" i="8"/>
  <c r="L21" i="7" s="1"/>
  <c r="K56" i="8"/>
  <c r="J56" i="8"/>
  <c r="I56" i="8"/>
  <c r="H56" i="8"/>
  <c r="H21" i="7" s="1"/>
  <c r="G56" i="8"/>
  <c r="F56" i="8"/>
  <c r="F21" i="7" s="1"/>
  <c r="E56" i="8"/>
  <c r="D56" i="8"/>
  <c r="C56" i="8"/>
  <c r="B56" i="8"/>
  <c r="Q55" i="8"/>
  <c r="P55" i="8"/>
  <c r="O55" i="8"/>
  <c r="N55" i="8"/>
  <c r="M55" i="8"/>
  <c r="L55" i="8"/>
  <c r="K55" i="8"/>
  <c r="J55" i="8"/>
  <c r="I55" i="8"/>
  <c r="H55" i="8"/>
  <c r="G55" i="8"/>
  <c r="F55" i="8"/>
  <c r="E55" i="8"/>
  <c r="D55" i="8"/>
  <c r="C55" i="8"/>
  <c r="B55" i="8"/>
  <c r="Q54" i="8"/>
  <c r="P54" i="8"/>
  <c r="O54" i="8"/>
  <c r="N54" i="8"/>
  <c r="M54" i="8"/>
  <c r="L54" i="8"/>
  <c r="K54" i="8"/>
  <c r="J54" i="8"/>
  <c r="I54" i="8"/>
  <c r="H54" i="8"/>
  <c r="F54" i="8"/>
  <c r="E54" i="8"/>
  <c r="D54" i="8"/>
  <c r="C54" i="8"/>
  <c r="B54" i="8"/>
  <c r="Q53" i="8"/>
  <c r="P53" i="8"/>
  <c r="O53" i="8"/>
  <c r="N53" i="8"/>
  <c r="M53" i="8"/>
  <c r="L53" i="8"/>
  <c r="K53" i="8"/>
  <c r="J53" i="8"/>
  <c r="I53" i="8"/>
  <c r="H53" i="8"/>
  <c r="F53" i="8"/>
  <c r="E53" i="8"/>
  <c r="D53" i="8"/>
  <c r="C53" i="8"/>
  <c r="B53" i="8"/>
  <c r="Q52" i="8"/>
  <c r="P52" i="8"/>
  <c r="O52" i="8"/>
  <c r="N52" i="8"/>
  <c r="M52" i="8"/>
  <c r="L52" i="8"/>
  <c r="K52" i="8"/>
  <c r="J52" i="8"/>
  <c r="I52" i="8"/>
  <c r="H52" i="8"/>
  <c r="F52" i="8"/>
  <c r="E52" i="8"/>
  <c r="D52" i="8"/>
  <c r="C52" i="8"/>
  <c r="B52" i="8"/>
  <c r="Q51" i="8"/>
  <c r="P51" i="8"/>
  <c r="O51" i="8"/>
  <c r="N51" i="8"/>
  <c r="M51" i="8"/>
  <c r="L51" i="8"/>
  <c r="K51" i="8"/>
  <c r="J51" i="8"/>
  <c r="I51" i="8"/>
  <c r="H51" i="8"/>
  <c r="F51" i="8"/>
  <c r="E51" i="8"/>
  <c r="D51" i="8"/>
  <c r="C51" i="8"/>
  <c r="B51" i="8"/>
  <c r="Q50" i="8"/>
  <c r="P50" i="8"/>
  <c r="O50" i="8"/>
  <c r="N50" i="8"/>
  <c r="M50" i="8"/>
  <c r="L50" i="8"/>
  <c r="K50" i="8"/>
  <c r="J50" i="8"/>
  <c r="I50" i="8"/>
  <c r="H50" i="8"/>
  <c r="F50" i="8"/>
  <c r="E50" i="8"/>
  <c r="D50" i="8"/>
  <c r="C50" i="8"/>
  <c r="B50" i="8"/>
  <c r="Q49" i="8"/>
  <c r="P49" i="8"/>
  <c r="O49" i="8"/>
  <c r="N49" i="8"/>
  <c r="M49" i="8"/>
  <c r="L49" i="8"/>
  <c r="K49" i="8"/>
  <c r="J49" i="8"/>
  <c r="I49" i="8"/>
  <c r="H49" i="8"/>
  <c r="F49" i="8"/>
  <c r="E49" i="8"/>
  <c r="D49" i="8"/>
  <c r="C49" i="8"/>
  <c r="B49" i="8"/>
  <c r="Q48" i="8"/>
  <c r="P48" i="8"/>
  <c r="O48" i="8"/>
  <c r="N48" i="8"/>
  <c r="M48" i="8"/>
  <c r="L48" i="8"/>
  <c r="K48" i="8"/>
  <c r="J48" i="8"/>
  <c r="I48" i="8"/>
  <c r="H48" i="8"/>
  <c r="F48" i="8"/>
  <c r="E48" i="8"/>
  <c r="D48" i="8"/>
  <c r="C48" i="8"/>
  <c r="B48" i="8"/>
  <c r="Q47" i="8"/>
  <c r="P47" i="8"/>
  <c r="O47" i="8"/>
  <c r="N47" i="8"/>
  <c r="M47" i="8"/>
  <c r="L47" i="8"/>
  <c r="K47" i="8"/>
  <c r="J47" i="8"/>
  <c r="I47" i="8"/>
  <c r="H47" i="8"/>
  <c r="F47" i="8"/>
  <c r="E47" i="8"/>
  <c r="D47" i="8"/>
  <c r="C47" i="8"/>
  <c r="B47" i="8"/>
  <c r="Q46" i="8"/>
  <c r="P46" i="8"/>
  <c r="O46" i="8"/>
  <c r="N46" i="8"/>
  <c r="M46" i="8"/>
  <c r="L46" i="8"/>
  <c r="K46" i="8"/>
  <c r="J46" i="8"/>
  <c r="I46" i="8"/>
  <c r="H46" i="8"/>
  <c r="F46" i="8"/>
  <c r="E46" i="8"/>
  <c r="D46" i="8"/>
  <c r="C46" i="8"/>
  <c r="B46" i="8"/>
  <c r="Q45" i="8"/>
  <c r="P45" i="8"/>
  <c r="O45" i="8"/>
  <c r="N45" i="8"/>
  <c r="M45" i="8"/>
  <c r="L45" i="8"/>
  <c r="K45" i="8"/>
  <c r="J45" i="8"/>
  <c r="I45" i="8"/>
  <c r="H45" i="8"/>
  <c r="F45" i="8"/>
  <c r="E45" i="8"/>
  <c r="D45" i="8"/>
  <c r="C45" i="8"/>
  <c r="B45" i="8"/>
  <c r="Q44" i="8"/>
  <c r="P44" i="8"/>
  <c r="O44" i="8"/>
  <c r="N44" i="8"/>
  <c r="M44" i="8"/>
  <c r="L44" i="8"/>
  <c r="K44" i="8"/>
  <c r="J44" i="8"/>
  <c r="I44" i="8"/>
  <c r="H44" i="8"/>
  <c r="F44" i="8"/>
  <c r="E44" i="8"/>
  <c r="D44" i="8"/>
  <c r="C44" i="8"/>
  <c r="B44" i="8"/>
  <c r="Q43" i="8"/>
  <c r="P43" i="8"/>
  <c r="O43" i="8"/>
  <c r="N43" i="8"/>
  <c r="M43" i="8"/>
  <c r="L43" i="8"/>
  <c r="K43" i="8"/>
  <c r="J43" i="8"/>
  <c r="I43" i="8"/>
  <c r="H43" i="8"/>
  <c r="F43" i="8"/>
  <c r="E43" i="8"/>
  <c r="D43" i="8"/>
  <c r="C43" i="8"/>
  <c r="B43" i="8"/>
  <c r="Q42" i="8"/>
  <c r="P42" i="8"/>
  <c r="O42" i="8"/>
  <c r="N42" i="8"/>
  <c r="M42" i="8"/>
  <c r="L42" i="8"/>
  <c r="K42" i="8"/>
  <c r="J42" i="8"/>
  <c r="I42" i="8"/>
  <c r="H42" i="8"/>
  <c r="F42" i="8"/>
  <c r="E42" i="8"/>
  <c r="D42" i="8"/>
  <c r="C42" i="8"/>
  <c r="B42" i="8"/>
  <c r="Q41" i="8"/>
  <c r="P41" i="8"/>
  <c r="O41" i="8"/>
  <c r="N41" i="8"/>
  <c r="M41" i="8"/>
  <c r="L41" i="8"/>
  <c r="K41" i="8"/>
  <c r="J41" i="8"/>
  <c r="I41" i="8"/>
  <c r="H41" i="8"/>
  <c r="F41" i="8"/>
  <c r="E41" i="8"/>
  <c r="D41" i="8"/>
  <c r="C41" i="8"/>
  <c r="B41" i="8"/>
  <c r="Q40" i="8"/>
  <c r="P40" i="8"/>
  <c r="O40" i="8"/>
  <c r="N40" i="8"/>
  <c r="M40" i="8"/>
  <c r="L40" i="8"/>
  <c r="K40" i="8"/>
  <c r="J40" i="8"/>
  <c r="I40" i="8"/>
  <c r="H40" i="8"/>
  <c r="F40" i="8"/>
  <c r="E40" i="8"/>
  <c r="D40" i="8"/>
  <c r="C40" i="8"/>
  <c r="B40" i="8"/>
  <c r="Q39" i="8"/>
  <c r="P39" i="8"/>
  <c r="O39" i="8"/>
  <c r="N39" i="8"/>
  <c r="M39" i="8"/>
  <c r="L39" i="8"/>
  <c r="K39" i="8"/>
  <c r="J39" i="8"/>
  <c r="I39" i="8"/>
  <c r="H39" i="8"/>
  <c r="F39" i="8"/>
  <c r="E39" i="8"/>
  <c r="D39" i="8"/>
  <c r="C39" i="8"/>
  <c r="B39" i="8"/>
  <c r="Q38" i="8"/>
  <c r="P38" i="8"/>
  <c r="O38" i="8"/>
  <c r="N38" i="8"/>
  <c r="M38" i="8"/>
  <c r="L38" i="8"/>
  <c r="K38" i="8"/>
  <c r="J38" i="8"/>
  <c r="I38" i="8"/>
  <c r="H38" i="8"/>
  <c r="F38" i="8"/>
  <c r="E38" i="8"/>
  <c r="D38" i="8"/>
  <c r="C38" i="8"/>
  <c r="B38" i="8"/>
  <c r="Q37" i="8"/>
  <c r="P37" i="8"/>
  <c r="O37" i="8"/>
  <c r="N37" i="8"/>
  <c r="M37" i="8"/>
  <c r="L37" i="8"/>
  <c r="K37" i="8"/>
  <c r="J37" i="8"/>
  <c r="I37" i="8"/>
  <c r="H37" i="8"/>
  <c r="F37" i="8"/>
  <c r="E37" i="8"/>
  <c r="D37" i="8"/>
  <c r="C37" i="8"/>
  <c r="B37" i="8"/>
  <c r="Q36" i="8"/>
  <c r="P36" i="8"/>
  <c r="O36" i="8"/>
  <c r="N36" i="8"/>
  <c r="M36" i="8"/>
  <c r="L36" i="8"/>
  <c r="K36" i="8"/>
  <c r="J36" i="8"/>
  <c r="I36" i="8"/>
  <c r="H36" i="8"/>
  <c r="F36" i="8"/>
  <c r="E36" i="8"/>
  <c r="D36" i="8"/>
  <c r="C36" i="8"/>
  <c r="B36" i="8"/>
  <c r="Q35" i="8"/>
  <c r="P35" i="8"/>
  <c r="O35" i="8"/>
  <c r="N35" i="8"/>
  <c r="M35" i="8"/>
  <c r="L35" i="8"/>
  <c r="K35" i="8"/>
  <c r="J35" i="8"/>
  <c r="I35" i="8"/>
  <c r="H35" i="8"/>
  <c r="F35" i="8"/>
  <c r="E35" i="8"/>
  <c r="D35" i="8"/>
  <c r="C35" i="8"/>
  <c r="B35" i="8"/>
  <c r="Q34" i="8"/>
  <c r="P34" i="8"/>
  <c r="O34" i="8"/>
  <c r="N34" i="8"/>
  <c r="M34" i="8"/>
  <c r="L34" i="8"/>
  <c r="K34" i="8"/>
  <c r="J34" i="8"/>
  <c r="I34" i="8"/>
  <c r="H34" i="8"/>
  <c r="F34" i="8"/>
  <c r="E34" i="8"/>
  <c r="D34" i="8"/>
  <c r="C34" i="8"/>
  <c r="B34" i="8"/>
  <c r="Q33" i="8"/>
  <c r="P33" i="8"/>
  <c r="O33" i="8"/>
  <c r="N33" i="8"/>
  <c r="M33" i="8"/>
  <c r="L33" i="8"/>
  <c r="K33" i="8"/>
  <c r="J33" i="8"/>
  <c r="I33" i="8"/>
  <c r="H33" i="8"/>
  <c r="F33" i="8"/>
  <c r="E33" i="8"/>
  <c r="D33" i="8"/>
  <c r="C33" i="8"/>
  <c r="B33" i="8"/>
  <c r="Q32" i="8"/>
  <c r="P32" i="8"/>
  <c r="O32" i="8"/>
  <c r="N32" i="8"/>
  <c r="M32" i="8"/>
  <c r="L32" i="8"/>
  <c r="K32" i="8"/>
  <c r="J32" i="8"/>
  <c r="I32" i="8"/>
  <c r="H32" i="8"/>
  <c r="F32" i="8"/>
  <c r="E32" i="8"/>
  <c r="D32" i="8"/>
  <c r="C32" i="8"/>
  <c r="B32" i="8"/>
  <c r="Q31" i="8"/>
  <c r="P31" i="8"/>
  <c r="O31" i="8"/>
  <c r="N31" i="8"/>
  <c r="M31" i="8"/>
  <c r="L31" i="8"/>
  <c r="K31" i="8"/>
  <c r="J31" i="8"/>
  <c r="I31" i="8"/>
  <c r="H31" i="8"/>
  <c r="F31" i="8"/>
  <c r="E31" i="8"/>
  <c r="D31" i="8"/>
  <c r="C31" i="8"/>
  <c r="B31" i="8"/>
  <c r="Q30" i="8"/>
  <c r="P30" i="8"/>
  <c r="O30" i="8"/>
  <c r="N30" i="8"/>
  <c r="M30" i="8"/>
  <c r="L30" i="8"/>
  <c r="K30" i="8"/>
  <c r="J30" i="8"/>
  <c r="I30" i="8"/>
  <c r="H30" i="8"/>
  <c r="F30" i="8"/>
  <c r="E30" i="8"/>
  <c r="D30" i="8"/>
  <c r="C30" i="8"/>
  <c r="B30" i="8"/>
  <c r="Q29" i="8"/>
  <c r="P29" i="8"/>
  <c r="O29" i="8"/>
  <c r="N29" i="8"/>
  <c r="M29" i="8"/>
  <c r="L29" i="8"/>
  <c r="K29" i="8"/>
  <c r="J29" i="8"/>
  <c r="I29" i="8"/>
  <c r="H29" i="8"/>
  <c r="F29" i="8"/>
  <c r="E29" i="8"/>
  <c r="D29" i="8"/>
  <c r="C29" i="8"/>
  <c r="B29" i="8"/>
  <c r="Q28" i="8"/>
  <c r="P28" i="8"/>
  <c r="O28" i="8"/>
  <c r="N28" i="8"/>
  <c r="M28" i="8"/>
  <c r="L28" i="8"/>
  <c r="K28" i="8"/>
  <c r="J28" i="8"/>
  <c r="I28" i="8"/>
  <c r="H28" i="8"/>
  <c r="F28" i="8"/>
  <c r="E28" i="8"/>
  <c r="D28" i="8"/>
  <c r="C28" i="8"/>
  <c r="B28" i="8"/>
  <c r="Q27" i="8"/>
  <c r="P27" i="8"/>
  <c r="O27" i="8"/>
  <c r="N27" i="8"/>
  <c r="M27" i="8"/>
  <c r="L27" i="8"/>
  <c r="K27" i="8"/>
  <c r="J27" i="8"/>
  <c r="I27" i="8"/>
  <c r="H27" i="8"/>
  <c r="F27" i="8"/>
  <c r="E27" i="8"/>
  <c r="D27" i="8"/>
  <c r="C27" i="8"/>
  <c r="B27" i="8"/>
  <c r="Q26" i="8"/>
  <c r="P26" i="8"/>
  <c r="O26" i="8"/>
  <c r="N26" i="8"/>
  <c r="M26" i="8"/>
  <c r="L26" i="8"/>
  <c r="K26" i="8"/>
  <c r="J26" i="8"/>
  <c r="I26" i="8"/>
  <c r="H26" i="8"/>
  <c r="F26" i="8"/>
  <c r="E26" i="8"/>
  <c r="D26" i="8"/>
  <c r="C26" i="8"/>
  <c r="B26" i="8"/>
  <c r="Q25" i="8"/>
  <c r="P25" i="8"/>
  <c r="O25" i="8"/>
  <c r="N25" i="8"/>
  <c r="M25" i="8"/>
  <c r="L25" i="8"/>
  <c r="K25" i="8"/>
  <c r="J25" i="8"/>
  <c r="I25" i="8"/>
  <c r="H25" i="8"/>
  <c r="F25" i="8"/>
  <c r="E25" i="8"/>
  <c r="D25" i="8"/>
  <c r="C25" i="8"/>
  <c r="B25" i="8"/>
  <c r="Q24" i="8"/>
  <c r="P24" i="8"/>
  <c r="O24" i="8"/>
  <c r="N24" i="8"/>
  <c r="M24" i="8"/>
  <c r="L24" i="8"/>
  <c r="K24" i="8"/>
  <c r="J24" i="8"/>
  <c r="I24" i="8"/>
  <c r="H24" i="8"/>
  <c r="F24" i="8"/>
  <c r="E24" i="8"/>
  <c r="D24" i="8"/>
  <c r="C24" i="8"/>
  <c r="B24" i="8"/>
  <c r="Q23" i="8"/>
  <c r="P23" i="8"/>
  <c r="O23" i="8"/>
  <c r="N23" i="8"/>
  <c r="M23" i="8"/>
  <c r="L23" i="8"/>
  <c r="K23" i="8"/>
  <c r="J23" i="8"/>
  <c r="I23" i="8"/>
  <c r="H23" i="8"/>
  <c r="F23" i="8"/>
  <c r="E23" i="8"/>
  <c r="D23" i="8"/>
  <c r="C23" i="8"/>
  <c r="B23" i="8"/>
  <c r="Q22" i="8"/>
  <c r="P22" i="8"/>
  <c r="O22" i="8"/>
  <c r="N22" i="8"/>
  <c r="M22" i="8"/>
  <c r="L22" i="8"/>
  <c r="K22" i="8"/>
  <c r="J22" i="8"/>
  <c r="I22" i="8"/>
  <c r="H22" i="8"/>
  <c r="F22" i="8"/>
  <c r="E22" i="8"/>
  <c r="D22" i="8"/>
  <c r="C22" i="8"/>
  <c r="B22" i="8"/>
  <c r="Q21" i="8"/>
  <c r="P21" i="8"/>
  <c r="O21" i="8"/>
  <c r="N21" i="8"/>
  <c r="M21" i="8"/>
  <c r="L21" i="8"/>
  <c r="K21" i="8"/>
  <c r="J21" i="8"/>
  <c r="I21" i="8"/>
  <c r="H21" i="8"/>
  <c r="F21" i="8"/>
  <c r="E21" i="8"/>
  <c r="D21" i="8"/>
  <c r="C21" i="8"/>
  <c r="B21" i="8"/>
  <c r="Q20" i="8"/>
  <c r="P20" i="8"/>
  <c r="O20" i="8"/>
  <c r="N20" i="8"/>
  <c r="M20" i="8"/>
  <c r="L20" i="8"/>
  <c r="K20" i="8"/>
  <c r="J20" i="8"/>
  <c r="I20" i="8"/>
  <c r="H20" i="8"/>
  <c r="F20" i="8"/>
  <c r="E20" i="8"/>
  <c r="D20" i="8"/>
  <c r="C20" i="8"/>
  <c r="B20" i="8"/>
  <c r="Q19" i="8"/>
  <c r="P19" i="8"/>
  <c r="O19" i="8"/>
  <c r="N19" i="8"/>
  <c r="M19" i="8"/>
  <c r="L19" i="8"/>
  <c r="K19" i="8"/>
  <c r="J19" i="8"/>
  <c r="I19" i="8"/>
  <c r="H19" i="8"/>
  <c r="F19" i="8"/>
  <c r="E19" i="8"/>
  <c r="D19" i="8"/>
  <c r="C19" i="8"/>
  <c r="B19" i="8"/>
  <c r="Q18" i="8"/>
  <c r="P18" i="8"/>
  <c r="O18" i="8"/>
  <c r="N18" i="8"/>
  <c r="M18" i="8"/>
  <c r="L18" i="8"/>
  <c r="K18" i="8"/>
  <c r="J18" i="8"/>
  <c r="I18" i="8"/>
  <c r="H18" i="8"/>
  <c r="F18" i="8"/>
  <c r="E18" i="8"/>
  <c r="D18" i="8"/>
  <c r="C18" i="8"/>
  <c r="B18" i="8"/>
  <c r="Q17" i="8"/>
  <c r="P17" i="8"/>
  <c r="O17" i="8"/>
  <c r="N17" i="8"/>
  <c r="M17" i="8"/>
  <c r="L17" i="8"/>
  <c r="K17" i="8"/>
  <c r="J17" i="8"/>
  <c r="I17" i="8"/>
  <c r="H17" i="8"/>
  <c r="F17" i="8"/>
  <c r="E17" i="8"/>
  <c r="D17" i="8"/>
  <c r="C17" i="8"/>
  <c r="B17" i="8"/>
  <c r="Q16" i="8"/>
  <c r="P16" i="8"/>
  <c r="O16" i="8"/>
  <c r="N16" i="8"/>
  <c r="M16" i="8"/>
  <c r="L16" i="8"/>
  <c r="K16" i="8"/>
  <c r="J16" i="8"/>
  <c r="I16" i="8"/>
  <c r="H16" i="8"/>
  <c r="F16" i="8"/>
  <c r="E16" i="8"/>
  <c r="D16" i="8"/>
  <c r="C16" i="8"/>
  <c r="B16" i="8"/>
  <c r="Q15" i="8"/>
  <c r="P15" i="8"/>
  <c r="O15" i="8"/>
  <c r="N15" i="8"/>
  <c r="M15" i="8"/>
  <c r="L15" i="8"/>
  <c r="K15" i="8"/>
  <c r="J15" i="8"/>
  <c r="I15" i="8"/>
  <c r="H15" i="8"/>
  <c r="F15" i="8"/>
  <c r="E15" i="8"/>
  <c r="D15" i="8"/>
  <c r="C15" i="8"/>
  <c r="B15" i="8"/>
  <c r="Q14" i="8"/>
  <c r="P14" i="8"/>
  <c r="O14" i="8"/>
  <c r="N14" i="8"/>
  <c r="M14" i="8"/>
  <c r="L14" i="8"/>
  <c r="K14" i="8"/>
  <c r="J14" i="8"/>
  <c r="I14" i="8"/>
  <c r="H14" i="8"/>
  <c r="F14" i="8"/>
  <c r="E14" i="8"/>
  <c r="D14" i="8"/>
  <c r="C14" i="8"/>
  <c r="B14" i="8"/>
  <c r="Q13" i="8"/>
  <c r="P13" i="8"/>
  <c r="O13" i="8"/>
  <c r="N13" i="8"/>
  <c r="M13" i="8"/>
  <c r="L13" i="8"/>
  <c r="K13" i="8"/>
  <c r="J13" i="8"/>
  <c r="I13" i="8"/>
  <c r="H13" i="8"/>
  <c r="F13" i="8"/>
  <c r="E13" i="8"/>
  <c r="D13" i="8"/>
  <c r="C13" i="8"/>
  <c r="B13" i="8"/>
  <c r="Q12" i="8"/>
  <c r="P12" i="8"/>
  <c r="O12" i="8"/>
  <c r="N12" i="8"/>
  <c r="M12" i="8"/>
  <c r="L12" i="8"/>
  <c r="K12" i="8"/>
  <c r="J12" i="8"/>
  <c r="I12" i="8"/>
  <c r="H12" i="8"/>
  <c r="F12" i="8"/>
  <c r="E12" i="8"/>
  <c r="D12" i="8"/>
  <c r="C12" i="8"/>
  <c r="B12" i="8"/>
  <c r="Q11" i="8"/>
  <c r="P11" i="8"/>
  <c r="O11" i="8"/>
  <c r="N11" i="8"/>
  <c r="M11" i="8"/>
  <c r="L11" i="8"/>
  <c r="K11" i="8"/>
  <c r="J11" i="8"/>
  <c r="I11" i="8"/>
  <c r="H11" i="8"/>
  <c r="F11" i="8"/>
  <c r="E11" i="8"/>
  <c r="D11" i="8"/>
  <c r="C11" i="8"/>
  <c r="B11" i="8"/>
  <c r="Q10" i="8"/>
  <c r="P10" i="8"/>
  <c r="O10" i="8"/>
  <c r="N10" i="8"/>
  <c r="M10" i="8"/>
  <c r="L10" i="8"/>
  <c r="K10" i="8"/>
  <c r="J10" i="8"/>
  <c r="I10" i="8"/>
  <c r="H10" i="8"/>
  <c r="F10" i="8"/>
  <c r="E10" i="8"/>
  <c r="D10" i="8"/>
  <c r="C10" i="8"/>
  <c r="B10" i="8"/>
  <c r="Q9" i="8"/>
  <c r="P9" i="8"/>
  <c r="O9" i="8"/>
  <c r="N9" i="8"/>
  <c r="M9" i="8"/>
  <c r="L9" i="8"/>
  <c r="K9" i="8"/>
  <c r="J9" i="8"/>
  <c r="I9" i="8"/>
  <c r="H9" i="8"/>
  <c r="F9" i="8"/>
  <c r="E9" i="8"/>
  <c r="D9" i="8"/>
  <c r="C9" i="8"/>
  <c r="B9" i="8"/>
  <c r="Q8" i="8"/>
  <c r="P8" i="8"/>
  <c r="O8" i="8"/>
  <c r="N8" i="8"/>
  <c r="M8" i="8"/>
  <c r="L8" i="8"/>
  <c r="K8" i="8"/>
  <c r="J8" i="8"/>
  <c r="I8" i="8"/>
  <c r="H8" i="8"/>
  <c r="F8" i="8"/>
  <c r="E8" i="8"/>
  <c r="D8" i="8"/>
  <c r="C8" i="8"/>
  <c r="B8" i="8"/>
  <c r="G12" i="7"/>
  <c r="P11" i="7"/>
  <c r="G11" i="7"/>
  <c r="E11" i="7"/>
  <c r="P10" i="7"/>
  <c r="G10" i="7"/>
  <c r="E10" i="7"/>
  <c r="P9" i="7"/>
  <c r="G9" i="7"/>
  <c r="E9" i="7"/>
  <c r="P8" i="7"/>
  <c r="E8" i="7"/>
  <c r="A7" i="6"/>
  <c r="K7" i="11"/>
  <c r="D7" i="6"/>
  <c r="G7" i="11"/>
  <c r="D7" i="11"/>
  <c r="F7" i="11"/>
  <c r="J7" i="11"/>
  <c r="E7" i="11"/>
  <c r="M7" i="11"/>
  <c r="K7" i="6"/>
  <c r="L7" i="11"/>
  <c r="N7" i="11"/>
  <c r="I7" i="6"/>
  <c r="L7" i="6"/>
  <c r="E28" i="7" l="1"/>
  <c r="K33" i="7"/>
  <c r="O15" i="16"/>
  <c r="O9" i="16"/>
  <c r="B14" i="16"/>
  <c r="B16" i="16"/>
  <c r="N22" i="7"/>
  <c r="B25" i="7"/>
  <c r="B31" i="7"/>
  <c r="J28" i="7"/>
  <c r="J31" i="7"/>
  <c r="K7" i="16"/>
  <c r="K29" i="7"/>
  <c r="B30" i="7"/>
  <c r="I8" i="16"/>
  <c r="M26" i="7"/>
  <c r="J21" i="7"/>
  <c r="K19" i="16"/>
  <c r="L31" i="7"/>
  <c r="D29" i="7"/>
  <c r="Q16" i="16"/>
  <c r="I17" i="16"/>
  <c r="J32" i="7"/>
  <c r="I7" i="16"/>
  <c r="C34" i="7"/>
  <c r="K20" i="16"/>
  <c r="K18" i="16"/>
  <c r="E23" i="7"/>
  <c r="M22" i="7"/>
  <c r="Q7" i="16"/>
  <c r="I13" i="16"/>
  <c r="K32" i="7"/>
  <c r="C13" i="16"/>
  <c r="B11" i="16"/>
  <c r="B17" i="16"/>
  <c r="C12" i="16"/>
  <c r="F17" i="16"/>
  <c r="N17" i="16"/>
  <c r="B10" i="16"/>
  <c r="N7" i="16"/>
  <c r="I9" i="16"/>
  <c r="K9" i="16"/>
  <c r="K11" i="16"/>
  <c r="I16" i="16"/>
  <c r="Q15" i="16"/>
  <c r="K27" i="7"/>
  <c r="Q11" i="16"/>
  <c r="J19" i="16"/>
  <c r="J27" i="7"/>
  <c r="H30" i="7"/>
  <c r="P27" i="7"/>
  <c r="Q18" i="16"/>
  <c r="L17" i="16"/>
  <c r="E30" i="7"/>
  <c r="M33" i="7"/>
  <c r="E19" i="16"/>
  <c r="M19" i="16"/>
  <c r="I18" i="16"/>
  <c r="J16" i="16"/>
  <c r="J14" i="16"/>
  <c r="B20" i="16"/>
  <c r="I10" i="16"/>
  <c r="Q17" i="16"/>
  <c r="C22" i="7"/>
  <c r="H27" i="7"/>
  <c r="I14" i="16"/>
  <c r="Q28" i="7"/>
  <c r="E21" i="7"/>
  <c r="J24" i="7"/>
  <c r="B23" i="7"/>
  <c r="F34" i="7"/>
  <c r="Q19" i="16"/>
  <c r="P26" i="7"/>
  <c r="H32" i="7"/>
  <c r="E29" i="7"/>
  <c r="C21" i="7"/>
  <c r="K24" i="7"/>
  <c r="M23" i="7"/>
  <c r="H24" i="7"/>
  <c r="H25" i="7"/>
  <c r="P23" i="7"/>
  <c r="Q21" i="7"/>
  <c r="O34" i="7"/>
  <c r="D21" i="7"/>
  <c r="B19" i="16"/>
  <c r="Q33" i="7"/>
  <c r="J25" i="7"/>
  <c r="Q14" i="16"/>
  <c r="I15" i="16"/>
  <c r="B28" i="7"/>
  <c r="C16" i="16"/>
  <c r="Q9" i="16"/>
  <c r="H31" i="7"/>
  <c r="Q34" i="7"/>
  <c r="P29" i="7"/>
  <c r="P16" i="16"/>
  <c r="B18" i="16"/>
  <c r="P13" i="16"/>
  <c r="H12" i="16"/>
  <c r="H14" i="16"/>
  <c r="P15" i="16"/>
  <c r="B12" i="16"/>
  <c r="D28" i="7"/>
  <c r="P8" i="16"/>
  <c r="H8" i="16"/>
  <c r="P10" i="16"/>
  <c r="H13" i="16"/>
  <c r="B9" i="16"/>
  <c r="J18" i="16"/>
  <c r="H9" i="16"/>
  <c r="P12" i="16"/>
  <c r="K8" i="16"/>
  <c r="K12" i="16"/>
  <c r="K17" i="16"/>
  <c r="B22" i="7"/>
  <c r="H17" i="16"/>
  <c r="P17" i="16"/>
  <c r="H10" i="16"/>
  <c r="P9" i="16"/>
  <c r="Q24" i="7"/>
  <c r="J12" i="16"/>
  <c r="H18" i="16"/>
  <c r="O31" i="7"/>
  <c r="P18" i="16"/>
  <c r="P22" i="7"/>
  <c r="H34" i="7"/>
  <c r="P34" i="7"/>
  <c r="H22" i="7"/>
  <c r="C30" i="7"/>
  <c r="K30" i="7"/>
  <c r="Q20" i="16"/>
  <c r="P30" i="7"/>
  <c r="H11" i="16"/>
  <c r="H19" i="16"/>
  <c r="H15" i="16"/>
  <c r="B24" i="7"/>
  <c r="J29" i="7"/>
  <c r="C26" i="7"/>
  <c r="K26" i="7"/>
  <c r="P14" i="16"/>
  <c r="P7" i="16"/>
  <c r="I19" i="16"/>
  <c r="P19" i="16"/>
  <c r="O28" i="7"/>
  <c r="Q25" i="7"/>
  <c r="J22" i="7"/>
  <c r="Q26" i="7"/>
  <c r="I28" i="7"/>
  <c r="I31" i="7"/>
  <c r="O24" i="7"/>
  <c r="Q30" i="7"/>
  <c r="G34" i="7"/>
  <c r="B33" i="7"/>
  <c r="J33" i="7"/>
  <c r="G27" i="7"/>
  <c r="H28" i="7"/>
  <c r="I30" i="7"/>
  <c r="Q27" i="7"/>
  <c r="Q31" i="7"/>
  <c r="I34" i="7"/>
  <c r="P21" i="7"/>
  <c r="C29" i="7"/>
  <c r="I24" i="7"/>
  <c r="G28" i="7"/>
  <c r="P24" i="7"/>
  <c r="B26" i="7"/>
  <c r="H23" i="7"/>
  <c r="H26" i="7"/>
  <c r="O29" i="7"/>
  <c r="G25" i="7"/>
  <c r="I33" i="7"/>
  <c r="P32" i="7"/>
  <c r="O26" i="7"/>
  <c r="Q22" i="7"/>
  <c r="O27" i="7"/>
  <c r="G29" i="7"/>
  <c r="G21" i="7"/>
  <c r="K25" i="7"/>
  <c r="O25" i="7"/>
  <c r="O33" i="7"/>
  <c r="H33" i="7"/>
  <c r="P33" i="7"/>
  <c r="J23" i="7"/>
  <c r="Q32" i="7"/>
  <c r="P31" i="7"/>
  <c r="G31" i="7"/>
  <c r="G22" i="7"/>
  <c r="I21" i="7"/>
  <c r="I25" i="7"/>
  <c r="G33" i="7"/>
  <c r="I32" i="7"/>
  <c r="B21" i="7"/>
  <c r="Q23" i="7"/>
  <c r="Q29" i="7"/>
  <c r="B32" i="7"/>
  <c r="G30" i="7"/>
  <c r="G32" i="7"/>
  <c r="P25" i="7"/>
  <c r="H9" i="7"/>
  <c r="N29" i="7"/>
  <c r="AH14" i="14"/>
  <c r="Z14" i="14"/>
  <c r="AG14" i="14"/>
  <c r="Y14" i="14"/>
  <c r="AF14" i="14"/>
  <c r="X14" i="14"/>
  <c r="AE14" i="14"/>
  <c r="W14" i="14"/>
  <c r="AD14" i="14"/>
  <c r="V14" i="14"/>
  <c r="AC14" i="14"/>
  <c r="U14" i="14"/>
  <c r="AJ14" i="14"/>
  <c r="AB14" i="14"/>
  <c r="AI14" i="14"/>
  <c r="AA14" i="14"/>
  <c r="AC15" i="10"/>
  <c r="U15" i="10"/>
  <c r="AJ15" i="10"/>
  <c r="AB15" i="10"/>
  <c r="AI15" i="10"/>
  <c r="AA15" i="10"/>
  <c r="AH15" i="10"/>
  <c r="Z15" i="10"/>
  <c r="AG15" i="10"/>
  <c r="Y15" i="10"/>
  <c r="AF15" i="10"/>
  <c r="X15" i="10"/>
  <c r="AE15" i="10"/>
  <c r="W15" i="10"/>
  <c r="V15" i="10"/>
  <c r="AD15" i="10"/>
  <c r="AK24" i="14"/>
  <c r="AC24" i="14"/>
  <c r="U24" i="14"/>
  <c r="AJ24" i="14"/>
  <c r="AB24" i="14"/>
  <c r="AI24" i="14"/>
  <c r="AA24" i="14"/>
  <c r="AH24" i="14"/>
  <c r="Z24" i="14"/>
  <c r="AG24" i="14"/>
  <c r="Y24" i="14"/>
  <c r="AF24" i="14"/>
  <c r="X24" i="14"/>
  <c r="AE24" i="14"/>
  <c r="W24" i="14"/>
  <c r="AD24" i="14"/>
  <c r="V24" i="14"/>
  <c r="AF26" i="10"/>
  <c r="X26" i="10"/>
  <c r="AE26" i="10"/>
  <c r="W26" i="10"/>
  <c r="AD26" i="10"/>
  <c r="V26" i="10"/>
  <c r="AK26" i="10"/>
  <c r="AC26" i="10"/>
  <c r="U26" i="10"/>
  <c r="AJ26" i="10"/>
  <c r="AB26" i="10"/>
  <c r="AI26" i="10"/>
  <c r="AA26" i="10"/>
  <c r="AH26" i="10"/>
  <c r="Z26" i="10"/>
  <c r="AG26" i="10"/>
  <c r="Y26" i="10"/>
  <c r="E27" i="7"/>
  <c r="N28" i="7"/>
  <c r="F29" i="7"/>
  <c r="C31" i="7"/>
  <c r="I20" i="7"/>
  <c r="Q20" i="7"/>
  <c r="G41" i="8"/>
  <c r="G49" i="8"/>
  <c r="H16" i="7"/>
  <c r="C28" i="7"/>
  <c r="O32" i="7"/>
  <c r="F25" i="7"/>
  <c r="N31" i="7"/>
  <c r="H20" i="7"/>
  <c r="E32" i="7"/>
  <c r="M11" i="7"/>
  <c r="O16" i="7"/>
  <c r="P16" i="7"/>
  <c r="P20" i="7"/>
  <c r="D33" i="7"/>
  <c r="G13" i="8"/>
  <c r="G21" i="8"/>
  <c r="G29" i="8"/>
  <c r="M12" i="7"/>
  <c r="H18" i="7"/>
  <c r="M9" i="7"/>
  <c r="E13" i="7"/>
  <c r="N10" i="7"/>
  <c r="N15" i="7"/>
  <c r="G14" i="8"/>
  <c r="G22" i="8"/>
  <c r="G30" i="8"/>
  <c r="L13" i="7"/>
  <c r="P13" i="7" s="1"/>
  <c r="F14" i="7"/>
  <c r="P14" i="7"/>
  <c r="L15" i="7"/>
  <c r="P18" i="7"/>
  <c r="K19" i="7"/>
  <c r="O20" i="7"/>
  <c r="N24" i="7"/>
  <c r="Q12" i="7"/>
  <c r="D13" i="7"/>
  <c r="I14" i="7"/>
  <c r="Q14" i="7"/>
  <c r="D17" i="7"/>
  <c r="N17" i="7"/>
  <c r="J20" i="7"/>
  <c r="N14" i="7"/>
  <c r="F33" i="7"/>
  <c r="F24" i="7"/>
  <c r="N26" i="7"/>
  <c r="G36" i="8"/>
  <c r="G44" i="8"/>
  <c r="O12" i="7"/>
  <c r="L17" i="7"/>
  <c r="G52" i="8"/>
  <c r="K21" i="7"/>
  <c r="B12" i="7"/>
  <c r="K12" i="7"/>
  <c r="M8" i="7"/>
  <c r="N8" i="7"/>
  <c r="F13" i="7"/>
  <c r="B14" i="7"/>
  <c r="K14" i="7"/>
  <c r="C14" i="7"/>
  <c r="L14" i="7"/>
  <c r="M14" i="7"/>
  <c r="F15" i="7"/>
  <c r="O15" i="7"/>
  <c r="P15" i="7"/>
  <c r="B16" i="7"/>
  <c r="K16" i="7"/>
  <c r="L16" i="7"/>
  <c r="G40" i="8"/>
  <c r="O17" i="7"/>
  <c r="H17" i="7"/>
  <c r="P17" i="7"/>
  <c r="B18" i="7"/>
  <c r="K18" i="7"/>
  <c r="C18" i="7"/>
  <c r="M18" i="7"/>
  <c r="G48" i="8"/>
  <c r="O19" i="7"/>
  <c r="H19" i="7"/>
  <c r="P19" i="7"/>
  <c r="I19" i="7"/>
  <c r="Q19" i="7"/>
  <c r="B20" i="7"/>
  <c r="K20" i="7"/>
  <c r="C20" i="7"/>
  <c r="G39" i="8"/>
  <c r="G47" i="8"/>
  <c r="M10" i="7"/>
  <c r="G11" i="8"/>
  <c r="G19" i="8"/>
  <c r="G27" i="8"/>
  <c r="M21" i="7"/>
  <c r="B13" i="7"/>
  <c r="O14" i="7"/>
  <c r="K15" i="7"/>
  <c r="K17" i="7"/>
  <c r="O18" i="7"/>
  <c r="G9" i="8"/>
  <c r="N9" i="7"/>
  <c r="G12" i="8"/>
  <c r="G20" i="8"/>
  <c r="I13" i="7"/>
  <c r="G28" i="8"/>
  <c r="I15" i="7"/>
  <c r="Q15" i="7"/>
  <c r="T20" i="14"/>
  <c r="J13" i="7"/>
  <c r="N16" i="7"/>
  <c r="G37" i="8"/>
  <c r="J17" i="7"/>
  <c r="C17" i="7"/>
  <c r="N18" i="7"/>
  <c r="G45" i="8"/>
  <c r="J19" i="7"/>
  <c r="C19" i="7"/>
  <c r="L19" i="7"/>
  <c r="E20" i="7"/>
  <c r="N20" i="7"/>
  <c r="G53" i="8"/>
  <c r="M13" i="7"/>
  <c r="G10" i="8"/>
  <c r="G18" i="8"/>
  <c r="G26" i="8"/>
  <c r="M15" i="7"/>
  <c r="M17" i="7"/>
  <c r="D19" i="7"/>
  <c r="M19" i="7"/>
  <c r="N19" i="7"/>
  <c r="G17" i="8"/>
  <c r="C13" i="7"/>
  <c r="G25" i="8"/>
  <c r="H14" i="7"/>
  <c r="C15" i="7"/>
  <c r="G33" i="8"/>
  <c r="A20" i="14"/>
  <c r="A21" i="14" s="1"/>
  <c r="A22" i="14" s="1"/>
  <c r="A23" i="14" s="1"/>
  <c r="A24" i="14" s="1"/>
  <c r="A25" i="14" s="1"/>
  <c r="A26" i="14" s="1"/>
  <c r="A27" i="14" s="1"/>
  <c r="A28" i="14" s="1"/>
  <c r="A29" i="14" s="1"/>
  <c r="A30" i="14" s="1"/>
  <c r="D14" i="7"/>
  <c r="G24" i="8"/>
  <c r="G8" i="8"/>
  <c r="G16" i="8"/>
  <c r="G32" i="8"/>
  <c r="G15" i="8"/>
  <c r="G23" i="8"/>
  <c r="J14" i="7"/>
  <c r="G31" i="8"/>
  <c r="L12" i="7"/>
  <c r="H13" i="7"/>
  <c r="H15" i="7"/>
  <c r="C16" i="7"/>
  <c r="D16" i="7"/>
  <c r="M16" i="7"/>
  <c r="L18" i="7"/>
  <c r="D18" i="7"/>
  <c r="L20" i="7"/>
  <c r="D20" i="7"/>
  <c r="M20" i="7"/>
  <c r="T23" i="14"/>
  <c r="T22" i="14" s="1"/>
  <c r="F17" i="7"/>
  <c r="B15" i="7"/>
  <c r="J15" i="7"/>
  <c r="G38" i="8"/>
  <c r="I17" i="7"/>
  <c r="Q17" i="7"/>
  <c r="G46" i="8"/>
  <c r="G54" i="8"/>
  <c r="T21" i="10"/>
  <c r="T25" i="10"/>
  <c r="B17" i="7"/>
  <c r="B19" i="7"/>
  <c r="D15" i="7"/>
  <c r="F18" i="7"/>
  <c r="G35" i="8"/>
  <c r="G43" i="8"/>
  <c r="G51" i="8"/>
  <c r="A20" i="10"/>
  <c r="A21" i="10" s="1"/>
  <c r="A22" i="10" s="1"/>
  <c r="A23" i="10" s="1"/>
  <c r="A24" i="10" s="1"/>
  <c r="A25" i="10" s="1"/>
  <c r="A26" i="10" s="1"/>
  <c r="A27" i="10" s="1"/>
  <c r="A28" i="10" s="1"/>
  <c r="A29" i="10" s="1"/>
  <c r="A30" i="10" s="1"/>
  <c r="F19" i="7"/>
  <c r="F20" i="7"/>
  <c r="G34" i="8"/>
  <c r="I16" i="7"/>
  <c r="Q16" i="7"/>
  <c r="G42" i="8"/>
  <c r="I18" i="7"/>
  <c r="Q18" i="7"/>
  <c r="G50" i="8"/>
  <c r="T14" i="10"/>
  <c r="F16" i="7"/>
  <c r="J16" i="7"/>
  <c r="J18" i="7"/>
  <c r="A32" i="14"/>
  <c r="A33" i="14" s="1"/>
  <c r="A34" i="14" s="1"/>
  <c r="A35" i="14" s="1"/>
  <c r="A36" i="14" s="1"/>
  <c r="A37" i="14" s="1"/>
  <c r="A38" i="14" s="1"/>
  <c r="A39" i="14" s="1"/>
  <c r="A40" i="14" s="1"/>
  <c r="A41" i="14" s="1"/>
  <c r="A42" i="14" s="1"/>
  <c r="A43" i="14"/>
  <c r="T6" i="14"/>
  <c r="T7" i="10"/>
  <c r="U7" i="10" s="1"/>
  <c r="A43" i="10"/>
  <c r="A32" i="10"/>
  <c r="A33" i="10" s="1"/>
  <c r="A34" i="10" s="1"/>
  <c r="A35" i="10" s="1"/>
  <c r="A36" i="10" s="1"/>
  <c r="A37" i="10" s="1"/>
  <c r="A38" i="10" s="1"/>
  <c r="A39" i="10" s="1"/>
  <c r="A40" i="10" s="1"/>
  <c r="A41" i="10" s="1"/>
  <c r="A42" i="10" s="1"/>
  <c r="T13" i="14"/>
  <c r="H14" i="11"/>
  <c r="O14" i="11"/>
  <c r="A14" i="11"/>
  <c r="F22" i="11"/>
  <c r="P22" i="6"/>
  <c r="O14" i="6"/>
  <c r="D14" i="11"/>
  <c r="A22" i="11"/>
  <c r="G22" i="11"/>
  <c r="N22" i="11"/>
  <c r="I22" i="6"/>
  <c r="H22" i="11"/>
  <c r="D22" i="6"/>
  <c r="B22" i="11"/>
  <c r="B22" i="6"/>
  <c r="K22" i="6"/>
  <c r="E22" i="11"/>
  <c r="C22" i="11"/>
  <c r="H22" i="6"/>
  <c r="L14" i="6"/>
  <c r="E22" i="6"/>
  <c r="O7" i="11"/>
  <c r="M7" i="6"/>
  <c r="C22" i="6"/>
  <c r="H7" i="11"/>
  <c r="N14" i="11"/>
  <c r="F22" i="6"/>
  <c r="M22" i="11"/>
  <c r="I22" i="11"/>
  <c r="A14" i="6"/>
  <c r="E14" i="6"/>
  <c r="G22" i="6"/>
  <c r="H14" i="6"/>
  <c r="K22" i="11"/>
  <c r="J14" i="11"/>
  <c r="A22" i="6"/>
  <c r="G14" i="11"/>
  <c r="P7" i="6"/>
  <c r="C14" i="11"/>
  <c r="F14" i="11"/>
  <c r="O7" i="6"/>
  <c r="N7" i="6"/>
  <c r="B14" i="11"/>
  <c r="P14" i="6"/>
  <c r="G14" i="6"/>
  <c r="L22" i="6"/>
  <c r="O22" i="6"/>
  <c r="F7" i="6"/>
  <c r="K14" i="6"/>
  <c r="E14" i="11"/>
  <c r="I7" i="11"/>
  <c r="F14" i="6"/>
  <c r="G7" i="6"/>
  <c r="C14" i="6"/>
  <c r="N14" i="6"/>
  <c r="J22" i="11"/>
  <c r="H7" i="6"/>
  <c r="P14" i="11"/>
  <c r="M14" i="11"/>
  <c r="B7" i="6"/>
  <c r="I14" i="11"/>
  <c r="C7" i="6"/>
  <c r="D22" i="11"/>
  <c r="P22" i="11"/>
  <c r="L14" i="11"/>
  <c r="B7" i="11"/>
  <c r="K14" i="11"/>
  <c r="E7" i="6"/>
  <c r="M22" i="6"/>
  <c r="J7" i="6"/>
  <c r="O22" i="11"/>
  <c r="L22" i="11"/>
  <c r="C7" i="11"/>
  <c r="I14" i="6"/>
  <c r="J22" i="6"/>
  <c r="M14" i="6"/>
  <c r="J14" i="6"/>
  <c r="P7" i="11"/>
  <c r="D14" i="6"/>
  <c r="N22" i="6"/>
  <c r="E12" i="7" l="1"/>
  <c r="G14" i="7"/>
  <c r="AH13" i="14"/>
  <c r="Z13" i="14"/>
  <c r="AG13" i="14"/>
  <c r="Y13" i="14"/>
  <c r="AF13" i="14"/>
  <c r="X13" i="14"/>
  <c r="AE13" i="14"/>
  <c r="W13" i="14"/>
  <c r="AD13" i="14"/>
  <c r="V13" i="14"/>
  <c r="AC13" i="14"/>
  <c r="U13" i="14"/>
  <c r="AJ13" i="14"/>
  <c r="AB13" i="14"/>
  <c r="AI13" i="14"/>
  <c r="AA13" i="14"/>
  <c r="AC14" i="10"/>
  <c r="U14" i="10"/>
  <c r="AJ14" i="10"/>
  <c r="AB14" i="10"/>
  <c r="AI14" i="10"/>
  <c r="AA14" i="10"/>
  <c r="AH14" i="10"/>
  <c r="Z14" i="10"/>
  <c r="AG14" i="10"/>
  <c r="Y14" i="10"/>
  <c r="AF14" i="10"/>
  <c r="X14" i="10"/>
  <c r="AE14" i="10"/>
  <c r="W14" i="10"/>
  <c r="AD14" i="10"/>
  <c r="V14" i="10"/>
  <c r="AE22" i="14"/>
  <c r="W22" i="14"/>
  <c r="AD22" i="14"/>
  <c r="V22" i="14"/>
  <c r="AK22" i="14"/>
  <c r="AC22" i="14"/>
  <c r="U22" i="14"/>
  <c r="AJ22" i="14"/>
  <c r="AB22" i="14"/>
  <c r="AI22" i="14"/>
  <c r="AA22" i="14"/>
  <c r="AH22" i="14"/>
  <c r="Z22" i="14"/>
  <c r="AG22" i="14"/>
  <c r="Y22" i="14"/>
  <c r="AF22" i="14"/>
  <c r="X22" i="14"/>
  <c r="T19" i="14"/>
  <c r="AD23" i="14"/>
  <c r="V23" i="14"/>
  <c r="AK23" i="14"/>
  <c r="AC23" i="14"/>
  <c r="U23" i="14"/>
  <c r="AJ23" i="14"/>
  <c r="AB23" i="14"/>
  <c r="AI23" i="14"/>
  <c r="AA23" i="14"/>
  <c r="AH23" i="14"/>
  <c r="Z23" i="14"/>
  <c r="AG23" i="14"/>
  <c r="Y23" i="14"/>
  <c r="AF23" i="14"/>
  <c r="X23" i="14"/>
  <c r="AE23" i="14"/>
  <c r="W23" i="14"/>
  <c r="AG25" i="10"/>
  <c r="Y25" i="10"/>
  <c r="AF25" i="10"/>
  <c r="X25" i="10"/>
  <c r="AE25" i="10"/>
  <c r="W25" i="10"/>
  <c r="AD25" i="10"/>
  <c r="V25" i="10"/>
  <c r="AK25" i="10"/>
  <c r="AC25" i="10"/>
  <c r="U25" i="10"/>
  <c r="AJ25" i="10"/>
  <c r="AB25" i="10"/>
  <c r="AI25" i="10"/>
  <c r="AA25" i="10"/>
  <c r="AH25" i="10"/>
  <c r="Z25" i="10"/>
  <c r="AI21" i="10"/>
  <c r="AA21" i="10"/>
  <c r="AH21" i="10"/>
  <c r="Z21" i="10"/>
  <c r="AG21" i="10"/>
  <c r="Y21" i="10"/>
  <c r="AF21" i="10"/>
  <c r="X21" i="10"/>
  <c r="AE21" i="10"/>
  <c r="W21" i="10"/>
  <c r="AD21" i="10"/>
  <c r="V21" i="10"/>
  <c r="AK21" i="10"/>
  <c r="AC21" i="10"/>
  <c r="U21" i="10"/>
  <c r="AJ21" i="10"/>
  <c r="AB21" i="10"/>
  <c r="AF20" i="14"/>
  <c r="X20" i="14"/>
  <c r="AE20" i="14"/>
  <c r="W20" i="14"/>
  <c r="AD20" i="14"/>
  <c r="V20" i="14"/>
  <c r="AK20" i="14"/>
  <c r="AC20" i="14"/>
  <c r="U20" i="14"/>
  <c r="AJ20" i="14"/>
  <c r="AB20" i="14"/>
  <c r="AI20" i="14"/>
  <c r="AA20" i="14"/>
  <c r="AH20" i="14"/>
  <c r="Z20" i="14"/>
  <c r="AG20" i="14"/>
  <c r="Y20" i="14"/>
  <c r="AH6" i="14"/>
  <c r="Z6" i="14"/>
  <c r="AG6" i="14"/>
  <c r="Y6" i="14"/>
  <c r="AF6" i="14"/>
  <c r="X6" i="14"/>
  <c r="U6" i="14"/>
  <c r="AC6" i="14"/>
  <c r="AJ6" i="14"/>
  <c r="AE6" i="14"/>
  <c r="W6" i="14"/>
  <c r="AD6" i="14"/>
  <c r="V6" i="14"/>
  <c r="AB6" i="14"/>
  <c r="AI6" i="14"/>
  <c r="AA6" i="14"/>
  <c r="AC7" i="10"/>
  <c r="AA7" i="10"/>
  <c r="AJ7" i="10"/>
  <c r="AB7" i="10"/>
  <c r="AH7" i="10"/>
  <c r="Z7" i="10"/>
  <c r="W7" i="10"/>
  <c r="AG7" i="10"/>
  <c r="Y7" i="10"/>
  <c r="AE7" i="10"/>
  <c r="AF7" i="10"/>
  <c r="X7" i="10"/>
  <c r="AD7" i="10"/>
  <c r="V7" i="10"/>
  <c r="AI7" i="10"/>
  <c r="G16" i="7"/>
  <c r="G19" i="7"/>
  <c r="G17" i="7"/>
  <c r="G20" i="7"/>
  <c r="T24" i="10"/>
  <c r="T20" i="10"/>
  <c r="G13" i="7"/>
  <c r="G15" i="7"/>
  <c r="P12" i="7"/>
  <c r="G18" i="7"/>
  <c r="T7" i="14"/>
  <c r="A55" i="14"/>
  <c r="A44" i="14"/>
  <c r="A45" i="14" s="1"/>
  <c r="A46" i="14" s="1"/>
  <c r="A47" i="14" s="1"/>
  <c r="A48" i="14" s="1"/>
  <c r="A49" i="14" s="1"/>
  <c r="A50" i="14" s="1"/>
  <c r="A51" i="14" s="1"/>
  <c r="A52" i="14" s="1"/>
  <c r="A53" i="14" s="1"/>
  <c r="A54" i="14" s="1"/>
  <c r="A55" i="10"/>
  <c r="A44" i="10"/>
  <c r="A45" i="10" s="1"/>
  <c r="A46" i="10" s="1"/>
  <c r="A47" i="10" s="1"/>
  <c r="A48" i="10" s="1"/>
  <c r="A49" i="10" s="1"/>
  <c r="A50" i="10" s="1"/>
  <c r="A51" i="10" s="1"/>
  <c r="A52" i="10" s="1"/>
  <c r="A53" i="10" s="1"/>
  <c r="A54" i="10" s="1"/>
  <c r="T8" i="10"/>
  <c r="T18" i="14"/>
  <c r="F18" i="11"/>
  <c r="A13" i="11"/>
  <c r="N13" i="6"/>
  <c r="A21" i="6"/>
  <c r="N18" i="6"/>
  <c r="B18" i="11"/>
  <c r="P21" i="6"/>
  <c r="L13" i="6"/>
  <c r="O20" i="11"/>
  <c r="N21" i="6"/>
  <c r="E8" i="11"/>
  <c r="B21" i="6"/>
  <c r="B20" i="11"/>
  <c r="B21" i="11"/>
  <c r="L21" i="6"/>
  <c r="I8" i="11"/>
  <c r="G8" i="11"/>
  <c r="N8" i="11"/>
  <c r="C21" i="11"/>
  <c r="K8" i="6"/>
  <c r="D8" i="6"/>
  <c r="L21" i="11"/>
  <c r="O8" i="6"/>
  <c r="F18" i="6"/>
  <c r="G21" i="6"/>
  <c r="H8" i="6"/>
  <c r="D8" i="11"/>
  <c r="N18" i="11"/>
  <c r="K21" i="6"/>
  <c r="J18" i="11"/>
  <c r="C20" i="11"/>
  <c r="H8" i="11"/>
  <c r="E18" i="11"/>
  <c r="M8" i="11"/>
  <c r="A20" i="11"/>
  <c r="P21" i="11"/>
  <c r="I18" i="6"/>
  <c r="F20" i="11"/>
  <c r="L13" i="11"/>
  <c r="P13" i="6"/>
  <c r="B8" i="6"/>
  <c r="K8" i="11"/>
  <c r="F8" i="6"/>
  <c r="E8" i="6"/>
  <c r="J21" i="11"/>
  <c r="L8" i="11"/>
  <c r="D13" i="6"/>
  <c r="E13" i="6"/>
  <c r="D18" i="11"/>
  <c r="B18" i="6"/>
  <c r="C13" i="6"/>
  <c r="A18" i="6"/>
  <c r="B8" i="11"/>
  <c r="H21" i="6"/>
  <c r="J8" i="6"/>
  <c r="G13" i="6"/>
  <c r="J20" i="11"/>
  <c r="P18" i="6"/>
  <c r="M13" i="11"/>
  <c r="G18" i="11"/>
  <c r="G13" i="11"/>
  <c r="F21" i="6"/>
  <c r="L20" i="11"/>
  <c r="J18" i="6"/>
  <c r="E18" i="6"/>
  <c r="H13" i="6"/>
  <c r="L18" i="11"/>
  <c r="J13" i="6"/>
  <c r="I20" i="11"/>
  <c r="J8" i="11"/>
  <c r="I8" i="6"/>
  <c r="K18" i="11"/>
  <c r="N8" i="6"/>
  <c r="C21" i="6"/>
  <c r="M20" i="11"/>
  <c r="J21" i="6"/>
  <c r="F8" i="11"/>
  <c r="O13" i="11"/>
  <c r="P8" i="11"/>
  <c r="E20" i="11"/>
  <c r="K13" i="11"/>
  <c r="A21" i="11"/>
  <c r="D21" i="6"/>
  <c r="P20" i="11"/>
  <c r="B13" i="6"/>
  <c r="M8" i="6"/>
  <c r="E13" i="11"/>
  <c r="B13" i="11"/>
  <c r="K21" i="11"/>
  <c r="A13" i="6"/>
  <c r="A8" i="6"/>
  <c r="D13" i="11"/>
  <c r="M21" i="11"/>
  <c r="O21" i="11"/>
  <c r="F13" i="11"/>
  <c r="M21" i="6"/>
  <c r="C13" i="11"/>
  <c r="F13" i="6"/>
  <c r="G20" i="11"/>
  <c r="N21" i="11"/>
  <c r="L18" i="6"/>
  <c r="G21" i="11"/>
  <c r="H18" i="11"/>
  <c r="I13" i="11"/>
  <c r="P18" i="11"/>
  <c r="H13" i="11"/>
  <c r="I21" i="11"/>
  <c r="G18" i="6"/>
  <c r="C18" i="6"/>
  <c r="A18" i="11"/>
  <c r="E21" i="11"/>
  <c r="N20" i="11"/>
  <c r="D18" i="6"/>
  <c r="M18" i="11"/>
  <c r="G8" i="6"/>
  <c r="O13" i="6"/>
  <c r="N13" i="11"/>
  <c r="M13" i="6"/>
  <c r="K20" i="11"/>
  <c r="H20" i="11"/>
  <c r="H21" i="11"/>
  <c r="O21" i="6"/>
  <c r="C18" i="11"/>
  <c r="C8" i="11"/>
  <c r="L8" i="6"/>
  <c r="J13" i="11"/>
  <c r="I13" i="6"/>
  <c r="D20" i="11"/>
  <c r="D21" i="11"/>
  <c r="M18" i="6"/>
  <c r="O18" i="11"/>
  <c r="P8" i="6"/>
  <c r="I18" i="11"/>
  <c r="P13" i="11"/>
  <c r="A8" i="11"/>
  <c r="K13" i="6"/>
  <c r="E21" i="6"/>
  <c r="O18" i="6"/>
  <c r="K18" i="6"/>
  <c r="O8" i="11"/>
  <c r="F21" i="11"/>
  <c r="I21" i="6"/>
  <c r="H18" i="6"/>
  <c r="C8" i="6"/>
  <c r="J15" i="6" l="1"/>
  <c r="N15" i="6"/>
  <c r="C15" i="6"/>
  <c r="G15" i="6"/>
  <c r="K15" i="6"/>
  <c r="O15" i="6"/>
  <c r="D15" i="6"/>
  <c r="H15" i="6"/>
  <c r="L15" i="6"/>
  <c r="P15" i="6"/>
  <c r="E15" i="6"/>
  <c r="F15" i="6"/>
  <c r="M15" i="6"/>
  <c r="I15" i="6"/>
  <c r="AJ20" i="10"/>
  <c r="AB20" i="10"/>
  <c r="AI20" i="10"/>
  <c r="AA20" i="10"/>
  <c r="AH20" i="10"/>
  <c r="Z20" i="10"/>
  <c r="AG20" i="10"/>
  <c r="Y20" i="10"/>
  <c r="AF20" i="10"/>
  <c r="X20" i="10"/>
  <c r="AE20" i="10"/>
  <c r="W20" i="10"/>
  <c r="AD20" i="10"/>
  <c r="V20" i="10"/>
  <c r="AK20" i="10"/>
  <c r="AC20" i="10"/>
  <c r="U20" i="10"/>
  <c r="AH24" i="10"/>
  <c r="Z24" i="10"/>
  <c r="AG24" i="10"/>
  <c r="Y24" i="10"/>
  <c r="AF24" i="10"/>
  <c r="X24" i="10"/>
  <c r="AE24" i="10"/>
  <c r="W24" i="10"/>
  <c r="AD24" i="10"/>
  <c r="V24" i="10"/>
  <c r="AK24" i="10"/>
  <c r="AC24" i="10"/>
  <c r="U24" i="10"/>
  <c r="AJ24" i="10"/>
  <c r="AB24" i="10"/>
  <c r="AI24" i="10"/>
  <c r="AA24" i="10"/>
  <c r="AG19" i="14"/>
  <c r="Y19" i="14"/>
  <c r="AF19" i="14"/>
  <c r="X19" i="14"/>
  <c r="AE19" i="14"/>
  <c r="W19" i="14"/>
  <c r="AD19" i="14"/>
  <c r="V19" i="14"/>
  <c r="AK19" i="14"/>
  <c r="AC19" i="14"/>
  <c r="U19" i="14"/>
  <c r="AJ19" i="14"/>
  <c r="AB19" i="14"/>
  <c r="AI19" i="14"/>
  <c r="AA19" i="14"/>
  <c r="AH19" i="14"/>
  <c r="Z19" i="14"/>
  <c r="AH18" i="14"/>
  <c r="Z18" i="14"/>
  <c r="AG18" i="14"/>
  <c r="Y18" i="14"/>
  <c r="AF18" i="14"/>
  <c r="X18" i="14"/>
  <c r="AE18" i="14"/>
  <c r="W18" i="14"/>
  <c r="AD18" i="14"/>
  <c r="V18" i="14"/>
  <c r="AK18" i="14"/>
  <c r="AC18" i="14"/>
  <c r="U18" i="14"/>
  <c r="AJ18" i="14"/>
  <c r="AB18" i="14"/>
  <c r="AI18" i="14"/>
  <c r="AA18" i="14"/>
  <c r="AH7" i="14"/>
  <c r="Z7" i="14"/>
  <c r="AG7" i="14"/>
  <c r="Y7" i="14"/>
  <c r="AF7" i="14"/>
  <c r="X7" i="14"/>
  <c r="U7" i="14"/>
  <c r="AB7" i="14"/>
  <c r="AC7" i="14"/>
  <c r="AE7" i="14"/>
  <c r="W7" i="14"/>
  <c r="AD7" i="14"/>
  <c r="V7" i="14"/>
  <c r="AJ7" i="14"/>
  <c r="AI7" i="14"/>
  <c r="AA7" i="14"/>
  <c r="AC8" i="10"/>
  <c r="U8" i="10"/>
  <c r="AA8" i="10"/>
  <c r="AJ8" i="10"/>
  <c r="AB8" i="10"/>
  <c r="AI8" i="10"/>
  <c r="AH8" i="10"/>
  <c r="Z8" i="10"/>
  <c r="W8" i="10"/>
  <c r="AG8" i="10"/>
  <c r="Y8" i="10"/>
  <c r="AF8" i="10"/>
  <c r="X8" i="10"/>
  <c r="AE8" i="10"/>
  <c r="AD8" i="10"/>
  <c r="V8" i="10"/>
  <c r="T19" i="10"/>
  <c r="T8" i="14"/>
  <c r="A67" i="14"/>
  <c r="A56" i="14"/>
  <c r="A57" i="14" s="1"/>
  <c r="A58" i="14" s="1"/>
  <c r="A59" i="14" s="1"/>
  <c r="A60" i="14" s="1"/>
  <c r="A61" i="14" s="1"/>
  <c r="A62" i="14" s="1"/>
  <c r="A63" i="14" s="1"/>
  <c r="A64" i="14" s="1"/>
  <c r="A65" i="14" s="1"/>
  <c r="A66" i="14" s="1"/>
  <c r="J23" i="11"/>
  <c r="L15" i="11"/>
  <c r="P23" i="11"/>
  <c r="C15" i="11"/>
  <c r="I15" i="11"/>
  <c r="M15" i="11"/>
  <c r="D23" i="11"/>
  <c r="B23" i="11"/>
  <c r="G15" i="11"/>
  <c r="D15" i="11"/>
  <c r="C23" i="11"/>
  <c r="H23" i="11"/>
  <c r="L23" i="11"/>
  <c r="F15" i="11"/>
  <c r="N15" i="11"/>
  <c r="O23" i="11"/>
  <c r="K23" i="11"/>
  <c r="I23" i="11"/>
  <c r="F23" i="11"/>
  <c r="J15" i="11"/>
  <c r="E15" i="11"/>
  <c r="N23" i="11"/>
  <c r="K15" i="11"/>
  <c r="O15" i="11"/>
  <c r="M23" i="11"/>
  <c r="P15" i="11"/>
  <c r="E23" i="11"/>
  <c r="G23" i="11"/>
  <c r="B15" i="11"/>
  <c r="H15" i="11"/>
  <c r="T9" i="10"/>
  <c r="A67" i="10"/>
  <c r="A56" i="10"/>
  <c r="A57" i="10" s="1"/>
  <c r="A58" i="10" s="1"/>
  <c r="A59" i="10" s="1"/>
  <c r="A60" i="10" s="1"/>
  <c r="A61" i="10" s="1"/>
  <c r="A62" i="10" s="1"/>
  <c r="A63" i="10" s="1"/>
  <c r="A64" i="10" s="1"/>
  <c r="A65" i="10" s="1"/>
  <c r="A66" i="10" s="1"/>
  <c r="A9" i="11"/>
  <c r="M9" i="6"/>
  <c r="O17" i="6"/>
  <c r="A16" i="11"/>
  <c r="F9" i="6"/>
  <c r="M16" i="11"/>
  <c r="L17" i="6"/>
  <c r="I17" i="11"/>
  <c r="J9" i="6"/>
  <c r="C20" i="6"/>
  <c r="B17" i="11"/>
  <c r="H9" i="6"/>
  <c r="O9" i="6"/>
  <c r="G20" i="6"/>
  <c r="H16" i="11"/>
  <c r="G17" i="11"/>
  <c r="K17" i="6"/>
  <c r="K17" i="11"/>
  <c r="L9" i="6"/>
  <c r="H9" i="11"/>
  <c r="A20" i="6"/>
  <c r="P17" i="6"/>
  <c r="G17" i="6"/>
  <c r="O17" i="11"/>
  <c r="C9" i="6"/>
  <c r="I16" i="11"/>
  <c r="D17" i="6"/>
  <c r="J20" i="6"/>
  <c r="N17" i="11"/>
  <c r="I9" i="6"/>
  <c r="K16" i="11"/>
  <c r="G16" i="11"/>
  <c r="B17" i="6"/>
  <c r="N16" i="11"/>
  <c r="O9" i="11"/>
  <c r="M17" i="6"/>
  <c r="I9" i="11"/>
  <c r="D20" i="6"/>
  <c r="K9" i="11"/>
  <c r="L17" i="11"/>
  <c r="H20" i="6"/>
  <c r="K9" i="6"/>
  <c r="F17" i="11"/>
  <c r="H17" i="6"/>
  <c r="N9" i="11"/>
  <c r="J16" i="11"/>
  <c r="J17" i="6"/>
  <c r="E20" i="6"/>
  <c r="P20" i="6"/>
  <c r="E16" i="11"/>
  <c r="C17" i="11"/>
  <c r="O20" i="6"/>
  <c r="A7" i="11"/>
  <c r="D16" i="11"/>
  <c r="L16" i="11"/>
  <c r="M20" i="6"/>
  <c r="A17" i="11"/>
  <c r="L9" i="11"/>
  <c r="E9" i="6"/>
  <c r="C17" i="6"/>
  <c r="D17" i="11"/>
  <c r="E17" i="11"/>
  <c r="J17" i="11"/>
  <c r="G9" i="6"/>
  <c r="B9" i="11"/>
  <c r="I17" i="6"/>
  <c r="N20" i="6"/>
  <c r="D9" i="6"/>
  <c r="P17" i="11"/>
  <c r="E9" i="11"/>
  <c r="F17" i="6"/>
  <c r="P16" i="11"/>
  <c r="M17" i="11"/>
  <c r="I20" i="6"/>
  <c r="D9" i="11"/>
  <c r="G9" i="11"/>
  <c r="F16" i="11"/>
  <c r="M9" i="11"/>
  <c r="C16" i="11"/>
  <c r="N9" i="6"/>
  <c r="C9" i="11"/>
  <c r="B16" i="11"/>
  <c r="O16" i="11"/>
  <c r="K20" i="6"/>
  <c r="A17" i="6"/>
  <c r="E17" i="6"/>
  <c r="P9" i="11"/>
  <c r="N17" i="6"/>
  <c r="J9" i="11"/>
  <c r="F20" i="6"/>
  <c r="F9" i="11"/>
  <c r="B9" i="6"/>
  <c r="H17" i="11"/>
  <c r="A9" i="6"/>
  <c r="L20" i="6"/>
  <c r="P9" i="6"/>
  <c r="H23" i="6" l="1"/>
  <c r="K23" i="6"/>
  <c r="O23" i="6"/>
  <c r="L23" i="6"/>
  <c r="I23" i="6"/>
  <c r="E23" i="6"/>
  <c r="C23" i="6"/>
  <c r="P23" i="6"/>
  <c r="M23" i="6"/>
  <c r="F23" i="6"/>
  <c r="D23" i="6"/>
  <c r="G23" i="6"/>
  <c r="J23" i="6"/>
  <c r="N23" i="6"/>
  <c r="AK19" i="10"/>
  <c r="AC19" i="10"/>
  <c r="U19" i="10"/>
  <c r="AJ19" i="10"/>
  <c r="AB19" i="10"/>
  <c r="AI19" i="10"/>
  <c r="AA19" i="10"/>
  <c r="AH19" i="10"/>
  <c r="Z19" i="10"/>
  <c r="AG19" i="10"/>
  <c r="Y19" i="10"/>
  <c r="AF19" i="10"/>
  <c r="X19" i="10"/>
  <c r="AE19" i="10"/>
  <c r="W19" i="10"/>
  <c r="AD19" i="10"/>
  <c r="V19" i="10"/>
  <c r="AH8" i="14"/>
  <c r="Z8" i="14"/>
  <c r="AG8" i="14"/>
  <c r="Y8" i="14"/>
  <c r="AF8" i="14"/>
  <c r="X8" i="14"/>
  <c r="AC8" i="14"/>
  <c r="U8" i="14"/>
  <c r="AB8" i="14"/>
  <c r="AJ8" i="14"/>
  <c r="AE8" i="14"/>
  <c r="W8" i="14"/>
  <c r="AD8" i="14"/>
  <c r="V8" i="14"/>
  <c r="AI8" i="14"/>
  <c r="AA8" i="14"/>
  <c r="AC9" i="10"/>
  <c r="U9" i="10"/>
  <c r="AI9" i="10"/>
  <c r="AJ9" i="10"/>
  <c r="AB9" i="10"/>
  <c r="AH9" i="10"/>
  <c r="Z9" i="10"/>
  <c r="AE9" i="10"/>
  <c r="AG9" i="10"/>
  <c r="Y9" i="10"/>
  <c r="W9" i="10"/>
  <c r="AF9" i="10"/>
  <c r="X9" i="10"/>
  <c r="AD9" i="10"/>
  <c r="V9" i="10"/>
  <c r="AA9" i="10"/>
  <c r="T9" i="14"/>
  <c r="A68" i="14"/>
  <c r="A69" i="14" s="1"/>
  <c r="A70" i="14" s="1"/>
  <c r="A71" i="14" s="1"/>
  <c r="A72" i="14" s="1"/>
  <c r="A73" i="14" s="1"/>
  <c r="A74" i="14" s="1"/>
  <c r="A75" i="14" s="1"/>
  <c r="A76" i="14" s="1"/>
  <c r="A77" i="14" s="1"/>
  <c r="A78" i="14" s="1"/>
  <c r="A79" i="14"/>
  <c r="E19" i="11"/>
  <c r="E24" i="11" s="1"/>
  <c r="G19" i="11"/>
  <c r="G24" i="11" s="1"/>
  <c r="H19" i="11"/>
  <c r="H24" i="11" s="1"/>
  <c r="F19" i="11"/>
  <c r="F24" i="11" s="1"/>
  <c r="M19" i="11"/>
  <c r="M24" i="11" s="1"/>
  <c r="C19" i="11"/>
  <c r="C24" i="11" s="1"/>
  <c r="D19" i="11"/>
  <c r="D24" i="11" s="1"/>
  <c r="P19" i="11"/>
  <c r="P24" i="11" s="1"/>
  <c r="N19" i="11"/>
  <c r="N24" i="11" s="1"/>
  <c r="B19" i="11"/>
  <c r="B24" i="11" s="1"/>
  <c r="I19" i="11"/>
  <c r="I24" i="11" s="1"/>
  <c r="J19" i="11"/>
  <c r="J24" i="11" s="1"/>
  <c r="K19" i="11"/>
  <c r="K24" i="11" s="1"/>
  <c r="O19" i="11"/>
  <c r="O24" i="11" s="1"/>
  <c r="L19" i="11"/>
  <c r="L24" i="11" s="1"/>
  <c r="A79" i="10"/>
  <c r="A68" i="10"/>
  <c r="A69" i="10" s="1"/>
  <c r="A70" i="10" s="1"/>
  <c r="A71" i="10" s="1"/>
  <c r="A72" i="10" s="1"/>
  <c r="A73" i="10" s="1"/>
  <c r="A74" i="10" s="1"/>
  <c r="A75" i="10" s="1"/>
  <c r="A76" i="10" s="1"/>
  <c r="A77" i="10" s="1"/>
  <c r="A78" i="10" s="1"/>
  <c r="T10" i="10"/>
  <c r="C16" i="6"/>
  <c r="F10" i="6"/>
  <c r="K10" i="6"/>
  <c r="M10" i="6"/>
  <c r="D10" i="6"/>
  <c r="M10" i="11"/>
  <c r="P10" i="6"/>
  <c r="I16" i="6"/>
  <c r="N10" i="11"/>
  <c r="A16" i="6"/>
  <c r="E10" i="6"/>
  <c r="N16" i="6"/>
  <c r="E10" i="11"/>
  <c r="O16" i="6"/>
  <c r="P16" i="6"/>
  <c r="L10" i="11"/>
  <c r="A10" i="11"/>
  <c r="H16" i="6"/>
  <c r="I10" i="6"/>
  <c r="F16" i="6"/>
  <c r="M16" i="6"/>
  <c r="B10" i="6"/>
  <c r="H10" i="6"/>
  <c r="D10" i="11"/>
  <c r="B16" i="6"/>
  <c r="K10" i="11"/>
  <c r="O10" i="11"/>
  <c r="J10" i="6"/>
  <c r="A10" i="6"/>
  <c r="J16" i="6"/>
  <c r="I10" i="11"/>
  <c r="C10" i="11"/>
  <c r="B10" i="11"/>
  <c r="C10" i="6"/>
  <c r="G10" i="6"/>
  <c r="E16" i="6"/>
  <c r="D16" i="6"/>
  <c r="H10" i="11"/>
  <c r="G10" i="11"/>
  <c r="F10" i="11"/>
  <c r="G16" i="6"/>
  <c r="K16" i="6"/>
  <c r="J10" i="11"/>
  <c r="L10" i="6"/>
  <c r="P10" i="11"/>
  <c r="N10" i="6"/>
  <c r="O10" i="6"/>
  <c r="L16" i="6"/>
  <c r="J19" i="6" l="1"/>
  <c r="N19" i="6"/>
  <c r="G19" i="6"/>
  <c r="K19" i="6"/>
  <c r="O19" i="6"/>
  <c r="D19" i="6"/>
  <c r="H19" i="6"/>
  <c r="F19" i="6"/>
  <c r="C19" i="6"/>
  <c r="L19" i="6"/>
  <c r="P19" i="6"/>
  <c r="B19" i="6"/>
  <c r="E19" i="6"/>
  <c r="M19" i="6"/>
  <c r="I19" i="6"/>
  <c r="AI9" i="14"/>
  <c r="AH9" i="14"/>
  <c r="Z9" i="14"/>
  <c r="Y9" i="14"/>
  <c r="AF9" i="14"/>
  <c r="X9" i="14"/>
  <c r="AC9" i="14"/>
  <c r="AJ9" i="14"/>
  <c r="AG9" i="14"/>
  <c r="U9" i="14"/>
  <c r="AE9" i="14"/>
  <c r="W9" i="14"/>
  <c r="AD9" i="14"/>
  <c r="V9" i="14"/>
  <c r="AB9" i="14"/>
  <c r="AA9" i="14"/>
  <c r="AC10" i="10"/>
  <c r="U10" i="10"/>
  <c r="AA10" i="10"/>
  <c r="AJ10" i="10"/>
  <c r="AB10" i="10"/>
  <c r="AH10" i="10"/>
  <c r="Z10" i="10"/>
  <c r="W10" i="10"/>
  <c r="AG10" i="10"/>
  <c r="Y10" i="10"/>
  <c r="AE10" i="10"/>
  <c r="AF10" i="10"/>
  <c r="X10" i="10"/>
  <c r="AD10" i="10"/>
  <c r="V10" i="10"/>
  <c r="AI10" i="10"/>
  <c r="A80" i="14"/>
  <c r="A81" i="14" s="1"/>
  <c r="A82" i="14" s="1"/>
  <c r="A83" i="14" s="1"/>
  <c r="A84" i="14" s="1"/>
  <c r="A85" i="14" s="1"/>
  <c r="A86" i="14" s="1"/>
  <c r="A87" i="14" s="1"/>
  <c r="A88" i="14" s="1"/>
  <c r="A89" i="14" s="1"/>
  <c r="A90" i="14" s="1"/>
  <c r="A91" i="14"/>
  <c r="A80" i="10"/>
  <c r="A81" i="10" s="1"/>
  <c r="A82" i="10" s="1"/>
  <c r="A83" i="10" s="1"/>
  <c r="A84" i="10" s="1"/>
  <c r="A85" i="10" s="1"/>
  <c r="A86" i="10" s="1"/>
  <c r="A87" i="10" s="1"/>
  <c r="A88" i="10" s="1"/>
  <c r="A89" i="10" s="1"/>
  <c r="A90" i="10" s="1"/>
  <c r="A91" i="10"/>
  <c r="A11" i="6"/>
  <c r="F11" i="6"/>
  <c r="O11" i="6"/>
  <c r="O11" i="11"/>
  <c r="P11" i="11"/>
  <c r="D11" i="6"/>
  <c r="H11" i="6"/>
  <c r="G11" i="11"/>
  <c r="E11" i="11"/>
  <c r="L11" i="6"/>
  <c r="B11" i="11"/>
  <c r="C11" i="11"/>
  <c r="L11" i="11"/>
  <c r="D11" i="11"/>
  <c r="N11" i="6"/>
  <c r="C11" i="6"/>
  <c r="A11" i="11"/>
  <c r="P11" i="6"/>
  <c r="J11" i="11"/>
  <c r="H11" i="11"/>
  <c r="N11" i="11"/>
  <c r="E11" i="6"/>
  <c r="F11" i="11"/>
  <c r="K11" i="11"/>
  <c r="G11" i="6"/>
  <c r="K11" i="6"/>
  <c r="J11" i="6"/>
  <c r="M11" i="11"/>
  <c r="B11" i="6"/>
  <c r="M11" i="6"/>
  <c r="I11" i="11"/>
  <c r="I11" i="6"/>
  <c r="G24" i="6" l="1"/>
  <c r="N24" i="6"/>
  <c r="F24" i="6"/>
  <c r="I24" i="6"/>
  <c r="H24" i="6"/>
  <c r="C24" i="6"/>
  <c r="M24" i="6"/>
  <c r="D24" i="6"/>
  <c r="E24" i="6"/>
  <c r="O24" i="6"/>
  <c r="L24" i="6"/>
  <c r="J24" i="6"/>
  <c r="K24" i="6"/>
  <c r="P24" i="6"/>
  <c r="B12" i="6"/>
  <c r="P12" i="6"/>
  <c r="O12" i="6"/>
  <c r="N12" i="6"/>
  <c r="M12" i="6"/>
  <c r="L12" i="6"/>
  <c r="K12" i="6"/>
  <c r="J12" i="6"/>
  <c r="I12" i="6"/>
  <c r="H12" i="6"/>
  <c r="G12" i="6"/>
  <c r="F12" i="6"/>
  <c r="E12" i="6"/>
  <c r="D12" i="6"/>
  <c r="C12" i="6"/>
  <c r="C12" i="11"/>
  <c r="E12" i="11"/>
  <c r="G12" i="11"/>
  <c r="J12" i="11"/>
  <c r="P12" i="11"/>
  <c r="B12" i="11"/>
  <c r="K12" i="11"/>
  <c r="D12" i="11"/>
  <c r="F12" i="11"/>
  <c r="L12" i="11"/>
  <c r="N12" i="11"/>
  <c r="I12" i="11"/>
  <c r="O12" i="11"/>
  <c r="H12" i="11"/>
  <c r="M12" i="11"/>
  <c r="A103" i="14"/>
  <c r="A92" i="14"/>
  <c r="A93" i="14" s="1"/>
  <c r="A94" i="14" s="1"/>
  <c r="A95" i="14" s="1"/>
  <c r="A96" i="14" s="1"/>
  <c r="A97" i="14" s="1"/>
  <c r="A98" i="14" s="1"/>
  <c r="A99" i="14" s="1"/>
  <c r="A100" i="14" s="1"/>
  <c r="A101" i="14" s="1"/>
  <c r="A102" i="14" s="1"/>
  <c r="A103" i="10"/>
  <c r="A92" i="10"/>
  <c r="A93" i="10" s="1"/>
  <c r="A94" i="10" s="1"/>
  <c r="A95" i="10" s="1"/>
  <c r="A96" i="10" s="1"/>
  <c r="A97" i="10" s="1"/>
  <c r="A98" i="10" s="1"/>
  <c r="A99" i="10" s="1"/>
  <c r="A100" i="10" s="1"/>
  <c r="A101" i="10" s="1"/>
  <c r="A102" i="10" s="1"/>
  <c r="A104" i="14" l="1"/>
  <c r="A105" i="14" s="1"/>
  <c r="A106" i="14" s="1"/>
  <c r="A107" i="14" s="1"/>
  <c r="A108" i="14" s="1"/>
  <c r="A109" i="14" s="1"/>
  <c r="A110" i="14" s="1"/>
  <c r="A111" i="14" s="1"/>
  <c r="A112" i="14" s="1"/>
  <c r="A113" i="14" s="1"/>
  <c r="A114" i="14" s="1"/>
  <c r="A115" i="14"/>
  <c r="A116" i="14" s="1"/>
  <c r="A117" i="14" s="1"/>
  <c r="A118" i="14" s="1"/>
  <c r="A119" i="14" s="1"/>
  <c r="A120" i="14" s="1"/>
  <c r="A121" i="14" s="1"/>
  <c r="A122" i="14" s="1"/>
  <c r="A123" i="14" s="1"/>
  <c r="A124" i="14" s="1"/>
  <c r="A125" i="14" s="1"/>
  <c r="A126" i="14" s="1"/>
  <c r="A104" i="10"/>
  <c r="A105" i="10" s="1"/>
  <c r="A106" i="10" s="1"/>
  <c r="A107" i="10" s="1"/>
  <c r="A108" i="10" s="1"/>
  <c r="A109" i="10" s="1"/>
  <c r="A110" i="10" s="1"/>
  <c r="A111" i="10" s="1"/>
  <c r="A112" i="10" s="1"/>
  <c r="A113" i="10" s="1"/>
  <c r="A114" i="10" s="1"/>
  <c r="A115" i="10"/>
  <c r="A127" i="10" l="1"/>
  <c r="A116" i="10"/>
  <c r="A117" i="10" s="1"/>
  <c r="A118" i="10" s="1"/>
  <c r="A119" i="10" s="1"/>
  <c r="A120" i="10" s="1"/>
  <c r="A121" i="10" s="1"/>
  <c r="A122" i="10" s="1"/>
  <c r="A123" i="10" s="1"/>
  <c r="A124" i="10" s="1"/>
  <c r="A125" i="10" s="1"/>
  <c r="A126" i="10" s="1"/>
  <c r="A139" i="10" l="1"/>
  <c r="A128" i="10"/>
  <c r="A129" i="10" s="1"/>
  <c r="A130" i="10" s="1"/>
  <c r="A131" i="10" s="1"/>
  <c r="A132" i="10" s="1"/>
  <c r="A133" i="10" s="1"/>
  <c r="A134" i="10" s="1"/>
  <c r="A135" i="10" s="1"/>
  <c r="A136" i="10" s="1"/>
  <c r="A137" i="10" s="1"/>
  <c r="A138" i="10" s="1"/>
  <c r="A140" i="10" l="1"/>
  <c r="A141" i="10" s="1"/>
  <c r="A142" i="10" s="1"/>
  <c r="A143" i="10" s="1"/>
  <c r="A144" i="10" s="1"/>
  <c r="A145" i="10" s="1"/>
  <c r="A146" i="10" s="1"/>
  <c r="A147" i="10" s="1"/>
  <c r="A148" i="10" s="1"/>
  <c r="A149" i="10" s="1"/>
  <c r="A150" i="10" s="1"/>
  <c r="A151" i="10"/>
  <c r="A152" i="10" l="1"/>
  <c r="A153" i="10" s="1"/>
  <c r="A154" i="10" s="1"/>
  <c r="A155" i="10" s="1"/>
  <c r="A156" i="10" s="1"/>
  <c r="A157" i="10" s="1"/>
  <c r="A158" i="10" s="1"/>
  <c r="A159" i="10" s="1"/>
  <c r="A160" i="10" s="1"/>
  <c r="A161" i="10" s="1"/>
  <c r="A162" i="10" s="1"/>
  <c r="A163" i="10"/>
  <c r="A164" i="10" l="1"/>
  <c r="A165" i="10" s="1"/>
  <c r="A166" i="10" s="1"/>
  <c r="A167" i="10" s="1"/>
  <c r="A168" i="10" s="1"/>
  <c r="A169" i="10" s="1"/>
  <c r="A170" i="10" s="1"/>
  <c r="A171" i="10" s="1"/>
  <c r="A172" i="10" s="1"/>
  <c r="A173" i="10" s="1"/>
  <c r="A174" i="10" s="1"/>
  <c r="A175" i="10"/>
  <c r="A176" i="10" l="1"/>
  <c r="A177" i="10" s="1"/>
  <c r="A178" i="10" s="1"/>
  <c r="A179" i="10" s="1"/>
  <c r="A180" i="10" s="1"/>
  <c r="A181" i="10" s="1"/>
  <c r="A182" i="10" s="1"/>
  <c r="A183" i="10" s="1"/>
  <c r="A184" i="10" s="1"/>
  <c r="A185" i="10" s="1"/>
  <c r="A186" i="10" s="1"/>
  <c r="A187" i="10"/>
  <c r="A188" i="10" l="1"/>
  <c r="A189" i="10" s="1"/>
  <c r="A190" i="10" s="1"/>
  <c r="A191" i="10" s="1"/>
  <c r="A192" i="10" s="1"/>
  <c r="A193" i="10" s="1"/>
  <c r="A194" i="10" s="1"/>
  <c r="A195" i="10" s="1"/>
  <c r="A196" i="10" s="1"/>
  <c r="A197" i="10" s="1"/>
  <c r="A198" i="10" s="1"/>
  <c r="A199" i="10"/>
  <c r="A200" i="10" l="1"/>
  <c r="A201" i="10" s="1"/>
  <c r="A202" i="10" s="1"/>
  <c r="A203" i="10" s="1"/>
  <c r="A204" i="10" s="1"/>
  <c r="A205" i="10" s="1"/>
  <c r="A206" i="10" s="1"/>
  <c r="A207" i="10" s="1"/>
  <c r="A208" i="10" s="1"/>
  <c r="A209" i="10" s="1"/>
  <c r="A210" i="10" s="1"/>
  <c r="A211" i="10"/>
  <c r="A223" i="10" l="1"/>
  <c r="A212" i="10"/>
  <c r="A213" i="10" s="1"/>
  <c r="A214" i="10" s="1"/>
  <c r="A215" i="10" s="1"/>
  <c r="A216" i="10" s="1"/>
  <c r="A217" i="10" s="1"/>
  <c r="A218" i="10" s="1"/>
  <c r="A219" i="10" s="1"/>
  <c r="A220" i="10" s="1"/>
  <c r="A221" i="10" s="1"/>
  <c r="A222" i="10" s="1"/>
  <c r="A224" i="10" l="1"/>
  <c r="A225" i="10" s="1"/>
  <c r="A226" i="10" s="1"/>
  <c r="A227" i="10" s="1"/>
  <c r="A228" i="10" s="1"/>
  <c r="A229" i="10" s="1"/>
  <c r="A230" i="10" s="1"/>
  <c r="A231" i="10" s="1"/>
  <c r="A232" i="10" s="1"/>
  <c r="A233" i="10" s="1"/>
  <c r="A234" i="10" s="1"/>
  <c r="A235" i="10"/>
  <c r="A236" i="10" l="1"/>
  <c r="A237" i="10" s="1"/>
  <c r="A238" i="10" s="1"/>
  <c r="A239" i="10" s="1"/>
  <c r="A240" i="10" s="1"/>
  <c r="A241" i="10" s="1"/>
  <c r="A242" i="10" s="1"/>
  <c r="A243" i="10" s="1"/>
  <c r="A244" i="10" s="1"/>
  <c r="A245" i="10" s="1"/>
  <c r="A246" i="10" s="1"/>
  <c r="A247" i="10"/>
  <c r="A259" i="10" l="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48" i="10"/>
  <c r="A249" i="10" s="1"/>
  <c r="A250" i="10" s="1"/>
  <c r="A251" i="10" s="1"/>
  <c r="A252" i="10" s="1"/>
  <c r="A253" i="10" s="1"/>
  <c r="A254" i="10" s="1"/>
  <c r="A255" i="10" s="1"/>
  <c r="A256" i="10" s="1"/>
  <c r="A257" i="10" s="1"/>
  <c r="A258" i="10" s="1"/>
  <c r="B112" i="8" l="1"/>
  <c r="C319" i="10"/>
  <c r="C320" i="10" s="1"/>
  <c r="C321" i="10" s="1"/>
  <c r="C322" i="10" s="1"/>
  <c r="C323" i="10" s="1"/>
  <c r="C324" i="10" s="1"/>
  <c r="C325" i="10" s="1"/>
  <c r="C326" i="10" s="1"/>
  <c r="C327" i="10" s="1"/>
  <c r="C328" i="10" s="1"/>
  <c r="C329" i="10" s="1"/>
  <c r="C330" i="10" s="1"/>
  <c r="B20" i="6"/>
  <c r="B23" i="6" l="1"/>
  <c r="B14" i="6"/>
  <c r="B24" i="6" l="1"/>
  <c r="B15" i="6"/>
</calcChain>
</file>

<file path=xl/sharedStrings.xml><?xml version="1.0" encoding="utf-8"?>
<sst xmlns="http://schemas.openxmlformats.org/spreadsheetml/2006/main" count="1899" uniqueCount="680">
  <si>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</si>
  <si>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</si>
  <si>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</si>
  <si>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</si>
  <si>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</si>
  <si>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</si>
  <si>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</si>
  <si>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</si>
  <si>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</si>
  <si>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</si>
  <si>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</si>
  <si>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</si>
  <si>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</si>
  <si>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</si>
  <si>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</si>
  <si>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newsdesk@beis.gov.uk</t>
  </si>
  <si>
    <t>020 7215 1000</t>
  </si>
  <si>
    <t>Quarter (m3)</t>
  </si>
  <si>
    <t>Annual (m3)</t>
  </si>
  <si>
    <t>Main table (m3)</t>
  </si>
  <si>
    <t>Quarter (GWh)</t>
  </si>
  <si>
    <t>Annual (GWh)</t>
  </si>
  <si>
    <t>Main table (GWh)</t>
  </si>
  <si>
    <t>Commentary</t>
  </si>
  <si>
    <t>Contents</t>
  </si>
  <si>
    <t>Cover Sheet</t>
  </si>
  <si>
    <t>Description</t>
  </si>
  <si>
    <t xml:space="preserve">This table includes a list of worksheets in this workbook with links to those worksheets </t>
  </si>
  <si>
    <t>This worksheet contains one table</t>
  </si>
  <si>
    <t>Note 4</t>
  </si>
  <si>
    <t>Note 2</t>
  </si>
  <si>
    <t>Note 1</t>
  </si>
  <si>
    <t xml:space="preserve">Note </t>
  </si>
  <si>
    <t xml:space="preserve">This table contains supplementary information supporting natural gas supply and consumption data which are referred to in the data presented in this workbook </t>
  </si>
  <si>
    <t xml:space="preserve">This worksheet contains one table 
</t>
  </si>
  <si>
    <t>Notes</t>
  </si>
  <si>
    <t xml:space="preserve">Commentary </t>
  </si>
  <si>
    <t>Natural gas production and supply</t>
  </si>
  <si>
    <t>Damon Ying</t>
  </si>
  <si>
    <t>GWh</t>
  </si>
  <si>
    <t>Upstream gas industry</t>
  </si>
  <si>
    <t>Downstream gas industry</t>
  </si>
  <si>
    <t>Less</t>
  </si>
  <si>
    <t>Plus</t>
  </si>
  <si>
    <t>Imports</t>
  </si>
  <si>
    <t>Per cent change</t>
  </si>
  <si>
    <t>Total</t>
  </si>
  <si>
    <t>Includes waste and producers own use, but excludes gas flared.</t>
  </si>
  <si>
    <t>Gas used for drilling, production and pumping operations.</t>
  </si>
  <si>
    <t>Gas available at terminals for consumption in the UK as recorded by the terminal operators.</t>
  </si>
  <si>
    <t>Gas available at terminals and from biomethane injected into the grid.</t>
  </si>
  <si>
    <t>Gas received as reported by the pipeline operators. This differs from gas available at terminals due to different methods for calculating the volumes of gas involved being used by the terminal and pipeline operators. Pipeline operators include Transco, who run the national pipeline network, and other pipelines that take North Sea gas supplies direct to consumers.</t>
  </si>
  <si>
    <t>Gas consumed by pipeline operators in pumping operations etc.</t>
  </si>
  <si>
    <t>The National Transmission System (NTS) consists of 276 discrete metering points with a degree of measuring uncertainty associated with each individual meter.  The complexity of the system makes it difficult to ensure that all meters are accurate so that errors or bias in the flow calculations may occur.  These errors/biases may occur for a number of reasons such as liquid contamination in the meter tube or on the plate itself, plate installation issues, dull plate edge, damage to plate edge, warped plate, grease on plate and incorrect parameters within the flow computer configuration.</t>
  </si>
  <si>
    <t>Including public gas supply, direct supplies by North Sea producers, third party supplies and stock changes.  These figures differ from those for total consumption in Table 1.2 which include producers and operators own use of gas excluded in this table.</t>
  </si>
  <si>
    <t>Gross gas production</t>
  </si>
  <si>
    <t>Exports</t>
  </si>
  <si>
    <t>Stock change and other net losses</t>
  </si>
  <si>
    <t>Net imports</t>
  </si>
  <si>
    <t>January</t>
  </si>
  <si>
    <t>February</t>
  </si>
  <si>
    <t>March</t>
  </si>
  <si>
    <t>April</t>
  </si>
  <si>
    <t>May</t>
  </si>
  <si>
    <t>June</t>
  </si>
  <si>
    <t>July</t>
  </si>
  <si>
    <t>August</t>
  </si>
  <si>
    <t>September</t>
  </si>
  <si>
    <t>October</t>
  </si>
  <si>
    <t>November</t>
  </si>
  <si>
    <t>December</t>
  </si>
  <si>
    <t>Gross gas</t>
  </si>
  <si>
    <t xml:space="preserve">    Gas available</t>
  </si>
  <si>
    <t xml:space="preserve">Total gas </t>
  </si>
  <si>
    <t>Gas input</t>
  </si>
  <si>
    <t>Less:</t>
  </si>
  <si>
    <t>Gas output</t>
  </si>
  <si>
    <t>Year</t>
  </si>
  <si>
    <t>production</t>
  </si>
  <si>
    <t xml:space="preserve">Producers </t>
  </si>
  <si>
    <t>Stock change</t>
  </si>
  <si>
    <t xml:space="preserve">              Imports</t>
  </si>
  <si>
    <t>Net</t>
  </si>
  <si>
    <t xml:space="preserve"> at terminals</t>
  </si>
  <si>
    <t>Biomethane</t>
  </si>
  <si>
    <t>available</t>
  </si>
  <si>
    <t>into</t>
  </si>
  <si>
    <t>Operators</t>
  </si>
  <si>
    <t xml:space="preserve">LNG </t>
  </si>
  <si>
    <t>Storage</t>
  </si>
  <si>
    <t xml:space="preserve">Stock </t>
  </si>
  <si>
    <t xml:space="preserve">Metering </t>
  </si>
  <si>
    <t>from</t>
  </si>
  <si>
    <t>Month</t>
  </si>
  <si>
    <t>own use</t>
  </si>
  <si>
    <t>and other</t>
  </si>
  <si>
    <t>imports/</t>
  </si>
  <si>
    <t>injected into the grid</t>
  </si>
  <si>
    <t>transmission</t>
  </si>
  <si>
    <t>Terminals'</t>
  </si>
  <si>
    <t>Own Use</t>
  </si>
  <si>
    <t>changes</t>
  </si>
  <si>
    <t>differences</t>
  </si>
  <si>
    <t>net losses</t>
  </si>
  <si>
    <t>exports</t>
  </si>
  <si>
    <t>system</t>
  </si>
  <si>
    <t>A</t>
  </si>
  <si>
    <t>C</t>
  </si>
  <si>
    <t>D</t>
  </si>
  <si>
    <t>E</t>
  </si>
  <si>
    <t>G</t>
  </si>
  <si>
    <t>H</t>
  </si>
  <si>
    <t>I</t>
  </si>
  <si>
    <t>J</t>
  </si>
  <si>
    <t>K</t>
  </si>
  <si>
    <t>L</t>
  </si>
  <si>
    <t>M</t>
  </si>
  <si>
    <t>N</t>
  </si>
  <si>
    <t>O</t>
  </si>
  <si>
    <t>P</t>
  </si>
  <si>
    <t>Q</t>
  </si>
  <si>
    <t>R</t>
  </si>
  <si>
    <t>YEAR</t>
  </si>
  <si>
    <t>MONTH</t>
  </si>
  <si>
    <t>Month (GWh)</t>
  </si>
  <si>
    <t>B</t>
  </si>
  <si>
    <t>Total gas</t>
  </si>
  <si>
    <t xml:space="preserve"> at terminals5</t>
  </si>
  <si>
    <t xml:space="preserve">Biomethane </t>
  </si>
  <si>
    <t>imports</t>
  </si>
  <si>
    <t>systems</t>
  </si>
  <si>
    <t>Producers' own use</t>
  </si>
  <si>
    <t>Some cells refer to notes which can be found on the notes worksheet</t>
  </si>
  <si>
    <t>Gross gas production
[note 1]</t>
  </si>
  <si>
    <t>Producers' own use
[note 2]</t>
  </si>
  <si>
    <t>Exports 
[note 3]</t>
  </si>
  <si>
    <t>Gas available at terminals
[note 5]</t>
  </si>
  <si>
    <t>Biomethane injected
[note 6]</t>
  </si>
  <si>
    <t>Total gas available
[note 7]</t>
  </si>
  <si>
    <t>Gas input to transmission
[note 8]</t>
  </si>
  <si>
    <t>Operators' own use
[note 9]</t>
  </si>
  <si>
    <t>Storage Own Use
[note 11]</t>
  </si>
  <si>
    <t>Stock changes
[note 12]</t>
  </si>
  <si>
    <t>Metering differences
[note 13]</t>
  </si>
  <si>
    <t>Gas output from transmission
[note 14]</t>
  </si>
  <si>
    <t>Per cent change [note 15]</t>
  </si>
  <si>
    <t>Net imports 
[note 4]</t>
  </si>
  <si>
    <t>Worksheet description</t>
  </si>
  <si>
    <t>Link</t>
  </si>
  <si>
    <t>Note 3</t>
  </si>
  <si>
    <t>Note 5</t>
  </si>
  <si>
    <t>Note 6</t>
  </si>
  <si>
    <t>Note 7</t>
  </si>
  <si>
    <t>Note 8</t>
  </si>
  <si>
    <t>Note 9</t>
  </si>
  <si>
    <t>Note 10</t>
  </si>
  <si>
    <t>Note 11</t>
  </si>
  <si>
    <t>Note 12</t>
  </si>
  <si>
    <t>Note 13</t>
  </si>
  <si>
    <t>Note 14</t>
  </si>
  <si>
    <t>Note 15</t>
  </si>
  <si>
    <t>Data in the current year is carried forward, this will be updated in spring the following year. Before 2017 biomethane injections into the grid from installations certified under the Renewable Heat Incentive (RHI). Since 2017, data for biomethane gas injection has been expanded from RHI only to also include data from the environmental consultancy NNFCC. More information on Biomethane injection can be found at https://ee.ricardo.com/downloads/energy/restats-%E2%80%93-the-definitive-source-of-uk-renewable-en</t>
  </si>
  <si>
    <t>Cover sheet</t>
  </si>
  <si>
    <t>Natural gas production and supply, GWh, main table</t>
  </si>
  <si>
    <t>Month (m3)</t>
  </si>
  <si>
    <t>Natural gas production and supply, GWh, annual data</t>
  </si>
  <si>
    <t>Natural gas production and supply, GWh, quarterly data</t>
  </si>
  <si>
    <t>Natural gas production and supply, GWh, monthly data</t>
  </si>
  <si>
    <t>In the latest three months</t>
  </si>
  <si>
    <t>Quarter 1 1996</t>
  </si>
  <si>
    <t>Quarter 2 1996</t>
  </si>
  <si>
    <t>Quarter 3 1996</t>
  </si>
  <si>
    <t>Quarter 4 1996</t>
  </si>
  <si>
    <t>Quarter 1 1997</t>
  </si>
  <si>
    <t>Quarter 2 1997</t>
  </si>
  <si>
    <t>Quarter 3 1997</t>
  </si>
  <si>
    <t>Quarter 4 1997</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</si>
  <si>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</si>
  <si>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</si>
  <si>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</si>
  <si>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</si>
  <si>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</si>
  <si>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</si>
  <si>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</si>
  <si>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</si>
  <si>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</si>
  <si>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</si>
  <si>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</si>
  <si>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</si>
  <si>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</si>
  <si>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</si>
  <si>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</si>
  <si>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</si>
  <si>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</si>
  <si>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</si>
  <si>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</si>
  <si>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</si>
  <si>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</si>
  <si>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</si>
  <si>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</si>
  <si>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</si>
  <si>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</si>
  <si>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</si>
  <si>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</si>
  <si>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</si>
  <si>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</si>
  <si>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</si>
  <si>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</si>
  <si>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</si>
  <si>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</si>
  <si>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</si>
  <si>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</si>
  <si>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</si>
  <si>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</si>
  <si>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</si>
  <si>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</si>
  <si>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</si>
  <si>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</si>
  <si>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</si>
  <si>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</si>
  <si>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</si>
  <si>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</si>
  <si>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</si>
  <si>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</si>
  <si>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</si>
  <si>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</si>
  <si>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</si>
  <si>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</si>
  <si>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</si>
  <si>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</si>
  <si>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</si>
  <si>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</si>
  <si>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</si>
  <si>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</si>
  <si>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</si>
  <si>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</si>
  <si>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</si>
  <si>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</si>
  <si>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</si>
  <si>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</si>
  <si>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</si>
  <si>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</si>
  <si>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</si>
  <si>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</si>
  <si>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</si>
  <si>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</si>
  <si>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</si>
  <si>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</si>
  <si>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</si>
  <si>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</si>
  <si>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</si>
  <si>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</si>
  <si>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</si>
  <si>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</si>
  <si>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</si>
  <si>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</si>
  <si>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</si>
  <si>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</si>
  <si>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</si>
  <si>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</si>
  <si>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</si>
  <si>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</si>
  <si>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</si>
  <si>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</si>
  <si>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</si>
  <si>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</si>
  <si>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</si>
  <si>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</si>
  <si>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</si>
  <si>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</si>
  <si>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</si>
  <si>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Time period</t>
  </si>
  <si>
    <t>Freeze panes are active on this sheet, to turn off freeze panes select 'view' then 'freeze panes' then 'unfreeze panes' or use [Alt W, F] </t>
  </si>
  <si>
    <t>Quarter</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</si>
  <si>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</si>
  <si>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</si>
  <si>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</si>
  <si>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</si>
  <si>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</si>
  <si>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</si>
  <si>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</si>
  <si>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</si>
  <si>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</si>
  <si>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</si>
  <si>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</si>
  <si>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</si>
  <si>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</si>
  <si>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</si>
  <si>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</si>
  <si>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</si>
  <si>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</si>
  <si>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</si>
  <si>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</si>
  <si>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</si>
  <si>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</si>
  <si>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</si>
  <si>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</si>
  <si>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</si>
  <si>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</si>
  <si>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</si>
  <si>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</si>
  <si>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</si>
  <si>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</si>
  <si>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</si>
  <si>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</si>
  <si>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</si>
  <si>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</si>
  <si>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</si>
  <si>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</si>
  <si>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</si>
  <si>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</si>
  <si>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</si>
  <si>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</si>
  <si>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</si>
  <si>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</si>
  <si>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</si>
  <si>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</si>
  <si>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</si>
  <si>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</si>
  <si>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</si>
  <si>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</si>
  <si>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</si>
  <si>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</si>
  <si>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</si>
  <si>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</si>
  <si>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</si>
  <si>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</si>
  <si>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</si>
  <si>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</si>
  <si>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</si>
  <si>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</si>
  <si>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</si>
  <si>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</si>
  <si>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</si>
  <si>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</si>
  <si>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</si>
  <si>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</si>
  <si>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</si>
  <si>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</si>
  <si>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</si>
  <si>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</si>
  <si>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</si>
  <si>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</si>
  <si>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</si>
  <si>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</si>
  <si>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</si>
  <si>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</si>
  <si>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</si>
  <si>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</si>
  <si>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</si>
  <si>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</si>
  <si>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</si>
  <si>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</si>
  <si>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</si>
  <si>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</si>
  <si>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</si>
  <si>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</si>
  <si>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</si>
  <si>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</si>
  <si>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</si>
  <si>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</si>
  <si>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</si>
  <si>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</si>
  <si>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</si>
  <si>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</si>
  <si>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</si>
  <si>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</si>
  <si>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</si>
  <si>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</si>
  <si>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</si>
  <si>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</si>
  <si>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</si>
  <si>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</si>
  <si>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</si>
  <si>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</si>
  <si>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</si>
  <si>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</si>
  <si>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</si>
  <si>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</si>
  <si>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</si>
  <si>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</si>
  <si>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</si>
  <si>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</si>
  <si>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</si>
  <si>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</si>
  <si>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</si>
  <si>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</si>
  <si>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</si>
  <si>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</si>
  <si>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</si>
  <si>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</si>
  <si>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</si>
  <si>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</si>
  <si>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</si>
  <si>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</si>
  <si>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</si>
  <si>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</si>
  <si>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</si>
  <si>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</si>
  <si>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</si>
  <si>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</si>
  <si>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</si>
  <si>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</si>
  <si>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</si>
  <si>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</si>
  <si>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</si>
  <si>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</si>
  <si>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</si>
  <si>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</si>
  <si>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</si>
  <si>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</si>
  <si>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</si>
  <si>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</si>
  <si>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</si>
  <si>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</si>
  <si>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</si>
  <si>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</si>
  <si>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</si>
  <si>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</si>
  <si>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</si>
  <si>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</si>
  <si>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</si>
  <si>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</si>
  <si>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</si>
  <si>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</si>
  <si>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</si>
  <si>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</si>
  <si>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</si>
  <si>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</si>
  <si>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</si>
  <si>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</si>
  <si>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</si>
  <si>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</si>
  <si>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</si>
  <si>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</si>
  <si>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</si>
  <si>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</si>
  <si>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</si>
  <si>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</si>
  <si>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</si>
  <si>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</si>
  <si>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</si>
  <si>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</si>
  <si>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</si>
  <si>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</si>
  <si>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</si>
  <si>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</si>
  <si>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</si>
  <si>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</si>
  <si>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</si>
  <si>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</si>
  <si>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</si>
  <si>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</si>
  <si>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</si>
  <si>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</si>
  <si>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</si>
  <si>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</si>
  <si>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</si>
  <si>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</si>
  <si>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</si>
  <si>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</si>
  <si>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</si>
  <si>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</si>
  <si>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</si>
  <si>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</si>
  <si>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</si>
  <si>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</si>
  <si>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</si>
  <si>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</si>
  <si>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</si>
  <si>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</si>
  <si>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</si>
  <si>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</si>
  <si>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</si>
  <si>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</si>
  <si>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</si>
  <si>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</si>
  <si>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</si>
  <si>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</si>
  <si>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</si>
  <si>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</si>
  <si>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</si>
  <si>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</si>
  <si>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</si>
  <si>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</si>
  <si>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</si>
  <si>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</si>
  <si>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</si>
  <si>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</si>
  <si>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</si>
  <si>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</si>
  <si>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</si>
  <si>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</si>
  <si>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</si>
  <si>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</si>
  <si>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</si>
  <si>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</si>
  <si>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</si>
  <si>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</si>
  <si>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</si>
  <si>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</si>
  <si>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</si>
  <si>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</si>
  <si>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</si>
  <si>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</si>
  <si>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</si>
  <si>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</si>
  <si>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</si>
  <si>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</si>
  <si>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</si>
  <si>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</si>
  <si>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</si>
  <si>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</si>
  <si>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</si>
  <si>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</si>
  <si>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</si>
  <si>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</si>
  <si>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</si>
  <si>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</si>
  <si>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</si>
  <si>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</si>
  <si>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</si>
  <si>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</si>
  <si>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</si>
  <si>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</si>
  <si>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</si>
  <si>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</si>
  <si>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</si>
  <si>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</si>
  <si>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</si>
  <si>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</si>
  <si>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</si>
  <si>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</si>
  <si>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</si>
  <si>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</si>
  <si>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</si>
  <si>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</si>
  <si>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</si>
  <si>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</si>
  <si>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</si>
  <si>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</si>
  <si>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</si>
  <si>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</si>
  <si>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</si>
  <si>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</si>
  <si>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</si>
  <si>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</si>
  <si>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</si>
  <si>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</si>
  <si>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</si>
  <si>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</si>
  <si>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</si>
  <si>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</si>
  <si>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</si>
  <si>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</si>
  <si>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</si>
  <si>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</si>
  <si>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</si>
  <si>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</si>
  <si>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</si>
  <si>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</si>
  <si>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</si>
  <si>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</si>
  <si>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</si>
  <si>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</si>
  <si>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</si>
  <si>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</si>
  <si>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</si>
  <si>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</si>
  <si>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</si>
  <si>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</si>
  <si>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</si>
  <si>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</si>
  <si>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</si>
  <si>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</si>
  <si>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</si>
  <si>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</si>
  <si>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</si>
  <si>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</si>
  <si>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</si>
  <si>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</si>
  <si>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Table 4.2 Natural gas production and supply, monthly data (GWh)</t>
  </si>
  <si>
    <t>Table 4.2 Natural gas production and supply, quarterly data (GWh)</t>
  </si>
  <si>
    <t>[x]</t>
  </si>
  <si>
    <t>Table 4.2 Natural gas production and supply, annual data (GWh)</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</si>
  <si>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</si>
  <si>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</si>
  <si>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</si>
  <si>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</si>
  <si>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</si>
  <si>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</si>
  <si>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</si>
  <si>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</si>
  <si>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</si>
  <si>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</si>
  <si>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</si>
  <si>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Table 4.2 Natural gas production and supply main table (GWh)</t>
  </si>
  <si>
    <t>'Annual (GWh)'!</t>
  </si>
  <si>
    <t>'Month (GWh)'!</t>
  </si>
  <si>
    <t>F</t>
  </si>
  <si>
    <t>Quarter 3 2015</t>
  </si>
  <si>
    <t>Quarter 4  2015</t>
  </si>
  <si>
    <t>Table 4.2 Natural gas production and supply, quarterly data (million cubic metres)</t>
  </si>
  <si>
    <t>Table 4.2 Natural gas production and supply, monthly data (million cubic metres)</t>
  </si>
  <si>
    <t>Table 4.2 Natural gas production and supply, annual data (million cubic metres)</t>
  </si>
  <si>
    <t>Table 4.2 Natural gas production and supply, main table (million cubic metres)</t>
  </si>
  <si>
    <t>'Annual (Million m3)'!</t>
  </si>
  <si>
    <t>'Month (Million m3)'!</t>
  </si>
  <si>
    <t>Table 4.2 Natural gas production and supply in the upstream gas industry, calorific values (million cubic metres)</t>
  </si>
  <si>
    <t>[x] is used to indicate data not available</t>
  </si>
  <si>
    <t>Gas available at terminals</t>
  </si>
  <si>
    <t xml:space="preserve">This spreadsheet forms part of the National Statistics publication Energy Trends produced by the Department for Business, Energy and Industrial Strategy (BEIS). 
The data presented is on UK natural gas production and supply; monthly data are published two month in arrears in both gigawatt hours (GWh) and million cubic metres. </t>
  </si>
  <si>
    <t>Includes exports direct from UKCS (UK Continental Shelf) as well as others carried out by the downstream gas industry from the national transmission system.</t>
  </si>
  <si>
    <t>A negative figure means the UK was a net exporter of gas.</t>
  </si>
  <si>
    <t>Estimated at 1.5 per cent of gas from Liquefied Natural Gas terminals entering the National Transmission Systems.</t>
  </si>
  <si>
    <t>Liquefied Natural Gas Terminals' Own Use
[note 10]</t>
  </si>
  <si>
    <t>'calculation_MM3_hide'!</t>
  </si>
  <si>
    <t>'calculation_GWh_hide'!</t>
  </si>
  <si>
    <t>August 2021</t>
  </si>
  <si>
    <t>Percentage change between the most recent 3 months and the same 3 months a year earlier; (+) represents a positive percentage change greater than 100%.</t>
  </si>
  <si>
    <t>Note 16</t>
  </si>
  <si>
    <t>Per cent change [note 16]</t>
  </si>
  <si>
    <t>Percentage change between the most recent year and the previous year; (+) represents a positive percentage change greater than 100%.</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</si>
  <si>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</si>
  <si>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</si>
  <si>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</si>
  <si>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</si>
  <si>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</si>
  <si>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</si>
  <si>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</si>
  <si>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</si>
  <si>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</si>
  <si>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</si>
  <si>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</si>
  <si>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</si>
  <si>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September 2021</t>
  </si>
  <si>
    <t>Quarter 3 2021</t>
  </si>
  <si>
    <t>October 2021</t>
  </si>
  <si>
    <t>November 2021</t>
  </si>
  <si>
    <t>Natural gas statistics methodology note (opens in a new window)</t>
  </si>
  <si>
    <t>December 2021</t>
  </si>
  <si>
    <t>January 2022</t>
  </si>
  <si>
    <t>February 2022</t>
  </si>
  <si>
    <t>Quarter 4 2021</t>
  </si>
  <si>
    <t>March 2022</t>
  </si>
  <si>
    <t>April 2022</t>
  </si>
  <si>
    <t>0781 869 7684</t>
  </si>
  <si>
    <t>May 2022</t>
  </si>
  <si>
    <t>Quarter 1 2022</t>
  </si>
  <si>
    <t>Glossary and acronyms, DUKES Annex B (opens in a new window)</t>
  </si>
  <si>
    <t xml:space="preserve">January - February 2021 </t>
  </si>
  <si>
    <t xml:space="preserve">January - March 2021 </t>
  </si>
  <si>
    <t xml:space="preserve">January - April 2021 </t>
  </si>
  <si>
    <t xml:space="preserve">January - May 2021 </t>
  </si>
  <si>
    <t xml:space="preserve">January - June 2021 </t>
  </si>
  <si>
    <t xml:space="preserve">January - July 2021 </t>
  </si>
  <si>
    <t xml:space="preserve">January - August 2021 </t>
  </si>
  <si>
    <t xml:space="preserve">January - September 2021 </t>
  </si>
  <si>
    <t xml:space="preserve">January - October 2021 </t>
  </si>
  <si>
    <t xml:space="preserve">January - November 2021 </t>
  </si>
  <si>
    <t xml:space="preserve">January - December 2021 </t>
  </si>
  <si>
    <t>June 2022</t>
  </si>
  <si>
    <t>July 2022</t>
  </si>
  <si>
    <t>August 2022</t>
  </si>
  <si>
    <t>Quarter 2 2022</t>
  </si>
  <si>
    <t>Quarter 3 2022 [provisional]</t>
  </si>
  <si>
    <t>September 2022</t>
  </si>
  <si>
    <t>November 2022 [provisional]</t>
  </si>
  <si>
    <t>October 2022</t>
  </si>
  <si>
    <r>
      <t xml:space="preserve">This data was published on </t>
    </r>
    <r>
      <rPr>
        <b/>
        <sz val="12"/>
        <color theme="1"/>
        <rFont val="Calibri"/>
        <family val="2"/>
        <scheme val="minor"/>
      </rPr>
      <t>Thursday 26th January 2023</t>
    </r>
    <r>
      <rPr>
        <sz val="12"/>
        <color theme="1"/>
        <rFont val="Calibri"/>
        <family val="2"/>
        <scheme val="minor"/>
      </rPr>
      <t xml:space="preserve">
The next publication date is </t>
    </r>
    <r>
      <rPr>
        <b/>
        <sz val="12"/>
        <color theme="1"/>
        <rFont val="Calibri"/>
        <family val="2"/>
        <scheme val="minor"/>
      </rPr>
      <t>Tuesday 28th February 2023</t>
    </r>
  </si>
  <si>
    <r>
      <t xml:space="preserve">This spreadsheet contains monthly data including </t>
    </r>
    <r>
      <rPr>
        <b/>
        <sz val="12"/>
        <color theme="1"/>
        <rFont val="Calibri"/>
        <family val="2"/>
        <scheme val="minor"/>
      </rPr>
      <t>new data for November 2022</t>
    </r>
  </si>
  <si>
    <t>The revisions period is for October 2022.</t>
  </si>
  <si>
    <t xml:space="preserve">Gas production was up 6.1 per cent in the three months to November 2022 compared to the same period in the previous year. Production has returned to near pre-pandemic levels, and is broadly similar to the three months to November 2019. </t>
  </si>
  <si>
    <t>Gas exports in the three months to November 2022 were more than twice the levels seen in the same period in the previous year as the UK continued to support European efforts to move away from Russian gas. The increased exports were facilitated by increased imports of Liquified Natural Gas (LNG) into the UK. The UK's substantial LNG regasification infrastructure means it operated as a land-bridge for increased LNG imports (which were largely from the Qatar and US in the last three months).  See table 4.4 for further detail on imports.</t>
  </si>
  <si>
    <t>Gas output from transmission down on last year</t>
  </si>
  <si>
    <t xml:space="preserve">Gas production up on last year, and at near pre-pandemic levels </t>
  </si>
  <si>
    <t>Exports remain high as the UK supports European move away from Russian gas</t>
  </si>
  <si>
    <t>Gas output from transmission decreased by 9.0 per cent in the three months to November 2022 compared to the same period in the previous year, due in part to warmer weather over the three months compared to the same period last year.</t>
  </si>
  <si>
    <t>Gas used in the Rough Storage Facility</t>
  </si>
  <si>
    <t>Stocks of gas held in specific storage sites inlcuding previously decommissioned long range storage facility Rough that reopened at the end of 2022. Stock held as  either as liquefied natural gas, pumped into salt cavities or stored by pumping the gas back into fields. A positive number shows stock being placed into storage which reduces the gas output from the transmission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</si>
</sst>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809]dd\ mmmm\ yyyy;@"/>
    <numFmt numFmtId="165" formatCode="\+#,###\ ;\-#,###\ "/>
    <numFmt numFmtId="166" formatCode="0;;;@"/>
    <numFmt numFmtId="167" formatCode="@\ "/>
    <numFmt numFmtId="168" formatCode="#,##0\ ;\-#,##0\ ;&quot;-&quot;\ "/>
    <numFmt numFmtId="169" formatCode="\+#,##0;\-#,##0"/>
    <numFmt numFmtId="170" formatCode="0\ \p;;;@&quot; p&quot;"/>
    <numFmt numFmtId="171" formatCode="0.0%"/>
    <numFmt numFmtId="172" formatCode="#,##0\ "/>
    <numFmt numFmtId="173" formatCode="#,##0.0;[Red]\-#,##0.0"/>
    <numFmt numFmtId="174" formatCode="\+#,###;\-#,###"/>
    <numFmt numFmtId="175" formatCode="#,##0_ ;\-#,##0\ "/>
    <numFmt numFmtId="176" formatCode="#,##0.0_ ;\-#,##0.0\ "/>
    <numFmt numFmtId="177" formatCode="#,##0.0;\-#,##0.0"/>
    <numFmt numFmtId="178" formatCode="#,##0.0000;\-#,##0.0000"/>
    <numFmt numFmtId="179" formatCode="_-* #,##0_-;\-* #,##0_-;_-* &quot;-&quot;??_-;_-@_-"/>
  </numFmts>
  <fonts count="38">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1"/>
      <color theme="1"/>
      <name val="Calibri"/>
      <family val="2"/>
      <scheme val="minor"/>
    </font>
    <font>
      <sz val="10"/>
      <name val="MS Sans Serif"/>
    </font>
    <font>
      <sz val="10"/>
      <name val="MS Sans Serif"/>
      <family val="2"/>
    </font>
    <font>
      <sz val="12"/>
      <name val="MS Sans Serif"/>
      <family val="2"/>
    </font>
    <font>
      <i/>
      <sz val="10"/>
      <name val="Arial"/>
      <family val="2"/>
    </font>
    <font>
      <sz val="9"/>
      <name val="Arial"/>
      <family val="2"/>
    </font>
    <font>
      <i/>
      <sz val="9"/>
      <name val="Arial"/>
      <family val="2"/>
    </font>
    <font>
      <sz val="10"/>
      <name val="Arial"/>
      <family val="2"/>
    </font>
    <font>
      <sz val="9"/>
      <name val="MS Sans Serif"/>
      <family val="2"/>
    </font>
    <font>
      <u/>
      <sz val="10"/>
      <color indexed="12"/>
      <name val="Arial"/>
      <family val="2"/>
    </font>
    <font>
      <sz val="10"/>
      <name val="Arila"/>
    </font>
    <font>
      <sz val="10"/>
      <color indexed="12"/>
      <name val="Arila"/>
    </font>
    <font>
      <u/>
      <sz val="10"/>
      <color indexed="12"/>
      <name val="Arila"/>
    </font>
    <font>
      <b/>
      <sz val="18"/>
      <name val="MS Sans Serif"/>
      <family val="2"/>
    </font>
    <font>
      <i/>
      <sz val="9"/>
      <name val="MS Sans Serif"/>
      <family val="2"/>
    </font>
    <font>
      <sz val="9"/>
      <color indexed="39"/>
      <name val="MS Sans Serif"/>
      <family val="2"/>
    </font>
    <font>
      <b/>
      <sz val="10"/>
      <name val="MS Sans Serif"/>
      <family val="2"/>
    </font>
    <font>
      <i/>
      <sz val="10"/>
      <name val="MS Sans Serif"/>
      <family val="2"/>
    </font>
    <font>
      <sz val="8"/>
      <name val="MS Sans Serif"/>
      <family val="2"/>
    </font>
    <font>
      <sz val="10"/>
      <color indexed="39"/>
      <name val="MS Sans Serif"/>
      <family val="2"/>
    </font>
    <font>
      <sz val="10"/>
      <name val="Calibri"/>
      <family val="2"/>
      <scheme val="minor"/>
    </font>
    <font>
      <sz val="12"/>
      <name val="Calibri"/>
      <family val="2"/>
      <scheme val="minor"/>
    </font>
    <font>
      <b/>
      <sz val="12"/>
      <name val="Calibri"/>
      <family val="2"/>
      <scheme val="minor"/>
    </font>
    <font>
      <i/>
      <sz val="12"/>
      <name val="Calibri"/>
      <family val="2"/>
      <scheme val="minor"/>
    </font>
    <font>
      <sz val="12"/>
      <color indexed="8"/>
      <name val="Calibri"/>
      <family val="2"/>
      <scheme val="minor"/>
    </font>
    <font>
      <sz val="8"/>
      <name val="Calibri"/>
      <family val="2"/>
      <scheme val="minor"/>
    </font>
    <font>
      <u/>
      <sz val="12"/>
      <color rgb="FF0000FF"/>
      <name val="Calibri"/>
      <family val="2"/>
    </font>
    <font>
      <sz val="12"/>
      <color rgb="FF000000"/>
      <name val="Calibri"/>
      <family val="2"/>
    </font>
    <font>
      <sz val="12"/>
      <color rgb="FF0000FF"/>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indexed="10"/>
        <bgColor indexed="64"/>
      </patternFill>
    </fill>
  </fills>
  <borders count="2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5">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43" fontId="9" fillId="0" borderId="0" applyFont="0" applyFill="0" applyBorder="0" applyAlignment="0" applyProtection="0"/>
    <xf numFmtId="164" fontId="10" fillId="0" borderId="0"/>
    <xf numFmtId="9" fontId="11" fillId="0" borderId="0" applyFont="0" applyFill="0" applyBorder="0" applyAlignment="0" applyProtection="0"/>
    <xf numFmtId="40" fontId="11" fillId="0" borderId="0" applyFont="0" applyFill="0" applyBorder="0" applyAlignment="0" applyProtection="0"/>
    <xf numFmtId="0" fontId="18" fillId="0" borderId="0" applyNumberFormat="0" applyFill="0" applyBorder="0" applyAlignment="0" applyProtection="0">
      <alignment vertical="top"/>
      <protection locked="0"/>
    </xf>
    <xf numFmtId="164" fontId="11" fillId="0" borderId="0"/>
    <xf numFmtId="9" fontId="9" fillId="0" borderId="0" applyFont="0" applyFill="0" applyBorder="0" applyAlignment="0" applyProtection="0"/>
    <xf numFmtId="0" fontId="36" fillId="0" borderId="0" applyNumberFormat="0" applyBorder="0" applyProtection="0">
      <alignment vertical="center" wrapText="1"/>
    </xf>
  </cellStyleXfs>
  <cellXfs count="254">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8" fillId="0" borderId="0" xfId="6"/>
    <xf numFmtId="0" fontId="3" fillId="0" borderId="0" xfId="2" applyFill="1"/>
    <xf numFmtId="0" fontId="1" fillId="0" borderId="0" xfId="1">
      <alignment vertical="center"/>
    </xf>
    <xf numFmtId="164" fontId="10" fillId="0" borderId="0" xfId="8"/>
    <xf numFmtId="164" fontId="22" fillId="0" borderId="0" xfId="8" applyFont="1"/>
    <xf numFmtId="0" fontId="10" fillId="0" borderId="0" xfId="8" applyNumberFormat="1"/>
    <xf numFmtId="167" fontId="17" fillId="0" borderId="0" xfId="8" applyNumberFormat="1" applyFont="1" applyAlignment="1">
      <alignment horizontal="right"/>
    </xf>
    <xf numFmtId="167" fontId="23" fillId="0" borderId="0" xfId="8" applyNumberFormat="1" applyFont="1" applyAlignment="1">
      <alignment horizontal="right"/>
    </xf>
    <xf numFmtId="164" fontId="17" fillId="0" borderId="0" xfId="8" applyFont="1" applyAlignment="1">
      <alignment horizontal="right"/>
    </xf>
    <xf numFmtId="164" fontId="24" fillId="0" borderId="0" xfId="8" applyFont="1" applyAlignment="1">
      <alignment horizontal="right"/>
    </xf>
    <xf numFmtId="164" fontId="23" fillId="0" borderId="0" xfId="8" applyFont="1" applyAlignment="1">
      <alignment horizontal="right"/>
    </xf>
    <xf numFmtId="169" fontId="15" fillId="0" borderId="1" xfId="8" applyNumberFormat="1" applyFont="1" applyBorder="1" applyAlignment="1">
      <alignment horizontal="right"/>
    </xf>
    <xf numFmtId="49" fontId="17" fillId="0" borderId="7" xfId="8" applyNumberFormat="1" applyFont="1" applyBorder="1" applyAlignment="1">
      <alignment horizontal="right"/>
    </xf>
    <xf numFmtId="49" fontId="17" fillId="0" borderId="0" xfId="8" applyNumberFormat="1" applyFont="1" applyAlignment="1">
      <alignment horizontal="right"/>
    </xf>
    <xf numFmtId="164" fontId="23" fillId="0" borderId="1" xfId="8" applyFont="1" applyBorder="1" applyAlignment="1">
      <alignment horizontal="right"/>
    </xf>
    <xf numFmtId="164" fontId="17" fillId="0" borderId="1" xfId="8" applyFont="1" applyBorder="1" applyAlignment="1">
      <alignment horizontal="right"/>
    </xf>
    <xf numFmtId="164" fontId="24" fillId="0" borderId="1" xfId="8" applyFont="1" applyBorder="1" applyAlignment="1">
      <alignment horizontal="right"/>
    </xf>
    <xf numFmtId="0" fontId="25" fillId="3" borderId="16" xfId="8" applyNumberFormat="1" applyFont="1" applyFill="1" applyBorder="1"/>
    <xf numFmtId="1" fontId="25" fillId="3" borderId="17" xfId="8" applyNumberFormat="1" applyFont="1" applyFill="1" applyBorder="1"/>
    <xf numFmtId="49" fontId="17" fillId="0" borderId="3" xfId="8" applyNumberFormat="1" applyFont="1" applyBorder="1" applyAlignment="1">
      <alignment horizontal="right"/>
    </xf>
    <xf numFmtId="167" fontId="17" fillId="0" borderId="3" xfId="8" applyNumberFormat="1" applyFont="1" applyBorder="1" applyAlignment="1">
      <alignment horizontal="right"/>
    </xf>
    <xf numFmtId="169" fontId="14" fillId="0" borderId="0" xfId="8" applyNumberFormat="1" applyFont="1" applyAlignment="1">
      <alignment horizontal="right"/>
    </xf>
    <xf numFmtId="0" fontId="25" fillId="3" borderId="18" xfId="8" applyNumberFormat="1" applyFont="1" applyFill="1" applyBorder="1"/>
    <xf numFmtId="1" fontId="25" fillId="3" borderId="19" xfId="8" applyNumberFormat="1" applyFont="1" applyFill="1" applyBorder="1"/>
    <xf numFmtId="164" fontId="17" fillId="0" borderId="0" xfId="8" applyFont="1"/>
    <xf numFmtId="164" fontId="17" fillId="0" borderId="1" xfId="8" applyFont="1" applyBorder="1"/>
    <xf numFmtId="164" fontId="10" fillId="0" borderId="1" xfId="8" applyBorder="1"/>
    <xf numFmtId="49" fontId="17" fillId="0" borderId="1" xfId="8" applyNumberFormat="1" applyFont="1" applyBorder="1" applyAlignment="1">
      <alignment horizontal="right"/>
    </xf>
    <xf numFmtId="167" fontId="17" fillId="0" borderId="1" xfId="8" applyNumberFormat="1" applyFont="1" applyBorder="1" applyAlignment="1">
      <alignment horizontal="right"/>
    </xf>
    <xf numFmtId="169" fontId="14" fillId="0" borderId="1" xfId="8" applyNumberFormat="1" applyFont="1" applyBorder="1" applyAlignment="1">
      <alignment horizontal="right"/>
    </xf>
    <xf numFmtId="164" fontId="10" fillId="0" borderId="10" xfId="8" applyBorder="1"/>
    <xf numFmtId="164" fontId="11" fillId="0" borderId="0" xfId="8" applyFont="1"/>
    <xf numFmtId="164" fontId="26" fillId="0" borderId="1" xfId="8" applyFont="1" applyBorder="1"/>
    <xf numFmtId="164" fontId="27" fillId="0" borderId="1" xfId="8" applyFont="1" applyBorder="1" applyAlignment="1">
      <alignment vertical="top" wrapText="1"/>
    </xf>
    <xf numFmtId="164" fontId="27" fillId="0" borderId="1" xfId="8" applyFont="1" applyBorder="1" applyAlignment="1">
      <alignment horizontal="centerContinuous" wrapText="1"/>
    </xf>
    <xf numFmtId="164" fontId="27" fillId="0" borderId="10" xfId="8" applyFont="1" applyBorder="1" applyAlignment="1">
      <alignment horizontal="centerContinuous" wrapText="1"/>
    </xf>
    <xf numFmtId="164" fontId="10" fillId="0" borderId="11" xfId="8" applyBorder="1"/>
    <xf numFmtId="164" fontId="28" fillId="0" borderId="11" xfId="8" applyFont="1" applyBorder="1"/>
    <xf numFmtId="164" fontId="27" fillId="0" borderId="1" xfId="8" applyFont="1" applyBorder="1" applyAlignment="1">
      <alignment horizontal="center" vertical="top" wrapText="1"/>
    </xf>
    <xf numFmtId="1" fontId="10" fillId="0" borderId="0" xfId="8" applyNumberFormat="1"/>
    <xf numFmtId="164" fontId="10" fillId="0" borderId="13" xfId="8" applyBorder="1"/>
    <xf numFmtId="1" fontId="11" fillId="0" borderId="0" xfId="8" applyNumberFormat="1" applyFont="1"/>
    <xf numFmtId="38" fontId="0" fillId="0" borderId="0" xfId="10" applyNumberFormat="1" applyFont="1"/>
    <xf numFmtId="0" fontId="10" fillId="0" borderId="1" xfId="8" applyNumberFormat="1" applyBorder="1"/>
    <xf numFmtId="1" fontId="10" fillId="0" borderId="1" xfId="8" applyNumberFormat="1" applyBorder="1"/>
    <xf numFmtId="1" fontId="11" fillId="0" borderId="1" xfId="8" applyNumberFormat="1" applyFont="1" applyBorder="1"/>
    <xf numFmtId="3" fontId="10" fillId="0" borderId="0" xfId="8" applyNumberFormat="1"/>
    <xf numFmtId="3" fontId="10" fillId="0" borderId="0" xfId="8" applyNumberFormat="1" applyAlignment="1">
      <alignment horizontal="right"/>
    </xf>
    <xf numFmtId="170" fontId="10" fillId="0" borderId="0" xfId="8" applyNumberFormat="1"/>
    <xf numFmtId="164" fontId="10" fillId="0" borderId="3" xfId="8" applyBorder="1"/>
    <xf numFmtId="0" fontId="10" fillId="0" borderId="3" xfId="8" applyNumberFormat="1" applyBorder="1"/>
    <xf numFmtId="1" fontId="10" fillId="0" borderId="3" xfId="8" applyNumberFormat="1" applyBorder="1"/>
    <xf numFmtId="0" fontId="2" fillId="0" borderId="0" xfId="5" applyAlignment="1">
      <alignment horizontal="center" vertical="center" wrapText="1"/>
    </xf>
    <xf numFmtId="0" fontId="5" fillId="0" borderId="0" xfId="5" applyFont="1">
      <alignment vertical="center" wrapText="1"/>
    </xf>
    <xf numFmtId="0" fontId="2" fillId="0" borderId="8" xfId="5" applyBorder="1" applyAlignment="1">
      <alignment horizontal="center" vertical="center" wrapText="1"/>
    </xf>
    <xf numFmtId="0" fontId="2" fillId="0" borderId="1" xfId="5" applyBorder="1" applyAlignment="1">
      <alignment horizontal="center" vertical="center" wrapText="1"/>
    </xf>
    <xf numFmtId="0" fontId="2" fillId="0" borderId="10" xfId="5" applyBorder="1" applyAlignment="1">
      <alignment horizontal="center" vertical="center" wrapText="1"/>
    </xf>
    <xf numFmtId="0" fontId="2" fillId="0" borderId="9" xfId="5" applyBorder="1" applyAlignment="1">
      <alignment horizontal="center" vertical="center" wrapText="1"/>
    </xf>
    <xf numFmtId="0" fontId="2" fillId="2" borderId="1" xfId="5" applyFill="1" applyBorder="1" applyAlignment="1">
      <alignment vertical="center"/>
    </xf>
    <xf numFmtId="0" fontId="5" fillId="0" borderId="3" xfId="5" applyFont="1" applyBorder="1">
      <alignment vertical="center" wrapText="1"/>
    </xf>
    <xf numFmtId="0" fontId="5" fillId="0" borderId="4" xfId="5" applyFont="1" applyBorder="1">
      <alignment vertical="center" wrapText="1"/>
    </xf>
    <xf numFmtId="0" fontId="5" fillId="0" borderId="15" xfId="5" applyFont="1" applyBorder="1">
      <alignment vertical="center" wrapText="1"/>
    </xf>
    <xf numFmtId="0" fontId="5" fillId="0" borderId="2" xfId="5" applyFont="1" applyBorder="1">
      <alignment vertical="center" wrapText="1"/>
    </xf>
    <xf numFmtId="176" fontId="2" fillId="2" borderId="8" xfId="7" applyNumberFormat="1" applyFont="1" applyFill="1" applyBorder="1" applyAlignment="1">
      <alignment horizontal="right" vertical="center" wrapText="1"/>
    </xf>
    <xf numFmtId="176" fontId="2" fillId="2" borderId="1" xfId="7" applyNumberFormat="1" applyFont="1" applyFill="1" applyBorder="1" applyAlignment="1">
      <alignment horizontal="right" vertical="center" wrapText="1"/>
    </xf>
    <xf numFmtId="176" fontId="2" fillId="2" borderId="10" xfId="7" applyNumberFormat="1" applyFont="1" applyFill="1" applyBorder="1" applyAlignment="1">
      <alignment horizontal="right" vertical="center" wrapText="1"/>
    </xf>
    <xf numFmtId="176" fontId="2" fillId="2" borderId="9" xfId="7" applyNumberFormat="1" applyFont="1" applyFill="1" applyBorder="1" applyAlignment="1">
      <alignment horizontal="right" vertical="center" wrapText="1"/>
    </xf>
    <xf numFmtId="0" fontId="1" fillId="0" borderId="0" xfId="1" applyFill="1">
      <alignment vertical="center"/>
    </xf>
    <xf numFmtId="164" fontId="19" fillId="0" borderId="0" xfId="8" applyFont="1"/>
    <xf numFmtId="169" fontId="19" fillId="0" borderId="0" xfId="8" applyNumberFormat="1" applyFont="1"/>
    <xf numFmtId="169" fontId="20" fillId="0" borderId="0" xfId="8" applyNumberFormat="1" applyFont="1"/>
    <xf numFmtId="173" fontId="20" fillId="0" borderId="0" xfId="8" applyNumberFormat="1" applyFont="1"/>
    <xf numFmtId="164" fontId="19" fillId="0" borderId="0" xfId="8" applyFont="1" applyAlignment="1">
      <alignment horizontal="right"/>
    </xf>
    <xf numFmtId="164" fontId="12" fillId="0" borderId="0" xfId="8" applyFont="1" applyAlignment="1">
      <alignment horizontal="left" vertical="center"/>
    </xf>
    <xf numFmtId="165" fontId="12" fillId="0" borderId="0" xfId="8" applyNumberFormat="1" applyFont="1" applyAlignment="1">
      <alignment horizontal="left" vertical="center"/>
    </xf>
    <xf numFmtId="164" fontId="13" fillId="0" borderId="0" xfId="8" applyFont="1" applyAlignment="1">
      <alignment horizontal="right" vertical="center"/>
    </xf>
    <xf numFmtId="164" fontId="19" fillId="0" borderId="0" xfId="8" applyFont="1" applyAlignment="1">
      <alignment horizontal="left"/>
    </xf>
    <xf numFmtId="3" fontId="19" fillId="0" borderId="0" xfId="8" applyNumberFormat="1" applyFont="1" applyAlignment="1">
      <alignment horizontal="left"/>
    </xf>
    <xf numFmtId="4" fontId="19" fillId="0" borderId="0" xfId="8" applyNumberFormat="1" applyFont="1"/>
    <xf numFmtId="3" fontId="19" fillId="0" borderId="0" xfId="8" applyNumberFormat="1" applyFont="1"/>
    <xf numFmtId="0" fontId="21" fillId="0" borderId="0" xfId="11" applyFont="1" applyFill="1" applyAlignment="1" applyProtection="1"/>
    <xf numFmtId="172" fontId="19" fillId="0" borderId="0" xfId="8" applyNumberFormat="1" applyFont="1"/>
    <xf numFmtId="164" fontId="16" fillId="0" borderId="0" xfId="8" applyFont="1"/>
    <xf numFmtId="1" fontId="30" fillId="0" borderId="0" xfId="8" applyNumberFormat="1" applyFont="1" applyAlignment="1">
      <alignment horizontal="left"/>
    </xf>
    <xf numFmtId="169" fontId="30" fillId="0" borderId="0" xfId="8" applyNumberFormat="1" applyFont="1"/>
    <xf numFmtId="168" fontId="30" fillId="0" borderId="0" xfId="8" applyNumberFormat="1" applyFont="1"/>
    <xf numFmtId="49" fontId="30" fillId="0" borderId="10" xfId="8" applyNumberFormat="1" applyFont="1" applyBorder="1" applyAlignment="1">
      <alignment horizontal="center" vertical="center" wrapText="1"/>
    </xf>
    <xf numFmtId="164" fontId="10" fillId="0" borderId="0" xfId="8" applyAlignment="1">
      <alignment vertical="center"/>
    </xf>
    <xf numFmtId="164" fontId="29" fillId="0" borderId="0" xfId="8" applyFont="1"/>
    <xf numFmtId="169" fontId="29" fillId="0" borderId="0" xfId="8" applyNumberFormat="1" applyFont="1"/>
    <xf numFmtId="174" fontId="29" fillId="0" borderId="0" xfId="8" applyNumberFormat="1" applyFont="1"/>
    <xf numFmtId="164" fontId="29" fillId="0" borderId="0" xfId="8" applyFont="1" applyAlignment="1">
      <alignment horizontal="right"/>
    </xf>
    <xf numFmtId="164" fontId="30" fillId="0" borderId="0" xfId="8" applyFont="1" applyAlignment="1">
      <alignment horizontal="left" vertical="center"/>
    </xf>
    <xf numFmtId="165" fontId="30" fillId="0" borderId="0" xfId="8" applyNumberFormat="1" applyFont="1" applyAlignment="1">
      <alignment horizontal="left" vertical="center"/>
    </xf>
    <xf numFmtId="164" fontId="32" fillId="0" borderId="0" xfId="8" applyFont="1" applyAlignment="1">
      <alignment horizontal="right" vertical="center"/>
    </xf>
    <xf numFmtId="164" fontId="30" fillId="0" borderId="0" xfId="8" applyFont="1"/>
    <xf numFmtId="167" fontId="30" fillId="0" borderId="0" xfId="8" applyNumberFormat="1" applyFont="1" applyAlignment="1">
      <alignment horizontal="right"/>
    </xf>
    <xf numFmtId="167" fontId="32" fillId="0" borderId="0" xfId="8" applyNumberFormat="1" applyFont="1" applyAlignment="1">
      <alignment horizontal="right"/>
    </xf>
    <xf numFmtId="164" fontId="30" fillId="0" borderId="0" xfId="8" applyFont="1" applyAlignment="1">
      <alignment horizontal="right"/>
    </xf>
    <xf numFmtId="164" fontId="32" fillId="0" borderId="0" xfId="8" applyFont="1" applyAlignment="1">
      <alignment horizontal="right"/>
    </xf>
    <xf numFmtId="169" fontId="30" fillId="0" borderId="0" xfId="8" applyNumberFormat="1" applyFont="1" applyAlignment="1">
      <alignment horizontal="right"/>
    </xf>
    <xf numFmtId="172" fontId="30" fillId="0" borderId="0" xfId="8" applyNumberFormat="1" applyFont="1"/>
    <xf numFmtId="174" fontId="30" fillId="0" borderId="0" xfId="8" applyNumberFormat="1" applyFont="1"/>
    <xf numFmtId="169" fontId="32" fillId="0" borderId="0" xfId="8" applyNumberFormat="1" applyFont="1" applyAlignment="1">
      <alignment horizontal="right"/>
    </xf>
    <xf numFmtId="174" fontId="30" fillId="0" borderId="0" xfId="8" applyNumberFormat="1" applyFont="1" applyAlignment="1">
      <alignment horizontal="right"/>
    </xf>
    <xf numFmtId="169" fontId="16" fillId="0" borderId="0" xfId="8" applyNumberFormat="1" applyFont="1"/>
    <xf numFmtId="164" fontId="16" fillId="0" borderId="0" xfId="8" applyFont="1" applyAlignment="1">
      <alignment horizontal="right"/>
    </xf>
    <xf numFmtId="49" fontId="30" fillId="0" borderId="0" xfId="8" applyNumberFormat="1" applyFont="1" applyAlignment="1">
      <alignment horizontal="right"/>
    </xf>
    <xf numFmtId="38" fontId="30" fillId="0" borderId="0" xfId="10" applyNumberFormat="1" applyFont="1" applyFill="1"/>
    <xf numFmtId="167" fontId="32" fillId="0" borderId="4" xfId="8" applyNumberFormat="1" applyFont="1" applyBorder="1" applyAlignment="1">
      <alignment vertical="center"/>
    </xf>
    <xf numFmtId="0" fontId="1" fillId="0" borderId="0" xfId="1" applyFill="1" applyAlignment="1">
      <alignment horizontal="left" vertical="center"/>
    </xf>
    <xf numFmtId="0" fontId="30" fillId="0" borderId="0" xfId="5" applyFont="1" applyAlignment="1">
      <alignment horizontal="left" vertical="center"/>
    </xf>
    <xf numFmtId="0" fontId="7" fillId="0" borderId="12" xfId="3" applyBorder="1"/>
    <xf numFmtId="0" fontId="2" fillId="0" borderId="11" xfId="5" applyBorder="1">
      <alignment vertical="center" wrapText="1"/>
    </xf>
    <xf numFmtId="164" fontId="31" fillId="0" borderId="11" xfId="8" applyFont="1" applyBorder="1" applyAlignment="1">
      <alignment vertical="center"/>
    </xf>
    <xf numFmtId="0" fontId="2" fillId="0" borderId="14" xfId="5" applyBorder="1">
      <alignment vertical="center" wrapText="1"/>
    </xf>
    <xf numFmtId="168" fontId="30" fillId="0" borderId="0" xfId="8" applyNumberFormat="1" applyFont="1" applyAlignment="1">
      <alignment horizontal="right"/>
    </xf>
    <xf numFmtId="1" fontId="30" fillId="0" borderId="0" xfId="8" applyNumberFormat="1" applyFont="1"/>
    <xf numFmtId="166" fontId="30" fillId="0" borderId="0" xfId="8" applyNumberFormat="1" applyFont="1" applyAlignment="1">
      <alignment horizontal="left"/>
    </xf>
    <xf numFmtId="0" fontId="21" fillId="0" borderId="0" xfId="11" applyFont="1" applyFill="1" applyBorder="1" applyAlignment="1" applyProtection="1"/>
    <xf numFmtId="171" fontId="19" fillId="0" borderId="0" xfId="9" applyNumberFormat="1" applyFont="1" applyFill="1" applyBorder="1"/>
    <xf numFmtId="0" fontId="2" fillId="0" borderId="4" xfId="5" applyBorder="1">
      <alignment vertical="center" wrapText="1"/>
    </xf>
    <xf numFmtId="0" fontId="2" fillId="0" borderId="7" xfId="5" applyBorder="1">
      <alignment vertical="center" wrapText="1"/>
    </xf>
    <xf numFmtId="0" fontId="2" fillId="0" borderId="6" xfId="5" applyBorder="1">
      <alignment vertical="center" wrapText="1"/>
    </xf>
    <xf numFmtId="0" fontId="30" fillId="0" borderId="0" xfId="5" applyFont="1">
      <alignment vertical="center" wrapText="1"/>
    </xf>
    <xf numFmtId="9" fontId="0" fillId="0" borderId="0" xfId="13" applyFont="1"/>
    <xf numFmtId="0" fontId="1" fillId="0" borderId="0" xfId="1" applyAlignment="1">
      <alignment horizontal="left" vertical="center"/>
    </xf>
    <xf numFmtId="0" fontId="2" fillId="0" borderId="0" xfId="5" applyAlignment="1">
      <alignment horizontal="left" vertical="center"/>
    </xf>
    <xf numFmtId="0" fontId="2" fillId="0" borderId="0" xfId="5" applyAlignment="1">
      <alignment horizontal="left" vertical="center" wrapText="1"/>
    </xf>
    <xf numFmtId="0" fontId="2" fillId="2" borderId="1" xfId="5" applyFill="1" applyBorder="1" applyAlignment="1">
      <alignment horizontal="left" vertical="center"/>
    </xf>
    <xf numFmtId="0" fontId="5" fillId="0" borderId="0" xfId="5" applyFont="1" applyAlignment="1">
      <alignment horizontal="left" vertical="center" wrapText="1"/>
    </xf>
    <xf numFmtId="0" fontId="0" fillId="0" borderId="0" xfId="0" applyAlignment="1">
      <alignment horizontal="left"/>
    </xf>
    <xf numFmtId="164" fontId="30" fillId="0" borderId="15" xfId="8" applyFont="1" applyBorder="1"/>
    <xf numFmtId="164" fontId="31" fillId="0" borderId="5" xfId="8" applyFont="1" applyBorder="1" applyAlignment="1">
      <alignment horizontal="center"/>
    </xf>
    <xf numFmtId="164" fontId="30" fillId="0" borderId="8" xfId="8" applyFont="1" applyBorder="1"/>
    <xf numFmtId="0" fontId="7" fillId="0" borderId="11" xfId="3" applyBorder="1"/>
    <xf numFmtId="164" fontId="30" fillId="0" borderId="15" xfId="8" applyFont="1" applyBorder="1" applyAlignment="1">
      <alignment horizontal="left"/>
    </xf>
    <xf numFmtId="166" fontId="11" fillId="0" borderId="0" xfId="8" quotePrefix="1" applyNumberFormat="1" applyFont="1"/>
    <xf numFmtId="166" fontId="11" fillId="0" borderId="0" xfId="8" applyNumberFormat="1" applyFont="1"/>
    <xf numFmtId="164" fontId="10" fillId="0" borderId="0" xfId="8" quotePrefix="1"/>
    <xf numFmtId="37" fontId="2" fillId="0" borderId="5" xfId="7" applyNumberFormat="1" applyFont="1" applyBorder="1" applyAlignment="1">
      <alignment horizontal="right" vertical="center" wrapText="1"/>
    </xf>
    <xf numFmtId="37" fontId="2" fillId="0" borderId="0" xfId="7" applyNumberFormat="1" applyFont="1" applyBorder="1" applyAlignment="1">
      <alignment horizontal="right" vertical="center" wrapText="1"/>
    </xf>
    <xf numFmtId="37" fontId="2" fillId="0" borderId="7" xfId="7" applyNumberFormat="1" applyFont="1" applyBorder="1" applyAlignment="1">
      <alignment horizontal="right" vertical="center" wrapText="1"/>
    </xf>
    <xf numFmtId="37" fontId="2" fillId="0" borderId="6" xfId="7" applyNumberFormat="1" applyFont="1" applyBorder="1" applyAlignment="1">
      <alignment horizontal="right" vertical="center" wrapText="1"/>
    </xf>
    <xf numFmtId="37" fontId="5" fillId="0" borderId="5" xfId="7" applyNumberFormat="1" applyFont="1" applyBorder="1" applyAlignment="1">
      <alignment horizontal="right" vertical="center" wrapText="1"/>
    </xf>
    <xf numFmtId="37" fontId="5" fillId="0" borderId="0" xfId="7" applyNumberFormat="1" applyFont="1" applyBorder="1" applyAlignment="1">
      <alignment horizontal="right" vertical="center" wrapText="1"/>
    </xf>
    <xf numFmtId="37" fontId="5" fillId="0" borderId="7" xfId="7" applyNumberFormat="1" applyFont="1" applyBorder="1" applyAlignment="1">
      <alignment horizontal="right" vertical="center" wrapText="1"/>
    </xf>
    <xf numFmtId="37" fontId="5" fillId="0" borderId="6" xfId="7" applyNumberFormat="1" applyFont="1" applyBorder="1" applyAlignment="1">
      <alignment horizontal="right" vertical="center" wrapText="1"/>
    </xf>
    <xf numFmtId="37" fontId="5" fillId="0" borderId="6" xfId="7" applyNumberFormat="1" applyFont="1" applyFill="1" applyBorder="1" applyAlignment="1">
      <alignment horizontal="right" vertical="center" wrapText="1"/>
    </xf>
    <xf numFmtId="177" fontId="2" fillId="2" borderId="8" xfId="7" applyNumberFormat="1" applyFont="1" applyFill="1" applyBorder="1" applyAlignment="1">
      <alignment horizontal="right" vertical="center" wrapText="1"/>
    </xf>
    <xf numFmtId="177" fontId="2" fillId="2" borderId="1" xfId="7" applyNumberFormat="1" applyFont="1" applyFill="1" applyBorder="1" applyAlignment="1">
      <alignment horizontal="right" vertical="center" wrapText="1"/>
    </xf>
    <xf numFmtId="177" fontId="2" fillId="2" borderId="10" xfId="7" applyNumberFormat="1" applyFont="1" applyFill="1" applyBorder="1" applyAlignment="1">
      <alignment horizontal="right" vertical="center" wrapText="1"/>
    </xf>
    <xf numFmtId="177" fontId="2" fillId="2" borderId="9" xfId="7" applyNumberFormat="1" applyFont="1" applyFill="1" applyBorder="1" applyAlignment="1">
      <alignment horizontal="right" vertical="center" wrapText="1"/>
    </xf>
    <xf numFmtId="0" fontId="2" fillId="0" borderId="15" xfId="5" applyBorder="1" applyAlignment="1">
      <alignment horizontal="left" vertical="center" wrapText="1"/>
    </xf>
    <xf numFmtId="0" fontId="2" fillId="0" borderId="5" xfId="5" applyBorder="1" applyAlignment="1">
      <alignment horizontal="left" vertical="center" wrapText="1"/>
    </xf>
    <xf numFmtId="0" fontId="30" fillId="0" borderId="8" xfId="5" applyFont="1" applyBorder="1" applyAlignment="1">
      <alignment horizontal="left" vertical="center" wrapText="1"/>
    </xf>
    <xf numFmtId="37" fontId="2" fillId="0" borderId="2" xfId="7" applyNumberFormat="1" applyFont="1" applyBorder="1" applyAlignment="1">
      <alignment horizontal="right" vertical="center" wrapText="1"/>
    </xf>
    <xf numFmtId="37" fontId="2" fillId="0" borderId="3" xfId="7" applyNumberFormat="1" applyFont="1" applyBorder="1" applyAlignment="1">
      <alignment horizontal="right" vertical="center" wrapText="1"/>
    </xf>
    <xf numFmtId="0" fontId="2" fillId="0" borderId="7" xfId="5" applyBorder="1" applyAlignment="1">
      <alignment horizontal="center" vertical="center" wrapText="1"/>
    </xf>
    <xf numFmtId="37" fontId="2" fillId="0" borderId="4" xfId="7" applyNumberFormat="1" applyFont="1" applyBorder="1" applyAlignment="1">
      <alignment horizontal="right" vertical="center" wrapText="1"/>
    </xf>
    <xf numFmtId="37" fontId="2" fillId="0" borderId="15" xfId="7" applyNumberFormat="1" applyFont="1" applyBorder="1" applyAlignment="1">
      <alignment horizontal="right" vertical="center" wrapText="1"/>
    </xf>
    <xf numFmtId="0" fontId="2" fillId="0" borderId="5" xfId="5" applyBorder="1" applyAlignment="1">
      <alignment horizontal="center" vertical="center" wrapText="1"/>
    </xf>
    <xf numFmtId="0" fontId="2" fillId="0" borderId="6" xfId="5" applyBorder="1" applyAlignment="1">
      <alignment horizontal="center" vertical="center" wrapText="1"/>
    </xf>
    <xf numFmtId="0" fontId="2" fillId="2" borderId="6" xfId="5" applyFill="1" applyBorder="1" applyAlignment="1">
      <alignment horizontal="left" vertical="center"/>
    </xf>
    <xf numFmtId="0" fontId="5" fillId="0" borderId="7" xfId="5" applyFont="1" applyBorder="1" applyAlignment="1">
      <alignment horizontal="left" vertical="center" wrapText="1"/>
    </xf>
    <xf numFmtId="37" fontId="2" fillId="2" borderId="5" xfId="7" applyNumberFormat="1" applyFont="1" applyFill="1" applyBorder="1" applyAlignment="1">
      <alignment horizontal="right" vertical="center" wrapText="1"/>
    </xf>
    <xf numFmtId="37" fontId="2" fillId="2" borderId="0" xfId="7" applyNumberFormat="1" applyFont="1" applyFill="1" applyBorder="1" applyAlignment="1">
      <alignment horizontal="right" vertical="center" wrapText="1"/>
    </xf>
    <xf numFmtId="37" fontId="2" fillId="2" borderId="7" xfId="7" applyNumberFormat="1" applyFont="1" applyFill="1" applyBorder="1" applyAlignment="1">
      <alignment horizontal="right" vertical="center" wrapText="1"/>
    </xf>
    <xf numFmtId="0" fontId="2" fillId="0" borderId="15" xfId="5" applyBorder="1">
      <alignment vertical="center" wrapText="1"/>
    </xf>
    <xf numFmtId="0" fontId="2" fillId="0" borderId="5" xfId="5" applyBorder="1">
      <alignment vertical="center" wrapText="1"/>
    </xf>
    <xf numFmtId="0" fontId="2" fillId="0" borderId="8" xfId="5" applyBorder="1">
      <alignment vertical="center" wrapText="1"/>
    </xf>
    <xf numFmtId="37" fontId="2" fillId="0" borderId="0" xfId="7" applyNumberFormat="1" applyFont="1" applyAlignment="1">
      <alignment vertical="center" wrapText="1"/>
    </xf>
    <xf numFmtId="37" fontId="2" fillId="0" borderId="4" xfId="7" applyNumberFormat="1" applyFont="1" applyBorder="1" applyAlignment="1">
      <alignment vertical="center" wrapText="1"/>
    </xf>
    <xf numFmtId="37" fontId="2" fillId="0" borderId="7" xfId="7" applyNumberFormat="1" applyFont="1" applyBorder="1" applyAlignment="1">
      <alignment vertical="center" wrapText="1"/>
    </xf>
    <xf numFmtId="37" fontId="2" fillId="0" borderId="3" xfId="7" applyNumberFormat="1" applyFont="1" applyBorder="1" applyAlignment="1">
      <alignment vertical="center" wrapText="1"/>
    </xf>
    <xf numFmtId="37" fontId="2" fillId="0" borderId="0" xfId="7" applyNumberFormat="1" applyFont="1" applyBorder="1" applyAlignment="1">
      <alignment vertical="center" wrapText="1"/>
    </xf>
    <xf numFmtId="164" fontId="32" fillId="0" borderId="15" xfId="8" applyFont="1" applyBorder="1" applyAlignment="1">
      <alignment horizontal="left" vertical="center"/>
    </xf>
    <xf numFmtId="164" fontId="30" fillId="0" borderId="5" xfId="8" applyFont="1" applyBorder="1" applyAlignment="1">
      <alignment horizontal="left"/>
    </xf>
    <xf numFmtId="164" fontId="11" fillId="0" borderId="0" xfId="8" quotePrefix="1" applyFont="1"/>
    <xf numFmtId="0" fontId="2" fillId="0" borderId="4" xfId="5" applyBorder="1" applyAlignment="1">
      <alignment horizontal="left" vertical="center" wrapText="1"/>
    </xf>
    <xf numFmtId="37" fontId="2" fillId="0" borderId="15" xfId="5" applyNumberFormat="1" applyBorder="1" applyAlignment="1">
      <alignment horizontal="right" vertical="center" wrapText="1"/>
    </xf>
    <xf numFmtId="37" fontId="2" fillId="0" borderId="0" xfId="5" applyNumberFormat="1" applyAlignment="1">
      <alignment horizontal="right" vertical="center" wrapText="1"/>
    </xf>
    <xf numFmtId="37" fontId="2" fillId="0" borderId="4" xfId="5" applyNumberFormat="1" applyBorder="1" applyAlignment="1">
      <alignment horizontal="right" vertical="center" wrapText="1"/>
    </xf>
    <xf numFmtId="37" fontId="2" fillId="0" borderId="5" xfId="5" applyNumberFormat="1" applyBorder="1" applyAlignment="1">
      <alignment horizontal="right" vertical="center" wrapText="1"/>
    </xf>
    <xf numFmtId="37" fontId="2" fillId="0" borderId="7" xfId="5" applyNumberFormat="1" applyBorder="1" applyAlignment="1">
      <alignment horizontal="right" vertical="center" wrapText="1"/>
    </xf>
    <xf numFmtId="37" fontId="2" fillId="0" borderId="2" xfId="5" applyNumberFormat="1" applyBorder="1" applyAlignment="1">
      <alignment horizontal="right" vertical="center" wrapText="1"/>
    </xf>
    <xf numFmtId="37" fontId="2" fillId="0" borderId="6" xfId="5" applyNumberFormat="1" applyBorder="1" applyAlignment="1">
      <alignment horizontal="right" vertical="center" wrapText="1"/>
    </xf>
    <xf numFmtId="37" fontId="2" fillId="0" borderId="3" xfId="5" applyNumberFormat="1" applyBorder="1" applyAlignment="1">
      <alignment horizontal="right" vertical="center" wrapText="1"/>
    </xf>
    <xf numFmtId="37" fontId="5" fillId="0" borderId="0" xfId="7" applyNumberFormat="1" applyFont="1" applyFill="1" applyBorder="1" applyAlignment="1">
      <alignment horizontal="right" vertical="center" wrapText="1"/>
    </xf>
    <xf numFmtId="0" fontId="2" fillId="2" borderId="6" xfId="5" applyFill="1" applyBorder="1" applyAlignment="1">
      <alignment vertical="center"/>
    </xf>
    <xf numFmtId="0" fontId="5" fillId="0" borderId="7" xfId="5" applyFont="1" applyBorder="1">
      <alignment vertical="center" wrapText="1"/>
    </xf>
    <xf numFmtId="175" fontId="2" fillId="2" borderId="5" xfId="7" applyNumberFormat="1" applyFont="1" applyFill="1" applyBorder="1" applyAlignment="1">
      <alignment horizontal="right" vertical="center" wrapText="1"/>
    </xf>
    <xf numFmtId="175" fontId="2" fillId="2" borderId="7" xfId="7" applyNumberFormat="1" applyFont="1" applyFill="1" applyBorder="1" applyAlignment="1">
      <alignment horizontal="right" vertical="center" wrapText="1"/>
    </xf>
    <xf numFmtId="175" fontId="2" fillId="2" borderId="0" xfId="7" applyNumberFormat="1" applyFont="1" applyFill="1" applyBorder="1" applyAlignment="1">
      <alignment horizontal="right" vertical="center" wrapText="1"/>
    </xf>
    <xf numFmtId="175" fontId="2" fillId="2" borderId="6" xfId="7" applyNumberFormat="1" applyFont="1" applyFill="1" applyBorder="1" applyAlignment="1">
      <alignment horizontal="right" vertical="center" wrapText="1"/>
    </xf>
    <xf numFmtId="177" fontId="2" fillId="0" borderId="0" xfId="7" applyNumberFormat="1" applyFont="1" applyAlignment="1">
      <alignment vertical="center" wrapText="1"/>
    </xf>
    <xf numFmtId="37" fontId="30" fillId="0" borderId="2" xfId="8" applyNumberFormat="1" applyFont="1" applyBorder="1" applyAlignment="1">
      <alignment wrapText="1"/>
    </xf>
    <xf numFmtId="37" fontId="30" fillId="0" borderId="3" xfId="8" applyNumberFormat="1" applyFont="1" applyBorder="1" applyAlignment="1">
      <alignment wrapText="1"/>
    </xf>
    <xf numFmtId="37" fontId="30" fillId="0" borderId="3" xfId="8" applyNumberFormat="1" applyFont="1" applyBorder="1" applyAlignment="1">
      <alignment horizontal="right" wrapText="1"/>
    </xf>
    <xf numFmtId="37" fontId="30" fillId="0" borderId="4" xfId="8" applyNumberFormat="1" applyFont="1" applyBorder="1" applyAlignment="1">
      <alignment wrapText="1"/>
    </xf>
    <xf numFmtId="37" fontId="30" fillId="0" borderId="6" xfId="8" applyNumberFormat="1" applyFont="1" applyBorder="1" applyAlignment="1">
      <alignment wrapText="1"/>
    </xf>
    <xf numFmtId="37" fontId="30" fillId="0" borderId="0" xfId="8" applyNumberFormat="1" applyFont="1" applyAlignment="1">
      <alignment wrapText="1"/>
    </xf>
    <xf numFmtId="37" fontId="30" fillId="0" borderId="0" xfId="8" applyNumberFormat="1" applyFont="1" applyAlignment="1">
      <alignment horizontal="right" wrapText="1"/>
    </xf>
    <xf numFmtId="37" fontId="30" fillId="0" borderId="7" xfId="8" applyNumberFormat="1" applyFont="1" applyBorder="1" applyAlignment="1">
      <alignment wrapText="1"/>
    </xf>
    <xf numFmtId="37" fontId="30" fillId="0" borderId="0" xfId="10" applyNumberFormat="1" applyFont="1" applyFill="1" applyBorder="1" applyAlignment="1">
      <alignment wrapText="1"/>
    </xf>
    <xf numFmtId="37" fontId="30" fillId="0" borderId="6" xfId="12" applyNumberFormat="1" applyFont="1" applyBorder="1" applyAlignment="1">
      <alignment wrapText="1"/>
    </xf>
    <xf numFmtId="37" fontId="30" fillId="0" borderId="0" xfId="12" applyNumberFormat="1" applyFont="1" applyAlignment="1">
      <alignment wrapText="1"/>
    </xf>
    <xf numFmtId="37" fontId="30" fillId="0" borderId="6" xfId="8" applyNumberFormat="1" applyFont="1" applyBorder="1" applyAlignment="1">
      <alignment horizontal="right" wrapText="1"/>
    </xf>
    <xf numFmtId="164" fontId="30" fillId="0" borderId="8" xfId="8" applyFont="1" applyBorder="1" applyAlignment="1">
      <alignment wrapText="1"/>
    </xf>
    <xf numFmtId="164" fontId="30" fillId="0" borderId="0" xfId="8" applyFont="1" applyAlignment="1">
      <alignment wrapText="1"/>
    </xf>
    <xf numFmtId="1" fontId="30" fillId="0" borderId="4" xfId="8" applyNumberFormat="1" applyFont="1" applyBorder="1" applyAlignment="1">
      <alignment horizontal="left" wrapText="1"/>
    </xf>
    <xf numFmtId="37" fontId="33" fillId="0" borderId="0" xfId="10" applyNumberFormat="1" applyFont="1" applyFill="1" applyBorder="1" applyAlignment="1">
      <alignment horizontal="right" wrapText="1"/>
    </xf>
    <xf numFmtId="37" fontId="33" fillId="0" borderId="7" xfId="10" applyNumberFormat="1" applyFont="1" applyFill="1" applyBorder="1" applyAlignment="1">
      <alignment horizontal="right" wrapText="1"/>
    </xf>
    <xf numFmtId="1" fontId="30" fillId="0" borderId="7" xfId="8" applyNumberFormat="1" applyFont="1" applyBorder="1" applyAlignment="1">
      <alignment horizontal="left" wrapText="1"/>
    </xf>
    <xf numFmtId="37" fontId="33" fillId="0" borderId="0" xfId="10" applyNumberFormat="1" applyFont="1" applyFill="1" applyBorder="1" applyAlignment="1">
      <alignment horizontal="right" vertical="center" wrapText="1"/>
    </xf>
    <xf numFmtId="37" fontId="33" fillId="0" borderId="7" xfId="10" applyNumberFormat="1" applyFont="1" applyFill="1" applyBorder="1" applyAlignment="1">
      <alignment horizontal="right" vertical="center" wrapText="1"/>
    </xf>
    <xf numFmtId="164" fontId="30" fillId="0" borderId="8" xfId="8" applyFont="1" applyBorder="1" applyAlignment="1">
      <alignment horizontal="left" vertical="center" wrapText="1"/>
    </xf>
    <xf numFmtId="177" fontId="2" fillId="0" borderId="3" xfId="7" applyNumberFormat="1" applyFont="1" applyBorder="1" applyAlignment="1">
      <alignment vertical="center" wrapText="1"/>
    </xf>
    <xf numFmtId="177" fontId="2" fillId="0" borderId="0" xfId="7" applyNumberFormat="1" applyFont="1" applyBorder="1" applyAlignment="1">
      <alignment vertical="center" wrapText="1"/>
    </xf>
    <xf numFmtId="37" fontId="33" fillId="0" borderId="4" xfId="10" applyNumberFormat="1" applyFont="1" applyFill="1" applyBorder="1" applyAlignment="1">
      <alignment horizontal="right" wrapText="1"/>
    </xf>
    <xf numFmtId="37" fontId="33" fillId="0" borderId="3" xfId="10" applyNumberFormat="1" applyFont="1" applyFill="1" applyBorder="1" applyAlignment="1">
      <alignment horizontal="right" wrapText="1"/>
    </xf>
    <xf numFmtId="164" fontId="30" fillId="0" borderId="8" xfId="8" applyFont="1" applyBorder="1" applyAlignment="1">
      <alignment horizontal="left" wrapText="1"/>
    </xf>
    <xf numFmtId="164" fontId="30" fillId="0" borderId="0" xfId="8" quotePrefix="1" applyFont="1" applyAlignment="1">
      <alignment wrapText="1"/>
    </xf>
    <xf numFmtId="0" fontId="2" fillId="0" borderId="7" xfId="5" quotePrefix="1" applyBorder="1">
      <alignment vertical="center" wrapText="1"/>
    </xf>
    <xf numFmtId="177" fontId="2" fillId="2" borderId="7" xfId="7" applyNumberFormat="1" applyFont="1" applyFill="1" applyBorder="1" applyAlignment="1">
      <alignment horizontal="right" vertical="center" wrapText="1"/>
    </xf>
    <xf numFmtId="177" fontId="2" fillId="2" borderId="5" xfId="7" applyNumberFormat="1" applyFont="1" applyFill="1" applyBorder="1" applyAlignment="1">
      <alignment horizontal="right" vertical="center" wrapText="1"/>
    </xf>
    <xf numFmtId="177" fontId="2" fillId="2" borderId="6" xfId="7" applyNumberFormat="1" applyFont="1" applyFill="1" applyBorder="1" applyAlignment="1">
      <alignment horizontal="right" vertical="center" wrapText="1"/>
    </xf>
    <xf numFmtId="166" fontId="11" fillId="0" borderId="1" xfId="8" applyNumberFormat="1" applyFont="1" applyBorder="1"/>
    <xf numFmtId="0" fontId="7" fillId="0" borderId="0" xfId="3" applyAlignment="1">
      <alignment wrapText="1"/>
    </xf>
    <xf numFmtId="9" fontId="30" fillId="0" borderId="0" xfId="13" applyFont="1" applyFill="1"/>
    <xf numFmtId="0" fontId="35" fillId="0" borderId="0" xfId="4" applyFont="1" applyAlignment="1" applyProtection="1">
      <alignment vertical="center" wrapText="1"/>
    </xf>
    <xf numFmtId="0" fontId="37" fillId="0" borderId="0" xfId="14" applyFont="1">
      <alignment vertical="center" wrapText="1"/>
    </xf>
    <xf numFmtId="0" fontId="37" fillId="0" borderId="0" xfId="14" applyFont="1" applyAlignment="1">
      <alignment vertical="center"/>
    </xf>
    <xf numFmtId="178" fontId="2" fillId="2" borderId="6" xfId="7" applyNumberFormat="1" applyFont="1" applyFill="1" applyBorder="1" applyAlignment="1">
      <alignment horizontal="right" vertical="center" wrapText="1"/>
    </xf>
    <xf numFmtId="179" fontId="30" fillId="0" borderId="0" xfId="7" applyNumberFormat="1" applyFont="1" applyFill="1"/>
    <xf numFmtId="37" fontId="0" fillId="0" borderId="0" xfId="0" applyNumberFormat="1"/>
    <xf numFmtId="164" fontId="10" fillId="0" borderId="3" xfId="8" quotePrefix="1" applyBorder="1"/>
    <xf numFmtId="179" fontId="10" fillId="0" borderId="0" xfId="7" applyNumberFormat="1" applyFont="1"/>
    <xf numFmtId="178" fontId="0" fillId="0" borderId="0" xfId="0" applyNumberFormat="1"/>
    <xf numFmtId="9" fontId="30" fillId="0" borderId="0" xfId="13" applyFont="1"/>
    <xf numFmtId="179" fontId="30" fillId="0" borderId="0" xfId="7" applyNumberFormat="1" applyFont="1"/>
    <xf numFmtId="10" fontId="30" fillId="0" borderId="0" xfId="13" applyNumberFormat="1" applyFont="1"/>
    <xf numFmtId="17" fontId="2" fillId="0" borderId="4" xfId="5" applyNumberFormat="1" applyBorder="1">
      <alignment vertical="center" wrapText="1"/>
    </xf>
  </cellXfs>
  <cellStyles count="15">
    <cellStyle name="Comma" xfId="7" builtinId="3"/>
    <cellStyle name="Comma 2" xfId="10" xr:uid="{97569AC1-4E88-47AF-8B88-8C8ADE2ADB36}"/>
    <cellStyle name="Heading 1" xfId="1" builtinId="16"/>
    <cellStyle name="Heading 2" xfId="2" builtinId="17"/>
    <cellStyle name="Heading 3" xfId="3" builtinId="18"/>
    <cellStyle name="Hyperlink" xfId="4" builtinId="8"/>
    <cellStyle name="Hyperlink 2" xfId="11" xr:uid="{3B5A165D-D062-4E15-9C76-26D2F401809E}"/>
    <cellStyle name="Normal" xfId="0" builtinId="0"/>
    <cellStyle name="Normal 2" xfId="6" xr:uid="{F8856932-983C-45EF-B519-29ACEC184DDB}"/>
    <cellStyle name="Normal 3" xfId="8" xr:uid="{D740A235-0215-4839-898D-CF922D035FF4}"/>
    <cellStyle name="Normal 4" xfId="5" xr:uid="{C0251386-D038-42BD-8AD3-469FC6459F02}"/>
    <cellStyle name="Normal 4 11" xfId="14" xr:uid="{E8467CE1-262F-427C-A2C0-C5707A9307B6}"/>
    <cellStyle name="Normal_Sheet1" xfId="12" xr:uid="{7ABF0F56-F23A-4B76-9F89-C5BEB66ECD63}"/>
    <cellStyle name="Per cent" xfId="13" builtinId="5"/>
    <cellStyle name="Percent 2" xfId="9" xr:uid="{A05E850D-DF4B-4034-B4C9-4D6CA78FF699}"/>
  </cellStyles>
  <dxfs count="179">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7" formatCode="#,##0.0;\-#,##0.0"/>
      <alignment horizontal="general" vertical="center" textRotation="0" wrapText="1" indent="0" justifyLastLine="0" shrinkToFit="0" readingOrder="0"/>
    </dxf>
    <dxf>
      <border diagonalUp="0" diagonalDown="0">
        <left/>
        <right style="thin">
          <color indexed="64"/>
        </right>
        <top/>
        <bottom/>
        <vertical/>
        <horizontal/>
      </border>
    </dxf>
    <dxf>
      <border outline="0">
        <right style="thin">
          <color indexed="64"/>
        </right>
        <top style="thin">
          <color indexed="64"/>
        </top>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border diagonalUp="0" diagonalDown="0">
        <left/>
        <right style="thin">
          <color indexed="64"/>
        </right>
        <top/>
        <bottom/>
        <vertical/>
        <horizontal/>
      </border>
    </dxf>
    <dxf>
      <border outline="0">
        <right style="thin">
          <color indexed="64"/>
        </right>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border diagonalUp="0" diagonalDown="0">
        <left/>
        <right style="thin">
          <color indexed="64"/>
        </right>
        <top/>
        <bottom/>
        <vertical/>
        <horizontal/>
      </border>
    </dxf>
    <dxf>
      <border outline="0">
        <right style="thin">
          <color indexed="64"/>
        </right>
      </border>
    </dxf>
    <dxf>
      <font>
        <b val="0"/>
        <i val="0"/>
        <strike val="0"/>
        <condense val="0"/>
        <extend val="0"/>
        <outline val="0"/>
        <shadow val="0"/>
        <u val="none"/>
        <vertAlign val="baseline"/>
        <sz val="12"/>
        <color theme="1"/>
        <name val="Calibri"/>
        <family val="2"/>
        <scheme val="minor"/>
      </font>
      <alignment horizontal="general" vertical="center"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bottom/>
      </border>
    </dxf>
    <dxf>
      <border outline="0">
        <right style="thin">
          <color indexed="64"/>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5" formatCode="#,##0_ ;\-#,##0\ "/>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79" formatCode="_-* #,##0_-;\-* #,##0_-;_-* &quot;-&quot;??_-;_-@_-"/>
      <alignment horizontal="right" vertical="center" textRotation="0" wrapText="1" indent="0" justifyLastLine="0" shrinkToFit="0" readingOrder="0"/>
      <border diagonalUp="0" diagonalDown="0">
        <left style="thin">
          <color indexed="64"/>
        </left>
        <right style="thin">
          <color indexed="64"/>
        </right>
        <top/>
        <bottom/>
        <vertical/>
        <horizontal/>
      </border>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bottom" textRotation="0" wrapText="1" indent="0" justifyLastLine="0" shrinkToFit="0" readingOrder="0"/>
    </dxf>
    <dxf>
      <border outline="0">
        <right style="thin">
          <color indexed="64"/>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border diagonalUp="0" diagonalDown="0">
        <left/>
        <right style="thin">
          <color indexed="64"/>
        </right>
        <top/>
        <bottom/>
      </border>
    </dxf>
    <dxf>
      <border outline="0">
        <right style="thin">
          <color indexed="64"/>
        </right>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bottom"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border diagonalUp="0" diagonalDown="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bottom/>
      </border>
    </dxf>
    <dxf>
      <border outline="0">
        <right style="thin">
          <color indexed="64"/>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style="thin">
          <color indexed="64"/>
        </left>
        <right style="thin">
          <color indexed="64"/>
        </right>
        <top/>
        <bottom/>
        <vertical/>
        <horizontal/>
      </border>
    </dxf>
    <dxf>
      <alignment horizontal="left" textRotation="0" indent="0" justifyLastLine="0" shrinkToFit="0" readingOrder="0"/>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tatistics\Publications\Energy%20Trends\Tables\Gas\ET%204.2_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Highlights"/>
      <sheetName val="Main Table (GWh)"/>
      <sheetName val="Annual (GWh)"/>
      <sheetName val="Quarter (GWh)"/>
      <sheetName val="Month (GWh)"/>
      <sheetName val="Sheet1"/>
      <sheetName val="Calculation (GWh)"/>
      <sheetName val="Main Table (Million m3)"/>
      <sheetName val="Annual (Million m3)"/>
      <sheetName val="Quarter (Million m3)"/>
      <sheetName val="Month (Million m3)"/>
      <sheetName val="Calculation (MM3)"/>
      <sheetName val="Calorific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6C66BC-D53F-4D5D-9DB9-4B2C831AFD86}" name="Contents5" displayName="Contents5" ref="A4:B16" totalsRowShown="0" dataDxfId="178" headerRowCellStyle="Heading 2" dataCellStyle="Hyperlink">
  <tableColumns count="2">
    <tableColumn id="1" xr3:uid="{2FBFFD4D-AD1F-41A2-A480-4A400437AC1C}" name="Worksheet description" dataDxfId="177" dataCellStyle="Normal 4"/>
    <tableColumn id="2" xr3:uid="{B0A5FAFC-8912-42ED-AC38-DA78F14E3F6A}" name="Link" dataDxfId="176"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762C24-C482-4E71-AFBE-F235ACE8AFF8}" name="Table4.2_natural_gas_production_and_supply_monthly_data_mcm" displayName="Table4.2_natural_gas_production_and_supply_monthly_data_mcm" ref="A7:Q186" totalsRowShown="0" headerRowDxfId="32" dataDxfId="30" headerRowBorderDxfId="31" tableBorderDxfId="29" headerRowCellStyle="Normal 4" dataCellStyle="Comma">
  <autoFilter ref="A7:Q186" xr:uid="{F8762C24-C482-4E71-AFBE-F235ACE8AFF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CC0D76CC-D506-48F4-984A-E7B26B771F54}" name="Month" dataDxfId="28" dataCellStyle="Normal 4"/>
    <tableColumn id="2" xr3:uid="{B596D9D0-5C6E-4496-A248-6C3FD39BAC46}" name="Gross gas production_x000a_[note 1]" dataDxfId="27" dataCellStyle="Comma"/>
    <tableColumn id="3" xr3:uid="{1DB7330D-4841-4D77-BA28-7AD1161B80D1}" name="Producers' own use_x000a_[note 2]" dataDxfId="26" dataCellStyle="Comma"/>
    <tableColumn id="4" xr3:uid="{C383230F-5F8E-428A-A262-F533D11B5E03}" name="Exports _x000a_[note 3]" dataDxfId="25" dataCellStyle="Comma"/>
    <tableColumn id="5" xr3:uid="{85E44A19-F681-407B-BC25-012E241B70B2}" name="Stock change and other net losses" dataDxfId="24" dataCellStyle="Comma"/>
    <tableColumn id="6" xr3:uid="{DB9DB105-40B7-48B0-BBCC-36CCF2B9EDEA}" name="Imports" dataDxfId="23" dataCellStyle="Comma"/>
    <tableColumn id="7" xr3:uid="{98A4C12D-A5B6-4F11-B370-B00A6022012E}" name="Net imports _x000a_[note 4]" dataDxfId="22" dataCellStyle="Comma"/>
    <tableColumn id="8" xr3:uid="{9057A345-7008-4B54-BF16-45B0177A289D}" name="Gas available at terminals_x000a_[note 5]" dataDxfId="21" dataCellStyle="Comma"/>
    <tableColumn id="9" xr3:uid="{ECC9CAD1-BAD6-48FC-8976-779AC84A177E}" name="Biomethane injected_x000a_[note 6]" dataDxfId="20" dataCellStyle="Comma"/>
    <tableColumn id="10" xr3:uid="{6AB7BD25-9B74-4864-A345-454487E35EA0}" name="Total gas available_x000a_[note 7]" dataDxfId="19" dataCellStyle="Comma"/>
    <tableColumn id="11" xr3:uid="{623800BA-8AF4-4DE9-8E51-0B20193E622D}" name="Gas input to transmission_x000a_[note 8]" dataDxfId="18" dataCellStyle="Comma"/>
    <tableColumn id="12" xr3:uid="{CF103746-E7E2-4E9F-8942-B4166761A8DC}" name="Operators' own use_x000a_[note 9]" dataDxfId="17" dataCellStyle="Comma"/>
    <tableColumn id="13" xr3:uid="{3EB1F117-D8A7-42D6-88D4-900A5CF30285}" name="Liquefied Natural Gas Terminals' Own Use_x000a_[note 10]" dataDxfId="16" dataCellStyle="Comma"/>
    <tableColumn id="14" xr3:uid="{CBB9ADE1-44E4-4F17-82DB-2CCFD37F9EFC}" name="Storage Own Use_x000a_[note 11]" dataDxfId="15" dataCellStyle="Comma"/>
    <tableColumn id="15" xr3:uid="{8B1B4105-9CA4-4114-9745-BA3AA28E4EC2}" name="Stock changes_x000a_[note 12]" dataDxfId="14" dataCellStyle="Comma"/>
    <tableColumn id="16" xr3:uid="{52B9B4A6-6E7A-463E-AE76-85ECEC94C39D}" name="Metering differences_x000a_[note 13]" dataDxfId="13" dataCellStyle="Comma"/>
    <tableColumn id="17" xr3:uid="{9C5BD82A-475F-4EC6-84DA-9A343DE6801E}" name="Gas output from transmission_x000a_[note 14]" dataDxfId="12" dataCellStyle="Comma"/>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1CC6E1C-79F5-4492-9197-FA3869B98816}" name="Table4.2_natural_gas_production_and_supply_calorific_values" displayName="Table4.2_natural_gas_production_and_supply_calorific_values" ref="A4:H183" totalsRowShown="0" headerRowDxfId="11" dataDxfId="9" headerRowBorderDxfId="10" tableBorderDxfId="8" headerRowCellStyle="Normal 4" dataCellStyle="Comma">
  <autoFilter ref="A4:H183" xr:uid="{01CC6E1C-79F5-4492-9197-FA3869B9881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E408643-32DB-4078-9879-8FA818A88AE2}" name="Month" dataDxfId="7" dataCellStyle="Normal 4"/>
    <tableColumn id="2" xr3:uid="{3800162A-C442-43FD-9CB6-D9C8D2E2C54C}" name="Gross gas production" dataDxfId="6" dataCellStyle="Comma"/>
    <tableColumn id="3" xr3:uid="{C6ADBDBF-601E-4F38-BB92-87F8134D57AA}" name="Producers' own use" dataDxfId="5" dataCellStyle="Comma"/>
    <tableColumn id="4" xr3:uid="{C410298D-3B76-43FF-8D35-4227FC16787A}" name="Exports" dataDxfId="4" dataCellStyle="Comma"/>
    <tableColumn id="5" xr3:uid="{373E4221-92F6-4D3B-9338-5DF38FE9B4CD}" name="Stock change and other net losses" dataDxfId="3" dataCellStyle="Comma"/>
    <tableColumn id="6" xr3:uid="{CE9EB989-5481-4F0D-B198-505BDF091BC1}" name="Imports" dataDxfId="2" dataCellStyle="Comma"/>
    <tableColumn id="7" xr3:uid="{F20C144A-47A7-46E5-98DE-FF922714B7CF}" name="Net imports" dataDxfId="1" dataCellStyle="Comma"/>
    <tableColumn id="8" xr3:uid="{016D48D5-2E9D-44D0-92AF-13FD028C4E93}" name="Gas available at terminals" dataDxfId="0"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0B0EB-7143-4E7C-9678-C0FF782B5755}" name="Notes" displayName="Notes" ref="A4:B20" totalsRowShown="0" headerRowCellStyle="Heading 2">
  <tableColumns count="2">
    <tableColumn id="1" xr3:uid="{78CED3D1-3326-4B98-A7D9-0AD5792C445E}" name="Note " dataCellStyle="Normal 4"/>
    <tableColumn id="2" xr3:uid="{D7D741AD-FAD9-458E-AC6E-92046E3B30EB}" name="Description" dataDxfId="175"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7641A5-42D4-43F0-A26A-03221861E89B}" name="Table4.2_natural_gas_production_and_supply_main_table_gwh" displayName="Table4.2_natural_gas_production_and_supply_main_table_gwh" ref="A6:P24" totalsRowShown="0" headerRowDxfId="174" dataDxfId="173" tableBorderDxfId="172" headerRowCellStyle="Normal 4" dataCellStyle="Comma">
  <tableColumns count="16">
    <tableColumn id="1" xr3:uid="{2DA340F2-146D-4524-896D-8349CE6F5549}" name="Time period" dataDxfId="171" dataCellStyle="Normal 4"/>
    <tableColumn id="3" xr3:uid="{28846CE4-7407-4515-8767-13D76739BDBD}" name="Gross gas production_x000a_[note 1]" dataDxfId="170" dataCellStyle="Comma"/>
    <tableColumn id="4" xr3:uid="{A07437E3-883E-46FF-9460-3BFDA626E5D3}" name="Producers' own use_x000a_[note 2]" dataDxfId="169" dataCellStyle="Comma"/>
    <tableColumn id="5" xr3:uid="{6B94B77E-BDDD-4556-BD37-FE1B2192637A}" name="Exports _x000a_[note 3]" dataDxfId="168" dataCellStyle="Comma"/>
    <tableColumn id="6" xr3:uid="{1D7F9D3D-C301-4579-8731-A4AAA40D529D}" name="Imports" dataDxfId="167" dataCellStyle="Comma"/>
    <tableColumn id="7" xr3:uid="{4D55BE44-3F23-4C7E-9E5C-384D943D26C5}" name="Net imports _x000a_[note 4]" dataDxfId="166" dataCellStyle="Comma"/>
    <tableColumn id="8" xr3:uid="{8D7B11B7-1744-47B3-9658-4BC30632A39D}" name="Gas available at terminals_x000a_[note 5]" dataDxfId="165" dataCellStyle="Comma"/>
    <tableColumn id="9" xr3:uid="{DA2F981B-FC16-4B7B-AF1C-5C07C057C30F}" name="Biomethane injected_x000a_[note 6]" dataDxfId="164" dataCellStyle="Comma"/>
    <tableColumn id="10" xr3:uid="{0F1A83EE-171E-4E7C-AE57-7A67A4CE79AB}" name="Total gas available_x000a_[note 7]" dataDxfId="163" dataCellStyle="Comma"/>
    <tableColumn id="11" xr3:uid="{39BE4221-E4A9-48AC-80F4-1BA637132670}" name="Gas input to transmission_x000a_[note 8]" dataDxfId="162" dataCellStyle="Comma"/>
    <tableColumn id="12" xr3:uid="{29D33DB1-112A-47A2-A76E-A17BB1A7A054}" name="Operators' own use_x000a_[note 9]" dataDxfId="161" dataCellStyle="Comma"/>
    <tableColumn id="13" xr3:uid="{D3346A4A-7FFF-46F1-AAFF-AB24857A7FC9}" name="Liquefied Natural Gas Terminals' Own Use_x000a_[note 10]" dataDxfId="160" dataCellStyle="Comma"/>
    <tableColumn id="14" xr3:uid="{9EA43A0B-0974-4C64-A325-0C6D95AB6B76}" name="Storage Own Use_x000a_[note 11]" dataDxfId="159" dataCellStyle="Comma"/>
    <tableColumn id="15" xr3:uid="{78C51A74-E264-4433-9D08-4FFA8773E067}" name="Stock changes_x000a_[note 12]" dataDxfId="158" dataCellStyle="Comma"/>
    <tableColumn id="16" xr3:uid="{4F3D7EBA-957B-4106-91FB-863923ECA580}" name="Metering differences_x000a_[note 13]" dataDxfId="157" dataCellStyle="Comma"/>
    <tableColumn id="17" xr3:uid="{DE896785-16E8-4CC2-88FA-042480970C8E}" name="Gas output from transmission_x000a_[note 14]" dataDxfId="156"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D57CC-63DE-45DA-9248-36F78D69D22B}" name="Table4.2_natural_gas_production_and_supply_annual_data_gwh" displayName="Table4.2_natural_gas_production_and_supply_annual_data_gwh" ref="A7:Q34" totalsRowShown="0" headerRowDxfId="155" dataDxfId="153" headerRowBorderDxfId="154" tableBorderDxfId="152" headerRowCellStyle="Normal 4" dataCellStyle="Normal 3">
  <autoFilter ref="A7:Q34" xr:uid="{0F6D57CC-63DE-45DA-9248-36F78D69D2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42C96F9-C3AA-4AC0-B99D-FE3DF863D930}" name="Year" dataDxfId="151" dataCellStyle="Normal 3"/>
    <tableColumn id="2" xr3:uid="{32CE6350-247F-48E1-9D27-1ADBAEA03C66}" name="Gross gas production_x000a_[note 1]" dataDxfId="150" dataCellStyle="Normal 3"/>
    <tableColumn id="3" xr3:uid="{4BF032A8-7345-400C-B7FA-5810307C4ECB}" name="Producers' own use_x000a_[note 2]" dataDxfId="149" dataCellStyle="Normal 3"/>
    <tableColumn id="4" xr3:uid="{DE3C09F9-7432-444D-8ED6-F18C436A464C}" name="Exports _x000a_[note 3]" dataDxfId="148" dataCellStyle="Normal 3"/>
    <tableColumn id="5" xr3:uid="{31A755BB-CC88-4E4E-9C66-F78B8BD727AD}" name="Stock change and other net losses" dataDxfId="147" dataCellStyle="Normal 3"/>
    <tableColumn id="6" xr3:uid="{5E46C641-6F66-4391-83CF-168B473F1AB0}" name="Imports" dataDxfId="146" dataCellStyle="Normal 3"/>
    <tableColumn id="7" xr3:uid="{C5A984EB-CEF2-47ED-AFC6-35A0945B38DC}" name="Net imports _x000a_[note 4]" dataDxfId="145" dataCellStyle="Normal 3"/>
    <tableColumn id="8" xr3:uid="{E11BC852-29AA-43AF-AD32-E3A03E53CFCA}" name="Gas available at terminals_x000a_[note 5]" dataDxfId="144" dataCellStyle="Normal 3"/>
    <tableColumn id="9" xr3:uid="{4316801D-CDA1-497B-A077-76BE895AC39D}" name="Biomethane injected_x000a_[note 6]" dataDxfId="143" dataCellStyle="Normal 3"/>
    <tableColumn id="10" xr3:uid="{19F39211-9240-4206-A1D8-70FCD7C46E1D}" name="Total gas available_x000a_[note 7]" dataDxfId="142" dataCellStyle="Normal 3"/>
    <tableColumn id="11" xr3:uid="{563E2F6A-B386-4226-9D0A-83300BFD2F09}" name="Gas input to transmission_x000a_[note 8]" dataDxfId="141" dataCellStyle="Normal 3"/>
    <tableColumn id="12" xr3:uid="{9F24C02D-08FE-4038-859D-0D82F356D934}" name="Operators' own use_x000a_[note 9]" dataDxfId="140" dataCellStyle="Normal 3"/>
    <tableColumn id="13" xr3:uid="{09213148-3CB9-4202-82F0-973D48E7703F}" name="Liquefied Natural Gas Terminals' Own Use_x000a_[note 10]" dataDxfId="139" dataCellStyle="Normal 3"/>
    <tableColumn id="14" xr3:uid="{4B539C72-AFAF-47FA-9BCB-FA640EACF47C}" name="Storage Own Use_x000a_[note 11]" dataDxfId="138" dataCellStyle="Normal 3"/>
    <tableColumn id="15" xr3:uid="{7408EA41-B76B-4112-A6E6-9F2C54F8DCD4}" name="Stock changes_x000a_[note 12]" dataDxfId="137" dataCellStyle="Normal 3"/>
    <tableColumn id="16" xr3:uid="{DF6BDA67-BF78-44AA-8FDF-0E8C531C4BC1}" name="Metering differences_x000a_[note 13]" dataDxfId="136" dataCellStyle="Normal 3"/>
    <tableColumn id="17" xr3:uid="{A5F2A354-92BD-4BE3-90B2-AEA32BBB8D0C}" name="Gas output from transmission_x000a_[note 14]" dataDxfId="135" dataCellStyle="Normal 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930DAEC-093B-4E4C-8120-C25AC2F261D0}" name="Table4.2_natural_gas_production_and_supply_quarterly_data_gwh" displayName="Table4.2_natural_gas_production_and_supply_quarterly_data_gwh" ref="A7:Q114" totalsRowShown="0" headerRowDxfId="134" dataDxfId="132" headerRowBorderDxfId="133" tableBorderDxfId="131" headerRowCellStyle="Normal 4" dataCellStyle="Normal 3">
  <tableColumns count="17">
    <tableColumn id="1" xr3:uid="{4C023446-7668-4A93-8FC9-66DF52C8E0B3}" name="Quarter" dataDxfId="130" dataCellStyle="Normal 3"/>
    <tableColumn id="2" xr3:uid="{DD817139-E7B6-49B2-B77E-D22EA561858A}" name="Gross gas production_x000a_[note 1]" dataDxfId="129" dataCellStyle="Normal 3"/>
    <tableColumn id="3" xr3:uid="{DC501F49-8681-4463-8420-F6C8D4D8BB91}" name="Producers' own use_x000a_[note 2]" dataDxfId="128" dataCellStyle="Normal 3"/>
    <tableColumn id="4" xr3:uid="{D106680E-A155-432A-8B48-CB029A6ECCC2}" name="Exports _x000a_[note 3]" dataDxfId="127" dataCellStyle="Normal 3"/>
    <tableColumn id="5" xr3:uid="{344C7F9A-D165-4B28-91FA-7129DFDF90D1}" name="Stock change and other net losses" dataDxfId="126" dataCellStyle="Normal 3"/>
    <tableColumn id="6" xr3:uid="{98EF7BDB-CF1B-4088-A703-06FEB80C2984}" name="Imports" dataDxfId="125" dataCellStyle="Normal 3"/>
    <tableColumn id="7" xr3:uid="{BA4831FF-458E-447E-9A71-37F467934905}" name="Net imports _x000a_[note 4]" dataDxfId="124" dataCellStyle="Normal 3"/>
    <tableColumn id="8" xr3:uid="{DD915EE5-00C8-4521-8D97-00D636D4B441}" name="Gas available at terminals_x000a_[note 5]" dataDxfId="123" dataCellStyle="Normal 3"/>
    <tableColumn id="9" xr3:uid="{8FCB0B38-D04A-48EF-B877-C0EE1D2A3C40}" name="Biomethane injected_x000a_[note 6]" dataDxfId="122" dataCellStyle="Normal 3"/>
    <tableColumn id="10" xr3:uid="{1683D4D6-D16D-47B1-BE3E-6A763C4ABDF9}" name="Total gas available_x000a_[note 7]" dataDxfId="121" dataCellStyle="Normal 3"/>
    <tableColumn id="11" xr3:uid="{89F6DBF6-655A-44AA-9089-A095DF340F6A}" name="Gas input to transmission_x000a_[note 8]" dataDxfId="120" dataCellStyle="Normal 3"/>
    <tableColumn id="12" xr3:uid="{F5CEC21E-AB4B-49B1-9024-60548F8253E1}" name="Operators' own use_x000a_[note 9]" dataDxfId="119" dataCellStyle="Normal 3"/>
    <tableColumn id="13" xr3:uid="{8BFC84EB-D553-49DC-ACDC-834EF4761F7D}" name="Liquefied Natural Gas Terminals' Own Use_x000a_[note 10]" dataDxfId="118" dataCellStyle="Normal 3"/>
    <tableColumn id="14" xr3:uid="{817542E1-8A41-4289-82AF-ABF10C3784CD}" name="Storage Own Use_x000a_[note 11]" dataDxfId="117" dataCellStyle="Normal 3"/>
    <tableColumn id="15" xr3:uid="{B02CA68A-58A6-45ED-A307-0C34E69AB86E}" name="Stock changes_x000a_[note 12]" dataDxfId="116" dataCellStyle="Normal 3"/>
    <tableColumn id="16" xr3:uid="{6984FA00-17CF-4933-BD4B-4A75A404494B}" name="Metering differences_x000a_[note 13]" dataDxfId="115" dataCellStyle="Normal 3"/>
    <tableColumn id="17" xr3:uid="{6CE1C10E-B403-41A7-8512-FC20A1709CB4}" name="Gas output from transmission_x000a_[note 14]" dataDxfId="114" dataCellStyle="Normal 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D8520CB-3787-4FB6-9C04-2055C43F527B}" name="Table4.2_natural_gas_production_and_supply_monthly_data_gwh" displayName="Table4.2_natural_gas_production_and_supply_monthly_data_gwh" ref="A7:Q330" totalsRowShown="0" headerRowDxfId="113" dataDxfId="111" headerRowBorderDxfId="112" tableBorderDxfId="110" headerRowCellStyle="Normal 4" dataCellStyle="Normal 3">
  <autoFilter ref="A7:Q330" xr:uid="{9D8520CB-3787-4FB6-9C04-2055C43F52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C247176D-F484-4D20-8131-919D3475DED1}" name="Month" dataDxfId="109" dataCellStyle="Normal 3"/>
    <tableColumn id="2" xr3:uid="{AAC40E32-5FF0-4EF9-A6BA-A6243768DE02}" name="Gross gas production_x000a_[note 1]" dataDxfId="108" dataCellStyle="Normal 3"/>
    <tableColumn id="3" xr3:uid="{09D42543-DD3A-4AA4-AD45-6E621955B113}" name="Producers' own use_x000a_[note 2]" dataDxfId="107" dataCellStyle="Normal 3"/>
    <tableColumn id="4" xr3:uid="{D0D87D89-0FD1-48CC-94A3-F5766F5CF70D}" name="Exports _x000a_[note 3]" dataDxfId="106" dataCellStyle="Normal 3"/>
    <tableColumn id="5" xr3:uid="{D39FBFDC-B006-4767-A3DB-87C867FCF49E}" name="Stock change and other net losses" dataDxfId="105" dataCellStyle="Normal 3"/>
    <tableColumn id="6" xr3:uid="{54BB8DD7-3596-4D83-B981-61A057FD434E}" name="Imports" dataDxfId="104" dataCellStyle="Normal 3"/>
    <tableColumn id="7" xr3:uid="{82FF4623-32FE-49D1-A7EC-DBEB624DC863}" name="Net imports _x000a_[note 4]" dataDxfId="103" dataCellStyle="Normal 3"/>
    <tableColumn id="8" xr3:uid="{7838C6F7-34B2-47BE-AB60-4F2A4BF9F8FC}" name="Gas available at terminals_x000a_[note 5]" dataDxfId="102" dataCellStyle="Normal 3"/>
    <tableColumn id="9" xr3:uid="{E539BD2F-E192-4B99-B0C8-B6008B3A9E22}" name="Biomethane injected_x000a_[note 6]" dataDxfId="101" dataCellStyle="Normal 3"/>
    <tableColumn id="10" xr3:uid="{505F39DF-1A54-4CA7-9BBB-4694F126011B}" name="Total gas available_x000a_[note 7]" dataDxfId="100" dataCellStyle="Normal 3"/>
    <tableColumn id="11" xr3:uid="{B3E82784-AB53-4FC5-A84B-BCEB581D38C4}" name="Gas input to transmission_x000a_[note 8]" dataDxfId="99" dataCellStyle="Normal 3"/>
    <tableColumn id="12" xr3:uid="{45157564-3723-4743-B8AD-DF44C3CB227A}" name="Operators' own use_x000a_[note 9]" dataDxfId="98" dataCellStyle="Normal 3"/>
    <tableColumn id="13" xr3:uid="{E2CA2271-AE4A-4087-B1B5-7BAAA788AC45}" name="Liquefied Natural Gas Terminals' Own Use_x000a_[note 10]" dataDxfId="97" dataCellStyle="Normal 3"/>
    <tableColumn id="14" xr3:uid="{CB0551BD-2FD9-4B64-A607-D8B502DE120B}" name="Storage Own Use_x000a_[note 11]" dataDxfId="96" dataCellStyle="Normal 3"/>
    <tableColumn id="15" xr3:uid="{56D1F9C5-4566-40E0-B48B-FD14D3A111B5}" name="Stock changes_x000a_[note 12]" dataDxfId="95" dataCellStyle="Normal 3"/>
    <tableColumn id="16" xr3:uid="{DFB6DD33-561C-4172-A9A6-01E142E15EEC}" name="Metering differences_x000a_[note 13]" dataDxfId="94" dataCellStyle="Normal 3"/>
    <tableColumn id="17" xr3:uid="{28547B81-4A47-4B8E-B474-5C61405C5D18}" name="Gas output from transmission_x000a_[note 14]" dataDxfId="93" dataCellStyle="Normal 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D40490-5825-4556-8DCD-BC1DCC646C94}" name="Table4.2_natural_gas_production_and_supply_main_table_mcm" displayName="Table4.2_natural_gas_production_and_supply_main_table_mcm" ref="A6:P24" totalsRowShown="0" headerRowDxfId="92" dataDxfId="91" tableBorderDxfId="90" headerRowCellStyle="Normal 4" dataCellStyle="Comma">
  <tableColumns count="16">
    <tableColumn id="1" xr3:uid="{6265C3EF-76E7-49AC-AE18-7D5C276A9688}" name="Time period" dataCellStyle="Normal 4"/>
    <tableColumn id="3" xr3:uid="{8ABF5A1B-192E-4B12-953E-6659CDDA383F}" name="Gross gas production_x000a_[note 1]" dataDxfId="89" dataCellStyle="Comma"/>
    <tableColumn id="4" xr3:uid="{A309D418-C915-4F44-B6EE-C53C2388BCAC}" name="Producers' own use_x000a_[note 2]" dataDxfId="88" dataCellStyle="Comma"/>
    <tableColumn id="5" xr3:uid="{535C0915-292F-4644-AE89-A4F01B6764CF}" name="Exports _x000a_[note 3]" dataDxfId="87" dataCellStyle="Comma"/>
    <tableColumn id="6" xr3:uid="{FD85E8C2-8AF7-49A0-B69E-8F7551693C6A}" name="Imports" dataDxfId="86" dataCellStyle="Comma"/>
    <tableColumn id="7" xr3:uid="{B20B75D3-7FCF-4042-BE6B-F3C2A75A135A}" name="Net imports _x000a_[note 4]" dataDxfId="85" dataCellStyle="Comma"/>
    <tableColumn id="8" xr3:uid="{DF2CA789-4CF8-4C1A-9762-8D7625FB36C5}" name="Gas available at terminals_x000a_[note 5]" dataDxfId="84" dataCellStyle="Comma"/>
    <tableColumn id="9" xr3:uid="{00D3AD35-BE16-4B00-B71A-A286D2A59846}" name="Biomethane injected_x000a_[note 6]" dataDxfId="83" dataCellStyle="Comma"/>
    <tableColumn id="10" xr3:uid="{55532F32-837B-47FB-BB93-9C2F700C3640}" name="Total gas available_x000a_[note 7]" dataDxfId="82" dataCellStyle="Comma"/>
    <tableColumn id="11" xr3:uid="{3B9935F0-5A50-4A7F-8F2A-B724D4B5BE8C}" name="Gas input to transmission_x000a_[note 8]" dataDxfId="81" dataCellStyle="Comma"/>
    <tableColumn id="12" xr3:uid="{7F2341BA-784F-47A7-B3F1-585814776440}" name="Operators' own use_x000a_[note 9]" dataDxfId="80" dataCellStyle="Comma"/>
    <tableColumn id="13" xr3:uid="{511E92DF-511A-4B22-BA47-E31026F42989}" name="Liquefied Natural Gas Terminals' Own Use_x000a_[note 10]" dataDxfId="79" dataCellStyle="Comma"/>
    <tableColumn id="14" xr3:uid="{E8DB5B38-662B-4C1E-BF12-14B02ED5EE70}" name="Storage Own Use_x000a_[note 11]" dataDxfId="78" dataCellStyle="Comma"/>
    <tableColumn id="15" xr3:uid="{4D66F8C1-1BE6-49E5-BC80-978460D3E9E2}" name="Stock changes_x000a_[note 12]" dataDxfId="77" dataCellStyle="Comma"/>
    <tableColumn id="16" xr3:uid="{97E08368-E0AA-4B07-8110-01E4CA0F3659}" name="Metering differences_x000a_[note 13]" dataDxfId="76" dataCellStyle="Comma"/>
    <tableColumn id="17" xr3:uid="{26C8A42C-5980-41FA-A39F-0E66D31509C8}" name="Gas output from transmission_x000a_[note 14]" dataDxfId="75"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0B9B59A-F1A2-4959-927C-FE093D1918E1}" name="Table4.2_natural_gas_production_and_supply_annual_data_mcm" displayName="Table4.2_natural_gas_production_and_supply_annual_data_mcm" ref="A6:Q20" totalsRowShown="0" headerRowDxfId="74" dataDxfId="72" headerRowBorderDxfId="73" tableBorderDxfId="71" headerRowCellStyle="Normal 4" dataCellStyle="Normal 3">
  <autoFilter ref="A6:Q20" xr:uid="{A0B9B59A-F1A2-4959-927C-FE093D1918E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E256B358-46C7-41FF-9360-7BD786E5F730}" name="Year" dataDxfId="70" dataCellStyle="Normal 3"/>
    <tableColumn id="2" xr3:uid="{F10B54E1-344A-4A8A-A997-5C27617DE98B}" name="Gross gas production_x000a_[note 1]" dataDxfId="69" dataCellStyle="Normal 3"/>
    <tableColumn id="3" xr3:uid="{B13CD3C9-4B92-400F-A34F-04DCF9522564}" name="Producers' own use_x000a_[note 2]" dataDxfId="68" dataCellStyle="Normal 3"/>
    <tableColumn id="4" xr3:uid="{C8D0C92A-65EE-43FD-81CE-A1B35BF765D0}" name="Exports _x000a_[note 3]" dataDxfId="67" dataCellStyle="Normal 3"/>
    <tableColumn id="5" xr3:uid="{371C01C1-2B03-4D38-8634-E9412955ADC1}" name="Stock change and other net losses" dataDxfId="66" dataCellStyle="Normal 3"/>
    <tableColumn id="6" xr3:uid="{A6C9577B-0EAC-4BF1-90D0-A317CBA05881}" name="Imports" dataDxfId="65" dataCellStyle="Normal 3"/>
    <tableColumn id="7" xr3:uid="{58977C0E-59A0-4682-A7FB-4E44CF445C7B}" name="Net imports _x000a_[note 4]" dataDxfId="64" dataCellStyle="Normal 3"/>
    <tableColumn id="8" xr3:uid="{7E020153-4CAA-4EFD-8DB0-88EEE8F2D6AE}" name="Gas available at terminals_x000a_[note 5]" dataDxfId="63" dataCellStyle="Normal 3"/>
    <tableColumn id="9" xr3:uid="{71E57F71-F106-48D7-830B-7BA05044E4F6}" name="Biomethane injected_x000a_[note 6]" dataDxfId="62" dataCellStyle="Normal 3"/>
    <tableColumn id="10" xr3:uid="{7C162C8B-308D-4023-BA93-A8A7CA302AE4}" name="Total gas available_x000a_[note 7]" dataDxfId="61" dataCellStyle="Normal 3"/>
    <tableColumn id="11" xr3:uid="{D0073089-C3F1-42E5-B07B-84FD8F3AE86C}" name="Gas input to transmission_x000a_[note 8]" dataDxfId="60" dataCellStyle="Normal 3"/>
    <tableColumn id="12" xr3:uid="{AE89DEC2-4427-40D8-9F28-67447A0D93B6}" name="Operators' own use_x000a_[note 9]" dataDxfId="59" dataCellStyle="Normal 3"/>
    <tableColumn id="13" xr3:uid="{5984ECE2-F4B6-492E-A09E-525A124DF6FD}" name="Liquefied Natural Gas Terminals' Own Use_x000a_[note 10]" dataDxfId="58" dataCellStyle="Normal 3"/>
    <tableColumn id="14" xr3:uid="{B5B69719-7866-43AC-9128-C1C1674F864A}" name="Storage Own Use_x000a_[note 11]" dataDxfId="57" dataCellStyle="Normal 3"/>
    <tableColumn id="15" xr3:uid="{5FAF7B31-F0D9-4AA8-BDC0-0AF3BE85D2C0}" name="Stock changes_x000a_[note 12]" dataDxfId="56" dataCellStyle="Normal 3"/>
    <tableColumn id="16" xr3:uid="{4289CA3D-4C72-443F-AAAF-90E7EE0EFF5A}" name="Metering differences_x000a_[note 13]" dataDxfId="55" dataCellStyle="Normal 3"/>
    <tableColumn id="17" xr3:uid="{68B016D4-E048-4E56-BF2B-1F37A8E454EF}" name="Gas output from transmission_x000a_[note 14]" dataDxfId="54" dataCellStyle="Normal 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3277C6-5975-4657-BEF6-9C9A22E57DFC}" name="Table4.2_natural_gas_production_and_supply_quarterly_data_mcm" displayName="Table4.2_natural_gas_production_and_supply_quarterly_data_mcm" ref="A7:Q66" totalsRowShown="0" headerRowDxfId="53" dataDxfId="51" headerRowBorderDxfId="52" tableBorderDxfId="50" headerRowCellStyle="Normal 4" dataCellStyle="Comma">
  <autoFilter ref="A7:Q66" xr:uid="{783277C6-5975-4657-BEF6-9C9A22E57DF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0FDA156-5431-4F3E-82A0-36390DD3063F}" name="Quarter" dataDxfId="49" dataCellStyle="Normal 4"/>
    <tableColumn id="2" xr3:uid="{B365F48E-EACA-4A7D-9171-BE945053A877}" name="Gross gas production_x000a_[note 1]" dataDxfId="48" dataCellStyle="Comma"/>
    <tableColumn id="3" xr3:uid="{D0026554-6E3C-4B34-AF32-BE35CFCA6DD7}" name="Producers' own use_x000a_[note 2]" dataDxfId="47" dataCellStyle="Comma"/>
    <tableColumn id="4" xr3:uid="{BA92B9DA-A21A-4C1B-A6A1-48142858A1E7}" name="Exports _x000a_[note 3]" dataDxfId="46" dataCellStyle="Comma"/>
    <tableColumn id="5" xr3:uid="{B43384DB-B1FC-4435-BBB0-C0FD7A72FB84}" name="Stock change and other net losses" dataDxfId="45" dataCellStyle="Comma"/>
    <tableColumn id="6" xr3:uid="{2542B430-ADC2-43D4-8D14-932046DF65C3}" name="Imports" dataDxfId="44" dataCellStyle="Comma"/>
    <tableColumn id="7" xr3:uid="{E6FD0268-9EF1-4EC1-8CB5-6244B9B2A8E1}" name="Net imports _x000a_[note 4]" dataDxfId="43" dataCellStyle="Comma"/>
    <tableColumn id="8" xr3:uid="{68E401CA-587A-463C-99A7-1DF47CCA4705}" name="Gas available at terminals_x000a_[note 5]" dataDxfId="42" dataCellStyle="Comma"/>
    <tableColumn id="9" xr3:uid="{55F8A099-D492-4DB3-AAF5-F9B772AA75E6}" name="Biomethane injected_x000a_[note 6]" dataDxfId="41" dataCellStyle="Comma"/>
    <tableColumn id="10" xr3:uid="{82F9E398-3114-41E3-A03B-6A43A480C3B4}" name="Total gas available_x000a_[note 7]" dataDxfId="40" dataCellStyle="Comma"/>
    <tableColumn id="11" xr3:uid="{AACC2172-F7C7-4CCC-9F27-9B2E9443E9B7}" name="Gas input to transmission_x000a_[note 8]" dataDxfId="39" dataCellStyle="Comma"/>
    <tableColumn id="12" xr3:uid="{85973885-F99C-435B-8A4A-F730758EFB1F}" name="Operators' own use_x000a_[note 9]" dataDxfId="38" dataCellStyle="Comma"/>
    <tableColumn id="13" xr3:uid="{3520A0A9-3671-4394-980E-9C431FA8F675}" name="Liquefied Natural Gas Terminals' Own Use_x000a_[note 10]" dataDxfId="37" dataCellStyle="Comma"/>
    <tableColumn id="14" xr3:uid="{BC1E5D4E-5B9C-4734-AB56-1474CE2B5817}" name="Storage Own Use_x000a_[note 11]" dataDxfId="36" dataCellStyle="Comma"/>
    <tableColumn id="15" xr3:uid="{BB78095A-87FA-474C-9403-A19B5BC21D42}" name="Stock changes_x000a_[note 12]" dataDxfId="35" dataCellStyle="Comma"/>
    <tableColumn id="16" xr3:uid="{5252EB59-F2C2-4F33-8D78-1EC14B69826A}" name="Metering differences_x000a_[note 13]" dataDxfId="34" dataCellStyle="Comma"/>
    <tableColumn id="17" xr3:uid="{8652C9D5-37B4-44A8-9F25-EA42AD5095F6}" name="Gas output from transmission_x000a_[note 14]" dataDxfId="33"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publications/natural-gas-statistics-data-sources-and-methodologies" TargetMode="External"/><Relationship Id="rId5" Type="http://schemas.openxmlformats.org/officeDocument/2006/relationships/hyperlink" Target="mailto:energy.stats@beis.gov.uk" TargetMode="External"/><Relationship Id="rId4" Type="http://schemas.openxmlformats.org/officeDocument/2006/relationships/hyperlink" Target="mailto:oil-gas.statistics@bei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26D90-E20C-41EA-A4B9-CC80E0A87DCB}">
  <dimension ref="A1:IW26"/>
  <sheetViews>
    <sheetView showGridLines="0" zoomScaleNormal="100" zoomScaleSheetLayoutView="100" workbookViewId="0"/>
  </sheetViews>
  <sheetFormatPr defaultColWidth="8.85546875" defaultRowHeight="15.75"/>
  <cols>
    <col min="1" max="1" width="150.5703125" style="10" customWidth="1"/>
    <col min="2" max="256" width="9.140625" style="2" customWidth="1"/>
    <col min="257" max="16384" width="8.85546875" style="2"/>
  </cols>
  <sheetData>
    <row r="1" spans="1:257" s="3" customFormat="1" ht="45" customHeight="1">
      <c r="A1" s="1" t="s">
        <v>37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5" customHeight="1">
      <c r="A2" s="2" t="s">
        <v>611</v>
      </c>
    </row>
    <row r="3" spans="1:257" s="5" customFormat="1" ht="30" customHeight="1">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c r="A4" s="2" t="s">
        <v>669</v>
      </c>
    </row>
    <row r="5" spans="1:257" s="5" customFormat="1" ht="30" customHeight="1">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c r="A6" s="2" t="s">
        <v>670</v>
      </c>
    </row>
    <row r="7" spans="1:257" s="3" customFormat="1" ht="30" customHeight="1">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45" customHeight="1">
      <c r="A8" s="2" t="s">
        <v>671</v>
      </c>
    </row>
    <row r="9" spans="1:257" s="3" customFormat="1" ht="30" customHeight="1">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c r="A10" s="2" t="s">
        <v>4</v>
      </c>
    </row>
    <row r="11" spans="1:257" s="3" customFormat="1" ht="20.25" customHeight="1">
      <c r="A11" s="7" t="s">
        <v>5</v>
      </c>
    </row>
    <row r="12" spans="1:257" s="3" customFormat="1" ht="45" customHeight="1">
      <c r="A12" s="2" t="s">
        <v>6</v>
      </c>
    </row>
    <row r="13" spans="1:257" s="3" customFormat="1" ht="45" customHeight="1">
      <c r="A13" s="2" t="s">
        <v>7</v>
      </c>
    </row>
    <row r="14" spans="1:257" s="3" customFormat="1" ht="20.25" customHeight="1">
      <c r="A14" s="2" t="s">
        <v>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3" customFormat="1" ht="20.25" customHeight="1">
      <c r="A15" s="7" t="s">
        <v>9</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243" customFormat="1" ht="20.25" customHeight="1">
      <c r="A16" s="241" t="s">
        <v>639</v>
      </c>
      <c r="B16" s="242"/>
      <c r="C16" s="242"/>
      <c r="D16" s="242"/>
      <c r="E16" s="242"/>
      <c r="F16" s="242"/>
      <c r="G16" s="242"/>
      <c r="H16" s="242"/>
      <c r="I16" s="242"/>
      <c r="J16" s="242"/>
      <c r="K16" s="242"/>
      <c r="L16" s="242"/>
      <c r="M16" s="242"/>
      <c r="N16" s="242"/>
      <c r="O16" s="242"/>
      <c r="P16" s="242"/>
      <c r="Q16" s="242"/>
      <c r="R16" s="242"/>
      <c r="S16" s="242"/>
      <c r="T16" s="242"/>
      <c r="U16" s="242"/>
      <c r="V16" s="242"/>
      <c r="W16" s="242"/>
      <c r="X16" s="242"/>
      <c r="Y16" s="242"/>
      <c r="Z16" s="242"/>
      <c r="AA16" s="242"/>
      <c r="AB16" s="242"/>
      <c r="AC16" s="242"/>
      <c r="AD16" s="242"/>
      <c r="AE16" s="242"/>
      <c r="AF16" s="242"/>
      <c r="AG16" s="242"/>
      <c r="AH16" s="242"/>
      <c r="AI16" s="242"/>
      <c r="AJ16" s="242"/>
      <c r="AK16" s="242"/>
      <c r="AL16" s="242"/>
      <c r="AM16" s="242"/>
      <c r="AN16" s="242"/>
      <c r="AO16" s="242"/>
      <c r="AP16" s="242"/>
      <c r="AQ16" s="242"/>
      <c r="AR16" s="242"/>
      <c r="AS16" s="242"/>
      <c r="AT16" s="242"/>
      <c r="AU16" s="242"/>
      <c r="AV16" s="242"/>
      <c r="AW16" s="242"/>
      <c r="AX16" s="242"/>
      <c r="AY16" s="242"/>
      <c r="AZ16" s="242"/>
      <c r="BA16" s="242"/>
      <c r="BB16" s="242"/>
      <c r="BC16" s="242"/>
      <c r="BD16" s="242"/>
      <c r="BE16" s="242"/>
      <c r="BF16" s="242"/>
      <c r="BG16" s="242"/>
      <c r="BH16" s="242"/>
      <c r="BI16" s="242"/>
      <c r="BJ16" s="242"/>
      <c r="BK16" s="242"/>
      <c r="BL16" s="242"/>
      <c r="BM16" s="242"/>
      <c r="BN16" s="242"/>
      <c r="BO16" s="242"/>
      <c r="BP16" s="242"/>
      <c r="BQ16" s="242"/>
      <c r="BR16" s="242"/>
      <c r="BS16" s="242"/>
      <c r="BT16" s="242"/>
      <c r="BU16" s="242"/>
      <c r="BV16" s="242"/>
      <c r="BW16" s="242"/>
      <c r="BX16" s="242"/>
      <c r="BY16" s="242"/>
      <c r="BZ16" s="242"/>
      <c r="CA16" s="242"/>
      <c r="CB16" s="242"/>
      <c r="CC16" s="242"/>
      <c r="CD16" s="242"/>
      <c r="CE16" s="242"/>
      <c r="CF16" s="242"/>
      <c r="CG16" s="242"/>
      <c r="CH16" s="242"/>
      <c r="CI16" s="242"/>
      <c r="CJ16" s="242"/>
      <c r="CK16" s="242"/>
      <c r="CL16" s="242"/>
      <c r="CM16" s="242"/>
      <c r="CN16" s="242"/>
      <c r="CO16" s="242"/>
      <c r="CP16" s="242"/>
      <c r="CQ16" s="242"/>
      <c r="CR16" s="242"/>
      <c r="CS16" s="242"/>
      <c r="CT16" s="242"/>
      <c r="CU16" s="242"/>
      <c r="CV16" s="242"/>
      <c r="CW16" s="242"/>
      <c r="CX16" s="242"/>
      <c r="CY16" s="242"/>
      <c r="CZ16" s="242"/>
      <c r="DA16" s="242"/>
      <c r="DB16" s="242"/>
      <c r="DC16" s="242"/>
      <c r="DD16" s="242"/>
      <c r="DE16" s="242"/>
      <c r="DF16" s="242"/>
      <c r="DG16" s="242"/>
      <c r="DH16" s="242"/>
      <c r="DI16" s="242"/>
      <c r="DJ16" s="242"/>
      <c r="DK16" s="242"/>
      <c r="DL16" s="242"/>
      <c r="DM16" s="242"/>
      <c r="DN16" s="242"/>
      <c r="DO16" s="242"/>
      <c r="DP16" s="242"/>
      <c r="DQ16" s="242"/>
      <c r="DR16" s="242"/>
      <c r="DS16" s="242"/>
      <c r="DT16" s="242"/>
      <c r="DU16" s="242"/>
      <c r="DV16" s="242"/>
      <c r="DW16" s="242"/>
      <c r="DX16" s="242"/>
      <c r="DY16" s="242"/>
      <c r="DZ16" s="242"/>
      <c r="EA16" s="242"/>
      <c r="EB16" s="242"/>
      <c r="EC16" s="242"/>
      <c r="ED16" s="242"/>
      <c r="EE16" s="242"/>
      <c r="EF16" s="242"/>
      <c r="EG16" s="242"/>
      <c r="EH16" s="242"/>
      <c r="EI16" s="242"/>
      <c r="EJ16" s="242"/>
      <c r="EK16" s="242"/>
      <c r="EL16" s="242"/>
      <c r="EM16" s="242"/>
      <c r="EN16" s="242"/>
      <c r="EO16" s="242"/>
      <c r="EP16" s="242"/>
      <c r="EQ16" s="242"/>
      <c r="ER16" s="242"/>
      <c r="ES16" s="242"/>
      <c r="ET16" s="242"/>
      <c r="EU16" s="242"/>
      <c r="EV16" s="242"/>
      <c r="EW16" s="242"/>
      <c r="EX16" s="242"/>
      <c r="EY16" s="242"/>
      <c r="EZ16" s="242"/>
      <c r="FA16" s="242"/>
      <c r="FB16" s="242"/>
      <c r="FC16" s="242"/>
      <c r="FD16" s="242"/>
      <c r="FE16" s="242"/>
      <c r="FF16" s="242"/>
      <c r="FG16" s="242"/>
      <c r="FH16" s="242"/>
      <c r="FI16" s="242"/>
      <c r="FJ16" s="242"/>
      <c r="FK16" s="242"/>
      <c r="FL16" s="242"/>
      <c r="FM16" s="242"/>
      <c r="FN16" s="242"/>
      <c r="FO16" s="242"/>
      <c r="FP16" s="242"/>
      <c r="FQ16" s="242"/>
      <c r="FR16" s="242"/>
      <c r="FS16" s="242"/>
      <c r="FT16" s="242"/>
      <c r="FU16" s="242"/>
      <c r="FV16" s="242"/>
      <c r="FW16" s="242"/>
      <c r="FX16" s="242"/>
      <c r="FY16" s="242"/>
      <c r="FZ16" s="242"/>
      <c r="GA16" s="242"/>
      <c r="GB16" s="242"/>
      <c r="GC16" s="242"/>
      <c r="GD16" s="242"/>
      <c r="GE16" s="242"/>
      <c r="GF16" s="242"/>
      <c r="GG16" s="242"/>
      <c r="GH16" s="242"/>
      <c r="GI16" s="242"/>
      <c r="GJ16" s="242"/>
      <c r="GK16" s="242"/>
      <c r="GL16" s="242"/>
      <c r="GM16" s="242"/>
      <c r="GN16" s="242"/>
      <c r="GO16" s="242"/>
      <c r="GP16" s="242"/>
      <c r="GQ16" s="242"/>
      <c r="GR16" s="242"/>
      <c r="GS16" s="242"/>
      <c r="GT16" s="242"/>
      <c r="GU16" s="242"/>
      <c r="GV16" s="242"/>
      <c r="GW16" s="242"/>
      <c r="GX16" s="242"/>
      <c r="GY16" s="242"/>
      <c r="GZ16" s="242"/>
      <c r="HA16" s="242"/>
      <c r="HB16" s="242"/>
      <c r="HC16" s="242"/>
      <c r="HD16" s="242"/>
      <c r="HE16" s="242"/>
      <c r="HF16" s="242"/>
      <c r="HG16" s="242"/>
      <c r="HH16" s="242"/>
      <c r="HI16" s="242"/>
      <c r="HJ16" s="242"/>
      <c r="HK16" s="242"/>
      <c r="HL16" s="242"/>
      <c r="HM16" s="242"/>
      <c r="HN16" s="242"/>
      <c r="HO16" s="242"/>
      <c r="HP16" s="242"/>
      <c r="HQ16" s="242"/>
      <c r="HR16" s="242"/>
      <c r="HS16" s="242"/>
      <c r="HT16" s="242"/>
      <c r="HU16" s="242"/>
      <c r="HV16" s="242"/>
      <c r="HW16" s="242"/>
      <c r="HX16" s="242"/>
      <c r="HY16" s="242"/>
      <c r="HZ16" s="242"/>
      <c r="IA16" s="242"/>
      <c r="IB16" s="242"/>
      <c r="IC16" s="242"/>
      <c r="ID16" s="242"/>
      <c r="IE16" s="242"/>
      <c r="IF16" s="242"/>
      <c r="IG16" s="242"/>
      <c r="IH16" s="242"/>
      <c r="II16" s="242"/>
      <c r="IJ16" s="242"/>
      <c r="IK16" s="242"/>
      <c r="IL16" s="242"/>
      <c r="IM16" s="242"/>
      <c r="IN16" s="242"/>
      <c r="IO16" s="242"/>
      <c r="IP16" s="242"/>
      <c r="IQ16" s="242"/>
      <c r="IR16" s="242"/>
      <c r="IS16" s="242"/>
      <c r="IT16" s="242"/>
      <c r="IU16" s="242"/>
      <c r="IV16" s="242"/>
      <c r="IW16" s="242"/>
    </row>
    <row r="17" spans="1:257" s="3" customFormat="1" ht="20.25" customHeight="1">
      <c r="A17" s="7" t="s">
        <v>10</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25" customHeight="1">
      <c r="A18" s="7" t="s">
        <v>649</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5" customFormat="1" ht="30" customHeight="1">
      <c r="A19" s="6" t="s">
        <v>11</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c r="A20" s="8" t="s">
        <v>12</v>
      </c>
    </row>
    <row r="21" spans="1:257" s="3" customFormat="1" ht="20.25" customHeight="1">
      <c r="A21" s="2" t="s">
        <v>38</v>
      </c>
    </row>
    <row r="22" spans="1:257" s="3" customFormat="1" ht="20.25" customHeight="1">
      <c r="A22" s="7" t="s">
        <v>13</v>
      </c>
    </row>
    <row r="23" spans="1:257" s="3" customFormat="1" ht="20.25" customHeight="1">
      <c r="A23" s="2" t="s">
        <v>646</v>
      </c>
    </row>
    <row r="24" spans="1:257" s="3" customFormat="1" ht="20.25" customHeight="1">
      <c r="A24" s="8" t="s">
        <v>14</v>
      </c>
    </row>
    <row r="25" spans="1:257" s="3" customFormat="1" ht="20.25" customHeight="1">
      <c r="A25" s="9" t="s">
        <v>15</v>
      </c>
    </row>
    <row r="26" spans="1:257" s="3" customFormat="1" ht="20.25" customHeight="1">
      <c r="A26" s="3" t="s">
        <v>16</v>
      </c>
    </row>
  </sheetData>
  <hyperlinks>
    <hyperlink ref="A25" r:id="rId1" xr:uid="{1E99D461-99E8-4D8B-A145-21EFFEFB33D1}"/>
    <hyperlink ref="A15" r:id="rId2" display="Energy trends publication (opens in a new window) " xr:uid="{078257DF-4416-473E-A20E-6F4D0303C3AE}"/>
    <hyperlink ref="A17" r:id="rId3" location="energy-statistics" xr:uid="{C1BDBA9A-93A8-4CDF-8770-05D1916DCDC3}"/>
    <hyperlink ref="A22" r:id="rId4" xr:uid="{6BA93799-EE6B-4A64-91AA-E96EC9F9ED42}"/>
    <hyperlink ref="A11" r:id="rId5" xr:uid="{1F8B2DD6-4B25-4491-B253-6CBA62CD9B23}"/>
    <hyperlink ref="A16" r:id="rId6" xr:uid="{DE5777A0-557B-46CD-9726-F7B3BB267AFD}"/>
    <hyperlink ref="A18" r:id="rId7" display="Glossary and acronyms (opens in a new window)" xr:uid="{56F97894-5567-48CB-B318-F2184919E5B6}"/>
  </hyperlinks>
  <pageMargins left="0.7" right="0.7" top="0.75" bottom="0.75" header="0.3" footer="0.3"/>
  <pageSetup paperSize="9" scale="46" orientation="portrait" verticalDpi="4"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35AA3-CBAE-4DED-A72B-1DCC47A55D30}">
  <sheetPr codeName="Sheet2">
    <pageSetUpPr fitToPage="1"/>
  </sheetPr>
  <dimension ref="A1:Q24"/>
  <sheetViews>
    <sheetView showGridLines="0" topLeftCell="A5" zoomScaleNormal="100" workbookViewId="0">
      <selection activeCell="A6" sqref="A6"/>
    </sheetView>
  </sheetViews>
  <sheetFormatPr defaultColWidth="9" defaultRowHeight="15"/>
  <cols>
    <col min="1" max="1" width="37.140625" customWidth="1"/>
    <col min="2" max="2" width="15.42578125" customWidth="1"/>
    <col min="3" max="4" width="13.5703125" customWidth="1"/>
    <col min="5" max="5" width="14.85546875" customWidth="1"/>
    <col min="6" max="6" width="13.5703125" customWidth="1"/>
    <col min="7" max="7" width="14.140625" customWidth="1"/>
    <col min="8" max="8" width="14.5703125" customWidth="1"/>
    <col min="9" max="9" width="14" customWidth="1"/>
    <col min="10" max="11" width="13.5703125" customWidth="1"/>
    <col min="12" max="12" width="17.140625" customWidth="1"/>
    <col min="13" max="15" width="13.5703125" customWidth="1"/>
    <col min="16" max="16" width="14.140625" customWidth="1"/>
    <col min="247" max="247" width="6.140625" customWidth="1"/>
    <col min="248" max="248" width="10.140625" customWidth="1"/>
    <col min="249" max="249" width="11" customWidth="1"/>
    <col min="250" max="250" width="12.5703125" customWidth="1"/>
    <col min="251" max="251" width="11.42578125" customWidth="1"/>
    <col min="252" max="252" width="9.5703125" customWidth="1"/>
    <col min="253" max="253" width="0" hidden="1" customWidth="1"/>
    <col min="254" max="254" width="9.85546875" customWidth="1"/>
    <col min="255" max="256" width="12.5703125" customWidth="1"/>
    <col min="257" max="257" width="12.140625" customWidth="1"/>
    <col min="258" max="258" width="12.5703125" customWidth="1"/>
    <col min="259" max="259" width="0" hidden="1" customWidth="1"/>
    <col min="260" max="260" width="14.140625" customWidth="1"/>
    <col min="261" max="261" width="10.85546875" customWidth="1"/>
    <col min="262" max="262" width="13.85546875" customWidth="1"/>
    <col min="263" max="263" width="11.5703125" customWidth="1"/>
    <col min="264" max="264" width="11.140625" customWidth="1"/>
    <col min="265" max="265" width="13.5703125" customWidth="1"/>
    <col min="266" max="266" width="15" customWidth="1"/>
    <col min="267" max="267" width="15.140625" bestFit="1" customWidth="1"/>
    <col min="268" max="268" width="16.140625" bestFit="1" customWidth="1"/>
    <col min="269" max="269" width="12" customWidth="1"/>
    <col min="503" max="503" width="6.140625" customWidth="1"/>
    <col min="504" max="504" width="10.140625" customWidth="1"/>
    <col min="505" max="505" width="11" customWidth="1"/>
    <col min="506" max="506" width="12.5703125" customWidth="1"/>
    <col min="507" max="507" width="11.42578125" customWidth="1"/>
    <col min="508" max="508" width="9.5703125" customWidth="1"/>
    <col min="509" max="509" width="0" hidden="1" customWidth="1"/>
    <col min="510" max="510" width="9.85546875" customWidth="1"/>
    <col min="511" max="512" width="12.5703125" customWidth="1"/>
    <col min="513" max="513" width="12.140625" customWidth="1"/>
    <col min="514" max="514" width="12.5703125" customWidth="1"/>
    <col min="515" max="515" width="0" hidden="1" customWidth="1"/>
    <col min="516" max="516" width="14.140625" customWidth="1"/>
    <col min="517" max="517" width="10.85546875" customWidth="1"/>
    <col min="518" max="518" width="13.85546875" customWidth="1"/>
    <col min="519" max="519" width="11.5703125" customWidth="1"/>
    <col min="520" max="520" width="11.140625" customWidth="1"/>
    <col min="521" max="521" width="13.5703125" customWidth="1"/>
    <col min="522" max="522" width="15" customWidth="1"/>
    <col min="523" max="523" width="15.140625" bestFit="1" customWidth="1"/>
    <col min="524" max="524" width="16.140625" bestFit="1" customWidth="1"/>
    <col min="525" max="525" width="12" customWidth="1"/>
    <col min="759" max="759" width="6.140625" customWidth="1"/>
    <col min="760" max="760" width="10.140625" customWidth="1"/>
    <col min="761" max="761" width="11" customWidth="1"/>
    <col min="762" max="762" width="12.5703125" customWidth="1"/>
    <col min="763" max="763" width="11.42578125" customWidth="1"/>
    <col min="764" max="764" width="9.5703125" customWidth="1"/>
    <col min="765" max="765" width="0" hidden="1" customWidth="1"/>
    <col min="766" max="766" width="9.85546875" customWidth="1"/>
    <col min="767" max="768" width="12.5703125" customWidth="1"/>
    <col min="769" max="769" width="12.140625" customWidth="1"/>
    <col min="770" max="770" width="12.5703125" customWidth="1"/>
    <col min="771" max="771" width="0" hidden="1" customWidth="1"/>
    <col min="772" max="772" width="14.140625" customWidth="1"/>
    <col min="773" max="773" width="10.85546875" customWidth="1"/>
    <col min="774" max="774" width="13.85546875" customWidth="1"/>
    <col min="775" max="775" width="11.5703125" customWidth="1"/>
    <col min="776" max="776" width="11.140625" customWidth="1"/>
    <col min="777" max="777" width="13.5703125" customWidth="1"/>
    <col min="778" max="778" width="15" customWidth="1"/>
    <col min="779" max="779" width="15.140625" bestFit="1" customWidth="1"/>
    <col min="780" max="780" width="16.140625" bestFit="1" customWidth="1"/>
    <col min="781" max="781" width="12" customWidth="1"/>
    <col min="1015" max="1015" width="6.140625" customWidth="1"/>
    <col min="1016" max="1016" width="10.140625" customWidth="1"/>
    <col min="1017" max="1017" width="11" customWidth="1"/>
    <col min="1018" max="1018" width="12.5703125" customWidth="1"/>
    <col min="1019" max="1019" width="11.42578125" customWidth="1"/>
    <col min="1020" max="1020" width="9.5703125" customWidth="1"/>
    <col min="1021" max="1021" width="0" hidden="1" customWidth="1"/>
    <col min="1022" max="1022" width="9.85546875" customWidth="1"/>
    <col min="1023" max="1024" width="12.5703125" customWidth="1"/>
    <col min="1025" max="1025" width="12.140625" customWidth="1"/>
    <col min="1026" max="1026" width="12.5703125" customWidth="1"/>
    <col min="1027" max="1027" width="0" hidden="1" customWidth="1"/>
    <col min="1028" max="1028" width="14.140625" customWidth="1"/>
    <col min="1029" max="1029" width="10.85546875" customWidth="1"/>
    <col min="1030" max="1030" width="13.85546875" customWidth="1"/>
    <col min="1031" max="1031" width="11.5703125" customWidth="1"/>
    <col min="1032" max="1032" width="11.140625" customWidth="1"/>
    <col min="1033" max="1033" width="13.5703125" customWidth="1"/>
    <col min="1034" max="1034" width="15" customWidth="1"/>
    <col min="1035" max="1035" width="15.140625" bestFit="1" customWidth="1"/>
    <col min="1036" max="1036" width="16.140625" bestFit="1" customWidth="1"/>
    <col min="1037" max="1037" width="12" customWidth="1"/>
    <col min="1271" max="1271" width="6.140625" customWidth="1"/>
    <col min="1272" max="1272" width="10.140625" customWidth="1"/>
    <col min="1273" max="1273" width="11" customWidth="1"/>
    <col min="1274" max="1274" width="12.5703125" customWidth="1"/>
    <col min="1275" max="1275" width="11.42578125" customWidth="1"/>
    <col min="1276" max="1276" width="9.5703125" customWidth="1"/>
    <col min="1277" max="1277" width="0" hidden="1" customWidth="1"/>
    <col min="1278" max="1278" width="9.85546875" customWidth="1"/>
    <col min="1279" max="1280" width="12.5703125" customWidth="1"/>
    <col min="1281" max="1281" width="12.140625" customWidth="1"/>
    <col min="1282" max="1282" width="12.5703125" customWidth="1"/>
    <col min="1283" max="1283" width="0" hidden="1" customWidth="1"/>
    <col min="1284" max="1284" width="14.140625" customWidth="1"/>
    <col min="1285" max="1285" width="10.85546875" customWidth="1"/>
    <col min="1286" max="1286" width="13.85546875" customWidth="1"/>
    <col min="1287" max="1287" width="11.5703125" customWidth="1"/>
    <col min="1288" max="1288" width="11.140625" customWidth="1"/>
    <col min="1289" max="1289" width="13.5703125" customWidth="1"/>
    <col min="1290" max="1290" width="15" customWidth="1"/>
    <col min="1291" max="1291" width="15.140625" bestFit="1" customWidth="1"/>
    <col min="1292" max="1292" width="16.140625" bestFit="1" customWidth="1"/>
    <col min="1293" max="1293" width="12" customWidth="1"/>
    <col min="1527" max="1527" width="6.140625" customWidth="1"/>
    <col min="1528" max="1528" width="10.140625" customWidth="1"/>
    <col min="1529" max="1529" width="11" customWidth="1"/>
    <col min="1530" max="1530" width="12.5703125" customWidth="1"/>
    <col min="1531" max="1531" width="11.42578125" customWidth="1"/>
    <col min="1532" max="1532" width="9.5703125" customWidth="1"/>
    <col min="1533" max="1533" width="0" hidden="1" customWidth="1"/>
    <col min="1534" max="1534" width="9.85546875" customWidth="1"/>
    <col min="1535" max="1536" width="12.5703125" customWidth="1"/>
    <col min="1537" max="1537" width="12.140625" customWidth="1"/>
    <col min="1538" max="1538" width="12.5703125" customWidth="1"/>
    <col min="1539" max="1539" width="0" hidden="1" customWidth="1"/>
    <col min="1540" max="1540" width="14.140625" customWidth="1"/>
    <col min="1541" max="1541" width="10.85546875" customWidth="1"/>
    <col min="1542" max="1542" width="13.85546875" customWidth="1"/>
    <col min="1543" max="1543" width="11.5703125" customWidth="1"/>
    <col min="1544" max="1544" width="11.140625" customWidth="1"/>
    <col min="1545" max="1545" width="13.5703125" customWidth="1"/>
    <col min="1546" max="1546" width="15" customWidth="1"/>
    <col min="1547" max="1547" width="15.140625" bestFit="1" customWidth="1"/>
    <col min="1548" max="1548" width="16.140625" bestFit="1" customWidth="1"/>
    <col min="1549" max="1549" width="12" customWidth="1"/>
    <col min="1783" max="1783" width="6.140625" customWidth="1"/>
    <col min="1784" max="1784" width="10.140625" customWidth="1"/>
    <col min="1785" max="1785" width="11" customWidth="1"/>
    <col min="1786" max="1786" width="12.5703125" customWidth="1"/>
    <col min="1787" max="1787" width="11.42578125" customWidth="1"/>
    <col min="1788" max="1788" width="9.5703125" customWidth="1"/>
    <col min="1789" max="1789" width="0" hidden="1" customWidth="1"/>
    <col min="1790" max="1790" width="9.85546875" customWidth="1"/>
    <col min="1791" max="1792" width="12.5703125" customWidth="1"/>
    <col min="1793" max="1793" width="12.140625" customWidth="1"/>
    <col min="1794" max="1794" width="12.5703125" customWidth="1"/>
    <col min="1795" max="1795" width="0" hidden="1" customWidth="1"/>
    <col min="1796" max="1796" width="14.140625" customWidth="1"/>
    <col min="1797" max="1797" width="10.85546875" customWidth="1"/>
    <col min="1798" max="1798" width="13.85546875" customWidth="1"/>
    <col min="1799" max="1799" width="11.5703125" customWidth="1"/>
    <col min="1800" max="1800" width="11.140625" customWidth="1"/>
    <col min="1801" max="1801" width="13.5703125" customWidth="1"/>
    <col min="1802" max="1802" width="15" customWidth="1"/>
    <col min="1803" max="1803" width="15.140625" bestFit="1" customWidth="1"/>
    <col min="1804" max="1804" width="16.140625" bestFit="1" customWidth="1"/>
    <col min="1805" max="1805" width="12" customWidth="1"/>
    <col min="2039" max="2039" width="6.140625" customWidth="1"/>
    <col min="2040" max="2040" width="10.140625" customWidth="1"/>
    <col min="2041" max="2041" width="11" customWidth="1"/>
    <col min="2042" max="2042" width="12.5703125" customWidth="1"/>
    <col min="2043" max="2043" width="11.42578125" customWidth="1"/>
    <col min="2044" max="2044" width="9.5703125" customWidth="1"/>
    <col min="2045" max="2045" width="0" hidden="1" customWidth="1"/>
    <col min="2046" max="2046" width="9.85546875" customWidth="1"/>
    <col min="2047" max="2048" width="12.5703125" customWidth="1"/>
    <col min="2049" max="2049" width="12.140625" customWidth="1"/>
    <col min="2050" max="2050" width="12.5703125" customWidth="1"/>
    <col min="2051" max="2051" width="0" hidden="1" customWidth="1"/>
    <col min="2052" max="2052" width="14.140625" customWidth="1"/>
    <col min="2053" max="2053" width="10.85546875" customWidth="1"/>
    <col min="2054" max="2054" width="13.85546875" customWidth="1"/>
    <col min="2055" max="2055" width="11.5703125" customWidth="1"/>
    <col min="2056" max="2056" width="11.140625" customWidth="1"/>
    <col min="2057" max="2057" width="13.5703125" customWidth="1"/>
    <col min="2058" max="2058" width="15" customWidth="1"/>
    <col min="2059" max="2059" width="15.140625" bestFit="1" customWidth="1"/>
    <col min="2060" max="2060" width="16.140625" bestFit="1" customWidth="1"/>
    <col min="2061" max="2061" width="12" customWidth="1"/>
    <col min="2295" max="2295" width="6.140625" customWidth="1"/>
    <col min="2296" max="2296" width="10.140625" customWidth="1"/>
    <col min="2297" max="2297" width="11" customWidth="1"/>
    <col min="2298" max="2298" width="12.5703125" customWidth="1"/>
    <col min="2299" max="2299" width="11.42578125" customWidth="1"/>
    <col min="2300" max="2300" width="9.5703125" customWidth="1"/>
    <col min="2301" max="2301" width="0" hidden="1" customWidth="1"/>
    <col min="2302" max="2302" width="9.85546875" customWidth="1"/>
    <col min="2303" max="2304" width="12.5703125" customWidth="1"/>
    <col min="2305" max="2305" width="12.140625" customWidth="1"/>
    <col min="2306" max="2306" width="12.5703125" customWidth="1"/>
    <col min="2307" max="2307" width="0" hidden="1" customWidth="1"/>
    <col min="2308" max="2308" width="14.140625" customWidth="1"/>
    <col min="2309" max="2309" width="10.85546875" customWidth="1"/>
    <col min="2310" max="2310" width="13.85546875" customWidth="1"/>
    <col min="2311" max="2311" width="11.5703125" customWidth="1"/>
    <col min="2312" max="2312" width="11.140625" customWidth="1"/>
    <col min="2313" max="2313" width="13.5703125" customWidth="1"/>
    <col min="2314" max="2314" width="15" customWidth="1"/>
    <col min="2315" max="2315" width="15.140625" bestFit="1" customWidth="1"/>
    <col min="2316" max="2316" width="16.140625" bestFit="1" customWidth="1"/>
    <col min="2317" max="2317" width="12" customWidth="1"/>
    <col min="2551" max="2551" width="6.140625" customWidth="1"/>
    <col min="2552" max="2552" width="10.140625" customWidth="1"/>
    <col min="2553" max="2553" width="11" customWidth="1"/>
    <col min="2554" max="2554" width="12.5703125" customWidth="1"/>
    <col min="2555" max="2555" width="11.42578125" customWidth="1"/>
    <col min="2556" max="2556" width="9.5703125" customWidth="1"/>
    <col min="2557" max="2557" width="0" hidden="1" customWidth="1"/>
    <col min="2558" max="2558" width="9.85546875" customWidth="1"/>
    <col min="2559" max="2560" width="12.5703125" customWidth="1"/>
    <col min="2561" max="2561" width="12.140625" customWidth="1"/>
    <col min="2562" max="2562" width="12.5703125" customWidth="1"/>
    <col min="2563" max="2563" width="0" hidden="1" customWidth="1"/>
    <col min="2564" max="2564" width="14.140625" customWidth="1"/>
    <col min="2565" max="2565" width="10.85546875" customWidth="1"/>
    <col min="2566" max="2566" width="13.85546875" customWidth="1"/>
    <col min="2567" max="2567" width="11.5703125" customWidth="1"/>
    <col min="2568" max="2568" width="11.140625" customWidth="1"/>
    <col min="2569" max="2569" width="13.5703125" customWidth="1"/>
    <col min="2570" max="2570" width="15" customWidth="1"/>
    <col min="2571" max="2571" width="15.140625" bestFit="1" customWidth="1"/>
    <col min="2572" max="2572" width="16.140625" bestFit="1" customWidth="1"/>
    <col min="2573" max="2573" width="12" customWidth="1"/>
    <col min="2807" max="2807" width="6.140625" customWidth="1"/>
    <col min="2808" max="2808" width="10.140625" customWidth="1"/>
    <col min="2809" max="2809" width="11" customWidth="1"/>
    <col min="2810" max="2810" width="12.5703125" customWidth="1"/>
    <col min="2811" max="2811" width="11.42578125" customWidth="1"/>
    <col min="2812" max="2812" width="9.5703125" customWidth="1"/>
    <col min="2813" max="2813" width="0" hidden="1" customWidth="1"/>
    <col min="2814" max="2814" width="9.85546875" customWidth="1"/>
    <col min="2815" max="2816" width="12.5703125" customWidth="1"/>
    <col min="2817" max="2817" width="12.140625" customWidth="1"/>
    <col min="2818" max="2818" width="12.5703125" customWidth="1"/>
    <col min="2819" max="2819" width="0" hidden="1" customWidth="1"/>
    <col min="2820" max="2820" width="14.140625" customWidth="1"/>
    <col min="2821" max="2821" width="10.85546875" customWidth="1"/>
    <col min="2822" max="2822" width="13.85546875" customWidth="1"/>
    <col min="2823" max="2823" width="11.5703125" customWidth="1"/>
    <col min="2824" max="2824" width="11.140625" customWidth="1"/>
    <col min="2825" max="2825" width="13.5703125" customWidth="1"/>
    <col min="2826" max="2826" width="15" customWidth="1"/>
    <col min="2827" max="2827" width="15.140625" bestFit="1" customWidth="1"/>
    <col min="2828" max="2828" width="16.140625" bestFit="1" customWidth="1"/>
    <col min="2829" max="2829" width="12" customWidth="1"/>
    <col min="3063" max="3063" width="6.140625" customWidth="1"/>
    <col min="3064" max="3064" width="10.140625" customWidth="1"/>
    <col min="3065" max="3065" width="11" customWidth="1"/>
    <col min="3066" max="3066" width="12.5703125" customWidth="1"/>
    <col min="3067" max="3067" width="11.42578125" customWidth="1"/>
    <col min="3068" max="3068" width="9.5703125" customWidth="1"/>
    <col min="3069" max="3069" width="0" hidden="1" customWidth="1"/>
    <col min="3070" max="3070" width="9.85546875" customWidth="1"/>
    <col min="3071" max="3072" width="12.5703125" customWidth="1"/>
    <col min="3073" max="3073" width="12.140625" customWidth="1"/>
    <col min="3074" max="3074" width="12.5703125" customWidth="1"/>
    <col min="3075" max="3075" width="0" hidden="1" customWidth="1"/>
    <col min="3076" max="3076" width="14.140625" customWidth="1"/>
    <col min="3077" max="3077" width="10.85546875" customWidth="1"/>
    <col min="3078" max="3078" width="13.85546875" customWidth="1"/>
    <col min="3079" max="3079" width="11.5703125" customWidth="1"/>
    <col min="3080" max="3080" width="11.140625" customWidth="1"/>
    <col min="3081" max="3081" width="13.5703125" customWidth="1"/>
    <col min="3082" max="3082" width="15" customWidth="1"/>
    <col min="3083" max="3083" width="15.140625" bestFit="1" customWidth="1"/>
    <col min="3084" max="3084" width="16.140625" bestFit="1" customWidth="1"/>
    <col min="3085" max="3085" width="12" customWidth="1"/>
    <col min="3319" max="3319" width="6.140625" customWidth="1"/>
    <col min="3320" max="3320" width="10.140625" customWidth="1"/>
    <col min="3321" max="3321" width="11" customWidth="1"/>
    <col min="3322" max="3322" width="12.5703125" customWidth="1"/>
    <col min="3323" max="3323" width="11.42578125" customWidth="1"/>
    <col min="3324" max="3324" width="9.5703125" customWidth="1"/>
    <col min="3325" max="3325" width="0" hidden="1" customWidth="1"/>
    <col min="3326" max="3326" width="9.85546875" customWidth="1"/>
    <col min="3327" max="3328" width="12.5703125" customWidth="1"/>
    <col min="3329" max="3329" width="12.140625" customWidth="1"/>
    <col min="3330" max="3330" width="12.5703125" customWidth="1"/>
    <col min="3331" max="3331" width="0" hidden="1" customWidth="1"/>
    <col min="3332" max="3332" width="14.140625" customWidth="1"/>
    <col min="3333" max="3333" width="10.85546875" customWidth="1"/>
    <col min="3334" max="3334" width="13.85546875" customWidth="1"/>
    <col min="3335" max="3335" width="11.5703125" customWidth="1"/>
    <col min="3336" max="3336" width="11.140625" customWidth="1"/>
    <col min="3337" max="3337" width="13.5703125" customWidth="1"/>
    <col min="3338" max="3338" width="15" customWidth="1"/>
    <col min="3339" max="3339" width="15.140625" bestFit="1" customWidth="1"/>
    <col min="3340" max="3340" width="16.140625" bestFit="1" customWidth="1"/>
    <col min="3341" max="3341" width="12" customWidth="1"/>
    <col min="3575" max="3575" width="6.140625" customWidth="1"/>
    <col min="3576" max="3576" width="10.140625" customWidth="1"/>
    <col min="3577" max="3577" width="11" customWidth="1"/>
    <col min="3578" max="3578" width="12.5703125" customWidth="1"/>
    <col min="3579" max="3579" width="11.42578125" customWidth="1"/>
    <col min="3580" max="3580" width="9.5703125" customWidth="1"/>
    <col min="3581" max="3581" width="0" hidden="1" customWidth="1"/>
    <col min="3582" max="3582" width="9.85546875" customWidth="1"/>
    <col min="3583" max="3584" width="12.5703125" customWidth="1"/>
    <col min="3585" max="3585" width="12.140625" customWidth="1"/>
    <col min="3586" max="3586" width="12.5703125" customWidth="1"/>
    <col min="3587" max="3587" width="0" hidden="1" customWidth="1"/>
    <col min="3588" max="3588" width="14.140625" customWidth="1"/>
    <col min="3589" max="3589" width="10.85546875" customWidth="1"/>
    <col min="3590" max="3590" width="13.85546875" customWidth="1"/>
    <col min="3591" max="3591" width="11.5703125" customWidth="1"/>
    <col min="3592" max="3592" width="11.140625" customWidth="1"/>
    <col min="3593" max="3593" width="13.5703125" customWidth="1"/>
    <col min="3594" max="3594" width="15" customWidth="1"/>
    <col min="3595" max="3595" width="15.140625" bestFit="1" customWidth="1"/>
    <col min="3596" max="3596" width="16.140625" bestFit="1" customWidth="1"/>
    <col min="3597" max="3597" width="12" customWidth="1"/>
    <col min="3831" max="3831" width="6.140625" customWidth="1"/>
    <col min="3832" max="3832" width="10.140625" customWidth="1"/>
    <col min="3833" max="3833" width="11" customWidth="1"/>
    <col min="3834" max="3834" width="12.5703125" customWidth="1"/>
    <col min="3835" max="3835" width="11.42578125" customWidth="1"/>
    <col min="3836" max="3836" width="9.5703125" customWidth="1"/>
    <col min="3837" max="3837" width="0" hidden="1" customWidth="1"/>
    <col min="3838" max="3838" width="9.85546875" customWidth="1"/>
    <col min="3839" max="3840" width="12.5703125" customWidth="1"/>
    <col min="3841" max="3841" width="12.140625" customWidth="1"/>
    <col min="3842" max="3842" width="12.5703125" customWidth="1"/>
    <col min="3843" max="3843" width="0" hidden="1" customWidth="1"/>
    <col min="3844" max="3844" width="14.140625" customWidth="1"/>
    <col min="3845" max="3845" width="10.85546875" customWidth="1"/>
    <col min="3846" max="3846" width="13.85546875" customWidth="1"/>
    <col min="3847" max="3847" width="11.5703125" customWidth="1"/>
    <col min="3848" max="3848" width="11.140625" customWidth="1"/>
    <col min="3849" max="3849" width="13.5703125" customWidth="1"/>
    <col min="3850" max="3850" width="15" customWidth="1"/>
    <col min="3851" max="3851" width="15.140625" bestFit="1" customWidth="1"/>
    <col min="3852" max="3852" width="16.140625" bestFit="1" customWidth="1"/>
    <col min="3853" max="3853" width="12" customWidth="1"/>
    <col min="4087" max="4087" width="6.140625" customWidth="1"/>
    <col min="4088" max="4088" width="10.140625" customWidth="1"/>
    <col min="4089" max="4089" width="11" customWidth="1"/>
    <col min="4090" max="4090" width="12.5703125" customWidth="1"/>
    <col min="4091" max="4091" width="11.42578125" customWidth="1"/>
    <col min="4092" max="4092" width="9.5703125" customWidth="1"/>
    <col min="4093" max="4093" width="0" hidden="1" customWidth="1"/>
    <col min="4094" max="4094" width="9.85546875" customWidth="1"/>
    <col min="4095" max="4096" width="12.5703125" customWidth="1"/>
    <col min="4097" max="4097" width="12.140625" customWidth="1"/>
    <col min="4098" max="4098" width="12.5703125" customWidth="1"/>
    <col min="4099" max="4099" width="0" hidden="1" customWidth="1"/>
    <col min="4100" max="4100" width="14.140625" customWidth="1"/>
    <col min="4101" max="4101" width="10.85546875" customWidth="1"/>
    <col min="4102" max="4102" width="13.85546875" customWidth="1"/>
    <col min="4103" max="4103" width="11.5703125" customWidth="1"/>
    <col min="4104" max="4104" width="11.140625" customWidth="1"/>
    <col min="4105" max="4105" width="13.5703125" customWidth="1"/>
    <col min="4106" max="4106" width="15" customWidth="1"/>
    <col min="4107" max="4107" width="15.140625" bestFit="1" customWidth="1"/>
    <col min="4108" max="4108" width="16.140625" bestFit="1" customWidth="1"/>
    <col min="4109" max="4109" width="12" customWidth="1"/>
    <col min="4343" max="4343" width="6.140625" customWidth="1"/>
    <col min="4344" max="4344" width="10.140625" customWidth="1"/>
    <col min="4345" max="4345" width="11" customWidth="1"/>
    <col min="4346" max="4346" width="12.5703125" customWidth="1"/>
    <col min="4347" max="4347" width="11.42578125" customWidth="1"/>
    <col min="4348" max="4348" width="9.5703125" customWidth="1"/>
    <col min="4349" max="4349" width="0" hidden="1" customWidth="1"/>
    <col min="4350" max="4350" width="9.85546875" customWidth="1"/>
    <col min="4351" max="4352" width="12.5703125" customWidth="1"/>
    <col min="4353" max="4353" width="12.140625" customWidth="1"/>
    <col min="4354" max="4354" width="12.5703125" customWidth="1"/>
    <col min="4355" max="4355" width="0" hidden="1" customWidth="1"/>
    <col min="4356" max="4356" width="14.140625" customWidth="1"/>
    <col min="4357" max="4357" width="10.85546875" customWidth="1"/>
    <col min="4358" max="4358" width="13.85546875" customWidth="1"/>
    <col min="4359" max="4359" width="11.5703125" customWidth="1"/>
    <col min="4360" max="4360" width="11.140625" customWidth="1"/>
    <col min="4361" max="4361" width="13.5703125" customWidth="1"/>
    <col min="4362" max="4362" width="15" customWidth="1"/>
    <col min="4363" max="4363" width="15.140625" bestFit="1" customWidth="1"/>
    <col min="4364" max="4364" width="16.140625" bestFit="1" customWidth="1"/>
    <col min="4365" max="4365" width="12" customWidth="1"/>
    <col min="4599" max="4599" width="6.140625" customWidth="1"/>
    <col min="4600" max="4600" width="10.140625" customWidth="1"/>
    <col min="4601" max="4601" width="11" customWidth="1"/>
    <col min="4602" max="4602" width="12.5703125" customWidth="1"/>
    <col min="4603" max="4603" width="11.42578125" customWidth="1"/>
    <col min="4604" max="4604" width="9.5703125" customWidth="1"/>
    <col min="4605" max="4605" width="0" hidden="1" customWidth="1"/>
    <col min="4606" max="4606" width="9.85546875" customWidth="1"/>
    <col min="4607" max="4608" width="12.5703125" customWidth="1"/>
    <col min="4609" max="4609" width="12.140625" customWidth="1"/>
    <col min="4610" max="4610" width="12.5703125" customWidth="1"/>
    <col min="4611" max="4611" width="0" hidden="1" customWidth="1"/>
    <col min="4612" max="4612" width="14.140625" customWidth="1"/>
    <col min="4613" max="4613" width="10.85546875" customWidth="1"/>
    <col min="4614" max="4614" width="13.85546875" customWidth="1"/>
    <col min="4615" max="4615" width="11.5703125" customWidth="1"/>
    <col min="4616" max="4616" width="11.140625" customWidth="1"/>
    <col min="4617" max="4617" width="13.5703125" customWidth="1"/>
    <col min="4618" max="4618" width="15" customWidth="1"/>
    <col min="4619" max="4619" width="15.140625" bestFit="1" customWidth="1"/>
    <col min="4620" max="4620" width="16.140625" bestFit="1" customWidth="1"/>
    <col min="4621" max="4621" width="12" customWidth="1"/>
    <col min="4855" max="4855" width="6.140625" customWidth="1"/>
    <col min="4856" max="4856" width="10.140625" customWidth="1"/>
    <col min="4857" max="4857" width="11" customWidth="1"/>
    <col min="4858" max="4858" width="12.5703125" customWidth="1"/>
    <col min="4859" max="4859" width="11.42578125" customWidth="1"/>
    <col min="4860" max="4860" width="9.5703125" customWidth="1"/>
    <col min="4861" max="4861" width="0" hidden="1" customWidth="1"/>
    <col min="4862" max="4862" width="9.85546875" customWidth="1"/>
    <col min="4863" max="4864" width="12.5703125" customWidth="1"/>
    <col min="4865" max="4865" width="12.140625" customWidth="1"/>
    <col min="4866" max="4866" width="12.5703125" customWidth="1"/>
    <col min="4867" max="4867" width="0" hidden="1" customWidth="1"/>
    <col min="4868" max="4868" width="14.140625" customWidth="1"/>
    <col min="4869" max="4869" width="10.85546875" customWidth="1"/>
    <col min="4870" max="4870" width="13.85546875" customWidth="1"/>
    <col min="4871" max="4871" width="11.5703125" customWidth="1"/>
    <col min="4872" max="4872" width="11.140625" customWidth="1"/>
    <col min="4873" max="4873" width="13.5703125" customWidth="1"/>
    <col min="4874" max="4874" width="15" customWidth="1"/>
    <col min="4875" max="4875" width="15.140625" bestFit="1" customWidth="1"/>
    <col min="4876" max="4876" width="16.140625" bestFit="1" customWidth="1"/>
    <col min="4877" max="4877" width="12" customWidth="1"/>
    <col min="5111" max="5111" width="6.140625" customWidth="1"/>
    <col min="5112" max="5112" width="10.140625" customWidth="1"/>
    <col min="5113" max="5113" width="11" customWidth="1"/>
    <col min="5114" max="5114" width="12.5703125" customWidth="1"/>
    <col min="5115" max="5115" width="11.42578125" customWidth="1"/>
    <col min="5116" max="5116" width="9.5703125" customWidth="1"/>
    <col min="5117" max="5117" width="0" hidden="1" customWidth="1"/>
    <col min="5118" max="5118" width="9.85546875" customWidth="1"/>
    <col min="5119" max="5120" width="12.5703125" customWidth="1"/>
    <col min="5121" max="5121" width="12.140625" customWidth="1"/>
    <col min="5122" max="5122" width="12.5703125" customWidth="1"/>
    <col min="5123" max="5123" width="0" hidden="1" customWidth="1"/>
    <col min="5124" max="5124" width="14.140625" customWidth="1"/>
    <col min="5125" max="5125" width="10.85546875" customWidth="1"/>
    <col min="5126" max="5126" width="13.85546875" customWidth="1"/>
    <col min="5127" max="5127" width="11.5703125" customWidth="1"/>
    <col min="5128" max="5128" width="11.140625" customWidth="1"/>
    <col min="5129" max="5129" width="13.5703125" customWidth="1"/>
    <col min="5130" max="5130" width="15" customWidth="1"/>
    <col min="5131" max="5131" width="15.140625" bestFit="1" customWidth="1"/>
    <col min="5132" max="5132" width="16.140625" bestFit="1" customWidth="1"/>
    <col min="5133" max="5133" width="12" customWidth="1"/>
    <col min="5367" max="5367" width="6.140625" customWidth="1"/>
    <col min="5368" max="5368" width="10.140625" customWidth="1"/>
    <col min="5369" max="5369" width="11" customWidth="1"/>
    <col min="5370" max="5370" width="12.5703125" customWidth="1"/>
    <col min="5371" max="5371" width="11.42578125" customWidth="1"/>
    <col min="5372" max="5372" width="9.5703125" customWidth="1"/>
    <col min="5373" max="5373" width="0" hidden="1" customWidth="1"/>
    <col min="5374" max="5374" width="9.85546875" customWidth="1"/>
    <col min="5375" max="5376" width="12.5703125" customWidth="1"/>
    <col min="5377" max="5377" width="12.140625" customWidth="1"/>
    <col min="5378" max="5378" width="12.5703125" customWidth="1"/>
    <col min="5379" max="5379" width="0" hidden="1" customWidth="1"/>
    <col min="5380" max="5380" width="14.140625" customWidth="1"/>
    <col min="5381" max="5381" width="10.85546875" customWidth="1"/>
    <col min="5382" max="5382" width="13.85546875" customWidth="1"/>
    <col min="5383" max="5383" width="11.5703125" customWidth="1"/>
    <col min="5384" max="5384" width="11.140625" customWidth="1"/>
    <col min="5385" max="5385" width="13.5703125" customWidth="1"/>
    <col min="5386" max="5386" width="15" customWidth="1"/>
    <col min="5387" max="5387" width="15.140625" bestFit="1" customWidth="1"/>
    <col min="5388" max="5388" width="16.140625" bestFit="1" customWidth="1"/>
    <col min="5389" max="5389" width="12" customWidth="1"/>
    <col min="5623" max="5623" width="6.140625" customWidth="1"/>
    <col min="5624" max="5624" width="10.140625" customWidth="1"/>
    <col min="5625" max="5625" width="11" customWidth="1"/>
    <col min="5626" max="5626" width="12.5703125" customWidth="1"/>
    <col min="5627" max="5627" width="11.42578125" customWidth="1"/>
    <col min="5628" max="5628" width="9.5703125" customWidth="1"/>
    <col min="5629" max="5629" width="0" hidden="1" customWidth="1"/>
    <col min="5630" max="5630" width="9.85546875" customWidth="1"/>
    <col min="5631" max="5632" width="12.5703125" customWidth="1"/>
    <col min="5633" max="5633" width="12.140625" customWidth="1"/>
    <col min="5634" max="5634" width="12.5703125" customWidth="1"/>
    <col min="5635" max="5635" width="0" hidden="1" customWidth="1"/>
    <col min="5636" max="5636" width="14.140625" customWidth="1"/>
    <col min="5637" max="5637" width="10.85546875" customWidth="1"/>
    <col min="5638" max="5638" width="13.85546875" customWidth="1"/>
    <col min="5639" max="5639" width="11.5703125" customWidth="1"/>
    <col min="5640" max="5640" width="11.140625" customWidth="1"/>
    <col min="5641" max="5641" width="13.5703125" customWidth="1"/>
    <col min="5642" max="5642" width="15" customWidth="1"/>
    <col min="5643" max="5643" width="15.140625" bestFit="1" customWidth="1"/>
    <col min="5644" max="5644" width="16.140625" bestFit="1" customWidth="1"/>
    <col min="5645" max="5645" width="12" customWidth="1"/>
    <col min="5879" max="5879" width="6.140625" customWidth="1"/>
    <col min="5880" max="5880" width="10.140625" customWidth="1"/>
    <col min="5881" max="5881" width="11" customWidth="1"/>
    <col min="5882" max="5882" width="12.5703125" customWidth="1"/>
    <col min="5883" max="5883" width="11.42578125" customWidth="1"/>
    <col min="5884" max="5884" width="9.5703125" customWidth="1"/>
    <col min="5885" max="5885" width="0" hidden="1" customWidth="1"/>
    <col min="5886" max="5886" width="9.85546875" customWidth="1"/>
    <col min="5887" max="5888" width="12.5703125" customWidth="1"/>
    <col min="5889" max="5889" width="12.140625" customWidth="1"/>
    <col min="5890" max="5890" width="12.5703125" customWidth="1"/>
    <col min="5891" max="5891" width="0" hidden="1" customWidth="1"/>
    <col min="5892" max="5892" width="14.140625" customWidth="1"/>
    <col min="5893" max="5893" width="10.85546875" customWidth="1"/>
    <col min="5894" max="5894" width="13.85546875" customWidth="1"/>
    <col min="5895" max="5895" width="11.5703125" customWidth="1"/>
    <col min="5896" max="5896" width="11.140625" customWidth="1"/>
    <col min="5897" max="5897" width="13.5703125" customWidth="1"/>
    <col min="5898" max="5898" width="15" customWidth="1"/>
    <col min="5899" max="5899" width="15.140625" bestFit="1" customWidth="1"/>
    <col min="5900" max="5900" width="16.140625" bestFit="1" customWidth="1"/>
    <col min="5901" max="5901" width="12" customWidth="1"/>
    <col min="6135" max="6135" width="6.140625" customWidth="1"/>
    <col min="6136" max="6136" width="10.140625" customWidth="1"/>
    <col min="6137" max="6137" width="11" customWidth="1"/>
    <col min="6138" max="6138" width="12.5703125" customWidth="1"/>
    <col min="6139" max="6139" width="11.42578125" customWidth="1"/>
    <col min="6140" max="6140" width="9.5703125" customWidth="1"/>
    <col min="6141" max="6141" width="0" hidden="1" customWidth="1"/>
    <col min="6142" max="6142" width="9.85546875" customWidth="1"/>
    <col min="6143" max="6144" width="12.5703125" customWidth="1"/>
    <col min="6145" max="6145" width="12.140625" customWidth="1"/>
    <col min="6146" max="6146" width="12.5703125" customWidth="1"/>
    <col min="6147" max="6147" width="0" hidden="1" customWidth="1"/>
    <col min="6148" max="6148" width="14.140625" customWidth="1"/>
    <col min="6149" max="6149" width="10.85546875" customWidth="1"/>
    <col min="6150" max="6150" width="13.85546875" customWidth="1"/>
    <col min="6151" max="6151" width="11.5703125" customWidth="1"/>
    <col min="6152" max="6152" width="11.140625" customWidth="1"/>
    <col min="6153" max="6153" width="13.5703125" customWidth="1"/>
    <col min="6154" max="6154" width="15" customWidth="1"/>
    <col min="6155" max="6155" width="15.140625" bestFit="1" customWidth="1"/>
    <col min="6156" max="6156" width="16.140625" bestFit="1" customWidth="1"/>
    <col min="6157" max="6157" width="12" customWidth="1"/>
    <col min="6391" max="6391" width="6.140625" customWidth="1"/>
    <col min="6392" max="6392" width="10.140625" customWidth="1"/>
    <col min="6393" max="6393" width="11" customWidth="1"/>
    <col min="6394" max="6394" width="12.5703125" customWidth="1"/>
    <col min="6395" max="6395" width="11.42578125" customWidth="1"/>
    <col min="6396" max="6396" width="9.5703125" customWidth="1"/>
    <col min="6397" max="6397" width="0" hidden="1" customWidth="1"/>
    <col min="6398" max="6398" width="9.85546875" customWidth="1"/>
    <col min="6399" max="6400" width="12.5703125" customWidth="1"/>
    <col min="6401" max="6401" width="12.140625" customWidth="1"/>
    <col min="6402" max="6402" width="12.5703125" customWidth="1"/>
    <col min="6403" max="6403" width="0" hidden="1" customWidth="1"/>
    <col min="6404" max="6404" width="14.140625" customWidth="1"/>
    <col min="6405" max="6405" width="10.85546875" customWidth="1"/>
    <col min="6406" max="6406" width="13.85546875" customWidth="1"/>
    <col min="6407" max="6407" width="11.5703125" customWidth="1"/>
    <col min="6408" max="6408" width="11.140625" customWidth="1"/>
    <col min="6409" max="6409" width="13.5703125" customWidth="1"/>
    <col min="6410" max="6410" width="15" customWidth="1"/>
    <col min="6411" max="6411" width="15.140625" bestFit="1" customWidth="1"/>
    <col min="6412" max="6412" width="16.140625" bestFit="1" customWidth="1"/>
    <col min="6413" max="6413" width="12" customWidth="1"/>
    <col min="6647" max="6647" width="6.140625" customWidth="1"/>
    <col min="6648" max="6648" width="10.140625" customWidth="1"/>
    <col min="6649" max="6649" width="11" customWidth="1"/>
    <col min="6650" max="6650" width="12.5703125" customWidth="1"/>
    <col min="6651" max="6651" width="11.42578125" customWidth="1"/>
    <col min="6652" max="6652" width="9.5703125" customWidth="1"/>
    <col min="6653" max="6653" width="0" hidden="1" customWidth="1"/>
    <col min="6654" max="6654" width="9.85546875" customWidth="1"/>
    <col min="6655" max="6656" width="12.5703125" customWidth="1"/>
    <col min="6657" max="6657" width="12.140625" customWidth="1"/>
    <col min="6658" max="6658" width="12.5703125" customWidth="1"/>
    <col min="6659" max="6659" width="0" hidden="1" customWidth="1"/>
    <col min="6660" max="6660" width="14.140625" customWidth="1"/>
    <col min="6661" max="6661" width="10.85546875" customWidth="1"/>
    <col min="6662" max="6662" width="13.85546875" customWidth="1"/>
    <col min="6663" max="6663" width="11.5703125" customWidth="1"/>
    <col min="6664" max="6664" width="11.140625" customWidth="1"/>
    <col min="6665" max="6665" width="13.5703125" customWidth="1"/>
    <col min="6666" max="6666" width="15" customWidth="1"/>
    <col min="6667" max="6667" width="15.140625" bestFit="1" customWidth="1"/>
    <col min="6668" max="6668" width="16.140625" bestFit="1" customWidth="1"/>
    <col min="6669" max="6669" width="12" customWidth="1"/>
    <col min="6903" max="6903" width="6.140625" customWidth="1"/>
    <col min="6904" max="6904" width="10.140625" customWidth="1"/>
    <col min="6905" max="6905" width="11" customWidth="1"/>
    <col min="6906" max="6906" width="12.5703125" customWidth="1"/>
    <col min="6907" max="6907" width="11.42578125" customWidth="1"/>
    <col min="6908" max="6908" width="9.5703125" customWidth="1"/>
    <col min="6909" max="6909" width="0" hidden="1" customWidth="1"/>
    <col min="6910" max="6910" width="9.85546875" customWidth="1"/>
    <col min="6911" max="6912" width="12.5703125" customWidth="1"/>
    <col min="6913" max="6913" width="12.140625" customWidth="1"/>
    <col min="6914" max="6914" width="12.5703125" customWidth="1"/>
    <col min="6915" max="6915" width="0" hidden="1" customWidth="1"/>
    <col min="6916" max="6916" width="14.140625" customWidth="1"/>
    <col min="6917" max="6917" width="10.85546875" customWidth="1"/>
    <col min="6918" max="6918" width="13.85546875" customWidth="1"/>
    <col min="6919" max="6919" width="11.5703125" customWidth="1"/>
    <col min="6920" max="6920" width="11.140625" customWidth="1"/>
    <col min="6921" max="6921" width="13.5703125" customWidth="1"/>
    <col min="6922" max="6922" width="15" customWidth="1"/>
    <col min="6923" max="6923" width="15.140625" bestFit="1" customWidth="1"/>
    <col min="6924" max="6924" width="16.140625" bestFit="1" customWidth="1"/>
    <col min="6925" max="6925" width="12" customWidth="1"/>
    <col min="7159" max="7159" width="6.140625" customWidth="1"/>
    <col min="7160" max="7160" width="10.140625" customWidth="1"/>
    <col min="7161" max="7161" width="11" customWidth="1"/>
    <col min="7162" max="7162" width="12.5703125" customWidth="1"/>
    <col min="7163" max="7163" width="11.42578125" customWidth="1"/>
    <col min="7164" max="7164" width="9.5703125" customWidth="1"/>
    <col min="7165" max="7165" width="0" hidden="1" customWidth="1"/>
    <col min="7166" max="7166" width="9.85546875" customWidth="1"/>
    <col min="7167" max="7168" width="12.5703125" customWidth="1"/>
    <col min="7169" max="7169" width="12.140625" customWidth="1"/>
    <col min="7170" max="7170" width="12.5703125" customWidth="1"/>
    <col min="7171" max="7171" width="0" hidden="1" customWidth="1"/>
    <col min="7172" max="7172" width="14.140625" customWidth="1"/>
    <col min="7173" max="7173" width="10.85546875" customWidth="1"/>
    <col min="7174" max="7174" width="13.85546875" customWidth="1"/>
    <col min="7175" max="7175" width="11.5703125" customWidth="1"/>
    <col min="7176" max="7176" width="11.140625" customWidth="1"/>
    <col min="7177" max="7177" width="13.5703125" customWidth="1"/>
    <col min="7178" max="7178" width="15" customWidth="1"/>
    <col min="7179" max="7179" width="15.140625" bestFit="1" customWidth="1"/>
    <col min="7180" max="7180" width="16.140625" bestFit="1" customWidth="1"/>
    <col min="7181" max="7181" width="12" customWidth="1"/>
    <col min="7415" max="7415" width="6.140625" customWidth="1"/>
    <col min="7416" max="7416" width="10.140625" customWidth="1"/>
    <col min="7417" max="7417" width="11" customWidth="1"/>
    <col min="7418" max="7418" width="12.5703125" customWidth="1"/>
    <col min="7419" max="7419" width="11.42578125" customWidth="1"/>
    <col min="7420" max="7420" width="9.5703125" customWidth="1"/>
    <col min="7421" max="7421" width="0" hidden="1" customWidth="1"/>
    <col min="7422" max="7422" width="9.85546875" customWidth="1"/>
    <col min="7423" max="7424" width="12.5703125" customWidth="1"/>
    <col min="7425" max="7425" width="12.140625" customWidth="1"/>
    <col min="7426" max="7426" width="12.5703125" customWidth="1"/>
    <col min="7427" max="7427" width="0" hidden="1" customWidth="1"/>
    <col min="7428" max="7428" width="14.140625" customWidth="1"/>
    <col min="7429" max="7429" width="10.85546875" customWidth="1"/>
    <col min="7430" max="7430" width="13.85546875" customWidth="1"/>
    <col min="7431" max="7431" width="11.5703125" customWidth="1"/>
    <col min="7432" max="7432" width="11.140625" customWidth="1"/>
    <col min="7433" max="7433" width="13.5703125" customWidth="1"/>
    <col min="7434" max="7434" width="15" customWidth="1"/>
    <col min="7435" max="7435" width="15.140625" bestFit="1" customWidth="1"/>
    <col min="7436" max="7436" width="16.140625" bestFit="1" customWidth="1"/>
    <col min="7437" max="7437" width="12" customWidth="1"/>
    <col min="7671" max="7671" width="6.140625" customWidth="1"/>
    <col min="7672" max="7672" width="10.140625" customWidth="1"/>
    <col min="7673" max="7673" width="11" customWidth="1"/>
    <col min="7674" max="7674" width="12.5703125" customWidth="1"/>
    <col min="7675" max="7675" width="11.42578125" customWidth="1"/>
    <col min="7676" max="7676" width="9.5703125" customWidth="1"/>
    <col min="7677" max="7677" width="0" hidden="1" customWidth="1"/>
    <col min="7678" max="7678" width="9.85546875" customWidth="1"/>
    <col min="7679" max="7680" width="12.5703125" customWidth="1"/>
    <col min="7681" max="7681" width="12.140625" customWidth="1"/>
    <col min="7682" max="7682" width="12.5703125" customWidth="1"/>
    <col min="7683" max="7683" width="0" hidden="1" customWidth="1"/>
    <col min="7684" max="7684" width="14.140625" customWidth="1"/>
    <col min="7685" max="7685" width="10.85546875" customWidth="1"/>
    <col min="7686" max="7686" width="13.85546875" customWidth="1"/>
    <col min="7687" max="7687" width="11.5703125" customWidth="1"/>
    <col min="7688" max="7688" width="11.140625" customWidth="1"/>
    <col min="7689" max="7689" width="13.5703125" customWidth="1"/>
    <col min="7690" max="7690" width="15" customWidth="1"/>
    <col min="7691" max="7691" width="15.140625" bestFit="1" customWidth="1"/>
    <col min="7692" max="7692" width="16.140625" bestFit="1" customWidth="1"/>
    <col min="7693" max="7693" width="12" customWidth="1"/>
    <col min="7927" max="7927" width="6.140625" customWidth="1"/>
    <col min="7928" max="7928" width="10.140625" customWidth="1"/>
    <col min="7929" max="7929" width="11" customWidth="1"/>
    <col min="7930" max="7930" width="12.5703125" customWidth="1"/>
    <col min="7931" max="7931" width="11.42578125" customWidth="1"/>
    <col min="7932" max="7932" width="9.5703125" customWidth="1"/>
    <col min="7933" max="7933" width="0" hidden="1" customWidth="1"/>
    <col min="7934" max="7934" width="9.85546875" customWidth="1"/>
    <col min="7935" max="7936" width="12.5703125" customWidth="1"/>
    <col min="7937" max="7937" width="12.140625" customWidth="1"/>
    <col min="7938" max="7938" width="12.5703125" customWidth="1"/>
    <col min="7939" max="7939" width="0" hidden="1" customWidth="1"/>
    <col min="7940" max="7940" width="14.140625" customWidth="1"/>
    <col min="7941" max="7941" width="10.85546875" customWidth="1"/>
    <col min="7942" max="7942" width="13.85546875" customWidth="1"/>
    <col min="7943" max="7943" width="11.5703125" customWidth="1"/>
    <col min="7944" max="7944" width="11.140625" customWidth="1"/>
    <col min="7945" max="7945" width="13.5703125" customWidth="1"/>
    <col min="7946" max="7946" width="15" customWidth="1"/>
    <col min="7947" max="7947" width="15.140625" bestFit="1" customWidth="1"/>
    <col min="7948" max="7948" width="16.140625" bestFit="1" customWidth="1"/>
    <col min="7949" max="7949" width="12" customWidth="1"/>
    <col min="8183" max="8183" width="6.140625" customWidth="1"/>
    <col min="8184" max="8184" width="10.140625" customWidth="1"/>
    <col min="8185" max="8185" width="11" customWidth="1"/>
    <col min="8186" max="8186" width="12.5703125" customWidth="1"/>
    <col min="8187" max="8187" width="11.42578125" customWidth="1"/>
    <col min="8188" max="8188" width="9.5703125" customWidth="1"/>
    <col min="8189" max="8189" width="0" hidden="1" customWidth="1"/>
    <col min="8190" max="8190" width="9.85546875" customWidth="1"/>
    <col min="8191" max="8192" width="12.5703125" customWidth="1"/>
    <col min="8193" max="8193" width="12.140625" customWidth="1"/>
    <col min="8194" max="8194" width="12.5703125" customWidth="1"/>
    <col min="8195" max="8195" width="0" hidden="1" customWidth="1"/>
    <col min="8196" max="8196" width="14.140625" customWidth="1"/>
    <col min="8197" max="8197" width="10.85546875" customWidth="1"/>
    <col min="8198" max="8198" width="13.85546875" customWidth="1"/>
    <col min="8199" max="8199" width="11.5703125" customWidth="1"/>
    <col min="8200" max="8200" width="11.140625" customWidth="1"/>
    <col min="8201" max="8201" width="13.5703125" customWidth="1"/>
    <col min="8202" max="8202" width="15" customWidth="1"/>
    <col min="8203" max="8203" width="15.140625" bestFit="1" customWidth="1"/>
    <col min="8204" max="8204" width="16.140625" bestFit="1" customWidth="1"/>
    <col min="8205" max="8205" width="12" customWidth="1"/>
    <col min="8439" max="8439" width="6.140625" customWidth="1"/>
    <col min="8440" max="8440" width="10.140625" customWidth="1"/>
    <col min="8441" max="8441" width="11" customWidth="1"/>
    <col min="8442" max="8442" width="12.5703125" customWidth="1"/>
    <col min="8443" max="8443" width="11.42578125" customWidth="1"/>
    <col min="8444" max="8444" width="9.5703125" customWidth="1"/>
    <col min="8445" max="8445" width="0" hidden="1" customWidth="1"/>
    <col min="8446" max="8446" width="9.85546875" customWidth="1"/>
    <col min="8447" max="8448" width="12.5703125" customWidth="1"/>
    <col min="8449" max="8449" width="12.140625" customWidth="1"/>
    <col min="8450" max="8450" width="12.5703125" customWidth="1"/>
    <col min="8451" max="8451" width="0" hidden="1" customWidth="1"/>
    <col min="8452" max="8452" width="14.140625" customWidth="1"/>
    <col min="8453" max="8453" width="10.85546875" customWidth="1"/>
    <col min="8454" max="8454" width="13.85546875" customWidth="1"/>
    <col min="8455" max="8455" width="11.5703125" customWidth="1"/>
    <col min="8456" max="8456" width="11.140625" customWidth="1"/>
    <col min="8457" max="8457" width="13.5703125" customWidth="1"/>
    <col min="8458" max="8458" width="15" customWidth="1"/>
    <col min="8459" max="8459" width="15.140625" bestFit="1" customWidth="1"/>
    <col min="8460" max="8460" width="16.140625" bestFit="1" customWidth="1"/>
    <col min="8461" max="8461" width="12" customWidth="1"/>
    <col min="8695" max="8695" width="6.140625" customWidth="1"/>
    <col min="8696" max="8696" width="10.140625" customWidth="1"/>
    <col min="8697" max="8697" width="11" customWidth="1"/>
    <col min="8698" max="8698" width="12.5703125" customWidth="1"/>
    <col min="8699" max="8699" width="11.42578125" customWidth="1"/>
    <col min="8700" max="8700" width="9.5703125" customWidth="1"/>
    <col min="8701" max="8701" width="0" hidden="1" customWidth="1"/>
    <col min="8702" max="8702" width="9.85546875" customWidth="1"/>
    <col min="8703" max="8704" width="12.5703125" customWidth="1"/>
    <col min="8705" max="8705" width="12.140625" customWidth="1"/>
    <col min="8706" max="8706" width="12.5703125" customWidth="1"/>
    <col min="8707" max="8707" width="0" hidden="1" customWidth="1"/>
    <col min="8708" max="8708" width="14.140625" customWidth="1"/>
    <col min="8709" max="8709" width="10.85546875" customWidth="1"/>
    <col min="8710" max="8710" width="13.85546875" customWidth="1"/>
    <col min="8711" max="8711" width="11.5703125" customWidth="1"/>
    <col min="8712" max="8712" width="11.140625" customWidth="1"/>
    <col min="8713" max="8713" width="13.5703125" customWidth="1"/>
    <col min="8714" max="8714" width="15" customWidth="1"/>
    <col min="8715" max="8715" width="15.140625" bestFit="1" customWidth="1"/>
    <col min="8716" max="8716" width="16.140625" bestFit="1" customWidth="1"/>
    <col min="8717" max="8717" width="12" customWidth="1"/>
    <col min="8951" max="8951" width="6.140625" customWidth="1"/>
    <col min="8952" max="8952" width="10.140625" customWidth="1"/>
    <col min="8953" max="8953" width="11" customWidth="1"/>
    <col min="8954" max="8954" width="12.5703125" customWidth="1"/>
    <col min="8955" max="8955" width="11.42578125" customWidth="1"/>
    <col min="8956" max="8956" width="9.5703125" customWidth="1"/>
    <col min="8957" max="8957" width="0" hidden="1" customWidth="1"/>
    <col min="8958" max="8958" width="9.85546875" customWidth="1"/>
    <col min="8959" max="8960" width="12.5703125" customWidth="1"/>
    <col min="8961" max="8961" width="12.140625" customWidth="1"/>
    <col min="8962" max="8962" width="12.5703125" customWidth="1"/>
    <col min="8963" max="8963" width="0" hidden="1" customWidth="1"/>
    <col min="8964" max="8964" width="14.140625" customWidth="1"/>
    <col min="8965" max="8965" width="10.85546875" customWidth="1"/>
    <col min="8966" max="8966" width="13.85546875" customWidth="1"/>
    <col min="8967" max="8967" width="11.5703125" customWidth="1"/>
    <col min="8968" max="8968" width="11.140625" customWidth="1"/>
    <col min="8969" max="8969" width="13.5703125" customWidth="1"/>
    <col min="8970" max="8970" width="15" customWidth="1"/>
    <col min="8971" max="8971" width="15.140625" bestFit="1" customWidth="1"/>
    <col min="8972" max="8972" width="16.140625" bestFit="1" customWidth="1"/>
    <col min="8973" max="8973" width="12" customWidth="1"/>
    <col min="9207" max="9207" width="6.140625" customWidth="1"/>
    <col min="9208" max="9208" width="10.140625" customWidth="1"/>
    <col min="9209" max="9209" width="11" customWidth="1"/>
    <col min="9210" max="9210" width="12.5703125" customWidth="1"/>
    <col min="9211" max="9211" width="11.42578125" customWidth="1"/>
    <col min="9212" max="9212" width="9.5703125" customWidth="1"/>
    <col min="9213" max="9213" width="0" hidden="1" customWidth="1"/>
    <col min="9214" max="9214" width="9.85546875" customWidth="1"/>
    <col min="9215" max="9216" width="12.5703125" customWidth="1"/>
    <col min="9217" max="9217" width="12.140625" customWidth="1"/>
    <col min="9218" max="9218" width="12.5703125" customWidth="1"/>
    <col min="9219" max="9219" width="0" hidden="1" customWidth="1"/>
    <col min="9220" max="9220" width="14.140625" customWidth="1"/>
    <col min="9221" max="9221" width="10.85546875" customWidth="1"/>
    <col min="9222" max="9222" width="13.85546875" customWidth="1"/>
    <col min="9223" max="9223" width="11.5703125" customWidth="1"/>
    <col min="9224" max="9224" width="11.140625" customWidth="1"/>
    <col min="9225" max="9225" width="13.5703125" customWidth="1"/>
    <col min="9226" max="9226" width="15" customWidth="1"/>
    <col min="9227" max="9227" width="15.140625" bestFit="1" customWidth="1"/>
    <col min="9228" max="9228" width="16.140625" bestFit="1" customWidth="1"/>
    <col min="9229" max="9229" width="12" customWidth="1"/>
    <col min="9463" max="9463" width="6.140625" customWidth="1"/>
    <col min="9464" max="9464" width="10.140625" customWidth="1"/>
    <col min="9465" max="9465" width="11" customWidth="1"/>
    <col min="9466" max="9466" width="12.5703125" customWidth="1"/>
    <col min="9467" max="9467" width="11.42578125" customWidth="1"/>
    <col min="9468" max="9468" width="9.5703125" customWidth="1"/>
    <col min="9469" max="9469" width="0" hidden="1" customWidth="1"/>
    <col min="9470" max="9470" width="9.85546875" customWidth="1"/>
    <col min="9471" max="9472" width="12.5703125" customWidth="1"/>
    <col min="9473" max="9473" width="12.140625" customWidth="1"/>
    <col min="9474" max="9474" width="12.5703125" customWidth="1"/>
    <col min="9475" max="9475" width="0" hidden="1" customWidth="1"/>
    <col min="9476" max="9476" width="14.140625" customWidth="1"/>
    <col min="9477" max="9477" width="10.85546875" customWidth="1"/>
    <col min="9478" max="9478" width="13.85546875" customWidth="1"/>
    <col min="9479" max="9479" width="11.5703125" customWidth="1"/>
    <col min="9480" max="9480" width="11.140625" customWidth="1"/>
    <col min="9481" max="9481" width="13.5703125" customWidth="1"/>
    <col min="9482" max="9482" width="15" customWidth="1"/>
    <col min="9483" max="9483" width="15.140625" bestFit="1" customWidth="1"/>
    <col min="9484" max="9484" width="16.140625" bestFit="1" customWidth="1"/>
    <col min="9485" max="9485" width="12" customWidth="1"/>
    <col min="9719" max="9719" width="6.140625" customWidth="1"/>
    <col min="9720" max="9720" width="10.140625" customWidth="1"/>
    <col min="9721" max="9721" width="11" customWidth="1"/>
    <col min="9722" max="9722" width="12.5703125" customWidth="1"/>
    <col min="9723" max="9723" width="11.42578125" customWidth="1"/>
    <col min="9724" max="9724" width="9.5703125" customWidth="1"/>
    <col min="9725" max="9725" width="0" hidden="1" customWidth="1"/>
    <col min="9726" max="9726" width="9.85546875" customWidth="1"/>
    <col min="9727" max="9728" width="12.5703125" customWidth="1"/>
    <col min="9729" max="9729" width="12.140625" customWidth="1"/>
    <col min="9730" max="9730" width="12.5703125" customWidth="1"/>
    <col min="9731" max="9731" width="0" hidden="1" customWidth="1"/>
    <col min="9732" max="9732" width="14.140625" customWidth="1"/>
    <col min="9733" max="9733" width="10.85546875" customWidth="1"/>
    <col min="9734" max="9734" width="13.85546875" customWidth="1"/>
    <col min="9735" max="9735" width="11.5703125" customWidth="1"/>
    <col min="9736" max="9736" width="11.140625" customWidth="1"/>
    <col min="9737" max="9737" width="13.5703125" customWidth="1"/>
    <col min="9738" max="9738" width="15" customWidth="1"/>
    <col min="9739" max="9739" width="15.140625" bestFit="1" customWidth="1"/>
    <col min="9740" max="9740" width="16.140625" bestFit="1" customWidth="1"/>
    <col min="9741" max="9741" width="12" customWidth="1"/>
    <col min="9975" max="9975" width="6.140625" customWidth="1"/>
    <col min="9976" max="9976" width="10.140625" customWidth="1"/>
    <col min="9977" max="9977" width="11" customWidth="1"/>
    <col min="9978" max="9978" width="12.5703125" customWidth="1"/>
    <col min="9979" max="9979" width="11.42578125" customWidth="1"/>
    <col min="9980" max="9980" width="9.5703125" customWidth="1"/>
    <col min="9981" max="9981" width="0" hidden="1" customWidth="1"/>
    <col min="9982" max="9982" width="9.85546875" customWidth="1"/>
    <col min="9983" max="9984" width="12.5703125" customWidth="1"/>
    <col min="9985" max="9985" width="12.140625" customWidth="1"/>
    <col min="9986" max="9986" width="12.5703125" customWidth="1"/>
    <col min="9987" max="9987" width="0" hidden="1" customWidth="1"/>
    <col min="9988" max="9988" width="14.140625" customWidth="1"/>
    <col min="9989" max="9989" width="10.85546875" customWidth="1"/>
    <col min="9990" max="9990" width="13.85546875" customWidth="1"/>
    <col min="9991" max="9991" width="11.5703125" customWidth="1"/>
    <col min="9992" max="9992" width="11.140625" customWidth="1"/>
    <col min="9993" max="9993" width="13.5703125" customWidth="1"/>
    <col min="9994" max="9994" width="15" customWidth="1"/>
    <col min="9995" max="9995" width="15.140625" bestFit="1" customWidth="1"/>
    <col min="9996" max="9996" width="16.140625" bestFit="1" customWidth="1"/>
    <col min="9997" max="9997" width="12" customWidth="1"/>
    <col min="10231" max="10231" width="6.140625" customWidth="1"/>
    <col min="10232" max="10232" width="10.140625" customWidth="1"/>
    <col min="10233" max="10233" width="11" customWidth="1"/>
    <col min="10234" max="10234" width="12.5703125" customWidth="1"/>
    <col min="10235" max="10235" width="11.42578125" customWidth="1"/>
    <col min="10236" max="10236" width="9.5703125" customWidth="1"/>
    <col min="10237" max="10237" width="0" hidden="1" customWidth="1"/>
    <col min="10238" max="10238" width="9.85546875" customWidth="1"/>
    <col min="10239" max="10240" width="12.5703125" customWidth="1"/>
    <col min="10241" max="10241" width="12.140625" customWidth="1"/>
    <col min="10242" max="10242" width="12.5703125" customWidth="1"/>
    <col min="10243" max="10243" width="0" hidden="1" customWidth="1"/>
    <col min="10244" max="10244" width="14.140625" customWidth="1"/>
    <col min="10245" max="10245" width="10.85546875" customWidth="1"/>
    <col min="10246" max="10246" width="13.85546875" customWidth="1"/>
    <col min="10247" max="10247" width="11.5703125" customWidth="1"/>
    <col min="10248" max="10248" width="11.140625" customWidth="1"/>
    <col min="10249" max="10249" width="13.5703125" customWidth="1"/>
    <col min="10250" max="10250" width="15" customWidth="1"/>
    <col min="10251" max="10251" width="15.140625" bestFit="1" customWidth="1"/>
    <col min="10252" max="10252" width="16.140625" bestFit="1" customWidth="1"/>
    <col min="10253" max="10253" width="12" customWidth="1"/>
    <col min="10487" max="10487" width="6.140625" customWidth="1"/>
    <col min="10488" max="10488" width="10.140625" customWidth="1"/>
    <col min="10489" max="10489" width="11" customWidth="1"/>
    <col min="10490" max="10490" width="12.5703125" customWidth="1"/>
    <col min="10491" max="10491" width="11.42578125" customWidth="1"/>
    <col min="10492" max="10492" width="9.5703125" customWidth="1"/>
    <col min="10493" max="10493" width="0" hidden="1" customWidth="1"/>
    <col min="10494" max="10494" width="9.85546875" customWidth="1"/>
    <col min="10495" max="10496" width="12.5703125" customWidth="1"/>
    <col min="10497" max="10497" width="12.140625" customWidth="1"/>
    <col min="10498" max="10498" width="12.5703125" customWidth="1"/>
    <col min="10499" max="10499" width="0" hidden="1" customWidth="1"/>
    <col min="10500" max="10500" width="14.140625" customWidth="1"/>
    <col min="10501" max="10501" width="10.85546875" customWidth="1"/>
    <col min="10502" max="10502" width="13.85546875" customWidth="1"/>
    <col min="10503" max="10503" width="11.5703125" customWidth="1"/>
    <col min="10504" max="10504" width="11.140625" customWidth="1"/>
    <col min="10505" max="10505" width="13.5703125" customWidth="1"/>
    <col min="10506" max="10506" width="15" customWidth="1"/>
    <col min="10507" max="10507" width="15.140625" bestFit="1" customWidth="1"/>
    <col min="10508" max="10508" width="16.140625" bestFit="1" customWidth="1"/>
    <col min="10509" max="10509" width="12" customWidth="1"/>
    <col min="10743" max="10743" width="6.140625" customWidth="1"/>
    <col min="10744" max="10744" width="10.140625" customWidth="1"/>
    <col min="10745" max="10745" width="11" customWidth="1"/>
    <col min="10746" max="10746" width="12.5703125" customWidth="1"/>
    <col min="10747" max="10747" width="11.42578125" customWidth="1"/>
    <col min="10748" max="10748" width="9.5703125" customWidth="1"/>
    <col min="10749" max="10749" width="0" hidden="1" customWidth="1"/>
    <col min="10750" max="10750" width="9.85546875" customWidth="1"/>
    <col min="10751" max="10752" width="12.5703125" customWidth="1"/>
    <col min="10753" max="10753" width="12.140625" customWidth="1"/>
    <col min="10754" max="10754" width="12.5703125" customWidth="1"/>
    <col min="10755" max="10755" width="0" hidden="1" customWidth="1"/>
    <col min="10756" max="10756" width="14.140625" customWidth="1"/>
    <col min="10757" max="10757" width="10.85546875" customWidth="1"/>
    <col min="10758" max="10758" width="13.85546875" customWidth="1"/>
    <col min="10759" max="10759" width="11.5703125" customWidth="1"/>
    <col min="10760" max="10760" width="11.140625" customWidth="1"/>
    <col min="10761" max="10761" width="13.5703125" customWidth="1"/>
    <col min="10762" max="10762" width="15" customWidth="1"/>
    <col min="10763" max="10763" width="15.140625" bestFit="1" customWidth="1"/>
    <col min="10764" max="10764" width="16.140625" bestFit="1" customWidth="1"/>
    <col min="10765" max="10765" width="12" customWidth="1"/>
    <col min="10999" max="10999" width="6.140625" customWidth="1"/>
    <col min="11000" max="11000" width="10.140625" customWidth="1"/>
    <col min="11001" max="11001" width="11" customWidth="1"/>
    <col min="11002" max="11002" width="12.5703125" customWidth="1"/>
    <col min="11003" max="11003" width="11.42578125" customWidth="1"/>
    <col min="11004" max="11004" width="9.5703125" customWidth="1"/>
    <col min="11005" max="11005" width="0" hidden="1" customWidth="1"/>
    <col min="11006" max="11006" width="9.85546875" customWidth="1"/>
    <col min="11007" max="11008" width="12.5703125" customWidth="1"/>
    <col min="11009" max="11009" width="12.140625" customWidth="1"/>
    <col min="11010" max="11010" width="12.5703125" customWidth="1"/>
    <col min="11011" max="11011" width="0" hidden="1" customWidth="1"/>
    <col min="11012" max="11012" width="14.140625" customWidth="1"/>
    <col min="11013" max="11013" width="10.85546875" customWidth="1"/>
    <col min="11014" max="11014" width="13.85546875" customWidth="1"/>
    <col min="11015" max="11015" width="11.5703125" customWidth="1"/>
    <col min="11016" max="11016" width="11.140625" customWidth="1"/>
    <col min="11017" max="11017" width="13.5703125" customWidth="1"/>
    <col min="11018" max="11018" width="15" customWidth="1"/>
    <col min="11019" max="11019" width="15.140625" bestFit="1" customWidth="1"/>
    <col min="11020" max="11020" width="16.140625" bestFit="1" customWidth="1"/>
    <col min="11021" max="11021" width="12" customWidth="1"/>
    <col min="11255" max="11255" width="6.140625" customWidth="1"/>
    <col min="11256" max="11256" width="10.140625" customWidth="1"/>
    <col min="11257" max="11257" width="11" customWidth="1"/>
    <col min="11258" max="11258" width="12.5703125" customWidth="1"/>
    <col min="11259" max="11259" width="11.42578125" customWidth="1"/>
    <col min="11260" max="11260" width="9.5703125" customWidth="1"/>
    <col min="11261" max="11261" width="0" hidden="1" customWidth="1"/>
    <col min="11262" max="11262" width="9.85546875" customWidth="1"/>
    <col min="11263" max="11264" width="12.5703125" customWidth="1"/>
    <col min="11265" max="11265" width="12.140625" customWidth="1"/>
    <col min="11266" max="11266" width="12.5703125" customWidth="1"/>
    <col min="11267" max="11267" width="0" hidden="1" customWidth="1"/>
    <col min="11268" max="11268" width="14.140625" customWidth="1"/>
    <col min="11269" max="11269" width="10.85546875" customWidth="1"/>
    <col min="11270" max="11270" width="13.85546875" customWidth="1"/>
    <col min="11271" max="11271" width="11.5703125" customWidth="1"/>
    <col min="11272" max="11272" width="11.140625" customWidth="1"/>
    <col min="11273" max="11273" width="13.5703125" customWidth="1"/>
    <col min="11274" max="11274" width="15" customWidth="1"/>
    <col min="11275" max="11275" width="15.140625" bestFit="1" customWidth="1"/>
    <col min="11276" max="11276" width="16.140625" bestFit="1" customWidth="1"/>
    <col min="11277" max="11277" width="12" customWidth="1"/>
    <col min="11511" max="11511" width="6.140625" customWidth="1"/>
    <col min="11512" max="11512" width="10.140625" customWidth="1"/>
    <col min="11513" max="11513" width="11" customWidth="1"/>
    <col min="11514" max="11514" width="12.5703125" customWidth="1"/>
    <col min="11515" max="11515" width="11.42578125" customWidth="1"/>
    <col min="11516" max="11516" width="9.5703125" customWidth="1"/>
    <col min="11517" max="11517" width="0" hidden="1" customWidth="1"/>
    <col min="11518" max="11518" width="9.85546875" customWidth="1"/>
    <col min="11519" max="11520" width="12.5703125" customWidth="1"/>
    <col min="11521" max="11521" width="12.140625" customWidth="1"/>
    <col min="11522" max="11522" width="12.5703125" customWidth="1"/>
    <col min="11523" max="11523" width="0" hidden="1" customWidth="1"/>
    <col min="11524" max="11524" width="14.140625" customWidth="1"/>
    <col min="11525" max="11525" width="10.85546875" customWidth="1"/>
    <col min="11526" max="11526" width="13.85546875" customWidth="1"/>
    <col min="11527" max="11527" width="11.5703125" customWidth="1"/>
    <col min="11528" max="11528" width="11.140625" customWidth="1"/>
    <col min="11529" max="11529" width="13.5703125" customWidth="1"/>
    <col min="11530" max="11530" width="15" customWidth="1"/>
    <col min="11531" max="11531" width="15.140625" bestFit="1" customWidth="1"/>
    <col min="11532" max="11532" width="16.140625" bestFit="1" customWidth="1"/>
    <col min="11533" max="11533" width="12" customWidth="1"/>
    <col min="11767" max="11767" width="6.140625" customWidth="1"/>
    <col min="11768" max="11768" width="10.140625" customWidth="1"/>
    <col min="11769" max="11769" width="11" customWidth="1"/>
    <col min="11770" max="11770" width="12.5703125" customWidth="1"/>
    <col min="11771" max="11771" width="11.42578125" customWidth="1"/>
    <col min="11772" max="11772" width="9.5703125" customWidth="1"/>
    <col min="11773" max="11773" width="0" hidden="1" customWidth="1"/>
    <col min="11774" max="11774" width="9.85546875" customWidth="1"/>
    <col min="11775" max="11776" width="12.5703125" customWidth="1"/>
    <col min="11777" max="11777" width="12.140625" customWidth="1"/>
    <col min="11778" max="11778" width="12.5703125" customWidth="1"/>
    <col min="11779" max="11779" width="0" hidden="1" customWidth="1"/>
    <col min="11780" max="11780" width="14.140625" customWidth="1"/>
    <col min="11781" max="11781" width="10.85546875" customWidth="1"/>
    <col min="11782" max="11782" width="13.85546875" customWidth="1"/>
    <col min="11783" max="11783" width="11.5703125" customWidth="1"/>
    <col min="11784" max="11784" width="11.140625" customWidth="1"/>
    <col min="11785" max="11785" width="13.5703125" customWidth="1"/>
    <col min="11786" max="11786" width="15" customWidth="1"/>
    <col min="11787" max="11787" width="15.140625" bestFit="1" customWidth="1"/>
    <col min="11788" max="11788" width="16.140625" bestFit="1" customWidth="1"/>
    <col min="11789" max="11789" width="12" customWidth="1"/>
    <col min="12023" max="12023" width="6.140625" customWidth="1"/>
    <col min="12024" max="12024" width="10.140625" customWidth="1"/>
    <col min="12025" max="12025" width="11" customWidth="1"/>
    <col min="12026" max="12026" width="12.5703125" customWidth="1"/>
    <col min="12027" max="12027" width="11.42578125" customWidth="1"/>
    <col min="12028" max="12028" width="9.5703125" customWidth="1"/>
    <col min="12029" max="12029" width="0" hidden="1" customWidth="1"/>
    <col min="12030" max="12030" width="9.85546875" customWidth="1"/>
    <col min="12031" max="12032" width="12.5703125" customWidth="1"/>
    <col min="12033" max="12033" width="12.140625" customWidth="1"/>
    <col min="12034" max="12034" width="12.5703125" customWidth="1"/>
    <col min="12035" max="12035" width="0" hidden="1" customWidth="1"/>
    <col min="12036" max="12036" width="14.140625" customWidth="1"/>
    <col min="12037" max="12037" width="10.85546875" customWidth="1"/>
    <col min="12038" max="12038" width="13.85546875" customWidth="1"/>
    <col min="12039" max="12039" width="11.5703125" customWidth="1"/>
    <col min="12040" max="12040" width="11.140625" customWidth="1"/>
    <col min="12041" max="12041" width="13.5703125" customWidth="1"/>
    <col min="12042" max="12042" width="15" customWidth="1"/>
    <col min="12043" max="12043" width="15.140625" bestFit="1" customWidth="1"/>
    <col min="12044" max="12044" width="16.140625" bestFit="1" customWidth="1"/>
    <col min="12045" max="12045" width="12" customWidth="1"/>
    <col min="12279" max="12279" width="6.140625" customWidth="1"/>
    <col min="12280" max="12280" width="10.140625" customWidth="1"/>
    <col min="12281" max="12281" width="11" customWidth="1"/>
    <col min="12282" max="12282" width="12.5703125" customWidth="1"/>
    <col min="12283" max="12283" width="11.42578125" customWidth="1"/>
    <col min="12284" max="12284" width="9.5703125" customWidth="1"/>
    <col min="12285" max="12285" width="0" hidden="1" customWidth="1"/>
    <col min="12286" max="12286" width="9.85546875" customWidth="1"/>
    <col min="12287" max="12288" width="12.5703125" customWidth="1"/>
    <col min="12289" max="12289" width="12.140625" customWidth="1"/>
    <col min="12290" max="12290" width="12.5703125" customWidth="1"/>
    <col min="12291" max="12291" width="0" hidden="1" customWidth="1"/>
    <col min="12292" max="12292" width="14.140625" customWidth="1"/>
    <col min="12293" max="12293" width="10.85546875" customWidth="1"/>
    <col min="12294" max="12294" width="13.85546875" customWidth="1"/>
    <col min="12295" max="12295" width="11.5703125" customWidth="1"/>
    <col min="12296" max="12296" width="11.140625" customWidth="1"/>
    <col min="12297" max="12297" width="13.5703125" customWidth="1"/>
    <col min="12298" max="12298" width="15" customWidth="1"/>
    <col min="12299" max="12299" width="15.140625" bestFit="1" customWidth="1"/>
    <col min="12300" max="12300" width="16.140625" bestFit="1" customWidth="1"/>
    <col min="12301" max="12301" width="12" customWidth="1"/>
    <col min="12535" max="12535" width="6.140625" customWidth="1"/>
    <col min="12536" max="12536" width="10.140625" customWidth="1"/>
    <col min="12537" max="12537" width="11" customWidth="1"/>
    <col min="12538" max="12538" width="12.5703125" customWidth="1"/>
    <col min="12539" max="12539" width="11.42578125" customWidth="1"/>
    <col min="12540" max="12540" width="9.5703125" customWidth="1"/>
    <col min="12541" max="12541" width="0" hidden="1" customWidth="1"/>
    <col min="12542" max="12542" width="9.85546875" customWidth="1"/>
    <col min="12543" max="12544" width="12.5703125" customWidth="1"/>
    <col min="12545" max="12545" width="12.140625" customWidth="1"/>
    <col min="12546" max="12546" width="12.5703125" customWidth="1"/>
    <col min="12547" max="12547" width="0" hidden="1" customWidth="1"/>
    <col min="12548" max="12548" width="14.140625" customWidth="1"/>
    <col min="12549" max="12549" width="10.85546875" customWidth="1"/>
    <col min="12550" max="12550" width="13.85546875" customWidth="1"/>
    <col min="12551" max="12551" width="11.5703125" customWidth="1"/>
    <col min="12552" max="12552" width="11.140625" customWidth="1"/>
    <col min="12553" max="12553" width="13.5703125" customWidth="1"/>
    <col min="12554" max="12554" width="15" customWidth="1"/>
    <col min="12555" max="12555" width="15.140625" bestFit="1" customWidth="1"/>
    <col min="12556" max="12556" width="16.140625" bestFit="1" customWidth="1"/>
    <col min="12557" max="12557" width="12" customWidth="1"/>
    <col min="12791" max="12791" width="6.140625" customWidth="1"/>
    <col min="12792" max="12792" width="10.140625" customWidth="1"/>
    <col min="12793" max="12793" width="11" customWidth="1"/>
    <col min="12794" max="12794" width="12.5703125" customWidth="1"/>
    <col min="12795" max="12795" width="11.42578125" customWidth="1"/>
    <col min="12796" max="12796" width="9.5703125" customWidth="1"/>
    <col min="12797" max="12797" width="0" hidden="1" customWidth="1"/>
    <col min="12798" max="12798" width="9.85546875" customWidth="1"/>
    <col min="12799" max="12800" width="12.5703125" customWidth="1"/>
    <col min="12801" max="12801" width="12.140625" customWidth="1"/>
    <col min="12802" max="12802" width="12.5703125" customWidth="1"/>
    <col min="12803" max="12803" width="0" hidden="1" customWidth="1"/>
    <col min="12804" max="12804" width="14.140625" customWidth="1"/>
    <col min="12805" max="12805" width="10.85546875" customWidth="1"/>
    <col min="12806" max="12806" width="13.85546875" customWidth="1"/>
    <col min="12807" max="12807" width="11.5703125" customWidth="1"/>
    <col min="12808" max="12808" width="11.140625" customWidth="1"/>
    <col min="12809" max="12809" width="13.5703125" customWidth="1"/>
    <col min="12810" max="12810" width="15" customWidth="1"/>
    <col min="12811" max="12811" width="15.140625" bestFit="1" customWidth="1"/>
    <col min="12812" max="12812" width="16.140625" bestFit="1" customWidth="1"/>
    <col min="12813" max="12813" width="12" customWidth="1"/>
    <col min="13047" max="13047" width="6.140625" customWidth="1"/>
    <col min="13048" max="13048" width="10.140625" customWidth="1"/>
    <col min="13049" max="13049" width="11" customWidth="1"/>
    <col min="13050" max="13050" width="12.5703125" customWidth="1"/>
    <col min="13051" max="13051" width="11.42578125" customWidth="1"/>
    <col min="13052" max="13052" width="9.5703125" customWidth="1"/>
    <col min="13053" max="13053" width="0" hidden="1" customWidth="1"/>
    <col min="13054" max="13054" width="9.85546875" customWidth="1"/>
    <col min="13055" max="13056" width="12.5703125" customWidth="1"/>
    <col min="13057" max="13057" width="12.140625" customWidth="1"/>
    <col min="13058" max="13058" width="12.5703125" customWidth="1"/>
    <col min="13059" max="13059" width="0" hidden="1" customWidth="1"/>
    <col min="13060" max="13060" width="14.140625" customWidth="1"/>
    <col min="13061" max="13061" width="10.85546875" customWidth="1"/>
    <col min="13062" max="13062" width="13.85546875" customWidth="1"/>
    <col min="13063" max="13063" width="11.5703125" customWidth="1"/>
    <col min="13064" max="13064" width="11.140625" customWidth="1"/>
    <col min="13065" max="13065" width="13.5703125" customWidth="1"/>
    <col min="13066" max="13066" width="15" customWidth="1"/>
    <col min="13067" max="13067" width="15.140625" bestFit="1" customWidth="1"/>
    <col min="13068" max="13068" width="16.140625" bestFit="1" customWidth="1"/>
    <col min="13069" max="13069" width="12" customWidth="1"/>
    <col min="13303" max="13303" width="6.140625" customWidth="1"/>
    <col min="13304" max="13304" width="10.140625" customWidth="1"/>
    <col min="13305" max="13305" width="11" customWidth="1"/>
    <col min="13306" max="13306" width="12.5703125" customWidth="1"/>
    <col min="13307" max="13307" width="11.42578125" customWidth="1"/>
    <col min="13308" max="13308" width="9.5703125" customWidth="1"/>
    <col min="13309" max="13309" width="0" hidden="1" customWidth="1"/>
    <col min="13310" max="13310" width="9.85546875" customWidth="1"/>
    <col min="13311" max="13312" width="12.5703125" customWidth="1"/>
    <col min="13313" max="13313" width="12.140625" customWidth="1"/>
    <col min="13314" max="13314" width="12.5703125" customWidth="1"/>
    <col min="13315" max="13315" width="0" hidden="1" customWidth="1"/>
    <col min="13316" max="13316" width="14.140625" customWidth="1"/>
    <col min="13317" max="13317" width="10.85546875" customWidth="1"/>
    <col min="13318" max="13318" width="13.85546875" customWidth="1"/>
    <col min="13319" max="13319" width="11.5703125" customWidth="1"/>
    <col min="13320" max="13320" width="11.140625" customWidth="1"/>
    <col min="13321" max="13321" width="13.5703125" customWidth="1"/>
    <col min="13322" max="13322" width="15" customWidth="1"/>
    <col min="13323" max="13323" width="15.140625" bestFit="1" customWidth="1"/>
    <col min="13324" max="13324" width="16.140625" bestFit="1" customWidth="1"/>
    <col min="13325" max="13325" width="12" customWidth="1"/>
    <col min="13559" max="13559" width="6.140625" customWidth="1"/>
    <col min="13560" max="13560" width="10.140625" customWidth="1"/>
    <col min="13561" max="13561" width="11" customWidth="1"/>
    <col min="13562" max="13562" width="12.5703125" customWidth="1"/>
    <col min="13563" max="13563" width="11.42578125" customWidth="1"/>
    <col min="13564" max="13564" width="9.5703125" customWidth="1"/>
    <col min="13565" max="13565" width="0" hidden="1" customWidth="1"/>
    <col min="13566" max="13566" width="9.85546875" customWidth="1"/>
    <col min="13567" max="13568" width="12.5703125" customWidth="1"/>
    <col min="13569" max="13569" width="12.140625" customWidth="1"/>
    <col min="13570" max="13570" width="12.5703125" customWidth="1"/>
    <col min="13571" max="13571" width="0" hidden="1" customWidth="1"/>
    <col min="13572" max="13572" width="14.140625" customWidth="1"/>
    <col min="13573" max="13573" width="10.85546875" customWidth="1"/>
    <col min="13574" max="13574" width="13.85546875" customWidth="1"/>
    <col min="13575" max="13575" width="11.5703125" customWidth="1"/>
    <col min="13576" max="13576" width="11.140625" customWidth="1"/>
    <col min="13577" max="13577" width="13.5703125" customWidth="1"/>
    <col min="13578" max="13578" width="15" customWidth="1"/>
    <col min="13579" max="13579" width="15.140625" bestFit="1" customWidth="1"/>
    <col min="13580" max="13580" width="16.140625" bestFit="1" customWidth="1"/>
    <col min="13581" max="13581" width="12" customWidth="1"/>
    <col min="13815" max="13815" width="6.140625" customWidth="1"/>
    <col min="13816" max="13816" width="10.140625" customWidth="1"/>
    <col min="13817" max="13817" width="11" customWidth="1"/>
    <col min="13818" max="13818" width="12.5703125" customWidth="1"/>
    <col min="13819" max="13819" width="11.42578125" customWidth="1"/>
    <col min="13820" max="13820" width="9.5703125" customWidth="1"/>
    <col min="13821" max="13821" width="0" hidden="1" customWidth="1"/>
    <col min="13822" max="13822" width="9.85546875" customWidth="1"/>
    <col min="13823" max="13824" width="12.5703125" customWidth="1"/>
    <col min="13825" max="13825" width="12.140625" customWidth="1"/>
    <col min="13826" max="13826" width="12.5703125" customWidth="1"/>
    <col min="13827" max="13827" width="0" hidden="1" customWidth="1"/>
    <col min="13828" max="13828" width="14.140625" customWidth="1"/>
    <col min="13829" max="13829" width="10.85546875" customWidth="1"/>
    <col min="13830" max="13830" width="13.85546875" customWidth="1"/>
    <col min="13831" max="13831" width="11.5703125" customWidth="1"/>
    <col min="13832" max="13832" width="11.140625" customWidth="1"/>
    <col min="13833" max="13833" width="13.5703125" customWidth="1"/>
    <col min="13834" max="13834" width="15" customWidth="1"/>
    <col min="13835" max="13835" width="15.140625" bestFit="1" customWidth="1"/>
    <col min="13836" max="13836" width="16.140625" bestFit="1" customWidth="1"/>
    <col min="13837" max="13837" width="12" customWidth="1"/>
    <col min="14071" max="14071" width="6.140625" customWidth="1"/>
    <col min="14072" max="14072" width="10.140625" customWidth="1"/>
    <col min="14073" max="14073" width="11" customWidth="1"/>
    <col min="14074" max="14074" width="12.5703125" customWidth="1"/>
    <col min="14075" max="14075" width="11.42578125" customWidth="1"/>
    <col min="14076" max="14076" width="9.5703125" customWidth="1"/>
    <col min="14077" max="14077" width="0" hidden="1" customWidth="1"/>
    <col min="14078" max="14078" width="9.85546875" customWidth="1"/>
    <col min="14079" max="14080" width="12.5703125" customWidth="1"/>
    <col min="14081" max="14081" width="12.140625" customWidth="1"/>
    <col min="14082" max="14082" width="12.5703125" customWidth="1"/>
    <col min="14083" max="14083" width="0" hidden="1" customWidth="1"/>
    <col min="14084" max="14084" width="14.140625" customWidth="1"/>
    <col min="14085" max="14085" width="10.85546875" customWidth="1"/>
    <col min="14086" max="14086" width="13.85546875" customWidth="1"/>
    <col min="14087" max="14087" width="11.5703125" customWidth="1"/>
    <col min="14088" max="14088" width="11.140625" customWidth="1"/>
    <col min="14089" max="14089" width="13.5703125" customWidth="1"/>
    <col min="14090" max="14090" width="15" customWidth="1"/>
    <col min="14091" max="14091" width="15.140625" bestFit="1" customWidth="1"/>
    <col min="14092" max="14092" width="16.140625" bestFit="1" customWidth="1"/>
    <col min="14093" max="14093" width="12" customWidth="1"/>
    <col min="14327" max="14327" width="6.140625" customWidth="1"/>
    <col min="14328" max="14328" width="10.140625" customWidth="1"/>
    <col min="14329" max="14329" width="11" customWidth="1"/>
    <col min="14330" max="14330" width="12.5703125" customWidth="1"/>
    <col min="14331" max="14331" width="11.42578125" customWidth="1"/>
    <col min="14332" max="14332" width="9.5703125" customWidth="1"/>
    <col min="14333" max="14333" width="0" hidden="1" customWidth="1"/>
    <col min="14334" max="14334" width="9.85546875" customWidth="1"/>
    <col min="14335" max="14336" width="12.5703125" customWidth="1"/>
    <col min="14337" max="14337" width="12.140625" customWidth="1"/>
    <col min="14338" max="14338" width="12.5703125" customWidth="1"/>
    <col min="14339" max="14339" width="0" hidden="1" customWidth="1"/>
    <col min="14340" max="14340" width="14.140625" customWidth="1"/>
    <col min="14341" max="14341" width="10.85546875" customWidth="1"/>
    <col min="14342" max="14342" width="13.85546875" customWidth="1"/>
    <col min="14343" max="14343" width="11.5703125" customWidth="1"/>
    <col min="14344" max="14344" width="11.140625" customWidth="1"/>
    <col min="14345" max="14345" width="13.5703125" customWidth="1"/>
    <col min="14346" max="14346" width="15" customWidth="1"/>
    <col min="14347" max="14347" width="15.140625" bestFit="1" customWidth="1"/>
    <col min="14348" max="14348" width="16.140625" bestFit="1" customWidth="1"/>
    <col min="14349" max="14349" width="12" customWidth="1"/>
    <col min="14583" max="14583" width="6.140625" customWidth="1"/>
    <col min="14584" max="14584" width="10.140625" customWidth="1"/>
    <col min="14585" max="14585" width="11" customWidth="1"/>
    <col min="14586" max="14586" width="12.5703125" customWidth="1"/>
    <col min="14587" max="14587" width="11.42578125" customWidth="1"/>
    <col min="14588" max="14588" width="9.5703125" customWidth="1"/>
    <col min="14589" max="14589" width="0" hidden="1" customWidth="1"/>
    <col min="14590" max="14590" width="9.85546875" customWidth="1"/>
    <col min="14591" max="14592" width="12.5703125" customWidth="1"/>
    <col min="14593" max="14593" width="12.140625" customWidth="1"/>
    <col min="14594" max="14594" width="12.5703125" customWidth="1"/>
    <col min="14595" max="14595" width="0" hidden="1" customWidth="1"/>
    <col min="14596" max="14596" width="14.140625" customWidth="1"/>
    <col min="14597" max="14597" width="10.85546875" customWidth="1"/>
    <col min="14598" max="14598" width="13.85546875" customWidth="1"/>
    <col min="14599" max="14599" width="11.5703125" customWidth="1"/>
    <col min="14600" max="14600" width="11.140625" customWidth="1"/>
    <col min="14601" max="14601" width="13.5703125" customWidth="1"/>
    <col min="14602" max="14602" width="15" customWidth="1"/>
    <col min="14603" max="14603" width="15.140625" bestFit="1" customWidth="1"/>
    <col min="14604" max="14604" width="16.140625" bestFit="1" customWidth="1"/>
    <col min="14605" max="14605" width="12" customWidth="1"/>
    <col min="14839" max="14839" width="6.140625" customWidth="1"/>
    <col min="14840" max="14840" width="10.140625" customWidth="1"/>
    <col min="14841" max="14841" width="11" customWidth="1"/>
    <col min="14842" max="14842" width="12.5703125" customWidth="1"/>
    <col min="14843" max="14843" width="11.42578125" customWidth="1"/>
    <col min="14844" max="14844" width="9.5703125" customWidth="1"/>
    <col min="14845" max="14845" width="0" hidden="1" customWidth="1"/>
    <col min="14846" max="14846" width="9.85546875" customWidth="1"/>
    <col min="14847" max="14848" width="12.5703125" customWidth="1"/>
    <col min="14849" max="14849" width="12.140625" customWidth="1"/>
    <col min="14850" max="14850" width="12.5703125" customWidth="1"/>
    <col min="14851" max="14851" width="0" hidden="1" customWidth="1"/>
    <col min="14852" max="14852" width="14.140625" customWidth="1"/>
    <col min="14853" max="14853" width="10.85546875" customWidth="1"/>
    <col min="14854" max="14854" width="13.85546875" customWidth="1"/>
    <col min="14855" max="14855" width="11.5703125" customWidth="1"/>
    <col min="14856" max="14856" width="11.140625" customWidth="1"/>
    <col min="14857" max="14857" width="13.5703125" customWidth="1"/>
    <col min="14858" max="14858" width="15" customWidth="1"/>
    <col min="14859" max="14859" width="15.140625" bestFit="1" customWidth="1"/>
    <col min="14860" max="14860" width="16.140625" bestFit="1" customWidth="1"/>
    <col min="14861" max="14861" width="12" customWidth="1"/>
    <col min="15095" max="15095" width="6.140625" customWidth="1"/>
    <col min="15096" max="15096" width="10.140625" customWidth="1"/>
    <col min="15097" max="15097" width="11" customWidth="1"/>
    <col min="15098" max="15098" width="12.5703125" customWidth="1"/>
    <col min="15099" max="15099" width="11.42578125" customWidth="1"/>
    <col min="15100" max="15100" width="9.5703125" customWidth="1"/>
    <col min="15101" max="15101" width="0" hidden="1" customWidth="1"/>
    <col min="15102" max="15102" width="9.85546875" customWidth="1"/>
    <col min="15103" max="15104" width="12.5703125" customWidth="1"/>
    <col min="15105" max="15105" width="12.140625" customWidth="1"/>
    <col min="15106" max="15106" width="12.5703125" customWidth="1"/>
    <col min="15107" max="15107" width="0" hidden="1" customWidth="1"/>
    <col min="15108" max="15108" width="14.140625" customWidth="1"/>
    <col min="15109" max="15109" width="10.85546875" customWidth="1"/>
    <col min="15110" max="15110" width="13.85546875" customWidth="1"/>
    <col min="15111" max="15111" width="11.5703125" customWidth="1"/>
    <col min="15112" max="15112" width="11.140625" customWidth="1"/>
    <col min="15113" max="15113" width="13.5703125" customWidth="1"/>
    <col min="15114" max="15114" width="15" customWidth="1"/>
    <col min="15115" max="15115" width="15.140625" bestFit="1" customWidth="1"/>
    <col min="15116" max="15116" width="16.140625" bestFit="1" customWidth="1"/>
    <col min="15117" max="15117" width="12" customWidth="1"/>
    <col min="15351" max="15351" width="6.140625" customWidth="1"/>
    <col min="15352" max="15352" width="10.140625" customWidth="1"/>
    <col min="15353" max="15353" width="11" customWidth="1"/>
    <col min="15354" max="15354" width="12.5703125" customWidth="1"/>
    <col min="15355" max="15355" width="11.42578125" customWidth="1"/>
    <col min="15356" max="15356" width="9.5703125" customWidth="1"/>
    <col min="15357" max="15357" width="0" hidden="1" customWidth="1"/>
    <col min="15358" max="15358" width="9.85546875" customWidth="1"/>
    <col min="15359" max="15360" width="12.5703125" customWidth="1"/>
    <col min="15361" max="15361" width="12.140625" customWidth="1"/>
    <col min="15362" max="15362" width="12.5703125" customWidth="1"/>
    <col min="15363" max="15363" width="0" hidden="1" customWidth="1"/>
    <col min="15364" max="15364" width="14.140625" customWidth="1"/>
    <col min="15365" max="15365" width="10.85546875" customWidth="1"/>
    <col min="15366" max="15366" width="13.85546875" customWidth="1"/>
    <col min="15367" max="15367" width="11.5703125" customWidth="1"/>
    <col min="15368" max="15368" width="11.140625" customWidth="1"/>
    <col min="15369" max="15369" width="13.5703125" customWidth="1"/>
    <col min="15370" max="15370" width="15" customWidth="1"/>
    <col min="15371" max="15371" width="15.140625" bestFit="1" customWidth="1"/>
    <col min="15372" max="15372" width="16.140625" bestFit="1" customWidth="1"/>
    <col min="15373" max="15373" width="12" customWidth="1"/>
    <col min="15607" max="15607" width="6.140625" customWidth="1"/>
    <col min="15608" max="15608" width="10.140625" customWidth="1"/>
    <col min="15609" max="15609" width="11" customWidth="1"/>
    <col min="15610" max="15610" width="12.5703125" customWidth="1"/>
    <col min="15611" max="15611" width="11.42578125" customWidth="1"/>
    <col min="15612" max="15612" width="9.5703125" customWidth="1"/>
    <col min="15613" max="15613" width="0" hidden="1" customWidth="1"/>
    <col min="15614" max="15614" width="9.85546875" customWidth="1"/>
    <col min="15615" max="15616" width="12.5703125" customWidth="1"/>
    <col min="15617" max="15617" width="12.140625" customWidth="1"/>
    <col min="15618" max="15618" width="12.5703125" customWidth="1"/>
    <col min="15619" max="15619" width="0" hidden="1" customWidth="1"/>
    <col min="15620" max="15620" width="14.140625" customWidth="1"/>
    <col min="15621" max="15621" width="10.85546875" customWidth="1"/>
    <col min="15622" max="15622" width="13.85546875" customWidth="1"/>
    <col min="15623" max="15623" width="11.5703125" customWidth="1"/>
    <col min="15624" max="15624" width="11.140625" customWidth="1"/>
    <col min="15625" max="15625" width="13.5703125" customWidth="1"/>
    <col min="15626" max="15626" width="15" customWidth="1"/>
    <col min="15627" max="15627" width="15.140625" bestFit="1" customWidth="1"/>
    <col min="15628" max="15628" width="16.140625" bestFit="1" customWidth="1"/>
    <col min="15629" max="15629" width="12" customWidth="1"/>
    <col min="15863" max="15863" width="6.140625" customWidth="1"/>
    <col min="15864" max="15864" width="10.140625" customWidth="1"/>
    <col min="15865" max="15865" width="11" customWidth="1"/>
    <col min="15866" max="15866" width="12.5703125" customWidth="1"/>
    <col min="15867" max="15867" width="11.42578125" customWidth="1"/>
    <col min="15868" max="15868" width="9.5703125" customWidth="1"/>
    <col min="15869" max="15869" width="0" hidden="1" customWidth="1"/>
    <col min="15870" max="15870" width="9.85546875" customWidth="1"/>
    <col min="15871" max="15872" width="12.5703125" customWidth="1"/>
    <col min="15873" max="15873" width="12.140625" customWidth="1"/>
    <col min="15874" max="15874" width="12.5703125" customWidth="1"/>
    <col min="15875" max="15875" width="0" hidden="1" customWidth="1"/>
    <col min="15876" max="15876" width="14.140625" customWidth="1"/>
    <col min="15877" max="15877" width="10.85546875" customWidth="1"/>
    <col min="15878" max="15878" width="13.85546875" customWidth="1"/>
    <col min="15879" max="15879" width="11.5703125" customWidth="1"/>
    <col min="15880" max="15880" width="11.140625" customWidth="1"/>
    <col min="15881" max="15881" width="13.5703125" customWidth="1"/>
    <col min="15882" max="15882" width="15" customWidth="1"/>
    <col min="15883" max="15883" width="15.140625" bestFit="1" customWidth="1"/>
    <col min="15884" max="15884" width="16.140625" bestFit="1" customWidth="1"/>
    <col min="15885" max="15885" width="12" customWidth="1"/>
    <col min="16119" max="16119" width="6.140625" customWidth="1"/>
    <col min="16120" max="16120" width="10.140625" customWidth="1"/>
    <col min="16121" max="16121" width="11" customWidth="1"/>
    <col min="16122" max="16122" width="12.5703125" customWidth="1"/>
    <col min="16123" max="16123" width="11.42578125" customWidth="1"/>
    <col min="16124" max="16124" width="9.5703125" customWidth="1"/>
    <col min="16125" max="16125" width="0" hidden="1" customWidth="1"/>
    <col min="16126" max="16126" width="9.85546875" customWidth="1"/>
    <col min="16127" max="16128" width="12.5703125" customWidth="1"/>
    <col min="16129" max="16129" width="12.140625" customWidth="1"/>
    <col min="16130" max="16130" width="12.5703125" customWidth="1"/>
    <col min="16131" max="16131" width="0" hidden="1" customWidth="1"/>
    <col min="16132" max="16132" width="14.140625" customWidth="1"/>
    <col min="16133" max="16133" width="10.85546875" customWidth="1"/>
    <col min="16134" max="16134" width="13.85546875" customWidth="1"/>
    <col min="16135" max="16135" width="11.5703125" customWidth="1"/>
    <col min="16136" max="16136" width="11.140625" customWidth="1"/>
    <col min="16137" max="16137" width="13.5703125" customWidth="1"/>
    <col min="16138" max="16138" width="15" customWidth="1"/>
    <col min="16139" max="16139" width="15.140625" bestFit="1" customWidth="1"/>
    <col min="16140" max="16140" width="16.140625" bestFit="1" customWidth="1"/>
    <col min="16141" max="16141" width="12" customWidth="1"/>
  </cols>
  <sheetData>
    <row r="1" spans="1:16" ht="45" customHeight="1">
      <c r="A1" s="13" t="s">
        <v>605</v>
      </c>
    </row>
    <row r="2" spans="1:16" ht="20.25" customHeight="1">
      <c r="A2" s="3" t="s">
        <v>28</v>
      </c>
    </row>
    <row r="3" spans="1:16" ht="20.25" customHeight="1">
      <c r="A3" s="3" t="s">
        <v>132</v>
      </c>
    </row>
    <row r="4" spans="1:16" s="2" customFormat="1" ht="20.25" customHeight="1">
      <c r="A4" s="179"/>
      <c r="B4" s="123" t="s">
        <v>40</v>
      </c>
      <c r="C4" s="124"/>
      <c r="D4" s="124"/>
      <c r="E4" s="125"/>
      <c r="F4" s="124"/>
      <c r="G4" s="124"/>
      <c r="H4" s="124"/>
      <c r="I4" s="126"/>
      <c r="J4" s="146" t="s">
        <v>41</v>
      </c>
      <c r="K4" s="124"/>
      <c r="L4" s="124"/>
      <c r="M4" s="124"/>
      <c r="N4" s="124"/>
      <c r="O4" s="124"/>
      <c r="P4" s="126"/>
    </row>
    <row r="5" spans="1:16" s="2" customFormat="1" ht="20.25" customHeight="1">
      <c r="A5" s="180"/>
      <c r="B5" s="72"/>
      <c r="C5" s="70" t="s">
        <v>42</v>
      </c>
      <c r="D5" s="71"/>
      <c r="E5" s="72" t="s">
        <v>43</v>
      </c>
      <c r="F5" s="73"/>
      <c r="G5" s="71"/>
      <c r="H5" s="72" t="s">
        <v>43</v>
      </c>
      <c r="I5" s="72"/>
      <c r="J5" s="71"/>
      <c r="K5" s="73" t="s">
        <v>42</v>
      </c>
      <c r="L5" s="70"/>
      <c r="M5" s="70"/>
      <c r="N5" s="70"/>
      <c r="O5" s="71"/>
      <c r="P5" s="72"/>
    </row>
    <row r="6" spans="1:16" s="63" customFormat="1" ht="67.5" customHeight="1">
      <c r="A6" s="166" t="s">
        <v>271</v>
      </c>
      <c r="B6" s="65" t="s">
        <v>133</v>
      </c>
      <c r="C6" s="63" t="s">
        <v>134</v>
      </c>
      <c r="D6" s="169" t="s">
        <v>135</v>
      </c>
      <c r="E6" s="65" t="s">
        <v>44</v>
      </c>
      <c r="F6" s="68" t="s">
        <v>146</v>
      </c>
      <c r="G6" s="67" t="s">
        <v>136</v>
      </c>
      <c r="H6" s="65" t="s">
        <v>137</v>
      </c>
      <c r="I6" s="172" t="s">
        <v>138</v>
      </c>
      <c r="J6" s="65" t="s">
        <v>139</v>
      </c>
      <c r="K6" s="66" t="s">
        <v>140</v>
      </c>
      <c r="L6" s="66" t="s">
        <v>615</v>
      </c>
      <c r="M6" s="66" t="s">
        <v>141</v>
      </c>
      <c r="N6" s="66" t="s">
        <v>142</v>
      </c>
      <c r="O6" s="67" t="s">
        <v>143</v>
      </c>
      <c r="P6" s="68" t="s">
        <v>144</v>
      </c>
    </row>
    <row r="7" spans="1:16" s="2" customFormat="1" ht="20.25" customHeight="1">
      <c r="A7" s="190">
        <f ca="1">INDIRECT(calculation_MM3_hide!U5)</f>
        <v>2017</v>
      </c>
      <c r="B7" s="191">
        <f ca="1">INDIRECT(calculation_MM3_hide!V5)</f>
        <v>42100.35</v>
      </c>
      <c r="C7" s="196">
        <f ca="1">INDIRECT(calculation_MM3_hide!W5)</f>
        <v>4283.1299999999992</v>
      </c>
      <c r="D7" s="193">
        <f ca="1">INDIRECT(calculation_MM3_hide!X5)</f>
        <v>11452.2</v>
      </c>
      <c r="E7" s="198">
        <f ca="1">INDIRECT(calculation_MM3_hide!Y5)</f>
        <v>47273.189999999995</v>
      </c>
      <c r="F7" s="196">
        <f ca="1">INDIRECT(calculation_MM3_hide!Z5)</f>
        <v>35821.019999999997</v>
      </c>
      <c r="G7" s="193">
        <f ca="1">INDIRECT(calculation_MM3_hide!AA5)</f>
        <v>73638.23</v>
      </c>
      <c r="H7" s="198">
        <f ca="1">INDIRECT(calculation_MM3_hide!AB5)</f>
        <v>249.09000000000003</v>
      </c>
      <c r="I7" s="191">
        <f ca="1">INDIRECT(calculation_MM3_hide!AC5)</f>
        <v>73707.44</v>
      </c>
      <c r="J7" s="191">
        <f ca="1">INDIRECT(calculation_MM3_hide!AD5)</f>
        <v>73912</v>
      </c>
      <c r="K7" s="196">
        <f ca="1">INDIRECT(calculation_MM3_hide!AE5)</f>
        <v>254.02999999999997</v>
      </c>
      <c r="L7" s="198">
        <f ca="1">INDIRECT(calculation_MM3_hide!AF5)</f>
        <v>99.360000000000014</v>
      </c>
      <c r="M7" s="198">
        <f ca="1">INDIRECT(calculation_MM3_hide!AG5)</f>
        <v>1.4300000000000002</v>
      </c>
      <c r="N7" s="198">
        <f ca="1">INDIRECT(calculation_MM3_hide!AH5)</f>
        <v>-1061.81</v>
      </c>
      <c r="O7" s="193">
        <f ca="1">INDIRECT(calculation_MM3_hide!AI5)</f>
        <v>217.88</v>
      </c>
      <c r="P7" s="192">
        <f ca="1">INDIRECT(calculation_MM3_hide!AJ5)</f>
        <v>74302.069999999992</v>
      </c>
    </row>
    <row r="8" spans="1:16" s="2" customFormat="1" ht="20.25" customHeight="1">
      <c r="A8" s="139">
        <f ca="1">INDIRECT(calculation_MM3_hide!U6)</f>
        <v>2018</v>
      </c>
      <c r="B8" s="194">
        <f ca="1">INDIRECT(calculation_MM3_hide!V6)</f>
        <v>40826.909999999996</v>
      </c>
      <c r="C8" s="197">
        <f ca="1">INDIRECT(calculation_MM3_hide!W6)</f>
        <v>4367.63</v>
      </c>
      <c r="D8" s="195">
        <f ca="1">INDIRECT(calculation_MM3_hide!X6)</f>
        <v>7758.4500000000007</v>
      </c>
      <c r="E8" s="192">
        <f ca="1">INDIRECT(calculation_MM3_hide!Y6)</f>
        <v>47288.08</v>
      </c>
      <c r="F8" s="197">
        <f ca="1">INDIRECT(calculation_MM3_hide!Z6)</f>
        <v>39529.620000000003</v>
      </c>
      <c r="G8" s="195">
        <f ca="1">INDIRECT(calculation_MM3_hide!AA6)</f>
        <v>75988.92</v>
      </c>
      <c r="H8" s="192">
        <f ca="1">INDIRECT(calculation_MM3_hide!AB6)</f>
        <v>461.97999999999996</v>
      </c>
      <c r="I8" s="194">
        <f ca="1">INDIRECT(calculation_MM3_hide!AC6)</f>
        <v>76117.25</v>
      </c>
      <c r="J8" s="194">
        <f ca="1">INDIRECT(calculation_MM3_hide!AD6)</f>
        <v>76695.09</v>
      </c>
      <c r="K8" s="197">
        <f ca="1">INDIRECT(calculation_MM3_hide!AE6)</f>
        <v>168.14999999999998</v>
      </c>
      <c r="L8" s="192">
        <f ca="1">INDIRECT(calculation_MM3_hide!AF6)</f>
        <v>105.73999999999998</v>
      </c>
      <c r="M8" s="192">
        <f ca="1">INDIRECT(calculation_MM3_hide!AG6)</f>
        <v>0</v>
      </c>
      <c r="N8" s="192">
        <f ca="1">INDIRECT(calculation_MM3_hide!AH6)</f>
        <v>2102.21</v>
      </c>
      <c r="O8" s="195">
        <f ca="1">INDIRECT(calculation_MM3_hide!AI6)</f>
        <v>101.45</v>
      </c>
      <c r="P8" s="192">
        <f ca="1">INDIRECT(calculation_MM3_hide!AJ6)</f>
        <v>74112.23</v>
      </c>
    </row>
    <row r="9" spans="1:16" s="2" customFormat="1" ht="20.25" customHeight="1">
      <c r="A9" s="139">
        <f ca="1">INDIRECT(calculation_MM3_hide!U7)</f>
        <v>2019</v>
      </c>
      <c r="B9" s="194">
        <f ca="1">INDIRECT(calculation_MM3_hide!V7)</f>
        <v>39386.269999999997</v>
      </c>
      <c r="C9" s="197">
        <f ca="1">INDIRECT(calculation_MM3_hide!W7)</f>
        <v>4740.7</v>
      </c>
      <c r="D9" s="195">
        <f ca="1">INDIRECT(calculation_MM3_hide!X7)</f>
        <v>8280.34</v>
      </c>
      <c r="E9" s="192">
        <f ca="1">INDIRECT(calculation_MM3_hide!Y7)</f>
        <v>46731.65</v>
      </c>
      <c r="F9" s="197">
        <f ca="1">INDIRECT(calculation_MM3_hide!Z7)</f>
        <v>38451.32</v>
      </c>
      <c r="G9" s="195">
        <f ca="1">INDIRECT(calculation_MM3_hide!AA7)</f>
        <v>73096.88</v>
      </c>
      <c r="H9" s="192">
        <f ca="1">INDIRECT(calculation_MM3_hide!AB7)</f>
        <v>524.36</v>
      </c>
      <c r="I9" s="194">
        <f ca="1">INDIRECT(calculation_MM3_hide!AC7)</f>
        <v>73242.53</v>
      </c>
      <c r="J9" s="194">
        <f ca="1">INDIRECT(calculation_MM3_hide!AD7)</f>
        <v>74002.319999999992</v>
      </c>
      <c r="K9" s="197">
        <f ca="1">INDIRECT(calculation_MM3_hide!AE7)</f>
        <v>83.31</v>
      </c>
      <c r="L9" s="192">
        <f ca="1">INDIRECT(calculation_MM3_hide!AF7)</f>
        <v>271.25</v>
      </c>
      <c r="M9" s="192">
        <f ca="1">INDIRECT(calculation_MM3_hide!AG7)</f>
        <v>0</v>
      </c>
      <c r="N9" s="192">
        <f ca="1">INDIRECT(calculation_MM3_hide!AH7)</f>
        <v>676.32999999999993</v>
      </c>
      <c r="O9" s="195">
        <f ca="1">INDIRECT(calculation_MM3_hide!AI7)</f>
        <v>65.66</v>
      </c>
      <c r="P9" s="192">
        <f ca="1">INDIRECT(calculation_MM3_hide!AJ7)</f>
        <v>72639.990000000005</v>
      </c>
    </row>
    <row r="10" spans="1:16" s="2" customFormat="1" ht="20.25" customHeight="1">
      <c r="A10" s="139">
        <f ca="1">INDIRECT(calculation_MM3_hide!U8)</f>
        <v>2020</v>
      </c>
      <c r="B10" s="194">
        <f ca="1">INDIRECT(calculation_MM3_hide!V8)</f>
        <v>39432.880000000005</v>
      </c>
      <c r="C10" s="197">
        <f ca="1">INDIRECT(calculation_MM3_hide!W8)</f>
        <v>4514.3999999999996</v>
      </c>
      <c r="D10" s="195">
        <f ca="1">INDIRECT(calculation_MM3_hide!X8)</f>
        <v>9611.5499999999993</v>
      </c>
      <c r="E10" s="192">
        <f ca="1">INDIRECT(calculation_MM3_hide!Y8)</f>
        <v>43918.09</v>
      </c>
      <c r="F10" s="197">
        <f ca="1">INDIRECT(calculation_MM3_hide!Z8)</f>
        <v>34306.53</v>
      </c>
      <c r="G10" s="195">
        <f ca="1">INDIRECT(calculation_MM3_hide!AA8)</f>
        <v>69225.010000000009</v>
      </c>
      <c r="H10" s="192">
        <f ca="1">INDIRECT(calculation_MM3_hide!AB8)</f>
        <v>568.15</v>
      </c>
      <c r="I10" s="194">
        <f ca="1">INDIRECT(calculation_MM3_hide!AC8)</f>
        <v>69382.83</v>
      </c>
      <c r="J10" s="194">
        <f ca="1">INDIRECT(calculation_MM3_hide!AD8)</f>
        <v>70091.759999999995</v>
      </c>
      <c r="K10" s="197">
        <f ca="1">INDIRECT(calculation_MM3_hide!AE8)</f>
        <v>92.53</v>
      </c>
      <c r="L10" s="192">
        <f ca="1">INDIRECT(calculation_MM3_hide!AF8)</f>
        <v>274.90999999999997</v>
      </c>
      <c r="M10" s="192">
        <f ca="1">INDIRECT(calculation_MM3_hide!AG8)</f>
        <v>0</v>
      </c>
      <c r="N10" s="192">
        <f ca="1">INDIRECT(calculation_MM3_hide!AH8)</f>
        <v>977.87999999999988</v>
      </c>
      <c r="O10" s="195">
        <f ca="1">INDIRECT(calculation_MM3_hide!AI8)</f>
        <v>72.22999999999999</v>
      </c>
      <c r="P10" s="192">
        <f ca="1">INDIRECT(calculation_MM3_hide!AJ8)</f>
        <v>68400.53</v>
      </c>
    </row>
    <row r="11" spans="1:16" s="2" customFormat="1" ht="20.25" customHeight="1">
      <c r="A11" s="139">
        <f ca="1">INDIRECT(calculation_MM3_hide!U9)</f>
        <v>2021</v>
      </c>
      <c r="B11" s="194">
        <f ca="1">INDIRECT(calculation_MM3_hide!V9)</f>
        <v>32568.489999999998</v>
      </c>
      <c r="C11" s="197">
        <f ca="1">INDIRECT(calculation_MM3_hide!W9)</f>
        <v>3705.6400000000003</v>
      </c>
      <c r="D11" s="195">
        <f ca="1">INDIRECT(calculation_MM3_hide!X9)</f>
        <v>6875.74</v>
      </c>
      <c r="E11" s="192">
        <f ca="1">INDIRECT(calculation_MM3_hide!Y9)</f>
        <v>51350.06</v>
      </c>
      <c r="F11" s="197">
        <f ca="1">INDIRECT(calculation_MM3_hide!Z9)</f>
        <v>44474.32</v>
      </c>
      <c r="G11" s="195">
        <f ca="1">INDIRECT(calculation_MM3_hide!AA9)</f>
        <v>73337.159999999989</v>
      </c>
      <c r="H11" s="192">
        <f ca="1">INDIRECT(calculation_MM3_hide!AB9)</f>
        <v>579.9</v>
      </c>
      <c r="I11" s="194">
        <f ca="1">INDIRECT(calculation_MM3_hide!AC9)</f>
        <v>73498.260000000009</v>
      </c>
      <c r="J11" s="194">
        <f ca="1">INDIRECT(calculation_MM3_hide!AD9)</f>
        <v>74075.08</v>
      </c>
      <c r="K11" s="197">
        <f ca="1">INDIRECT(calculation_MM3_hide!AE9)</f>
        <v>120.8</v>
      </c>
      <c r="L11" s="192">
        <f ca="1">INDIRECT(calculation_MM3_hide!AF9)</f>
        <v>219.64999999999998</v>
      </c>
      <c r="M11" s="192">
        <f ca="1">INDIRECT(calculation_MM3_hide!AG9)</f>
        <v>0</v>
      </c>
      <c r="N11" s="192">
        <f ca="1">INDIRECT(calculation_MM3_hide!AH9)</f>
        <v>-108.72999999999993</v>
      </c>
      <c r="O11" s="195">
        <f ca="1">INDIRECT(calculation_MM3_hide!AI9)</f>
        <v>126.75</v>
      </c>
      <c r="P11" s="192">
        <f ca="1">INDIRECT(calculation_MM3_hide!AJ9)</f>
        <v>71886.11</v>
      </c>
    </row>
    <row r="12" spans="1:16" s="2" customFormat="1" ht="20.25" customHeight="1">
      <c r="A12" s="69" t="s">
        <v>145</v>
      </c>
      <c r="B12" s="74">
        <f ca="1">IF(OR(AND(B10=0,B11&gt;0),B11&gt;(2*B10)),"(+)",IF(AND(B10&gt;0,B11=0),"(-)",IF(B10+B11=0,"-",(B11-B10)/B10*100)))</f>
        <v>-17.407782540864389</v>
      </c>
      <c r="C12" s="77">
        <f t="shared" ref="C12:P12" ca="1" si="0">IF(OR(AND(C10=0,C11&gt;0),C11&gt;(2*C10)),"(+)",IF(AND(C10&gt;0,C11=0),"(-)",IF(C10+C11=0,"-",(C11-C10)/C10*100)))</f>
        <v>-17.915116073010793</v>
      </c>
      <c r="D12" s="76">
        <f t="shared" ca="1" si="0"/>
        <v>-28.463775353611016</v>
      </c>
      <c r="E12" s="75">
        <f t="shared" ca="1" si="0"/>
        <v>16.922343389705706</v>
      </c>
      <c r="F12" s="77">
        <f t="shared" ca="1" si="0"/>
        <v>29.638060159392399</v>
      </c>
      <c r="G12" s="76">
        <f t="shared" ca="1" si="0"/>
        <v>5.9402663863825786</v>
      </c>
      <c r="H12" s="75">
        <f t="shared" ca="1" si="0"/>
        <v>2.0681158144856111</v>
      </c>
      <c r="I12" s="74">
        <f t="shared" ca="1" si="0"/>
        <v>5.9314818954487842</v>
      </c>
      <c r="J12" s="74">
        <f t="shared" ca="1" si="0"/>
        <v>5.6830075318411284</v>
      </c>
      <c r="K12" s="77">
        <f t="shared" ca="1" si="0"/>
        <v>30.552253323246507</v>
      </c>
      <c r="L12" s="75">
        <f t="shared" ca="1" si="0"/>
        <v>-20.10112400421956</v>
      </c>
      <c r="M12" s="75" t="str">
        <f t="shared" ca="1" si="0"/>
        <v>-</v>
      </c>
      <c r="N12" s="75">
        <f t="shared" ca="1" si="0"/>
        <v>-111.11895120055631</v>
      </c>
      <c r="O12" s="76">
        <f t="shared" ca="1" si="0"/>
        <v>75.481102035165463</v>
      </c>
      <c r="P12" s="75">
        <f t="shared" ca="1" si="0"/>
        <v>5.0958377076902792</v>
      </c>
    </row>
    <row r="13" spans="1:16" s="2" customFormat="1" ht="20.25" customHeight="1">
      <c r="A13" s="2" t="str">
        <f ca="1">INDIRECT(calculation_MM3_hide!U13)</f>
        <v xml:space="preserve">January - November 2021 </v>
      </c>
      <c r="B13" s="151">
        <f ca="1">INDIRECT(calculation_MM3_hide!V13)</f>
        <v>29264.880000000001</v>
      </c>
      <c r="C13" s="167">
        <f ca="1">INDIRECT(calculation_MM3_hide!W13)</f>
        <v>3361.5299999999988</v>
      </c>
      <c r="D13" s="170">
        <f ca="1">INDIRECT(calculation_MM3_hide!X13)</f>
        <v>6115.83</v>
      </c>
      <c r="E13" s="151">
        <f ca="1">INDIRECT(calculation_MM3_hide!Y13)</f>
        <v>45707.64</v>
      </c>
      <c r="F13" s="167">
        <f ca="1">INDIRECT(calculation_MM3_hide!Z13)</f>
        <v>39591.80999999999</v>
      </c>
      <c r="G13" s="153">
        <f ca="1">INDIRECT(calculation_MM3_hide!AA13)</f>
        <v>65495.15</v>
      </c>
      <c r="H13" s="151">
        <f ca="1">INDIRECT(calculation_MM3_hide!AB13)</f>
        <v>530.67999999999995</v>
      </c>
      <c r="I13" s="151">
        <f ca="1">INDIRECT(calculation_MM3_hide!AC13)</f>
        <v>65642.58</v>
      </c>
      <c r="J13" s="151">
        <f ca="1">INDIRECT(calculation_MM3_hide!AD13)</f>
        <v>66118.759999999995</v>
      </c>
      <c r="K13" s="167">
        <f ca="1">INDIRECT(calculation_MM3_hide!AE13)</f>
        <v>109.54</v>
      </c>
      <c r="L13" s="168">
        <f ca="1">INDIRECT(calculation_MM3_hide!AF13)</f>
        <v>194.13</v>
      </c>
      <c r="M13" s="168">
        <f ca="1">INDIRECT(calculation_MM3_hide!AG13)</f>
        <v>0</v>
      </c>
      <c r="N13" s="168">
        <f ca="1">INDIRECT(calculation_MM3_hide!AH13)</f>
        <v>116.74999999999967</v>
      </c>
      <c r="O13" s="170">
        <f ca="1">INDIRECT(calculation_MM3_hide!AI13)</f>
        <v>126.25</v>
      </c>
      <c r="P13" s="153">
        <f ca="1">INDIRECT(calculation_MM3_hide!AJ13)</f>
        <v>64048.08</v>
      </c>
    </row>
    <row r="14" spans="1:16" s="2" customFormat="1" ht="20.25" customHeight="1">
      <c r="A14" s="2" t="str">
        <f ca="1">INDIRECT(calculation_MM3_hide!U14)</f>
        <v>January - November 2022 [provisional]</v>
      </c>
      <c r="B14" s="151">
        <f ca="1">INDIRECT(calculation_MM3_hide!V14)</f>
        <v>34403.14</v>
      </c>
      <c r="C14" s="154">
        <f ca="1">INDIRECT(calculation_MM3_hide!W14)</f>
        <v>3546.26</v>
      </c>
      <c r="D14" s="153">
        <f ca="1">INDIRECT(calculation_MM3_hide!X14)</f>
        <v>21800.800000000003</v>
      </c>
      <c r="E14" s="151">
        <f ca="1">INDIRECT(calculation_MM3_hide!Y14)</f>
        <v>49860.210000000006</v>
      </c>
      <c r="F14" s="154">
        <f ca="1">INDIRECT(calculation_MM3_hide!Z14)</f>
        <v>28059.379999999997</v>
      </c>
      <c r="G14" s="153">
        <f ca="1">INDIRECT(calculation_MM3_hide!AA14)</f>
        <v>58916.25</v>
      </c>
      <c r="H14" s="151">
        <f ca="1">INDIRECT(calculation_MM3_hide!AB14)</f>
        <v>528.86999999999989</v>
      </c>
      <c r="I14" s="151">
        <f ca="1">INDIRECT(calculation_MM3_hide!AC14)</f>
        <v>59063.17</v>
      </c>
      <c r="J14" s="151">
        <f ca="1">INDIRECT(calculation_MM3_hide!AD14)</f>
        <v>59999.12999999999</v>
      </c>
      <c r="K14" s="154">
        <f ca="1">INDIRECT(calculation_MM3_hide!AE14)</f>
        <v>146.09</v>
      </c>
      <c r="L14" s="152">
        <f ca="1">INDIRECT(calculation_MM3_hide!AF14)</f>
        <v>331.72</v>
      </c>
      <c r="M14" s="152">
        <f ca="1">INDIRECT(calculation_MM3_hide!AG14)</f>
        <v>0</v>
      </c>
      <c r="N14" s="152">
        <f ca="1">INDIRECT(calculation_MM3_hide!AH14)</f>
        <v>566.21</v>
      </c>
      <c r="O14" s="153">
        <f ca="1">INDIRECT(calculation_MM3_hide!AI14)</f>
        <v>64.230000000000018</v>
      </c>
      <c r="P14" s="153">
        <f ca="1">INDIRECT(calculation_MM3_hide!AJ14)</f>
        <v>57614.939999999995</v>
      </c>
    </row>
    <row r="15" spans="1:16" s="2" customFormat="1" ht="20.25" customHeight="1">
      <c r="A15" s="140" t="s">
        <v>45</v>
      </c>
      <c r="B15" s="74">
        <f ca="1">IF(OR(AND(B13=0,B14&gt;0),B14&gt;(2*B13)),"(+)",IF(AND(B13&gt;0,B14=0),"(-)",IF(B13+B14=0,"-",(B14-B13)/B13*100)))</f>
        <v>17.557768902520696</v>
      </c>
      <c r="C15" s="75">
        <f t="shared" ref="C15:P15" ca="1" si="1">IF(OR(AND(C13=0,C14&gt;0),C14&gt;(2*C13)),"(+)",IF(AND(C13&gt;0,C14=0),"(-)",IF(C13+C14=0,"-",(C14-C13)/C13*100)))</f>
        <v>5.495414290516563</v>
      </c>
      <c r="D15" s="76" t="str">
        <f t="shared" ca="1" si="1"/>
        <v>(+)</v>
      </c>
      <c r="E15" s="74">
        <f t="shared" ca="1" si="1"/>
        <v>9.0850676167047943</v>
      </c>
      <c r="F15" s="77">
        <f t="shared" ca="1" si="1"/>
        <v>-29.128322246444394</v>
      </c>
      <c r="G15" s="76">
        <f t="shared" ca="1" si="1"/>
        <v>-10.044865917552675</v>
      </c>
      <c r="H15" s="74">
        <f t="shared" ca="1" si="1"/>
        <v>-0.34107183236603211</v>
      </c>
      <c r="I15" s="74">
        <f t="shared" ca="1" si="1"/>
        <v>-10.023082578411762</v>
      </c>
      <c r="J15" s="76">
        <f t="shared" ca="1" si="1"/>
        <v>-9.2555123538312056</v>
      </c>
      <c r="K15" s="77">
        <f t="shared" ca="1" si="1"/>
        <v>33.366806645974066</v>
      </c>
      <c r="L15" s="75">
        <f t="shared" ca="1" si="1"/>
        <v>70.875186730541401</v>
      </c>
      <c r="M15" s="75" t="str">
        <f t="shared" ca="1" si="1"/>
        <v>-</v>
      </c>
      <c r="N15" s="75" t="str">
        <f t="shared" ca="1" si="1"/>
        <v>(+)</v>
      </c>
      <c r="O15" s="76">
        <f t="shared" ca="1" si="1"/>
        <v>-49.124752475247512</v>
      </c>
      <c r="P15" s="75">
        <f t="shared" ca="1" si="1"/>
        <v>-10.044235518067063</v>
      </c>
    </row>
    <row r="16" spans="1:16" s="2" customFormat="1" ht="20.25" customHeight="1">
      <c r="A16" s="2" t="str">
        <f ca="1">INDIRECT(calculation_MM3_hide!U18)</f>
        <v>September 2021</v>
      </c>
      <c r="B16" s="151">
        <f ca="1">INDIRECT(calculation_MM3_hide!V18)</f>
        <v>2781.07</v>
      </c>
      <c r="C16" s="167">
        <f ca="1">INDIRECT(calculation_MM3_hide!W18)</f>
        <v>328.7</v>
      </c>
      <c r="D16" s="153">
        <f ca="1">INDIRECT(calculation_MM3_hide!X18)</f>
        <v>705.72</v>
      </c>
      <c r="E16" s="151">
        <f ca="1">INDIRECT(calculation_MM3_hide!Y18)</f>
        <v>2468.5700000000002</v>
      </c>
      <c r="F16" s="167">
        <f ca="1">INDIRECT(calculation_MM3_hide!Z18)</f>
        <v>1762.85</v>
      </c>
      <c r="G16" s="153">
        <f ca="1">INDIRECT(calculation_MM3_hide!AA18)</f>
        <v>4215.22</v>
      </c>
      <c r="H16" s="151">
        <f ca="1">INDIRECT(calculation_MM3_hide!AB18)</f>
        <v>47.65</v>
      </c>
      <c r="I16" s="151">
        <f ca="1">INDIRECT(calculation_MM3_hide!AC18)</f>
        <v>4228.46</v>
      </c>
      <c r="J16" s="151">
        <f ca="1">INDIRECT(calculation_MM3_hide!AD18)</f>
        <v>4253.7700000000004</v>
      </c>
      <c r="K16" s="167">
        <f ca="1">INDIRECT(calculation_MM3_hide!AE18)</f>
        <v>11</v>
      </c>
      <c r="L16" s="168">
        <f ca="1">INDIRECT(calculation_MM3_hide!AF18)</f>
        <v>6.37</v>
      </c>
      <c r="M16" s="168">
        <f ca="1">INDIRECT(calculation_MM3_hide!AG18)</f>
        <v>0</v>
      </c>
      <c r="N16" s="168">
        <f ca="1">INDIRECT(calculation_MM3_hide!AH18)</f>
        <v>257.08</v>
      </c>
      <c r="O16" s="170">
        <f ca="1">INDIRECT(calculation_MM3_hide!AI18)</f>
        <v>25.59</v>
      </c>
      <c r="P16" s="153">
        <f ca="1">INDIRECT(calculation_MM3_hide!AJ18)</f>
        <v>3547.58</v>
      </c>
    </row>
    <row r="17" spans="1:17" s="2" customFormat="1" ht="20.25" customHeight="1">
      <c r="A17" s="2" t="str">
        <f ca="1">INDIRECT(calculation_MM3_hide!U19)</f>
        <v>October 2021</v>
      </c>
      <c r="B17" s="151">
        <f ca="1">INDIRECT(calculation_MM3_hide!V19)</f>
        <v>3139.68</v>
      </c>
      <c r="C17" s="154">
        <f ca="1">INDIRECT(calculation_MM3_hide!W19)</f>
        <v>324.27999999999997</v>
      </c>
      <c r="D17" s="153">
        <f ca="1">INDIRECT(calculation_MM3_hide!X19)</f>
        <v>1507.94</v>
      </c>
      <c r="E17" s="151">
        <f ca="1">INDIRECT(calculation_MM3_hide!Y19)</f>
        <v>4048.52</v>
      </c>
      <c r="F17" s="154">
        <f ca="1">INDIRECT(calculation_MM3_hide!Z19)</f>
        <v>2540.5700000000002</v>
      </c>
      <c r="G17" s="153">
        <f ca="1">INDIRECT(calculation_MM3_hide!AA19)</f>
        <v>5355.97</v>
      </c>
      <c r="H17" s="151">
        <f ca="1">INDIRECT(calculation_MM3_hide!AB19)</f>
        <v>49.21</v>
      </c>
      <c r="I17" s="151">
        <f ca="1">INDIRECT(calculation_MM3_hide!AC19)</f>
        <v>5369.64</v>
      </c>
      <c r="J17" s="151">
        <f ca="1">INDIRECT(calculation_MM3_hide!AD19)</f>
        <v>5441.68</v>
      </c>
      <c r="K17" s="154">
        <f ca="1">INDIRECT(calculation_MM3_hide!AE19)</f>
        <v>13.71</v>
      </c>
      <c r="L17" s="152">
        <f ca="1">INDIRECT(calculation_MM3_hide!AF19)</f>
        <v>14.38</v>
      </c>
      <c r="M17" s="152">
        <f ca="1">INDIRECT(calculation_MM3_hide!AG19)</f>
        <v>0</v>
      </c>
      <c r="N17" s="152">
        <f ca="1">INDIRECT(calculation_MM3_hide!AH19)</f>
        <v>341.6</v>
      </c>
      <c r="O17" s="153">
        <f ca="1">INDIRECT(calculation_MM3_hide!AI19)</f>
        <v>6.62</v>
      </c>
      <c r="P17" s="153">
        <f ca="1">INDIRECT(calculation_MM3_hide!AJ19)</f>
        <v>4896.76</v>
      </c>
      <c r="Q17" s="134"/>
    </row>
    <row r="18" spans="1:17" s="2" customFormat="1" ht="20.25" customHeight="1">
      <c r="A18" s="2" t="str">
        <f ca="1">INDIRECT(calculation_MM3_hide!U20)</f>
        <v>November 2021</v>
      </c>
      <c r="B18" s="151">
        <f ca="1">INDIRECT(calculation_MM3_hide!V20)</f>
        <v>3218.31</v>
      </c>
      <c r="C18" s="154">
        <f ca="1">INDIRECT(calculation_MM3_hide!W20)</f>
        <v>323.02999999999997</v>
      </c>
      <c r="D18" s="153">
        <f ca="1">INDIRECT(calculation_MM3_hide!X20)</f>
        <v>676.16</v>
      </c>
      <c r="E18" s="151">
        <f ca="1">INDIRECT(calculation_MM3_hide!Y20)</f>
        <v>4968.3599999999997</v>
      </c>
      <c r="F18" s="154">
        <f ca="1">INDIRECT(calculation_MM3_hide!Z20)</f>
        <v>4292.2</v>
      </c>
      <c r="G18" s="153">
        <f ca="1">INDIRECT(calculation_MM3_hide!AA20)</f>
        <v>7187.47</v>
      </c>
      <c r="H18" s="151">
        <f ca="1">INDIRECT(calculation_MM3_hide!AB20)</f>
        <v>47.62</v>
      </c>
      <c r="I18" s="151">
        <f ca="1">INDIRECT(calculation_MM3_hide!AC20)</f>
        <v>7200.7</v>
      </c>
      <c r="J18" s="151">
        <f ca="1">INDIRECT(calculation_MM3_hide!AD20)</f>
        <v>7226.91</v>
      </c>
      <c r="K18" s="154">
        <f ca="1">INDIRECT(calculation_MM3_hide!AE20)</f>
        <v>16.079999999999998</v>
      </c>
      <c r="L18" s="152">
        <f ca="1">INDIRECT(calculation_MM3_hide!AF20)</f>
        <v>23.36</v>
      </c>
      <c r="M18" s="152">
        <f ca="1">INDIRECT(calculation_MM3_hide!AG20)</f>
        <v>0</v>
      </c>
      <c r="N18" s="152">
        <f ca="1">INDIRECT(calculation_MM3_hide!AH20)</f>
        <v>-85.3</v>
      </c>
      <c r="O18" s="153">
        <f ca="1">INDIRECT(calculation_MM3_hide!AI20)</f>
        <v>4.53</v>
      </c>
      <c r="P18" s="153">
        <f ca="1">INDIRECT(calculation_MM3_hide!AJ20)</f>
        <v>7226.99</v>
      </c>
    </row>
    <row r="19" spans="1:17" s="2" customFormat="1" ht="20.25" customHeight="1">
      <c r="A19" s="64" t="s">
        <v>46</v>
      </c>
      <c r="B19" s="155">
        <f ca="1">SUM(B16:B18)</f>
        <v>9139.06</v>
      </c>
      <c r="C19" s="158">
        <f t="shared" ref="C19:P19" ca="1" si="2">SUM(C16:C18)</f>
        <v>976.01</v>
      </c>
      <c r="D19" s="157">
        <f t="shared" ca="1" si="2"/>
        <v>2889.8199999999997</v>
      </c>
      <c r="E19" s="155">
        <f t="shared" ca="1" si="2"/>
        <v>11485.45</v>
      </c>
      <c r="F19" s="158">
        <f t="shared" ca="1" si="2"/>
        <v>8595.619999999999</v>
      </c>
      <c r="G19" s="157">
        <f t="shared" ca="1" si="2"/>
        <v>16758.66</v>
      </c>
      <c r="H19" s="155">
        <f t="shared" ca="1" si="2"/>
        <v>144.47999999999999</v>
      </c>
      <c r="I19" s="155">
        <f t="shared" ca="1" si="2"/>
        <v>16798.8</v>
      </c>
      <c r="J19" s="157">
        <f t="shared" ca="1" si="2"/>
        <v>16922.36</v>
      </c>
      <c r="K19" s="158">
        <f t="shared" ca="1" si="2"/>
        <v>40.79</v>
      </c>
      <c r="L19" s="156">
        <f t="shared" ca="1" si="2"/>
        <v>44.11</v>
      </c>
      <c r="M19" s="156">
        <f t="shared" ca="1" si="2"/>
        <v>0</v>
      </c>
      <c r="N19" s="156">
        <f t="shared" ca="1" si="2"/>
        <v>513.38000000000011</v>
      </c>
      <c r="O19" s="157">
        <f t="shared" ca="1" si="2"/>
        <v>36.74</v>
      </c>
      <c r="P19" s="199">
        <f t="shared" ca="1" si="2"/>
        <v>15671.33</v>
      </c>
    </row>
    <row r="20" spans="1:17" s="2" customFormat="1" ht="20.25" customHeight="1">
      <c r="A20" s="2" t="str">
        <f ca="1">INDIRECT(calculation_MM3_hide!U22)</f>
        <v>September 2022</v>
      </c>
      <c r="B20" s="151">
        <f ca="1">INDIRECT(calculation_MM3_hide!V22)</f>
        <v>3220.95</v>
      </c>
      <c r="C20" s="154">
        <f ca="1">INDIRECT(calculation_MM3_hide!W22)</f>
        <v>318.98</v>
      </c>
      <c r="D20" s="153">
        <f ca="1">INDIRECT(calculation_MM3_hide!X22)</f>
        <v>2457.31</v>
      </c>
      <c r="E20" s="151">
        <f ca="1">INDIRECT(calculation_MM3_hide!Y22)</f>
        <v>3527.3</v>
      </c>
      <c r="F20" s="154">
        <f ca="1">INDIRECT(calculation_MM3_hide!Z22)</f>
        <v>1069.99</v>
      </c>
      <c r="G20" s="153">
        <f ca="1">INDIRECT(calculation_MM3_hide!AA22)</f>
        <v>3971.96</v>
      </c>
      <c r="H20" s="151">
        <f ca="1">INDIRECT(calculation_MM3_hide!AB22)</f>
        <v>47.41</v>
      </c>
      <c r="I20" s="151">
        <f ca="1">INDIRECT(calculation_MM3_hide!AC22)</f>
        <v>3985.13</v>
      </c>
      <c r="J20" s="151">
        <f ca="1">INDIRECT(calculation_MM3_hide!AD22)</f>
        <v>4057.64</v>
      </c>
      <c r="K20" s="154">
        <f ca="1">INDIRECT(calculation_MM3_hide!AE22)</f>
        <v>13.28</v>
      </c>
      <c r="L20" s="152">
        <f ca="1">INDIRECT(calculation_MM3_hide!AF22)</f>
        <v>29</v>
      </c>
      <c r="M20" s="152">
        <f ca="1">INDIRECT(calculation_MM3_hide!AG22)</f>
        <v>0</v>
      </c>
      <c r="N20" s="152">
        <f ca="1">INDIRECT(calculation_MM3_hide!AH22)</f>
        <v>-110.45</v>
      </c>
      <c r="O20" s="153">
        <f ca="1">INDIRECT(calculation_MM3_hide!AI22)</f>
        <v>2.1</v>
      </c>
      <c r="P20" s="151">
        <f ca="1">INDIRECT(calculation_MM3_hide!AJ22)</f>
        <v>3797.02</v>
      </c>
    </row>
    <row r="21" spans="1:17" s="2" customFormat="1" ht="20.25" customHeight="1">
      <c r="A21" s="2" t="str">
        <f ca="1">INDIRECT(calculation_MM3_hide!U23)</f>
        <v>October 2022</v>
      </c>
      <c r="B21" s="151">
        <f ca="1">INDIRECT(calculation_MM3_hide!V23)</f>
        <v>3274.67</v>
      </c>
      <c r="C21" s="154">
        <f ca="1">INDIRECT(calculation_MM3_hide!W23)</f>
        <v>342.84</v>
      </c>
      <c r="D21" s="153">
        <f ca="1">INDIRECT(calculation_MM3_hide!X23)</f>
        <v>2481.6999999999998</v>
      </c>
      <c r="E21" s="151">
        <f ca="1">INDIRECT(calculation_MM3_hide!Y23)</f>
        <v>4535.05</v>
      </c>
      <c r="F21" s="154">
        <f ca="1">INDIRECT(calculation_MM3_hide!Z23)</f>
        <v>2053.34</v>
      </c>
      <c r="G21" s="153">
        <f ca="1">INDIRECT(calculation_MM3_hide!AA23)</f>
        <v>4985.17</v>
      </c>
      <c r="H21" s="151">
        <f ca="1">INDIRECT(calculation_MM3_hide!AB23)</f>
        <v>48.94</v>
      </c>
      <c r="I21" s="151">
        <f ca="1">INDIRECT(calculation_MM3_hide!AC23)</f>
        <v>4998.7700000000004</v>
      </c>
      <c r="J21" s="151">
        <f ca="1">INDIRECT(calculation_MM3_hide!AD23)</f>
        <v>5073.59</v>
      </c>
      <c r="K21" s="154">
        <f ca="1">INDIRECT(calculation_MM3_hide!AE23)</f>
        <v>11.14</v>
      </c>
      <c r="L21" s="152">
        <f ca="1">INDIRECT(calculation_MM3_hide!AF23)</f>
        <v>28.61</v>
      </c>
      <c r="M21" s="152">
        <f ca="1">INDIRECT(calculation_MM3_hide!AG23)</f>
        <v>0</v>
      </c>
      <c r="N21" s="152">
        <f ca="1">INDIRECT(calculation_MM3_hide!AH23)</f>
        <v>696.51</v>
      </c>
      <c r="O21" s="153">
        <f ca="1">INDIRECT(calculation_MM3_hide!AI23)</f>
        <v>4.59</v>
      </c>
      <c r="P21" s="151">
        <f ca="1">INDIRECT(calculation_MM3_hide!AJ23)</f>
        <v>4367.83</v>
      </c>
    </row>
    <row r="22" spans="1:17" s="2" customFormat="1" ht="20.25" customHeight="1">
      <c r="A22" s="2" t="str">
        <f ca="1">INDIRECT(calculation_MM3_hide!U24)</f>
        <v>November 2022 [provisional]</v>
      </c>
      <c r="B22" s="151">
        <f ca="1">INDIRECT(calculation_MM3_hide!V24)</f>
        <v>3144.08</v>
      </c>
      <c r="C22" s="154">
        <f ca="1">INDIRECT(calculation_MM3_hide!W24)</f>
        <v>345.33</v>
      </c>
      <c r="D22" s="153">
        <f ca="1">INDIRECT(calculation_MM3_hide!X24)</f>
        <v>1580.95</v>
      </c>
      <c r="E22" s="151">
        <f ca="1">INDIRECT(calculation_MM3_hide!Y24)</f>
        <v>4842.38</v>
      </c>
      <c r="F22" s="154">
        <f ca="1">INDIRECT(calculation_MM3_hide!Z24)</f>
        <v>3261.43</v>
      </c>
      <c r="G22" s="153">
        <f ca="1">INDIRECT(calculation_MM3_hide!AA24)</f>
        <v>6060.18</v>
      </c>
      <c r="H22" s="151">
        <f ca="1">INDIRECT(calculation_MM3_hide!AB24)</f>
        <v>47.23</v>
      </c>
      <c r="I22" s="151">
        <f ca="1">INDIRECT(calculation_MM3_hide!AC24)</f>
        <v>6073.3</v>
      </c>
      <c r="J22" s="151">
        <f ca="1">INDIRECT(calculation_MM3_hide!AD24)</f>
        <v>6159.98</v>
      </c>
      <c r="K22" s="154">
        <f ca="1">INDIRECT(calculation_MM3_hide!AE24)</f>
        <v>11.15</v>
      </c>
      <c r="L22" s="152">
        <f ca="1">INDIRECT(calculation_MM3_hide!AF24)</f>
        <v>35.409999999999997</v>
      </c>
      <c r="M22" s="152">
        <f ca="1">INDIRECT(calculation_MM3_hide!AG24)</f>
        <v>0</v>
      </c>
      <c r="N22" s="152">
        <f ca="1">INDIRECT(calculation_MM3_hide!AH24)</f>
        <v>-172.18</v>
      </c>
      <c r="O22" s="153">
        <f ca="1">INDIRECT(calculation_MM3_hide!AI24)</f>
        <v>6.62</v>
      </c>
      <c r="P22" s="151">
        <f ca="1">INDIRECT(calculation_MM3_hide!AJ24)</f>
        <v>6044.86</v>
      </c>
    </row>
    <row r="23" spans="1:17" s="2" customFormat="1" ht="20.25" customHeight="1">
      <c r="A23" s="201" t="s">
        <v>46</v>
      </c>
      <c r="B23" s="155">
        <f ca="1">SUM(B20:B22)</f>
        <v>9639.7000000000007</v>
      </c>
      <c r="C23" s="158">
        <f t="shared" ref="C23:P23" ca="1" si="3">SUM(C20:C22)</f>
        <v>1007.1499999999999</v>
      </c>
      <c r="D23" s="157">
        <f t="shared" ca="1" si="3"/>
        <v>6519.96</v>
      </c>
      <c r="E23" s="155">
        <f ca="1">SUM(E20:E22)</f>
        <v>12904.73</v>
      </c>
      <c r="F23" s="158">
        <f t="shared" ca="1" si="3"/>
        <v>6384.76</v>
      </c>
      <c r="G23" s="157">
        <f t="shared" ca="1" si="3"/>
        <v>15017.310000000001</v>
      </c>
      <c r="H23" s="155">
        <f t="shared" ca="1" si="3"/>
        <v>143.57999999999998</v>
      </c>
      <c r="I23" s="155">
        <f t="shared" ca="1" si="3"/>
        <v>15057.2</v>
      </c>
      <c r="J23" s="155">
        <f t="shared" ca="1" si="3"/>
        <v>15291.21</v>
      </c>
      <c r="K23" s="158">
        <f t="shared" ca="1" si="3"/>
        <v>35.57</v>
      </c>
      <c r="L23" s="156">
        <f t="shared" ca="1" si="3"/>
        <v>93.02</v>
      </c>
      <c r="M23" s="156">
        <f t="shared" ca="1" si="3"/>
        <v>0</v>
      </c>
      <c r="N23" s="156">
        <f t="shared" ca="1" si="3"/>
        <v>413.87999999999994</v>
      </c>
      <c r="O23" s="157">
        <f t="shared" ca="1" si="3"/>
        <v>13.309999999999999</v>
      </c>
      <c r="P23" s="159">
        <f t="shared" ca="1" si="3"/>
        <v>14209.71</v>
      </c>
    </row>
    <row r="24" spans="1:17" s="2" customFormat="1" ht="20.25" customHeight="1">
      <c r="A24" s="200" t="s">
        <v>621</v>
      </c>
      <c r="B24" s="202" t="str">
        <f t="shared" ref="B24:I24" ca="1" si="4">IF(((B23-B19)/B19*100)&gt;100,"(+) ",IF(((B23-B19)/B19*100)&lt;-100,"(-) ",IF(ROUND(((B23-B19)/B19*100),1)=0,"- ",IF(((B23-B19)/B19*100)&gt;0,TEXT(((B23-B19)/B19*100),"+0.0 "),TEXT(((B23-B19)/B19*100),"0.0 ")))))</f>
        <v xml:space="preserve">+5.5 </v>
      </c>
      <c r="C24" s="204" t="str">
        <f t="shared" ca="1" si="4"/>
        <v xml:space="preserve">+3.2 </v>
      </c>
      <c r="D24" s="203" t="str">
        <f t="shared" ca="1" si="4"/>
        <v xml:space="preserve">(+) </v>
      </c>
      <c r="E24" s="202" t="str">
        <f t="shared" ca="1" si="4"/>
        <v xml:space="preserve">+12.4 </v>
      </c>
      <c r="F24" s="205" t="str">
        <f t="shared" ca="1" si="4"/>
        <v xml:space="preserve">-25.7 </v>
      </c>
      <c r="G24" s="203" t="str">
        <f t="shared" ca="1" si="4"/>
        <v xml:space="preserve">-10.4 </v>
      </c>
      <c r="H24" s="202" t="str">
        <f t="shared" ca="1" si="4"/>
        <v xml:space="preserve">-0.6 </v>
      </c>
      <c r="I24" s="202" t="str">
        <f t="shared" ca="1" si="4"/>
        <v xml:space="preserve">-10.4 </v>
      </c>
      <c r="J24" s="203" t="str">
        <f t="shared" ref="J24:P24" ca="1" si="5">IF(((J23-J19)/J19*100)&gt;100,"(+) ",IF(((J23-J19)/J19*100)&lt;-100,"(-) ",IF(ROUND(((J23-J19)/J19*100),1)=0,"- ",IF(((J23-J19)/J19*100)&gt;0,TEXT(((J23-J19)/J19*100),"+0.0 "),TEXT(((J23-J19)/J19*100),"0.0 ")))))</f>
        <v xml:space="preserve">-9.6 </v>
      </c>
      <c r="K24" s="205" t="str">
        <f t="shared" ca="1" si="5"/>
        <v xml:space="preserve">-12.8 </v>
      </c>
      <c r="L24" s="204" t="str">
        <f t="shared" ca="1" si="5"/>
        <v xml:space="preserve">(+) </v>
      </c>
      <c r="M24" s="204" t="str">
        <f ca="1">IF(OR(AND(M23=0,M19&gt;0),M19&gt;(2*M23)),"(+)",IF(AND(M23&gt;0,M19=0),"(-)",IF(M23+M19=0,"-",(M19-M23)/M23*100)))</f>
        <v>-</v>
      </c>
      <c r="N24" s="204" t="str">
        <f t="shared" ca="1" si="5"/>
        <v xml:space="preserve">-19.4 </v>
      </c>
      <c r="O24" s="203" t="str">
        <f t="shared" ca="1" si="5"/>
        <v xml:space="preserve">-63.8 </v>
      </c>
      <c r="P24" s="205" t="str">
        <f t="shared" ca="1" si="5"/>
        <v xml:space="preserve">-9.3 </v>
      </c>
    </row>
  </sheetData>
  <pageMargins left="0.70866141732283472" right="0.70866141732283472" top="0.55118110236220474" bottom="0.55118110236220474" header="0.31496062992125984" footer="0.31496062992125984"/>
  <pageSetup paperSize="9" scale="60" orientation="landscape" r:id="rId1"/>
  <ignoredErrors>
    <ignoredError sqref="M24" formula="1"/>
  </ignoredError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C34DE-36D4-42A0-923E-603A7AE0EA13}">
  <sheetPr codeName="Sheet9">
    <pageSetUpPr fitToPage="1"/>
  </sheetPr>
  <dimension ref="A1:Q450"/>
  <sheetViews>
    <sheetView showGridLines="0" zoomScaleNormal="100" workbookViewId="0"/>
  </sheetViews>
  <sheetFormatPr defaultColWidth="9" defaultRowHeight="12.75"/>
  <cols>
    <col min="1" max="1" width="17.5703125" style="87" customWidth="1"/>
    <col min="2" max="4" width="13.5703125" style="79" customWidth="1"/>
    <col min="5" max="5" width="15" style="79" customWidth="1"/>
    <col min="6" max="6" width="13.5703125" style="79" customWidth="1"/>
    <col min="7" max="9" width="13.5703125" style="80" customWidth="1"/>
    <col min="10" max="14" width="13.5703125" style="79" customWidth="1"/>
    <col min="15" max="15" width="13.5703125" style="80" customWidth="1"/>
    <col min="16" max="17" width="13.5703125" style="79" customWidth="1"/>
    <col min="18" max="75" width="9" style="14"/>
    <col min="76" max="76" width="11.140625" style="14" bestFit="1" customWidth="1"/>
    <col min="77" max="77" width="14.5703125" style="14" bestFit="1" customWidth="1"/>
    <col min="78" max="78" width="11.140625" style="14" bestFit="1" customWidth="1"/>
    <col min="79" max="79" width="9" style="14"/>
    <col min="80" max="80" width="13.140625" style="14" bestFit="1" customWidth="1"/>
    <col min="81" max="81" width="15.140625" style="14" bestFit="1" customWidth="1"/>
    <col min="82" max="83" width="14.5703125" style="14" bestFit="1" customWidth="1"/>
    <col min="84" max="84" width="14.140625" style="14" bestFit="1" customWidth="1"/>
    <col min="85" max="85" width="17" style="14" bestFit="1" customWidth="1"/>
    <col min="86" max="86" width="14.140625" style="14" bestFit="1" customWidth="1"/>
    <col min="87" max="87" width="11.140625" style="14" bestFit="1" customWidth="1"/>
    <col min="88" max="88" width="17" style="14" bestFit="1" customWidth="1"/>
    <col min="89" max="89" width="14.5703125" style="14" bestFit="1" customWidth="1"/>
    <col min="90" max="90" width="11.140625" style="14" bestFit="1" customWidth="1"/>
    <col min="91" max="91" width="9" style="14"/>
    <col min="92" max="92" width="11.140625" style="14" bestFit="1" customWidth="1"/>
    <col min="93" max="93" width="14.5703125" style="14" bestFit="1" customWidth="1"/>
    <col min="94" max="94" width="11.140625" style="14" bestFit="1" customWidth="1"/>
    <col min="95" max="95" width="9" style="14"/>
    <col min="96" max="96" width="13.140625" style="14" bestFit="1" customWidth="1"/>
    <col min="97" max="97" width="15.140625" style="14" bestFit="1" customWidth="1"/>
    <col min="98" max="99" width="14.5703125" style="14" bestFit="1" customWidth="1"/>
    <col min="100" max="100" width="14.140625" style="14" bestFit="1" customWidth="1"/>
    <col min="101" max="101" width="17" style="14" bestFit="1" customWidth="1"/>
    <col min="102" max="102" width="14.140625" style="14" bestFit="1" customWidth="1"/>
    <col min="103" max="103" width="11.140625" style="14" bestFit="1" customWidth="1"/>
    <col min="104" max="104" width="17" style="14" bestFit="1" customWidth="1"/>
    <col min="105" max="105" width="14.5703125" style="14" bestFit="1" customWidth="1"/>
    <col min="106" max="106" width="11.140625" style="14" bestFit="1" customWidth="1"/>
    <col min="107" max="107" width="9" style="14"/>
    <col min="108" max="108" width="11.140625" style="14" bestFit="1" customWidth="1"/>
    <col min="109" max="109" width="14.5703125" style="14" bestFit="1" customWidth="1"/>
    <col min="110" max="110" width="11.140625" style="14" bestFit="1" customWidth="1"/>
    <col min="111" max="111" width="9" style="14"/>
    <col min="112" max="112" width="13.140625" style="14" bestFit="1" customWidth="1"/>
    <col min="113" max="113" width="15.140625" style="14" bestFit="1" customWidth="1"/>
    <col min="114" max="115" width="14.5703125" style="14" bestFit="1" customWidth="1"/>
    <col min="116" max="116" width="14.140625" style="14" bestFit="1" customWidth="1"/>
    <col min="117" max="117" width="17" style="14" bestFit="1" customWidth="1"/>
    <col min="118" max="118" width="14.140625" style="14" bestFit="1" customWidth="1"/>
    <col min="119" max="119" width="11.140625" style="14" bestFit="1" customWidth="1"/>
    <col min="120" max="120" width="17" style="14" bestFit="1" customWidth="1"/>
    <col min="121" max="121" width="14.5703125" style="14" bestFit="1" customWidth="1"/>
    <col min="122" max="122" width="11.140625" style="14" bestFit="1" customWidth="1"/>
    <col min="123" max="123" width="9" style="14"/>
    <col min="124" max="124" width="11.140625" style="14" bestFit="1" customWidth="1"/>
    <col min="125" max="125" width="14.5703125" style="14" bestFit="1" customWidth="1"/>
    <col min="126" max="126" width="11.140625" style="14" bestFit="1" customWidth="1"/>
    <col min="127" max="127" width="9" style="14"/>
    <col min="128" max="128" width="13.140625" style="14" bestFit="1" customWidth="1"/>
    <col min="129" max="129" width="15.140625" style="14" bestFit="1" customWidth="1"/>
    <col min="130" max="131" width="14.5703125" style="14" bestFit="1" customWidth="1"/>
    <col min="132" max="132" width="14.140625" style="14" bestFit="1" customWidth="1"/>
    <col min="133" max="133" width="17" style="14" bestFit="1" customWidth="1"/>
    <col min="134" max="134" width="14.140625" style="14" bestFit="1" customWidth="1"/>
    <col min="135" max="135" width="11.140625" style="14" bestFit="1" customWidth="1"/>
    <col min="136" max="136" width="17" style="14" bestFit="1" customWidth="1"/>
    <col min="137" max="137" width="14.5703125" style="14" bestFit="1" customWidth="1"/>
    <col min="138" max="138" width="11.140625" style="14" bestFit="1" customWidth="1"/>
    <col min="139" max="139" width="9" style="14"/>
    <col min="140" max="140" width="11.140625" style="14" bestFit="1" customWidth="1"/>
    <col min="141" max="141" width="14.5703125" style="14" bestFit="1" customWidth="1"/>
    <col min="142" max="142" width="11.140625" style="14" bestFit="1" customWidth="1"/>
    <col min="143" max="143" width="9" style="14"/>
    <col min="144" max="144" width="13.140625" style="14" bestFit="1" customWidth="1"/>
    <col min="145" max="145" width="15.140625" style="14" bestFit="1" customWidth="1"/>
    <col min="146" max="147" width="14.5703125" style="14" bestFit="1" customWidth="1"/>
    <col min="148" max="148" width="14.140625" style="14" bestFit="1" customWidth="1"/>
    <col min="149" max="149" width="17" style="14" bestFit="1" customWidth="1"/>
    <col min="150" max="150" width="14.140625" style="14" bestFit="1" customWidth="1"/>
    <col min="151" max="151" width="11.140625" style="14" bestFit="1" customWidth="1"/>
    <col min="152" max="152" width="17" style="14" bestFit="1" customWidth="1"/>
    <col min="153" max="153" width="14.5703125" style="14" bestFit="1" customWidth="1"/>
    <col min="154" max="154" width="11.140625" style="14" bestFit="1" customWidth="1"/>
    <col min="155" max="155" width="9" style="14"/>
    <col min="156" max="156" width="11.140625" style="14" bestFit="1" customWidth="1"/>
    <col min="157" max="157" width="14.5703125" style="14" bestFit="1" customWidth="1"/>
    <col min="158" max="158" width="11.140625" style="14" bestFit="1" customWidth="1"/>
    <col min="159" max="159" width="9" style="14"/>
    <col min="160" max="160" width="13.140625" style="14" bestFit="1" customWidth="1"/>
    <col min="161" max="161" width="15.140625" style="14" bestFit="1" customWidth="1"/>
    <col min="162" max="163" width="14.5703125" style="14" bestFit="1" customWidth="1"/>
    <col min="164" max="164" width="14.140625" style="14" bestFit="1" customWidth="1"/>
    <col min="165" max="165" width="17" style="14" bestFit="1" customWidth="1"/>
    <col min="166" max="166" width="14.140625" style="14" bestFit="1" customWidth="1"/>
    <col min="167" max="167" width="11.140625" style="14" bestFit="1" customWidth="1"/>
    <col min="168" max="168" width="17" style="14" bestFit="1" customWidth="1"/>
    <col min="169" max="169" width="14.5703125" style="14" bestFit="1" customWidth="1"/>
    <col min="170" max="170" width="11.140625" style="14" bestFit="1" customWidth="1"/>
    <col min="171" max="171" width="9" style="14"/>
    <col min="172" max="172" width="11.140625" style="14" bestFit="1" customWidth="1"/>
    <col min="173" max="173" width="14.5703125" style="14" bestFit="1" customWidth="1"/>
    <col min="174" max="174" width="11.140625" style="14" bestFit="1" customWidth="1"/>
    <col min="175" max="175" width="9" style="14"/>
    <col min="176" max="176" width="13.140625" style="14" bestFit="1" customWidth="1"/>
    <col min="177" max="177" width="15.140625" style="14" bestFit="1" customWidth="1"/>
    <col min="178" max="179" width="14.5703125" style="14" bestFit="1" customWidth="1"/>
    <col min="180" max="180" width="14.140625" style="14" bestFit="1" customWidth="1"/>
    <col min="181" max="181" width="17" style="14" bestFit="1" customWidth="1"/>
    <col min="182" max="182" width="14.140625" style="14" bestFit="1" customWidth="1"/>
    <col min="183" max="183" width="11.140625" style="14" bestFit="1" customWidth="1"/>
    <col min="184" max="184" width="17" style="14" bestFit="1" customWidth="1"/>
    <col min="185" max="185" width="14.5703125" style="14" bestFit="1" customWidth="1"/>
    <col min="186" max="186" width="11.140625" style="14" bestFit="1" customWidth="1"/>
    <col min="187" max="187" width="9" style="14"/>
    <col min="188" max="188" width="11.140625" style="14" bestFit="1" customWidth="1"/>
    <col min="189" max="189" width="14.5703125" style="14" bestFit="1" customWidth="1"/>
    <col min="190" max="190" width="11.140625" style="14" bestFit="1" customWidth="1"/>
    <col min="191" max="191" width="9" style="14"/>
    <col min="192" max="192" width="13.140625" style="14" bestFit="1" customWidth="1"/>
    <col min="193" max="193" width="15.140625" style="14" bestFit="1" customWidth="1"/>
    <col min="194" max="195" width="14.5703125" style="14" bestFit="1" customWidth="1"/>
    <col min="196" max="196" width="14.140625" style="14" bestFit="1" customWidth="1"/>
    <col min="197" max="197" width="17" style="14" bestFit="1" customWidth="1"/>
    <col min="198" max="198" width="14.140625" style="14" bestFit="1" customWidth="1"/>
    <col min="199" max="199" width="11.140625" style="14" bestFit="1" customWidth="1"/>
    <col min="200" max="200" width="17" style="14" bestFit="1" customWidth="1"/>
    <col min="201" max="201" width="14.5703125" style="14" bestFit="1" customWidth="1"/>
    <col min="202" max="202" width="11.140625" style="14" bestFit="1" customWidth="1"/>
    <col min="203" max="203" width="9" style="14"/>
    <col min="204" max="204" width="11.140625" style="14" bestFit="1" customWidth="1"/>
    <col min="205" max="205" width="14.5703125" style="14" bestFit="1" customWidth="1"/>
    <col min="206" max="206" width="11.140625" style="14" bestFit="1" customWidth="1"/>
    <col min="207" max="207" width="9" style="14"/>
    <col min="208" max="208" width="13.140625" style="14" bestFit="1" customWidth="1"/>
    <col min="209" max="209" width="15.140625" style="14" bestFit="1" customWidth="1"/>
    <col min="210" max="211" width="14.5703125" style="14" bestFit="1" customWidth="1"/>
    <col min="212" max="212" width="14.140625" style="14" bestFit="1" customWidth="1"/>
    <col min="213" max="213" width="17" style="14" bestFit="1" customWidth="1"/>
    <col min="214" max="214" width="14.140625" style="14" bestFit="1" customWidth="1"/>
    <col min="215" max="215" width="11.140625" style="14" bestFit="1" customWidth="1"/>
    <col min="216" max="216" width="17" style="14" bestFit="1" customWidth="1"/>
    <col min="217" max="217" width="14.5703125" style="14" bestFit="1" customWidth="1"/>
    <col min="218" max="218" width="11.140625" style="14" bestFit="1" customWidth="1"/>
    <col min="219" max="219" width="9" style="14"/>
    <col min="220" max="220" width="11.140625" style="14" bestFit="1" customWidth="1"/>
    <col min="221" max="221" width="14.5703125" style="14" bestFit="1" customWidth="1"/>
    <col min="222" max="222" width="11.140625" style="14" bestFit="1" customWidth="1"/>
    <col min="223" max="223" width="9" style="14"/>
    <col min="224" max="224" width="13.140625" style="14" bestFit="1" customWidth="1"/>
    <col min="225" max="225" width="15.140625" style="14" bestFit="1" customWidth="1"/>
    <col min="226" max="227" width="14.5703125" style="14" bestFit="1" customWidth="1"/>
    <col min="228" max="228" width="14.140625" style="14" bestFit="1" customWidth="1"/>
    <col min="229" max="229" width="17" style="14" bestFit="1" customWidth="1"/>
    <col min="230" max="230" width="14.140625" style="14" bestFit="1" customWidth="1"/>
    <col min="231" max="231" width="11.140625" style="14" bestFit="1" customWidth="1"/>
    <col min="232" max="232" width="17" style="14" bestFit="1" customWidth="1"/>
    <col min="233" max="233" width="14.5703125" style="14" bestFit="1" customWidth="1"/>
    <col min="234" max="234" width="11.140625" style="14" bestFit="1" customWidth="1"/>
    <col min="235" max="235" width="9" style="14"/>
    <col min="236" max="236" width="11.140625" style="14" bestFit="1" customWidth="1"/>
    <col min="237" max="237" width="14.5703125" style="14" bestFit="1" customWidth="1"/>
    <col min="238" max="238" width="11.140625" style="14" bestFit="1" customWidth="1"/>
    <col min="239" max="239" width="9" style="14"/>
    <col min="240" max="240" width="13.140625" style="14" bestFit="1" customWidth="1"/>
    <col min="241" max="241" width="15.140625" style="14" bestFit="1" customWidth="1"/>
    <col min="242" max="243" width="14.5703125" style="14" bestFit="1" customWidth="1"/>
    <col min="244" max="244" width="14.140625" style="14" bestFit="1" customWidth="1"/>
    <col min="245" max="245" width="17" style="14" bestFit="1" customWidth="1"/>
    <col min="246" max="246" width="14.140625" style="14" bestFit="1" customWidth="1"/>
    <col min="247" max="247" width="11.140625" style="14" bestFit="1" customWidth="1"/>
    <col min="248" max="248" width="17" style="14" bestFit="1" customWidth="1"/>
    <col min="249" max="249" width="14.5703125" style="14" bestFit="1" customWidth="1"/>
    <col min="250" max="250" width="11.140625" style="14" bestFit="1" customWidth="1"/>
    <col min="251" max="251" width="9" style="14"/>
    <col min="252" max="252" width="9.140625" style="14" customWidth="1"/>
    <col min="253" max="253" width="0" style="14" hidden="1" customWidth="1"/>
    <col min="254" max="255" width="10.42578125" style="14" bestFit="1" customWidth="1"/>
    <col min="256" max="256" width="8.42578125" style="14" bestFit="1" customWidth="1"/>
    <col min="257" max="257" width="14.5703125" style="14" customWidth="1"/>
    <col min="258" max="258" width="14.140625" style="14" bestFit="1" customWidth="1"/>
    <col min="259" max="259" width="10.5703125" style="14" customWidth="1"/>
    <col min="260" max="260" width="11.85546875" style="14" customWidth="1"/>
    <col min="261" max="261" width="15.42578125" style="14" bestFit="1" customWidth="1"/>
    <col min="262" max="262" width="15.140625" style="14" bestFit="1" customWidth="1"/>
    <col min="263" max="263" width="11.42578125" style="14" bestFit="1" customWidth="1"/>
    <col min="264" max="264" width="9.42578125" style="14" bestFit="1" customWidth="1"/>
    <col min="265" max="265" width="13.5703125" style="14" customWidth="1"/>
    <col min="266" max="267" width="8.42578125" style="14" bestFit="1" customWidth="1"/>
    <col min="268" max="268" width="10.42578125" style="14" bestFit="1" customWidth="1"/>
    <col min="269" max="269" width="14.140625" style="14" customWidth="1"/>
    <col min="270" max="270" width="9" style="14"/>
    <col min="271" max="271" width="14.140625" style="14" bestFit="1" customWidth="1"/>
    <col min="272" max="331" width="9" style="14"/>
    <col min="332" max="332" width="11.140625" style="14" bestFit="1" customWidth="1"/>
    <col min="333" max="333" width="14.5703125" style="14" bestFit="1" customWidth="1"/>
    <col min="334" max="334" width="11.140625" style="14" bestFit="1" customWidth="1"/>
    <col min="335" max="335" width="9" style="14"/>
    <col min="336" max="336" width="13.140625" style="14" bestFit="1" customWidth="1"/>
    <col min="337" max="337" width="15.140625" style="14" bestFit="1" customWidth="1"/>
    <col min="338" max="339" width="14.5703125" style="14" bestFit="1" customWidth="1"/>
    <col min="340" max="340" width="14.140625" style="14" bestFit="1" customWidth="1"/>
    <col min="341" max="341" width="17" style="14" bestFit="1" customWidth="1"/>
    <col min="342" max="342" width="14.140625" style="14" bestFit="1" customWidth="1"/>
    <col min="343" max="343" width="11.140625" style="14" bestFit="1" customWidth="1"/>
    <col min="344" max="344" width="17" style="14" bestFit="1" customWidth="1"/>
    <col min="345" max="345" width="14.5703125" style="14" bestFit="1" customWidth="1"/>
    <col min="346" max="346" width="11.140625" style="14" bestFit="1" customWidth="1"/>
    <col min="347" max="347" width="9" style="14"/>
    <col min="348" max="348" width="11.140625" style="14" bestFit="1" customWidth="1"/>
    <col min="349" max="349" width="14.5703125" style="14" bestFit="1" customWidth="1"/>
    <col min="350" max="350" width="11.140625" style="14" bestFit="1" customWidth="1"/>
    <col min="351" max="351" width="9" style="14"/>
    <col min="352" max="352" width="13.140625" style="14" bestFit="1" customWidth="1"/>
    <col min="353" max="353" width="15.140625" style="14" bestFit="1" customWidth="1"/>
    <col min="354" max="355" width="14.5703125" style="14" bestFit="1" customWidth="1"/>
    <col min="356" max="356" width="14.140625" style="14" bestFit="1" customWidth="1"/>
    <col min="357" max="357" width="17" style="14" bestFit="1" customWidth="1"/>
    <col min="358" max="358" width="14.140625" style="14" bestFit="1" customWidth="1"/>
    <col min="359" max="359" width="11.140625" style="14" bestFit="1" customWidth="1"/>
    <col min="360" max="360" width="17" style="14" bestFit="1" customWidth="1"/>
    <col min="361" max="361" width="14.5703125" style="14" bestFit="1" customWidth="1"/>
    <col min="362" max="362" width="11.140625" style="14" bestFit="1" customWidth="1"/>
    <col min="363" max="363" width="9" style="14"/>
    <col min="364" max="364" width="11.140625" style="14" bestFit="1" customWidth="1"/>
    <col min="365" max="365" width="14.5703125" style="14" bestFit="1" customWidth="1"/>
    <col min="366" max="366" width="11.140625" style="14" bestFit="1" customWidth="1"/>
    <col min="367" max="367" width="9" style="14"/>
    <col min="368" max="368" width="13.140625" style="14" bestFit="1" customWidth="1"/>
    <col min="369" max="369" width="15.140625" style="14" bestFit="1" customWidth="1"/>
    <col min="370" max="371" width="14.5703125" style="14" bestFit="1" customWidth="1"/>
    <col min="372" max="372" width="14.140625" style="14" bestFit="1" customWidth="1"/>
    <col min="373" max="373" width="17" style="14" bestFit="1" customWidth="1"/>
    <col min="374" max="374" width="14.140625" style="14" bestFit="1" customWidth="1"/>
    <col min="375" max="375" width="11.140625" style="14" bestFit="1" customWidth="1"/>
    <col min="376" max="376" width="17" style="14" bestFit="1" customWidth="1"/>
    <col min="377" max="377" width="14.5703125" style="14" bestFit="1" customWidth="1"/>
    <col min="378" max="378" width="11.140625" style="14" bestFit="1" customWidth="1"/>
    <col min="379" max="379" width="9" style="14"/>
    <col min="380" max="380" width="11.140625" style="14" bestFit="1" customWidth="1"/>
    <col min="381" max="381" width="14.5703125" style="14" bestFit="1" customWidth="1"/>
    <col min="382" max="382" width="11.140625" style="14" bestFit="1" customWidth="1"/>
    <col min="383" max="383" width="9" style="14"/>
    <col min="384" max="384" width="13.140625" style="14" bestFit="1" customWidth="1"/>
    <col min="385" max="385" width="15.140625" style="14" bestFit="1" customWidth="1"/>
    <col min="386" max="387" width="14.5703125" style="14" bestFit="1" customWidth="1"/>
    <col min="388" max="388" width="14.140625" style="14" bestFit="1" customWidth="1"/>
    <col min="389" max="389" width="17" style="14" bestFit="1" customWidth="1"/>
    <col min="390" max="390" width="14.140625" style="14" bestFit="1" customWidth="1"/>
    <col min="391" max="391" width="11.140625" style="14" bestFit="1" customWidth="1"/>
    <col min="392" max="392" width="17" style="14" bestFit="1" customWidth="1"/>
    <col min="393" max="393" width="14.5703125" style="14" bestFit="1" customWidth="1"/>
    <col min="394" max="394" width="11.140625" style="14" bestFit="1" customWidth="1"/>
    <col min="395" max="395" width="9" style="14"/>
    <col min="396" max="396" width="11.140625" style="14" bestFit="1" customWidth="1"/>
    <col min="397" max="397" width="14.5703125" style="14" bestFit="1" customWidth="1"/>
    <col min="398" max="398" width="11.140625" style="14" bestFit="1" customWidth="1"/>
    <col min="399" max="399" width="9" style="14"/>
    <col min="400" max="400" width="13.140625" style="14" bestFit="1" customWidth="1"/>
    <col min="401" max="401" width="15.140625" style="14" bestFit="1" customWidth="1"/>
    <col min="402" max="403" width="14.5703125" style="14" bestFit="1" customWidth="1"/>
    <col min="404" max="404" width="14.140625" style="14" bestFit="1" customWidth="1"/>
    <col min="405" max="405" width="17" style="14" bestFit="1" customWidth="1"/>
    <col min="406" max="406" width="14.140625" style="14" bestFit="1" customWidth="1"/>
    <col min="407" max="407" width="11.140625" style="14" bestFit="1" customWidth="1"/>
    <col min="408" max="408" width="17" style="14" bestFit="1" customWidth="1"/>
    <col min="409" max="409" width="14.5703125" style="14" bestFit="1" customWidth="1"/>
    <col min="410" max="410" width="11.140625" style="14" bestFit="1" customWidth="1"/>
    <col min="411" max="411" width="9" style="14"/>
    <col min="412" max="412" width="11.140625" style="14" bestFit="1" customWidth="1"/>
    <col min="413" max="413" width="14.5703125" style="14" bestFit="1" customWidth="1"/>
    <col min="414" max="414" width="11.140625" style="14" bestFit="1" customWidth="1"/>
    <col min="415" max="415" width="9" style="14"/>
    <col min="416" max="416" width="13.140625" style="14" bestFit="1" customWidth="1"/>
    <col min="417" max="417" width="15.140625" style="14" bestFit="1" customWidth="1"/>
    <col min="418" max="419" width="14.5703125" style="14" bestFit="1" customWidth="1"/>
    <col min="420" max="420" width="14.140625" style="14" bestFit="1" customWidth="1"/>
    <col min="421" max="421" width="17" style="14" bestFit="1" customWidth="1"/>
    <col min="422" max="422" width="14.140625" style="14" bestFit="1" customWidth="1"/>
    <col min="423" max="423" width="11.140625" style="14" bestFit="1" customWidth="1"/>
    <col min="424" max="424" width="17" style="14" bestFit="1" customWidth="1"/>
    <col min="425" max="425" width="14.5703125" style="14" bestFit="1" customWidth="1"/>
    <col min="426" max="426" width="11.140625" style="14" bestFit="1" customWidth="1"/>
    <col min="427" max="427" width="9" style="14"/>
    <col min="428" max="428" width="11.140625" style="14" bestFit="1" customWidth="1"/>
    <col min="429" max="429" width="14.5703125" style="14" bestFit="1" customWidth="1"/>
    <col min="430" max="430" width="11.140625" style="14" bestFit="1" customWidth="1"/>
    <col min="431" max="431" width="9" style="14"/>
    <col min="432" max="432" width="13.140625" style="14" bestFit="1" customWidth="1"/>
    <col min="433" max="433" width="15.140625" style="14" bestFit="1" customWidth="1"/>
    <col min="434" max="435" width="14.5703125" style="14" bestFit="1" customWidth="1"/>
    <col min="436" max="436" width="14.140625" style="14" bestFit="1" customWidth="1"/>
    <col min="437" max="437" width="17" style="14" bestFit="1" customWidth="1"/>
    <col min="438" max="438" width="14.140625" style="14" bestFit="1" customWidth="1"/>
    <col min="439" max="439" width="11.140625" style="14" bestFit="1" customWidth="1"/>
    <col min="440" max="440" width="17" style="14" bestFit="1" customWidth="1"/>
    <col min="441" max="441" width="14.5703125" style="14" bestFit="1" customWidth="1"/>
    <col min="442" max="442" width="11.140625" style="14" bestFit="1" customWidth="1"/>
    <col min="443" max="443" width="9" style="14"/>
    <col min="444" max="444" width="11.140625" style="14" bestFit="1" customWidth="1"/>
    <col min="445" max="445" width="14.5703125" style="14" bestFit="1" customWidth="1"/>
    <col min="446" max="446" width="11.140625" style="14" bestFit="1" customWidth="1"/>
    <col min="447" max="447" width="9" style="14"/>
    <col min="448" max="448" width="13.140625" style="14" bestFit="1" customWidth="1"/>
    <col min="449" max="449" width="15.140625" style="14" bestFit="1" customWidth="1"/>
    <col min="450" max="451" width="14.5703125" style="14" bestFit="1" customWidth="1"/>
    <col min="452" max="452" width="14.140625" style="14" bestFit="1" customWidth="1"/>
    <col min="453" max="453" width="17" style="14" bestFit="1" customWidth="1"/>
    <col min="454" max="454" width="14.140625" style="14" bestFit="1" customWidth="1"/>
    <col min="455" max="455" width="11.140625" style="14" bestFit="1" customWidth="1"/>
    <col min="456" max="456" width="17" style="14" bestFit="1" customWidth="1"/>
    <col min="457" max="457" width="14.5703125" style="14" bestFit="1" customWidth="1"/>
    <col min="458" max="458" width="11.140625" style="14" bestFit="1" customWidth="1"/>
    <col min="459" max="459" width="9" style="14"/>
    <col min="460" max="460" width="11.140625" style="14" bestFit="1" customWidth="1"/>
    <col min="461" max="461" width="14.5703125" style="14" bestFit="1" customWidth="1"/>
    <col min="462" max="462" width="11.140625" style="14" bestFit="1" customWidth="1"/>
    <col min="463" max="463" width="9" style="14"/>
    <col min="464" max="464" width="13.140625" style="14" bestFit="1" customWidth="1"/>
    <col min="465" max="465" width="15.140625" style="14" bestFit="1" customWidth="1"/>
    <col min="466" max="467" width="14.5703125" style="14" bestFit="1" customWidth="1"/>
    <col min="468" max="468" width="14.140625" style="14" bestFit="1" customWidth="1"/>
    <col min="469" max="469" width="17" style="14" bestFit="1" customWidth="1"/>
    <col min="470" max="470" width="14.140625" style="14" bestFit="1" customWidth="1"/>
    <col min="471" max="471" width="11.140625" style="14" bestFit="1" customWidth="1"/>
    <col min="472" max="472" width="17" style="14" bestFit="1" customWidth="1"/>
    <col min="473" max="473" width="14.5703125" style="14" bestFit="1" customWidth="1"/>
    <col min="474" max="474" width="11.140625" style="14" bestFit="1" customWidth="1"/>
    <col min="475" max="475" width="9" style="14"/>
    <col min="476" max="476" width="11.140625" style="14" bestFit="1" customWidth="1"/>
    <col min="477" max="477" width="14.5703125" style="14" bestFit="1" customWidth="1"/>
    <col min="478" max="478" width="11.140625" style="14" bestFit="1" customWidth="1"/>
    <col min="479" max="479" width="9" style="14"/>
    <col min="480" max="480" width="13.140625" style="14" bestFit="1" customWidth="1"/>
    <col min="481" max="481" width="15.140625" style="14" bestFit="1" customWidth="1"/>
    <col min="482" max="483" width="14.5703125" style="14" bestFit="1" customWidth="1"/>
    <col min="484" max="484" width="14.140625" style="14" bestFit="1" customWidth="1"/>
    <col min="485" max="485" width="17" style="14" bestFit="1" customWidth="1"/>
    <col min="486" max="486" width="14.140625" style="14" bestFit="1" customWidth="1"/>
    <col min="487" max="487" width="11.140625" style="14" bestFit="1" customWidth="1"/>
    <col min="488" max="488" width="17" style="14" bestFit="1" customWidth="1"/>
    <col min="489" max="489" width="14.5703125" style="14" bestFit="1" customWidth="1"/>
    <col min="490" max="490" width="11.140625" style="14" bestFit="1" customWidth="1"/>
    <col min="491" max="491" width="9" style="14"/>
    <col min="492" max="492" width="11.140625" style="14" bestFit="1" customWidth="1"/>
    <col min="493" max="493" width="14.5703125" style="14" bestFit="1" customWidth="1"/>
    <col min="494" max="494" width="11.140625" style="14" bestFit="1" customWidth="1"/>
    <col min="495" max="495" width="9" style="14"/>
    <col min="496" max="496" width="13.140625" style="14" bestFit="1" customWidth="1"/>
    <col min="497" max="497" width="15.140625" style="14" bestFit="1" customWidth="1"/>
    <col min="498" max="499" width="14.5703125" style="14" bestFit="1" customWidth="1"/>
    <col min="500" max="500" width="14.140625" style="14" bestFit="1" customWidth="1"/>
    <col min="501" max="501" width="17" style="14" bestFit="1" customWidth="1"/>
    <col min="502" max="502" width="14.140625" style="14" bestFit="1" customWidth="1"/>
    <col min="503" max="503" width="11.140625" style="14" bestFit="1" customWidth="1"/>
    <col min="504" max="504" width="17" style="14" bestFit="1" customWidth="1"/>
    <col min="505" max="505" width="14.5703125" style="14" bestFit="1" customWidth="1"/>
    <col min="506" max="506" width="11.140625" style="14" bestFit="1" customWidth="1"/>
    <col min="507" max="507" width="9" style="14"/>
    <col min="508" max="508" width="9.140625" style="14" customWidth="1"/>
    <col min="509" max="509" width="0" style="14" hidden="1" customWidth="1"/>
    <col min="510" max="511" width="10.42578125" style="14" bestFit="1" customWidth="1"/>
    <col min="512" max="512" width="8.42578125" style="14" bestFit="1" customWidth="1"/>
    <col min="513" max="513" width="14.5703125" style="14" customWidth="1"/>
    <col min="514" max="514" width="14.140625" style="14" bestFit="1" customWidth="1"/>
    <col min="515" max="515" width="10.5703125" style="14" customWidth="1"/>
    <col min="516" max="516" width="11.85546875" style="14" customWidth="1"/>
    <col min="517" max="517" width="15.42578125" style="14" bestFit="1" customWidth="1"/>
    <col min="518" max="518" width="15.140625" style="14" bestFit="1" customWidth="1"/>
    <col min="519" max="519" width="11.42578125" style="14" bestFit="1" customWidth="1"/>
    <col min="520" max="520" width="9.42578125" style="14" bestFit="1" customWidth="1"/>
    <col min="521" max="521" width="13.5703125" style="14" customWidth="1"/>
    <col min="522" max="523" width="8.42578125" style="14" bestFit="1" customWidth="1"/>
    <col min="524" max="524" width="10.42578125" style="14" bestFit="1" customWidth="1"/>
    <col min="525" max="525" width="14.140625" style="14" customWidth="1"/>
    <col min="526" max="526" width="9" style="14"/>
    <col min="527" max="527" width="14.140625" style="14" bestFit="1" customWidth="1"/>
    <col min="528" max="587" width="9" style="14"/>
    <col min="588" max="588" width="11.140625" style="14" bestFit="1" customWidth="1"/>
    <col min="589" max="589" width="14.5703125" style="14" bestFit="1" customWidth="1"/>
    <col min="590" max="590" width="11.140625" style="14" bestFit="1" customWidth="1"/>
    <col min="591" max="591" width="9" style="14"/>
    <col min="592" max="592" width="13.140625" style="14" bestFit="1" customWidth="1"/>
    <col min="593" max="593" width="15.140625" style="14" bestFit="1" customWidth="1"/>
    <col min="594" max="595" width="14.5703125" style="14" bestFit="1" customWidth="1"/>
    <col min="596" max="596" width="14.140625" style="14" bestFit="1" customWidth="1"/>
    <col min="597" max="597" width="17" style="14" bestFit="1" customWidth="1"/>
    <col min="598" max="598" width="14.140625" style="14" bestFit="1" customWidth="1"/>
    <col min="599" max="599" width="11.140625" style="14" bestFit="1" customWidth="1"/>
    <col min="600" max="600" width="17" style="14" bestFit="1" customWidth="1"/>
    <col min="601" max="601" width="14.5703125" style="14" bestFit="1" customWidth="1"/>
    <col min="602" max="602" width="11.140625" style="14" bestFit="1" customWidth="1"/>
    <col min="603" max="603" width="9" style="14"/>
    <col min="604" max="604" width="11.140625" style="14" bestFit="1" customWidth="1"/>
    <col min="605" max="605" width="14.5703125" style="14" bestFit="1" customWidth="1"/>
    <col min="606" max="606" width="11.140625" style="14" bestFit="1" customWidth="1"/>
    <col min="607" max="607" width="9" style="14"/>
    <col min="608" max="608" width="13.140625" style="14" bestFit="1" customWidth="1"/>
    <col min="609" max="609" width="15.140625" style="14" bestFit="1" customWidth="1"/>
    <col min="610" max="611" width="14.5703125" style="14" bestFit="1" customWidth="1"/>
    <col min="612" max="612" width="14.140625" style="14" bestFit="1" customWidth="1"/>
    <col min="613" max="613" width="17" style="14" bestFit="1" customWidth="1"/>
    <col min="614" max="614" width="14.140625" style="14" bestFit="1" customWidth="1"/>
    <col min="615" max="615" width="11.140625" style="14" bestFit="1" customWidth="1"/>
    <col min="616" max="616" width="17" style="14" bestFit="1" customWidth="1"/>
    <col min="617" max="617" width="14.5703125" style="14" bestFit="1" customWidth="1"/>
    <col min="618" max="618" width="11.140625" style="14" bestFit="1" customWidth="1"/>
    <col min="619" max="619" width="9" style="14"/>
    <col min="620" max="620" width="11.140625" style="14" bestFit="1" customWidth="1"/>
    <col min="621" max="621" width="14.5703125" style="14" bestFit="1" customWidth="1"/>
    <col min="622" max="622" width="11.140625" style="14" bestFit="1" customWidth="1"/>
    <col min="623" max="623" width="9" style="14"/>
    <col min="624" max="624" width="13.140625" style="14" bestFit="1" customWidth="1"/>
    <col min="625" max="625" width="15.140625" style="14" bestFit="1" customWidth="1"/>
    <col min="626" max="627" width="14.5703125" style="14" bestFit="1" customWidth="1"/>
    <col min="628" max="628" width="14.140625" style="14" bestFit="1" customWidth="1"/>
    <col min="629" max="629" width="17" style="14" bestFit="1" customWidth="1"/>
    <col min="630" max="630" width="14.140625" style="14" bestFit="1" customWidth="1"/>
    <col min="631" max="631" width="11.140625" style="14" bestFit="1" customWidth="1"/>
    <col min="632" max="632" width="17" style="14" bestFit="1" customWidth="1"/>
    <col min="633" max="633" width="14.5703125" style="14" bestFit="1" customWidth="1"/>
    <col min="634" max="634" width="11.140625" style="14" bestFit="1" customWidth="1"/>
    <col min="635" max="635" width="9" style="14"/>
    <col min="636" max="636" width="11.140625" style="14" bestFit="1" customWidth="1"/>
    <col min="637" max="637" width="14.5703125" style="14" bestFit="1" customWidth="1"/>
    <col min="638" max="638" width="11.140625" style="14" bestFit="1" customWidth="1"/>
    <col min="639" max="639" width="9" style="14"/>
    <col min="640" max="640" width="13.140625" style="14" bestFit="1" customWidth="1"/>
    <col min="641" max="641" width="15.140625" style="14" bestFit="1" customWidth="1"/>
    <col min="642" max="643" width="14.5703125" style="14" bestFit="1" customWidth="1"/>
    <col min="644" max="644" width="14.140625" style="14" bestFit="1" customWidth="1"/>
    <col min="645" max="645" width="17" style="14" bestFit="1" customWidth="1"/>
    <col min="646" max="646" width="14.140625" style="14" bestFit="1" customWidth="1"/>
    <col min="647" max="647" width="11.140625" style="14" bestFit="1" customWidth="1"/>
    <col min="648" max="648" width="17" style="14" bestFit="1" customWidth="1"/>
    <col min="649" max="649" width="14.5703125" style="14" bestFit="1" customWidth="1"/>
    <col min="650" max="650" width="11.140625" style="14" bestFit="1" customWidth="1"/>
    <col min="651" max="651" width="9" style="14"/>
    <col min="652" max="652" width="11.140625" style="14" bestFit="1" customWidth="1"/>
    <col min="653" max="653" width="14.5703125" style="14" bestFit="1" customWidth="1"/>
    <col min="654" max="654" width="11.140625" style="14" bestFit="1" customWidth="1"/>
    <col min="655" max="655" width="9" style="14"/>
    <col min="656" max="656" width="13.140625" style="14" bestFit="1" customWidth="1"/>
    <col min="657" max="657" width="15.140625" style="14" bestFit="1" customWidth="1"/>
    <col min="658" max="659" width="14.5703125" style="14" bestFit="1" customWidth="1"/>
    <col min="660" max="660" width="14.140625" style="14" bestFit="1" customWidth="1"/>
    <col min="661" max="661" width="17" style="14" bestFit="1" customWidth="1"/>
    <col min="662" max="662" width="14.140625" style="14" bestFit="1" customWidth="1"/>
    <col min="663" max="663" width="11.140625" style="14" bestFit="1" customWidth="1"/>
    <col min="664" max="664" width="17" style="14" bestFit="1" customWidth="1"/>
    <col min="665" max="665" width="14.5703125" style="14" bestFit="1" customWidth="1"/>
    <col min="666" max="666" width="11.140625" style="14" bestFit="1" customWidth="1"/>
    <col min="667" max="667" width="9" style="14"/>
    <col min="668" max="668" width="11.140625" style="14" bestFit="1" customWidth="1"/>
    <col min="669" max="669" width="14.5703125" style="14" bestFit="1" customWidth="1"/>
    <col min="670" max="670" width="11.140625" style="14" bestFit="1" customWidth="1"/>
    <col min="671" max="671" width="9" style="14"/>
    <col min="672" max="672" width="13.140625" style="14" bestFit="1" customWidth="1"/>
    <col min="673" max="673" width="15.140625" style="14" bestFit="1" customWidth="1"/>
    <col min="674" max="675" width="14.5703125" style="14" bestFit="1" customWidth="1"/>
    <col min="676" max="676" width="14.140625" style="14" bestFit="1" customWidth="1"/>
    <col min="677" max="677" width="17" style="14" bestFit="1" customWidth="1"/>
    <col min="678" max="678" width="14.140625" style="14" bestFit="1" customWidth="1"/>
    <col min="679" max="679" width="11.140625" style="14" bestFit="1" customWidth="1"/>
    <col min="680" max="680" width="17" style="14" bestFit="1" customWidth="1"/>
    <col min="681" max="681" width="14.5703125" style="14" bestFit="1" customWidth="1"/>
    <col min="682" max="682" width="11.140625" style="14" bestFit="1" customWidth="1"/>
    <col min="683" max="683" width="9" style="14"/>
    <col min="684" max="684" width="11.140625" style="14" bestFit="1" customWidth="1"/>
    <col min="685" max="685" width="14.5703125" style="14" bestFit="1" customWidth="1"/>
    <col min="686" max="686" width="11.140625" style="14" bestFit="1" customWidth="1"/>
    <col min="687" max="687" width="9" style="14"/>
    <col min="688" max="688" width="13.140625" style="14" bestFit="1" customWidth="1"/>
    <col min="689" max="689" width="15.140625" style="14" bestFit="1" customWidth="1"/>
    <col min="690" max="691" width="14.5703125" style="14" bestFit="1" customWidth="1"/>
    <col min="692" max="692" width="14.140625" style="14" bestFit="1" customWidth="1"/>
    <col min="693" max="693" width="17" style="14" bestFit="1" customWidth="1"/>
    <col min="694" max="694" width="14.140625" style="14" bestFit="1" customWidth="1"/>
    <col min="695" max="695" width="11.140625" style="14" bestFit="1" customWidth="1"/>
    <col min="696" max="696" width="17" style="14" bestFit="1" customWidth="1"/>
    <col min="697" max="697" width="14.5703125" style="14" bestFit="1" customWidth="1"/>
    <col min="698" max="698" width="11.140625" style="14" bestFit="1" customWidth="1"/>
    <col min="699" max="699" width="9" style="14"/>
    <col min="700" max="700" width="11.140625" style="14" bestFit="1" customWidth="1"/>
    <col min="701" max="701" width="14.5703125" style="14" bestFit="1" customWidth="1"/>
    <col min="702" max="702" width="11.140625" style="14" bestFit="1" customWidth="1"/>
    <col min="703" max="703" width="9" style="14"/>
    <col min="704" max="704" width="13.140625" style="14" bestFit="1" customWidth="1"/>
    <col min="705" max="705" width="15.140625" style="14" bestFit="1" customWidth="1"/>
    <col min="706" max="707" width="14.5703125" style="14" bestFit="1" customWidth="1"/>
    <col min="708" max="708" width="14.140625" style="14" bestFit="1" customWidth="1"/>
    <col min="709" max="709" width="17" style="14" bestFit="1" customWidth="1"/>
    <col min="710" max="710" width="14.140625" style="14" bestFit="1" customWidth="1"/>
    <col min="711" max="711" width="11.140625" style="14" bestFit="1" customWidth="1"/>
    <col min="712" max="712" width="17" style="14" bestFit="1" customWidth="1"/>
    <col min="713" max="713" width="14.5703125" style="14" bestFit="1" customWidth="1"/>
    <col min="714" max="714" width="11.140625" style="14" bestFit="1" customWidth="1"/>
    <col min="715" max="715" width="9" style="14"/>
    <col min="716" max="716" width="11.140625" style="14" bestFit="1" customWidth="1"/>
    <col min="717" max="717" width="14.5703125" style="14" bestFit="1" customWidth="1"/>
    <col min="718" max="718" width="11.140625" style="14" bestFit="1" customWidth="1"/>
    <col min="719" max="719" width="9" style="14"/>
    <col min="720" max="720" width="13.140625" style="14" bestFit="1" customWidth="1"/>
    <col min="721" max="721" width="15.140625" style="14" bestFit="1" customWidth="1"/>
    <col min="722" max="723" width="14.5703125" style="14" bestFit="1" customWidth="1"/>
    <col min="724" max="724" width="14.140625" style="14" bestFit="1" customWidth="1"/>
    <col min="725" max="725" width="17" style="14" bestFit="1" customWidth="1"/>
    <col min="726" max="726" width="14.140625" style="14" bestFit="1" customWidth="1"/>
    <col min="727" max="727" width="11.140625" style="14" bestFit="1" customWidth="1"/>
    <col min="728" max="728" width="17" style="14" bestFit="1" customWidth="1"/>
    <col min="729" max="729" width="14.5703125" style="14" bestFit="1" customWidth="1"/>
    <col min="730" max="730" width="11.140625" style="14" bestFit="1" customWidth="1"/>
    <col min="731" max="731" width="9" style="14"/>
    <col min="732" max="732" width="11.140625" style="14" bestFit="1" customWidth="1"/>
    <col min="733" max="733" width="14.5703125" style="14" bestFit="1" customWidth="1"/>
    <col min="734" max="734" width="11.140625" style="14" bestFit="1" customWidth="1"/>
    <col min="735" max="735" width="9" style="14"/>
    <col min="736" max="736" width="13.140625" style="14" bestFit="1" customWidth="1"/>
    <col min="737" max="737" width="15.140625" style="14" bestFit="1" customWidth="1"/>
    <col min="738" max="739" width="14.5703125" style="14" bestFit="1" customWidth="1"/>
    <col min="740" max="740" width="14.140625" style="14" bestFit="1" customWidth="1"/>
    <col min="741" max="741" width="17" style="14" bestFit="1" customWidth="1"/>
    <col min="742" max="742" width="14.140625" style="14" bestFit="1" customWidth="1"/>
    <col min="743" max="743" width="11.140625" style="14" bestFit="1" customWidth="1"/>
    <col min="744" max="744" width="17" style="14" bestFit="1" customWidth="1"/>
    <col min="745" max="745" width="14.5703125" style="14" bestFit="1" customWidth="1"/>
    <col min="746" max="746" width="11.140625" style="14" bestFit="1" customWidth="1"/>
    <col min="747" max="747" width="9" style="14"/>
    <col min="748" max="748" width="11.140625" style="14" bestFit="1" customWidth="1"/>
    <col min="749" max="749" width="14.5703125" style="14" bestFit="1" customWidth="1"/>
    <col min="750" max="750" width="11.140625" style="14" bestFit="1" customWidth="1"/>
    <col min="751" max="751" width="9" style="14"/>
    <col min="752" max="752" width="13.140625" style="14" bestFit="1" customWidth="1"/>
    <col min="753" max="753" width="15.140625" style="14" bestFit="1" customWidth="1"/>
    <col min="754" max="755" width="14.5703125" style="14" bestFit="1" customWidth="1"/>
    <col min="756" max="756" width="14.140625" style="14" bestFit="1" customWidth="1"/>
    <col min="757" max="757" width="17" style="14" bestFit="1" customWidth="1"/>
    <col min="758" max="758" width="14.140625" style="14" bestFit="1" customWidth="1"/>
    <col min="759" max="759" width="11.140625" style="14" bestFit="1" customWidth="1"/>
    <col min="760" max="760" width="17" style="14" bestFit="1" customWidth="1"/>
    <col min="761" max="761" width="14.5703125" style="14" bestFit="1" customWidth="1"/>
    <col min="762" max="762" width="11.140625" style="14" bestFit="1" customWidth="1"/>
    <col min="763" max="763" width="9" style="14"/>
    <col min="764" max="764" width="9.140625" style="14" customWidth="1"/>
    <col min="765" max="765" width="0" style="14" hidden="1" customWidth="1"/>
    <col min="766" max="767" width="10.42578125" style="14" bestFit="1" customWidth="1"/>
    <col min="768" max="768" width="8.42578125" style="14" bestFit="1" customWidth="1"/>
    <col min="769" max="769" width="14.5703125" style="14" customWidth="1"/>
    <col min="770" max="770" width="14.140625" style="14" bestFit="1" customWidth="1"/>
    <col min="771" max="771" width="10.5703125" style="14" customWidth="1"/>
    <col min="772" max="772" width="11.85546875" style="14" customWidth="1"/>
    <col min="773" max="773" width="15.42578125" style="14" bestFit="1" customWidth="1"/>
    <col min="774" max="774" width="15.140625" style="14" bestFit="1" customWidth="1"/>
    <col min="775" max="775" width="11.42578125" style="14" bestFit="1" customWidth="1"/>
    <col min="776" max="776" width="9.42578125" style="14" bestFit="1" customWidth="1"/>
    <col min="777" max="777" width="13.5703125" style="14" customWidth="1"/>
    <col min="778" max="779" width="8.42578125" style="14" bestFit="1" customWidth="1"/>
    <col min="780" max="780" width="10.42578125" style="14" bestFit="1" customWidth="1"/>
    <col min="781" max="781" width="14.140625" style="14" customWidth="1"/>
    <col min="782" max="782" width="9" style="14"/>
    <col min="783" max="783" width="14.140625" style="14" bestFit="1" customWidth="1"/>
    <col min="784" max="843" width="9" style="14"/>
    <col min="844" max="844" width="11.140625" style="14" bestFit="1" customWidth="1"/>
    <col min="845" max="845" width="14.5703125" style="14" bestFit="1" customWidth="1"/>
    <col min="846" max="846" width="11.140625" style="14" bestFit="1" customWidth="1"/>
    <col min="847" max="847" width="9" style="14"/>
    <col min="848" max="848" width="13.140625" style="14" bestFit="1" customWidth="1"/>
    <col min="849" max="849" width="15.140625" style="14" bestFit="1" customWidth="1"/>
    <col min="850" max="851" width="14.5703125" style="14" bestFit="1" customWidth="1"/>
    <col min="852" max="852" width="14.140625" style="14" bestFit="1" customWidth="1"/>
    <col min="853" max="853" width="17" style="14" bestFit="1" customWidth="1"/>
    <col min="854" max="854" width="14.140625" style="14" bestFit="1" customWidth="1"/>
    <col min="855" max="855" width="11.140625" style="14" bestFit="1" customWidth="1"/>
    <col min="856" max="856" width="17" style="14" bestFit="1" customWidth="1"/>
    <col min="857" max="857" width="14.5703125" style="14" bestFit="1" customWidth="1"/>
    <col min="858" max="858" width="11.140625" style="14" bestFit="1" customWidth="1"/>
    <col min="859" max="859" width="9" style="14"/>
    <col min="860" max="860" width="11.140625" style="14" bestFit="1" customWidth="1"/>
    <col min="861" max="861" width="14.5703125" style="14" bestFit="1" customWidth="1"/>
    <col min="862" max="862" width="11.140625" style="14" bestFit="1" customWidth="1"/>
    <col min="863" max="863" width="9" style="14"/>
    <col min="864" max="864" width="13.140625" style="14" bestFit="1" customWidth="1"/>
    <col min="865" max="865" width="15.140625" style="14" bestFit="1" customWidth="1"/>
    <col min="866" max="867" width="14.5703125" style="14" bestFit="1" customWidth="1"/>
    <col min="868" max="868" width="14.140625" style="14" bestFit="1" customWidth="1"/>
    <col min="869" max="869" width="17" style="14" bestFit="1" customWidth="1"/>
    <col min="870" max="870" width="14.140625" style="14" bestFit="1" customWidth="1"/>
    <col min="871" max="871" width="11.140625" style="14" bestFit="1" customWidth="1"/>
    <col min="872" max="872" width="17" style="14" bestFit="1" customWidth="1"/>
    <col min="873" max="873" width="14.5703125" style="14" bestFit="1" customWidth="1"/>
    <col min="874" max="874" width="11.140625" style="14" bestFit="1" customWidth="1"/>
    <col min="875" max="875" width="9" style="14"/>
    <col min="876" max="876" width="11.140625" style="14" bestFit="1" customWidth="1"/>
    <col min="877" max="877" width="14.5703125" style="14" bestFit="1" customWidth="1"/>
    <col min="878" max="878" width="11.140625" style="14" bestFit="1" customWidth="1"/>
    <col min="879" max="879" width="9" style="14"/>
    <col min="880" max="880" width="13.140625" style="14" bestFit="1" customWidth="1"/>
    <col min="881" max="881" width="15.140625" style="14" bestFit="1" customWidth="1"/>
    <col min="882" max="883" width="14.5703125" style="14" bestFit="1" customWidth="1"/>
    <col min="884" max="884" width="14.140625" style="14" bestFit="1" customWidth="1"/>
    <col min="885" max="885" width="17" style="14" bestFit="1" customWidth="1"/>
    <col min="886" max="886" width="14.140625" style="14" bestFit="1" customWidth="1"/>
    <col min="887" max="887" width="11.140625" style="14" bestFit="1" customWidth="1"/>
    <col min="888" max="888" width="17" style="14" bestFit="1" customWidth="1"/>
    <col min="889" max="889" width="14.5703125" style="14" bestFit="1" customWidth="1"/>
    <col min="890" max="890" width="11.140625" style="14" bestFit="1" customWidth="1"/>
    <col min="891" max="891" width="9" style="14"/>
    <col min="892" max="892" width="11.140625" style="14" bestFit="1" customWidth="1"/>
    <col min="893" max="893" width="14.5703125" style="14" bestFit="1" customWidth="1"/>
    <col min="894" max="894" width="11.140625" style="14" bestFit="1" customWidth="1"/>
    <col min="895" max="895" width="9" style="14"/>
    <col min="896" max="896" width="13.140625" style="14" bestFit="1" customWidth="1"/>
    <col min="897" max="897" width="15.140625" style="14" bestFit="1" customWidth="1"/>
    <col min="898" max="899" width="14.5703125" style="14" bestFit="1" customWidth="1"/>
    <col min="900" max="900" width="14.140625" style="14" bestFit="1" customWidth="1"/>
    <col min="901" max="901" width="17" style="14" bestFit="1" customWidth="1"/>
    <col min="902" max="902" width="14.140625" style="14" bestFit="1" customWidth="1"/>
    <col min="903" max="903" width="11.140625" style="14" bestFit="1" customWidth="1"/>
    <col min="904" max="904" width="17" style="14" bestFit="1" customWidth="1"/>
    <col min="905" max="905" width="14.5703125" style="14" bestFit="1" customWidth="1"/>
    <col min="906" max="906" width="11.140625" style="14" bestFit="1" customWidth="1"/>
    <col min="907" max="907" width="9" style="14"/>
    <col min="908" max="908" width="11.140625" style="14" bestFit="1" customWidth="1"/>
    <col min="909" max="909" width="14.5703125" style="14" bestFit="1" customWidth="1"/>
    <col min="910" max="910" width="11.140625" style="14" bestFit="1" customWidth="1"/>
    <col min="911" max="911" width="9" style="14"/>
    <col min="912" max="912" width="13.140625" style="14" bestFit="1" customWidth="1"/>
    <col min="913" max="913" width="15.140625" style="14" bestFit="1" customWidth="1"/>
    <col min="914" max="915" width="14.5703125" style="14" bestFit="1" customWidth="1"/>
    <col min="916" max="916" width="14.140625" style="14" bestFit="1" customWidth="1"/>
    <col min="917" max="917" width="17" style="14" bestFit="1" customWidth="1"/>
    <col min="918" max="918" width="14.140625" style="14" bestFit="1" customWidth="1"/>
    <col min="919" max="919" width="11.140625" style="14" bestFit="1" customWidth="1"/>
    <col min="920" max="920" width="17" style="14" bestFit="1" customWidth="1"/>
    <col min="921" max="921" width="14.5703125" style="14" bestFit="1" customWidth="1"/>
    <col min="922" max="922" width="11.140625" style="14" bestFit="1" customWidth="1"/>
    <col min="923" max="923" width="9" style="14"/>
    <col min="924" max="924" width="11.140625" style="14" bestFit="1" customWidth="1"/>
    <col min="925" max="925" width="14.5703125" style="14" bestFit="1" customWidth="1"/>
    <col min="926" max="926" width="11.140625" style="14" bestFit="1" customWidth="1"/>
    <col min="927" max="927" width="9" style="14"/>
    <col min="928" max="928" width="13.140625" style="14" bestFit="1" customWidth="1"/>
    <col min="929" max="929" width="15.140625" style="14" bestFit="1" customWidth="1"/>
    <col min="930" max="931" width="14.5703125" style="14" bestFit="1" customWidth="1"/>
    <col min="932" max="932" width="14.140625" style="14" bestFit="1" customWidth="1"/>
    <col min="933" max="933" width="17" style="14" bestFit="1" customWidth="1"/>
    <col min="934" max="934" width="14.140625" style="14" bestFit="1" customWidth="1"/>
    <col min="935" max="935" width="11.140625" style="14" bestFit="1" customWidth="1"/>
    <col min="936" max="936" width="17" style="14" bestFit="1" customWidth="1"/>
    <col min="937" max="937" width="14.5703125" style="14" bestFit="1" customWidth="1"/>
    <col min="938" max="938" width="11.140625" style="14" bestFit="1" customWidth="1"/>
    <col min="939" max="939" width="9" style="14"/>
    <col min="940" max="940" width="11.140625" style="14" bestFit="1" customWidth="1"/>
    <col min="941" max="941" width="14.5703125" style="14" bestFit="1" customWidth="1"/>
    <col min="942" max="942" width="11.140625" style="14" bestFit="1" customWidth="1"/>
    <col min="943" max="943" width="9" style="14"/>
    <col min="944" max="944" width="13.140625" style="14" bestFit="1" customWidth="1"/>
    <col min="945" max="945" width="15.140625" style="14" bestFit="1" customWidth="1"/>
    <col min="946" max="947" width="14.5703125" style="14" bestFit="1" customWidth="1"/>
    <col min="948" max="948" width="14.140625" style="14" bestFit="1" customWidth="1"/>
    <col min="949" max="949" width="17" style="14" bestFit="1" customWidth="1"/>
    <col min="950" max="950" width="14.140625" style="14" bestFit="1" customWidth="1"/>
    <col min="951" max="951" width="11.140625" style="14" bestFit="1" customWidth="1"/>
    <col min="952" max="952" width="17" style="14" bestFit="1" customWidth="1"/>
    <col min="953" max="953" width="14.5703125" style="14" bestFit="1" customWidth="1"/>
    <col min="954" max="954" width="11.140625" style="14" bestFit="1" customWidth="1"/>
    <col min="955" max="955" width="9" style="14"/>
    <col min="956" max="956" width="11.140625" style="14" bestFit="1" customWidth="1"/>
    <col min="957" max="957" width="14.5703125" style="14" bestFit="1" customWidth="1"/>
    <col min="958" max="958" width="11.140625" style="14" bestFit="1" customWidth="1"/>
    <col min="959" max="959" width="9" style="14"/>
    <col min="960" max="960" width="13.140625" style="14" bestFit="1" customWidth="1"/>
    <col min="961" max="961" width="15.140625" style="14" bestFit="1" customWidth="1"/>
    <col min="962" max="963" width="14.5703125" style="14" bestFit="1" customWidth="1"/>
    <col min="964" max="964" width="14.140625" style="14" bestFit="1" customWidth="1"/>
    <col min="965" max="965" width="17" style="14" bestFit="1" customWidth="1"/>
    <col min="966" max="966" width="14.140625" style="14" bestFit="1" customWidth="1"/>
    <col min="967" max="967" width="11.140625" style="14" bestFit="1" customWidth="1"/>
    <col min="968" max="968" width="17" style="14" bestFit="1" customWidth="1"/>
    <col min="969" max="969" width="14.5703125" style="14" bestFit="1" customWidth="1"/>
    <col min="970" max="970" width="11.140625" style="14" bestFit="1" customWidth="1"/>
    <col min="971" max="971" width="9" style="14"/>
    <col min="972" max="972" width="11.140625" style="14" bestFit="1" customWidth="1"/>
    <col min="973" max="973" width="14.5703125" style="14" bestFit="1" customWidth="1"/>
    <col min="974" max="974" width="11.140625" style="14" bestFit="1" customWidth="1"/>
    <col min="975" max="975" width="9" style="14"/>
    <col min="976" max="976" width="13.140625" style="14" bestFit="1" customWidth="1"/>
    <col min="977" max="977" width="15.140625" style="14" bestFit="1" customWidth="1"/>
    <col min="978" max="979" width="14.5703125" style="14" bestFit="1" customWidth="1"/>
    <col min="980" max="980" width="14.140625" style="14" bestFit="1" customWidth="1"/>
    <col min="981" max="981" width="17" style="14" bestFit="1" customWidth="1"/>
    <col min="982" max="982" width="14.140625" style="14" bestFit="1" customWidth="1"/>
    <col min="983" max="983" width="11.140625" style="14" bestFit="1" customWidth="1"/>
    <col min="984" max="984" width="17" style="14" bestFit="1" customWidth="1"/>
    <col min="985" max="985" width="14.5703125" style="14" bestFit="1" customWidth="1"/>
    <col min="986" max="986" width="11.140625" style="14" bestFit="1" customWidth="1"/>
    <col min="987" max="987" width="9" style="14"/>
    <col min="988" max="988" width="11.140625" style="14" bestFit="1" customWidth="1"/>
    <col min="989" max="989" width="14.5703125" style="14" bestFit="1" customWidth="1"/>
    <col min="990" max="990" width="11.140625" style="14" bestFit="1" customWidth="1"/>
    <col min="991" max="991" width="9" style="14"/>
    <col min="992" max="992" width="13.140625" style="14" bestFit="1" customWidth="1"/>
    <col min="993" max="993" width="15.140625" style="14" bestFit="1" customWidth="1"/>
    <col min="994" max="995" width="14.5703125" style="14" bestFit="1" customWidth="1"/>
    <col min="996" max="996" width="14.140625" style="14" bestFit="1" customWidth="1"/>
    <col min="997" max="997" width="17" style="14" bestFit="1" customWidth="1"/>
    <col min="998" max="998" width="14.140625" style="14" bestFit="1" customWidth="1"/>
    <col min="999" max="999" width="11.140625" style="14" bestFit="1" customWidth="1"/>
    <col min="1000" max="1000" width="17" style="14" bestFit="1" customWidth="1"/>
    <col min="1001" max="1001" width="14.5703125" style="14" bestFit="1" customWidth="1"/>
    <col min="1002" max="1002" width="11.140625" style="14" bestFit="1" customWidth="1"/>
    <col min="1003" max="1003" width="9" style="14"/>
    <col min="1004" max="1004" width="11.140625" style="14" bestFit="1" customWidth="1"/>
    <col min="1005" max="1005" width="14.5703125" style="14" bestFit="1" customWidth="1"/>
    <col min="1006" max="1006" width="11.140625" style="14" bestFit="1" customWidth="1"/>
    <col min="1007" max="1007" width="9" style="14"/>
    <col min="1008" max="1008" width="13.140625" style="14" bestFit="1" customWidth="1"/>
    <col min="1009" max="1009" width="15.140625" style="14" bestFit="1" customWidth="1"/>
    <col min="1010" max="1011" width="14.5703125" style="14" bestFit="1" customWidth="1"/>
    <col min="1012" max="1012" width="14.140625" style="14" bestFit="1" customWidth="1"/>
    <col min="1013" max="1013" width="17" style="14" bestFit="1" customWidth="1"/>
    <col min="1014" max="1014" width="14.140625" style="14" bestFit="1" customWidth="1"/>
    <col min="1015" max="1015" width="11.140625" style="14" bestFit="1" customWidth="1"/>
    <col min="1016" max="1016" width="17" style="14" bestFit="1" customWidth="1"/>
    <col min="1017" max="1017" width="14.5703125" style="14" bestFit="1" customWidth="1"/>
    <col min="1018" max="1018" width="11.140625" style="14" bestFit="1" customWidth="1"/>
    <col min="1019" max="1019" width="9" style="14"/>
    <col min="1020" max="1020" width="9.140625" style="14" customWidth="1"/>
    <col min="1021" max="1021" width="0" style="14" hidden="1" customWidth="1"/>
    <col min="1022" max="1023" width="10.42578125" style="14" bestFit="1" customWidth="1"/>
    <col min="1024" max="1024" width="8.42578125" style="14" bestFit="1" customWidth="1"/>
    <col min="1025" max="1025" width="14.5703125" style="14" customWidth="1"/>
    <col min="1026" max="1026" width="14.140625" style="14" bestFit="1" customWidth="1"/>
    <col min="1027" max="1027" width="10.5703125" style="14" customWidth="1"/>
    <col min="1028" max="1028" width="11.85546875" style="14" customWidth="1"/>
    <col min="1029" max="1029" width="15.42578125" style="14" bestFit="1" customWidth="1"/>
    <col min="1030" max="1030" width="15.140625" style="14" bestFit="1" customWidth="1"/>
    <col min="1031" max="1031" width="11.42578125" style="14" bestFit="1" customWidth="1"/>
    <col min="1032" max="1032" width="9.42578125" style="14" bestFit="1" customWidth="1"/>
    <col min="1033" max="1033" width="13.5703125" style="14" customWidth="1"/>
    <col min="1034" max="1035" width="8.42578125" style="14" bestFit="1" customWidth="1"/>
    <col min="1036" max="1036" width="10.42578125" style="14" bestFit="1" customWidth="1"/>
    <col min="1037" max="1037" width="14.140625" style="14" customWidth="1"/>
    <col min="1038" max="1038" width="9" style="14"/>
    <col min="1039" max="1039" width="14.140625" style="14" bestFit="1" customWidth="1"/>
    <col min="1040" max="1099" width="9" style="14"/>
    <col min="1100" max="1100" width="11.140625" style="14" bestFit="1" customWidth="1"/>
    <col min="1101" max="1101" width="14.5703125" style="14" bestFit="1" customWidth="1"/>
    <col min="1102" max="1102" width="11.140625" style="14" bestFit="1" customWidth="1"/>
    <col min="1103" max="1103" width="9" style="14"/>
    <col min="1104" max="1104" width="13.140625" style="14" bestFit="1" customWidth="1"/>
    <col min="1105" max="1105" width="15.140625" style="14" bestFit="1" customWidth="1"/>
    <col min="1106" max="1107" width="14.5703125" style="14" bestFit="1" customWidth="1"/>
    <col min="1108" max="1108" width="14.140625" style="14" bestFit="1" customWidth="1"/>
    <col min="1109" max="1109" width="17" style="14" bestFit="1" customWidth="1"/>
    <col min="1110" max="1110" width="14.140625" style="14" bestFit="1" customWidth="1"/>
    <col min="1111" max="1111" width="11.140625" style="14" bestFit="1" customWidth="1"/>
    <col min="1112" max="1112" width="17" style="14" bestFit="1" customWidth="1"/>
    <col min="1113" max="1113" width="14.5703125" style="14" bestFit="1" customWidth="1"/>
    <col min="1114" max="1114" width="11.140625" style="14" bestFit="1" customWidth="1"/>
    <col min="1115" max="1115" width="9" style="14"/>
    <col min="1116" max="1116" width="11.140625" style="14" bestFit="1" customWidth="1"/>
    <col min="1117" max="1117" width="14.5703125" style="14" bestFit="1" customWidth="1"/>
    <col min="1118" max="1118" width="11.140625" style="14" bestFit="1" customWidth="1"/>
    <col min="1119" max="1119" width="9" style="14"/>
    <col min="1120" max="1120" width="13.140625" style="14" bestFit="1" customWidth="1"/>
    <col min="1121" max="1121" width="15.140625" style="14" bestFit="1" customWidth="1"/>
    <col min="1122" max="1123" width="14.5703125" style="14" bestFit="1" customWidth="1"/>
    <col min="1124" max="1124" width="14.140625" style="14" bestFit="1" customWidth="1"/>
    <col min="1125" max="1125" width="17" style="14" bestFit="1" customWidth="1"/>
    <col min="1126" max="1126" width="14.140625" style="14" bestFit="1" customWidth="1"/>
    <col min="1127" max="1127" width="11.140625" style="14" bestFit="1" customWidth="1"/>
    <col min="1128" max="1128" width="17" style="14" bestFit="1" customWidth="1"/>
    <col min="1129" max="1129" width="14.5703125" style="14" bestFit="1" customWidth="1"/>
    <col min="1130" max="1130" width="11.140625" style="14" bestFit="1" customWidth="1"/>
    <col min="1131" max="1131" width="9" style="14"/>
    <col min="1132" max="1132" width="11.140625" style="14" bestFit="1" customWidth="1"/>
    <col min="1133" max="1133" width="14.5703125" style="14" bestFit="1" customWidth="1"/>
    <col min="1134" max="1134" width="11.140625" style="14" bestFit="1" customWidth="1"/>
    <col min="1135" max="1135" width="9" style="14"/>
    <col min="1136" max="1136" width="13.140625" style="14" bestFit="1" customWidth="1"/>
    <col min="1137" max="1137" width="15.140625" style="14" bestFit="1" customWidth="1"/>
    <col min="1138" max="1139" width="14.5703125" style="14" bestFit="1" customWidth="1"/>
    <col min="1140" max="1140" width="14.140625" style="14" bestFit="1" customWidth="1"/>
    <col min="1141" max="1141" width="17" style="14" bestFit="1" customWidth="1"/>
    <col min="1142" max="1142" width="14.140625" style="14" bestFit="1" customWidth="1"/>
    <col min="1143" max="1143" width="11.140625" style="14" bestFit="1" customWidth="1"/>
    <col min="1144" max="1144" width="17" style="14" bestFit="1" customWidth="1"/>
    <col min="1145" max="1145" width="14.5703125" style="14" bestFit="1" customWidth="1"/>
    <col min="1146" max="1146" width="11.140625" style="14" bestFit="1" customWidth="1"/>
    <col min="1147" max="1147" width="9" style="14"/>
    <col min="1148" max="1148" width="11.140625" style="14" bestFit="1" customWidth="1"/>
    <col min="1149" max="1149" width="14.5703125" style="14" bestFit="1" customWidth="1"/>
    <col min="1150" max="1150" width="11.140625" style="14" bestFit="1" customWidth="1"/>
    <col min="1151" max="1151" width="9" style="14"/>
    <col min="1152" max="1152" width="13.140625" style="14" bestFit="1" customWidth="1"/>
    <col min="1153" max="1153" width="15.140625" style="14" bestFit="1" customWidth="1"/>
    <col min="1154" max="1155" width="14.5703125" style="14" bestFit="1" customWidth="1"/>
    <col min="1156" max="1156" width="14.140625" style="14" bestFit="1" customWidth="1"/>
    <col min="1157" max="1157" width="17" style="14" bestFit="1" customWidth="1"/>
    <col min="1158" max="1158" width="14.140625" style="14" bestFit="1" customWidth="1"/>
    <col min="1159" max="1159" width="11.140625" style="14" bestFit="1" customWidth="1"/>
    <col min="1160" max="1160" width="17" style="14" bestFit="1" customWidth="1"/>
    <col min="1161" max="1161" width="14.5703125" style="14" bestFit="1" customWidth="1"/>
    <col min="1162" max="1162" width="11.140625" style="14" bestFit="1" customWidth="1"/>
    <col min="1163" max="1163" width="9" style="14"/>
    <col min="1164" max="1164" width="11.140625" style="14" bestFit="1" customWidth="1"/>
    <col min="1165" max="1165" width="14.5703125" style="14" bestFit="1" customWidth="1"/>
    <col min="1166" max="1166" width="11.140625" style="14" bestFit="1" customWidth="1"/>
    <col min="1167" max="1167" width="9" style="14"/>
    <col min="1168" max="1168" width="13.140625" style="14" bestFit="1" customWidth="1"/>
    <col min="1169" max="1169" width="15.140625" style="14" bestFit="1" customWidth="1"/>
    <col min="1170" max="1171" width="14.5703125" style="14" bestFit="1" customWidth="1"/>
    <col min="1172" max="1172" width="14.140625" style="14" bestFit="1" customWidth="1"/>
    <col min="1173" max="1173" width="17" style="14" bestFit="1" customWidth="1"/>
    <col min="1174" max="1174" width="14.140625" style="14" bestFit="1" customWidth="1"/>
    <col min="1175" max="1175" width="11.140625" style="14" bestFit="1" customWidth="1"/>
    <col min="1176" max="1176" width="17" style="14" bestFit="1" customWidth="1"/>
    <col min="1177" max="1177" width="14.5703125" style="14" bestFit="1" customWidth="1"/>
    <col min="1178" max="1178" width="11.140625" style="14" bestFit="1" customWidth="1"/>
    <col min="1179" max="1179" width="9" style="14"/>
    <col min="1180" max="1180" width="11.140625" style="14" bestFit="1" customWidth="1"/>
    <col min="1181" max="1181" width="14.5703125" style="14" bestFit="1" customWidth="1"/>
    <col min="1182" max="1182" width="11.140625" style="14" bestFit="1" customWidth="1"/>
    <col min="1183" max="1183" width="9" style="14"/>
    <col min="1184" max="1184" width="13.140625" style="14" bestFit="1" customWidth="1"/>
    <col min="1185" max="1185" width="15.140625" style="14" bestFit="1" customWidth="1"/>
    <col min="1186" max="1187" width="14.5703125" style="14" bestFit="1" customWidth="1"/>
    <col min="1188" max="1188" width="14.140625" style="14" bestFit="1" customWidth="1"/>
    <col min="1189" max="1189" width="17" style="14" bestFit="1" customWidth="1"/>
    <col min="1190" max="1190" width="14.140625" style="14" bestFit="1" customWidth="1"/>
    <col min="1191" max="1191" width="11.140625" style="14" bestFit="1" customWidth="1"/>
    <col min="1192" max="1192" width="17" style="14" bestFit="1" customWidth="1"/>
    <col min="1193" max="1193" width="14.5703125" style="14" bestFit="1" customWidth="1"/>
    <col min="1194" max="1194" width="11.140625" style="14" bestFit="1" customWidth="1"/>
    <col min="1195" max="1195" width="9" style="14"/>
    <col min="1196" max="1196" width="11.140625" style="14" bestFit="1" customWidth="1"/>
    <col min="1197" max="1197" width="14.5703125" style="14" bestFit="1" customWidth="1"/>
    <col min="1198" max="1198" width="11.140625" style="14" bestFit="1" customWidth="1"/>
    <col min="1199" max="1199" width="9" style="14"/>
    <col min="1200" max="1200" width="13.140625" style="14" bestFit="1" customWidth="1"/>
    <col min="1201" max="1201" width="15.140625" style="14" bestFit="1" customWidth="1"/>
    <col min="1202" max="1203" width="14.5703125" style="14" bestFit="1" customWidth="1"/>
    <col min="1204" max="1204" width="14.140625" style="14" bestFit="1" customWidth="1"/>
    <col min="1205" max="1205" width="17" style="14" bestFit="1" customWidth="1"/>
    <col min="1206" max="1206" width="14.140625" style="14" bestFit="1" customWidth="1"/>
    <col min="1207" max="1207" width="11.140625" style="14" bestFit="1" customWidth="1"/>
    <col min="1208" max="1208" width="17" style="14" bestFit="1" customWidth="1"/>
    <col min="1209" max="1209" width="14.5703125" style="14" bestFit="1" customWidth="1"/>
    <col min="1210" max="1210" width="11.140625" style="14" bestFit="1" customWidth="1"/>
    <col min="1211" max="1211" width="9" style="14"/>
    <col min="1212" max="1212" width="11.140625" style="14" bestFit="1" customWidth="1"/>
    <col min="1213" max="1213" width="14.5703125" style="14" bestFit="1" customWidth="1"/>
    <col min="1214" max="1214" width="11.140625" style="14" bestFit="1" customWidth="1"/>
    <col min="1215" max="1215" width="9" style="14"/>
    <col min="1216" max="1216" width="13.140625" style="14" bestFit="1" customWidth="1"/>
    <col min="1217" max="1217" width="15.140625" style="14" bestFit="1" customWidth="1"/>
    <col min="1218" max="1219" width="14.5703125" style="14" bestFit="1" customWidth="1"/>
    <col min="1220" max="1220" width="14.140625" style="14" bestFit="1" customWidth="1"/>
    <col min="1221" max="1221" width="17" style="14" bestFit="1" customWidth="1"/>
    <col min="1222" max="1222" width="14.140625" style="14" bestFit="1" customWidth="1"/>
    <col min="1223" max="1223" width="11.140625" style="14" bestFit="1" customWidth="1"/>
    <col min="1224" max="1224" width="17" style="14" bestFit="1" customWidth="1"/>
    <col min="1225" max="1225" width="14.5703125" style="14" bestFit="1" customWidth="1"/>
    <col min="1226" max="1226" width="11.140625" style="14" bestFit="1" customWidth="1"/>
    <col min="1227" max="1227" width="9" style="14"/>
    <col min="1228" max="1228" width="11.140625" style="14" bestFit="1" customWidth="1"/>
    <col min="1229" max="1229" width="14.5703125" style="14" bestFit="1" customWidth="1"/>
    <col min="1230" max="1230" width="11.140625" style="14" bestFit="1" customWidth="1"/>
    <col min="1231" max="1231" width="9" style="14"/>
    <col min="1232" max="1232" width="13.140625" style="14" bestFit="1" customWidth="1"/>
    <col min="1233" max="1233" width="15.140625" style="14" bestFit="1" customWidth="1"/>
    <col min="1234" max="1235" width="14.5703125" style="14" bestFit="1" customWidth="1"/>
    <col min="1236" max="1236" width="14.140625" style="14" bestFit="1" customWidth="1"/>
    <col min="1237" max="1237" width="17" style="14" bestFit="1" customWidth="1"/>
    <col min="1238" max="1238" width="14.140625" style="14" bestFit="1" customWidth="1"/>
    <col min="1239" max="1239" width="11.140625" style="14" bestFit="1" customWidth="1"/>
    <col min="1240" max="1240" width="17" style="14" bestFit="1" customWidth="1"/>
    <col min="1241" max="1241" width="14.5703125" style="14" bestFit="1" customWidth="1"/>
    <col min="1242" max="1242" width="11.140625" style="14" bestFit="1" customWidth="1"/>
    <col min="1243" max="1243" width="9" style="14"/>
    <col min="1244" max="1244" width="11.140625" style="14" bestFit="1" customWidth="1"/>
    <col min="1245" max="1245" width="14.5703125" style="14" bestFit="1" customWidth="1"/>
    <col min="1246" max="1246" width="11.140625" style="14" bestFit="1" customWidth="1"/>
    <col min="1247" max="1247" width="9" style="14"/>
    <col min="1248" max="1248" width="13.140625" style="14" bestFit="1" customWidth="1"/>
    <col min="1249" max="1249" width="15.140625" style="14" bestFit="1" customWidth="1"/>
    <col min="1250" max="1251" width="14.5703125" style="14" bestFit="1" customWidth="1"/>
    <col min="1252" max="1252" width="14.140625" style="14" bestFit="1" customWidth="1"/>
    <col min="1253" max="1253" width="17" style="14" bestFit="1" customWidth="1"/>
    <col min="1254" max="1254" width="14.140625" style="14" bestFit="1" customWidth="1"/>
    <col min="1255" max="1255" width="11.140625" style="14" bestFit="1" customWidth="1"/>
    <col min="1256" max="1256" width="17" style="14" bestFit="1" customWidth="1"/>
    <col min="1257" max="1257" width="14.5703125" style="14" bestFit="1" customWidth="1"/>
    <col min="1258" max="1258" width="11.140625" style="14" bestFit="1" customWidth="1"/>
    <col min="1259" max="1259" width="9" style="14"/>
    <col min="1260" max="1260" width="11.140625" style="14" bestFit="1" customWidth="1"/>
    <col min="1261" max="1261" width="14.5703125" style="14" bestFit="1" customWidth="1"/>
    <col min="1262" max="1262" width="11.140625" style="14" bestFit="1" customWidth="1"/>
    <col min="1263" max="1263" width="9" style="14"/>
    <col min="1264" max="1264" width="13.140625" style="14" bestFit="1" customWidth="1"/>
    <col min="1265" max="1265" width="15.140625" style="14" bestFit="1" customWidth="1"/>
    <col min="1266" max="1267" width="14.5703125" style="14" bestFit="1" customWidth="1"/>
    <col min="1268" max="1268" width="14.140625" style="14" bestFit="1" customWidth="1"/>
    <col min="1269" max="1269" width="17" style="14" bestFit="1" customWidth="1"/>
    <col min="1270" max="1270" width="14.140625" style="14" bestFit="1" customWidth="1"/>
    <col min="1271" max="1271" width="11.140625" style="14" bestFit="1" customWidth="1"/>
    <col min="1272" max="1272" width="17" style="14" bestFit="1" customWidth="1"/>
    <col min="1273" max="1273" width="14.5703125" style="14" bestFit="1" customWidth="1"/>
    <col min="1274" max="1274" width="11.140625" style="14" bestFit="1" customWidth="1"/>
    <col min="1275" max="1275" width="9" style="14"/>
    <col min="1276" max="1276" width="9.140625" style="14" customWidth="1"/>
    <col min="1277" max="1277" width="0" style="14" hidden="1" customWidth="1"/>
    <col min="1278" max="1279" width="10.42578125" style="14" bestFit="1" customWidth="1"/>
    <col min="1280" max="1280" width="8.42578125" style="14" bestFit="1" customWidth="1"/>
    <col min="1281" max="1281" width="14.5703125" style="14" customWidth="1"/>
    <col min="1282" max="1282" width="14.140625" style="14" bestFit="1" customWidth="1"/>
    <col min="1283" max="1283" width="10.5703125" style="14" customWidth="1"/>
    <col min="1284" max="1284" width="11.85546875" style="14" customWidth="1"/>
    <col min="1285" max="1285" width="15.42578125" style="14" bestFit="1" customWidth="1"/>
    <col min="1286" max="1286" width="15.140625" style="14" bestFit="1" customWidth="1"/>
    <col min="1287" max="1287" width="11.42578125" style="14" bestFit="1" customWidth="1"/>
    <col min="1288" max="1288" width="9.42578125" style="14" bestFit="1" customWidth="1"/>
    <col min="1289" max="1289" width="13.5703125" style="14" customWidth="1"/>
    <col min="1290" max="1291" width="8.42578125" style="14" bestFit="1" customWidth="1"/>
    <col min="1292" max="1292" width="10.42578125" style="14" bestFit="1" customWidth="1"/>
    <col min="1293" max="1293" width="14.140625" style="14" customWidth="1"/>
    <col min="1294" max="1294" width="9" style="14"/>
    <col min="1295" max="1295" width="14.140625" style="14" bestFit="1" customWidth="1"/>
    <col min="1296" max="1355" width="9" style="14"/>
    <col min="1356" max="1356" width="11.140625" style="14" bestFit="1" customWidth="1"/>
    <col min="1357" max="1357" width="14.5703125" style="14" bestFit="1" customWidth="1"/>
    <col min="1358" max="1358" width="11.140625" style="14" bestFit="1" customWidth="1"/>
    <col min="1359" max="1359" width="9" style="14"/>
    <col min="1360" max="1360" width="13.140625" style="14" bestFit="1" customWidth="1"/>
    <col min="1361" max="1361" width="15.140625" style="14" bestFit="1" customWidth="1"/>
    <col min="1362" max="1363" width="14.5703125" style="14" bestFit="1" customWidth="1"/>
    <col min="1364" max="1364" width="14.140625" style="14" bestFit="1" customWidth="1"/>
    <col min="1365" max="1365" width="17" style="14" bestFit="1" customWidth="1"/>
    <col min="1366" max="1366" width="14.140625" style="14" bestFit="1" customWidth="1"/>
    <col min="1367" max="1367" width="11.140625" style="14" bestFit="1" customWidth="1"/>
    <col min="1368" max="1368" width="17" style="14" bestFit="1" customWidth="1"/>
    <col min="1369" max="1369" width="14.5703125" style="14" bestFit="1" customWidth="1"/>
    <col min="1370" max="1370" width="11.140625" style="14" bestFit="1" customWidth="1"/>
    <col min="1371" max="1371" width="9" style="14"/>
    <col min="1372" max="1372" width="11.140625" style="14" bestFit="1" customWidth="1"/>
    <col min="1373" max="1373" width="14.5703125" style="14" bestFit="1" customWidth="1"/>
    <col min="1374" max="1374" width="11.140625" style="14" bestFit="1" customWidth="1"/>
    <col min="1375" max="1375" width="9" style="14"/>
    <col min="1376" max="1376" width="13.140625" style="14" bestFit="1" customWidth="1"/>
    <col min="1377" max="1377" width="15.140625" style="14" bestFit="1" customWidth="1"/>
    <col min="1378" max="1379" width="14.5703125" style="14" bestFit="1" customWidth="1"/>
    <col min="1380" max="1380" width="14.140625" style="14" bestFit="1" customWidth="1"/>
    <col min="1381" max="1381" width="17" style="14" bestFit="1" customWidth="1"/>
    <col min="1382" max="1382" width="14.140625" style="14" bestFit="1" customWidth="1"/>
    <col min="1383" max="1383" width="11.140625" style="14" bestFit="1" customWidth="1"/>
    <col min="1384" max="1384" width="17" style="14" bestFit="1" customWidth="1"/>
    <col min="1385" max="1385" width="14.5703125" style="14" bestFit="1" customWidth="1"/>
    <col min="1386" max="1386" width="11.140625" style="14" bestFit="1" customWidth="1"/>
    <col min="1387" max="1387" width="9" style="14"/>
    <col min="1388" max="1388" width="11.140625" style="14" bestFit="1" customWidth="1"/>
    <col min="1389" max="1389" width="14.5703125" style="14" bestFit="1" customWidth="1"/>
    <col min="1390" max="1390" width="11.140625" style="14" bestFit="1" customWidth="1"/>
    <col min="1391" max="1391" width="9" style="14"/>
    <col min="1392" max="1392" width="13.140625" style="14" bestFit="1" customWidth="1"/>
    <col min="1393" max="1393" width="15.140625" style="14" bestFit="1" customWidth="1"/>
    <col min="1394" max="1395" width="14.5703125" style="14" bestFit="1" customWidth="1"/>
    <col min="1396" max="1396" width="14.140625" style="14" bestFit="1" customWidth="1"/>
    <col min="1397" max="1397" width="17" style="14" bestFit="1" customWidth="1"/>
    <col min="1398" max="1398" width="14.140625" style="14" bestFit="1" customWidth="1"/>
    <col min="1399" max="1399" width="11.140625" style="14" bestFit="1" customWidth="1"/>
    <col min="1400" max="1400" width="17" style="14" bestFit="1" customWidth="1"/>
    <col min="1401" max="1401" width="14.5703125" style="14" bestFit="1" customWidth="1"/>
    <col min="1402" max="1402" width="11.140625" style="14" bestFit="1" customWidth="1"/>
    <col min="1403" max="1403" width="9" style="14"/>
    <col min="1404" max="1404" width="11.140625" style="14" bestFit="1" customWidth="1"/>
    <col min="1405" max="1405" width="14.5703125" style="14" bestFit="1" customWidth="1"/>
    <col min="1406" max="1406" width="11.140625" style="14" bestFit="1" customWidth="1"/>
    <col min="1407" max="1407" width="9" style="14"/>
    <col min="1408" max="1408" width="13.140625" style="14" bestFit="1" customWidth="1"/>
    <col min="1409" max="1409" width="15.140625" style="14" bestFit="1" customWidth="1"/>
    <col min="1410" max="1411" width="14.5703125" style="14" bestFit="1" customWidth="1"/>
    <col min="1412" max="1412" width="14.140625" style="14" bestFit="1" customWidth="1"/>
    <col min="1413" max="1413" width="17" style="14" bestFit="1" customWidth="1"/>
    <col min="1414" max="1414" width="14.140625" style="14" bestFit="1" customWidth="1"/>
    <col min="1415" max="1415" width="11.140625" style="14" bestFit="1" customWidth="1"/>
    <col min="1416" max="1416" width="17" style="14" bestFit="1" customWidth="1"/>
    <col min="1417" max="1417" width="14.5703125" style="14" bestFit="1" customWidth="1"/>
    <col min="1418" max="1418" width="11.140625" style="14" bestFit="1" customWidth="1"/>
    <col min="1419" max="1419" width="9" style="14"/>
    <col min="1420" max="1420" width="11.140625" style="14" bestFit="1" customWidth="1"/>
    <col min="1421" max="1421" width="14.5703125" style="14" bestFit="1" customWidth="1"/>
    <col min="1422" max="1422" width="11.140625" style="14" bestFit="1" customWidth="1"/>
    <col min="1423" max="1423" width="9" style="14"/>
    <col min="1424" max="1424" width="13.140625" style="14" bestFit="1" customWidth="1"/>
    <col min="1425" max="1425" width="15.140625" style="14" bestFit="1" customWidth="1"/>
    <col min="1426" max="1427" width="14.5703125" style="14" bestFit="1" customWidth="1"/>
    <col min="1428" max="1428" width="14.140625" style="14" bestFit="1" customWidth="1"/>
    <col min="1429" max="1429" width="17" style="14" bestFit="1" customWidth="1"/>
    <col min="1430" max="1430" width="14.140625" style="14" bestFit="1" customWidth="1"/>
    <col min="1431" max="1431" width="11.140625" style="14" bestFit="1" customWidth="1"/>
    <col min="1432" max="1432" width="17" style="14" bestFit="1" customWidth="1"/>
    <col min="1433" max="1433" width="14.5703125" style="14" bestFit="1" customWidth="1"/>
    <col min="1434" max="1434" width="11.140625" style="14" bestFit="1" customWidth="1"/>
    <col min="1435" max="1435" width="9" style="14"/>
    <col min="1436" max="1436" width="11.140625" style="14" bestFit="1" customWidth="1"/>
    <col min="1437" max="1437" width="14.5703125" style="14" bestFit="1" customWidth="1"/>
    <col min="1438" max="1438" width="11.140625" style="14" bestFit="1" customWidth="1"/>
    <col min="1439" max="1439" width="9" style="14"/>
    <col min="1440" max="1440" width="13.140625" style="14" bestFit="1" customWidth="1"/>
    <col min="1441" max="1441" width="15.140625" style="14" bestFit="1" customWidth="1"/>
    <col min="1442" max="1443" width="14.5703125" style="14" bestFit="1" customWidth="1"/>
    <col min="1444" max="1444" width="14.140625" style="14" bestFit="1" customWidth="1"/>
    <col min="1445" max="1445" width="17" style="14" bestFit="1" customWidth="1"/>
    <col min="1446" max="1446" width="14.140625" style="14" bestFit="1" customWidth="1"/>
    <col min="1447" max="1447" width="11.140625" style="14" bestFit="1" customWidth="1"/>
    <col min="1448" max="1448" width="17" style="14" bestFit="1" customWidth="1"/>
    <col min="1449" max="1449" width="14.5703125" style="14" bestFit="1" customWidth="1"/>
    <col min="1450" max="1450" width="11.140625" style="14" bestFit="1" customWidth="1"/>
    <col min="1451" max="1451" width="9" style="14"/>
    <col min="1452" max="1452" width="11.140625" style="14" bestFit="1" customWidth="1"/>
    <col min="1453" max="1453" width="14.5703125" style="14" bestFit="1" customWidth="1"/>
    <col min="1454" max="1454" width="11.140625" style="14" bestFit="1" customWidth="1"/>
    <col min="1455" max="1455" width="9" style="14"/>
    <col min="1456" max="1456" width="13.140625" style="14" bestFit="1" customWidth="1"/>
    <col min="1457" max="1457" width="15.140625" style="14" bestFit="1" customWidth="1"/>
    <col min="1458" max="1459" width="14.5703125" style="14" bestFit="1" customWidth="1"/>
    <col min="1460" max="1460" width="14.140625" style="14" bestFit="1" customWidth="1"/>
    <col min="1461" max="1461" width="17" style="14" bestFit="1" customWidth="1"/>
    <col min="1462" max="1462" width="14.140625" style="14" bestFit="1" customWidth="1"/>
    <col min="1463" max="1463" width="11.140625" style="14" bestFit="1" customWidth="1"/>
    <col min="1464" max="1464" width="17" style="14" bestFit="1" customWidth="1"/>
    <col min="1465" max="1465" width="14.5703125" style="14" bestFit="1" customWidth="1"/>
    <col min="1466" max="1466" width="11.140625" style="14" bestFit="1" customWidth="1"/>
    <col min="1467" max="1467" width="9" style="14"/>
    <col min="1468" max="1468" width="11.140625" style="14" bestFit="1" customWidth="1"/>
    <col min="1469" max="1469" width="14.5703125" style="14" bestFit="1" customWidth="1"/>
    <col min="1470" max="1470" width="11.140625" style="14" bestFit="1" customWidth="1"/>
    <col min="1471" max="1471" width="9" style="14"/>
    <col min="1472" max="1472" width="13.140625" style="14" bestFit="1" customWidth="1"/>
    <col min="1473" max="1473" width="15.140625" style="14" bestFit="1" customWidth="1"/>
    <col min="1474" max="1475" width="14.5703125" style="14" bestFit="1" customWidth="1"/>
    <col min="1476" max="1476" width="14.140625" style="14" bestFit="1" customWidth="1"/>
    <col min="1477" max="1477" width="17" style="14" bestFit="1" customWidth="1"/>
    <col min="1478" max="1478" width="14.140625" style="14" bestFit="1" customWidth="1"/>
    <col min="1479" max="1479" width="11.140625" style="14" bestFit="1" customWidth="1"/>
    <col min="1480" max="1480" width="17" style="14" bestFit="1" customWidth="1"/>
    <col min="1481" max="1481" width="14.5703125" style="14" bestFit="1" customWidth="1"/>
    <col min="1482" max="1482" width="11.140625" style="14" bestFit="1" customWidth="1"/>
    <col min="1483" max="1483" width="9" style="14"/>
    <col min="1484" max="1484" width="11.140625" style="14" bestFit="1" customWidth="1"/>
    <col min="1485" max="1485" width="14.5703125" style="14" bestFit="1" customWidth="1"/>
    <col min="1486" max="1486" width="11.140625" style="14" bestFit="1" customWidth="1"/>
    <col min="1487" max="1487" width="9" style="14"/>
    <col min="1488" max="1488" width="13.140625" style="14" bestFit="1" customWidth="1"/>
    <col min="1489" max="1489" width="15.140625" style="14" bestFit="1" customWidth="1"/>
    <col min="1490" max="1491" width="14.5703125" style="14" bestFit="1" customWidth="1"/>
    <col min="1492" max="1492" width="14.140625" style="14" bestFit="1" customWidth="1"/>
    <col min="1493" max="1493" width="17" style="14" bestFit="1" customWidth="1"/>
    <col min="1494" max="1494" width="14.140625" style="14" bestFit="1" customWidth="1"/>
    <col min="1495" max="1495" width="11.140625" style="14" bestFit="1" customWidth="1"/>
    <col min="1496" max="1496" width="17" style="14" bestFit="1" customWidth="1"/>
    <col min="1497" max="1497" width="14.5703125" style="14" bestFit="1" customWidth="1"/>
    <col min="1498" max="1498" width="11.140625" style="14" bestFit="1" customWidth="1"/>
    <col min="1499" max="1499" width="9" style="14"/>
    <col min="1500" max="1500" width="11.140625" style="14" bestFit="1" customWidth="1"/>
    <col min="1501" max="1501" width="14.5703125" style="14" bestFit="1" customWidth="1"/>
    <col min="1502" max="1502" width="11.140625" style="14" bestFit="1" customWidth="1"/>
    <col min="1503" max="1503" width="9" style="14"/>
    <col min="1504" max="1504" width="13.140625" style="14" bestFit="1" customWidth="1"/>
    <col min="1505" max="1505" width="15.140625" style="14" bestFit="1" customWidth="1"/>
    <col min="1506" max="1507" width="14.5703125" style="14" bestFit="1" customWidth="1"/>
    <col min="1508" max="1508" width="14.140625" style="14" bestFit="1" customWidth="1"/>
    <col min="1509" max="1509" width="17" style="14" bestFit="1" customWidth="1"/>
    <col min="1510" max="1510" width="14.140625" style="14" bestFit="1" customWidth="1"/>
    <col min="1511" max="1511" width="11.140625" style="14" bestFit="1" customWidth="1"/>
    <col min="1512" max="1512" width="17" style="14" bestFit="1" customWidth="1"/>
    <col min="1513" max="1513" width="14.5703125" style="14" bestFit="1" customWidth="1"/>
    <col min="1514" max="1514" width="11.140625" style="14" bestFit="1" customWidth="1"/>
    <col min="1515" max="1515" width="9" style="14"/>
    <col min="1516" max="1516" width="11.140625" style="14" bestFit="1" customWidth="1"/>
    <col min="1517" max="1517" width="14.5703125" style="14" bestFit="1" customWidth="1"/>
    <col min="1518" max="1518" width="11.140625" style="14" bestFit="1" customWidth="1"/>
    <col min="1519" max="1519" width="9" style="14"/>
    <col min="1520" max="1520" width="13.140625" style="14" bestFit="1" customWidth="1"/>
    <col min="1521" max="1521" width="15.140625" style="14" bestFit="1" customWidth="1"/>
    <col min="1522" max="1523" width="14.5703125" style="14" bestFit="1" customWidth="1"/>
    <col min="1524" max="1524" width="14.140625" style="14" bestFit="1" customWidth="1"/>
    <col min="1525" max="1525" width="17" style="14" bestFit="1" customWidth="1"/>
    <col min="1526" max="1526" width="14.140625" style="14" bestFit="1" customWidth="1"/>
    <col min="1527" max="1527" width="11.140625" style="14" bestFit="1" customWidth="1"/>
    <col min="1528" max="1528" width="17" style="14" bestFit="1" customWidth="1"/>
    <col min="1529" max="1529" width="14.5703125" style="14" bestFit="1" customWidth="1"/>
    <col min="1530" max="1530" width="11.140625" style="14" bestFit="1" customWidth="1"/>
    <col min="1531" max="1531" width="9" style="14"/>
    <col min="1532" max="1532" width="9.140625" style="14" customWidth="1"/>
    <col min="1533" max="1533" width="0" style="14" hidden="1" customWidth="1"/>
    <col min="1534" max="1535" width="10.42578125" style="14" bestFit="1" customWidth="1"/>
    <col min="1536" max="1536" width="8.42578125" style="14" bestFit="1" customWidth="1"/>
    <col min="1537" max="1537" width="14.5703125" style="14" customWidth="1"/>
    <col min="1538" max="1538" width="14.140625" style="14" bestFit="1" customWidth="1"/>
    <col min="1539" max="1539" width="10.5703125" style="14" customWidth="1"/>
    <col min="1540" max="1540" width="11.85546875" style="14" customWidth="1"/>
    <col min="1541" max="1541" width="15.42578125" style="14" bestFit="1" customWidth="1"/>
    <col min="1542" max="1542" width="15.140625" style="14" bestFit="1" customWidth="1"/>
    <col min="1543" max="1543" width="11.42578125" style="14" bestFit="1" customWidth="1"/>
    <col min="1544" max="1544" width="9.42578125" style="14" bestFit="1" customWidth="1"/>
    <col min="1545" max="1545" width="13.5703125" style="14" customWidth="1"/>
    <col min="1546" max="1547" width="8.42578125" style="14" bestFit="1" customWidth="1"/>
    <col min="1548" max="1548" width="10.42578125" style="14" bestFit="1" customWidth="1"/>
    <col min="1549" max="1549" width="14.140625" style="14" customWidth="1"/>
    <col min="1550" max="1550" width="9" style="14"/>
    <col min="1551" max="1551" width="14.140625" style="14" bestFit="1" customWidth="1"/>
    <col min="1552" max="1611" width="9" style="14"/>
    <col min="1612" max="1612" width="11.140625" style="14" bestFit="1" customWidth="1"/>
    <col min="1613" max="1613" width="14.5703125" style="14" bestFit="1" customWidth="1"/>
    <col min="1614" max="1614" width="11.140625" style="14" bestFit="1" customWidth="1"/>
    <col min="1615" max="1615" width="9" style="14"/>
    <col min="1616" max="1616" width="13.140625" style="14" bestFit="1" customWidth="1"/>
    <col min="1617" max="1617" width="15.140625" style="14" bestFit="1" customWidth="1"/>
    <col min="1618" max="1619" width="14.5703125" style="14" bestFit="1" customWidth="1"/>
    <col min="1620" max="1620" width="14.140625" style="14" bestFit="1" customWidth="1"/>
    <col min="1621" max="1621" width="17" style="14" bestFit="1" customWidth="1"/>
    <col min="1622" max="1622" width="14.140625" style="14" bestFit="1" customWidth="1"/>
    <col min="1623" max="1623" width="11.140625" style="14" bestFit="1" customWidth="1"/>
    <col min="1624" max="1624" width="17" style="14" bestFit="1" customWidth="1"/>
    <col min="1625" max="1625" width="14.5703125" style="14" bestFit="1" customWidth="1"/>
    <col min="1626" max="1626" width="11.140625" style="14" bestFit="1" customWidth="1"/>
    <col min="1627" max="1627" width="9" style="14"/>
    <col min="1628" max="1628" width="11.140625" style="14" bestFit="1" customWidth="1"/>
    <col min="1629" max="1629" width="14.5703125" style="14" bestFit="1" customWidth="1"/>
    <col min="1630" max="1630" width="11.140625" style="14" bestFit="1" customWidth="1"/>
    <col min="1631" max="1631" width="9" style="14"/>
    <col min="1632" max="1632" width="13.140625" style="14" bestFit="1" customWidth="1"/>
    <col min="1633" max="1633" width="15.140625" style="14" bestFit="1" customWidth="1"/>
    <col min="1634" max="1635" width="14.5703125" style="14" bestFit="1" customWidth="1"/>
    <col min="1636" max="1636" width="14.140625" style="14" bestFit="1" customWidth="1"/>
    <col min="1637" max="1637" width="17" style="14" bestFit="1" customWidth="1"/>
    <col min="1638" max="1638" width="14.140625" style="14" bestFit="1" customWidth="1"/>
    <col min="1639" max="1639" width="11.140625" style="14" bestFit="1" customWidth="1"/>
    <col min="1640" max="1640" width="17" style="14" bestFit="1" customWidth="1"/>
    <col min="1641" max="1641" width="14.5703125" style="14" bestFit="1" customWidth="1"/>
    <col min="1642" max="1642" width="11.140625" style="14" bestFit="1" customWidth="1"/>
    <col min="1643" max="1643" width="9" style="14"/>
    <col min="1644" max="1644" width="11.140625" style="14" bestFit="1" customWidth="1"/>
    <col min="1645" max="1645" width="14.5703125" style="14" bestFit="1" customWidth="1"/>
    <col min="1646" max="1646" width="11.140625" style="14" bestFit="1" customWidth="1"/>
    <col min="1647" max="1647" width="9" style="14"/>
    <col min="1648" max="1648" width="13.140625" style="14" bestFit="1" customWidth="1"/>
    <col min="1649" max="1649" width="15.140625" style="14" bestFit="1" customWidth="1"/>
    <col min="1650" max="1651" width="14.5703125" style="14" bestFit="1" customWidth="1"/>
    <col min="1652" max="1652" width="14.140625" style="14" bestFit="1" customWidth="1"/>
    <col min="1653" max="1653" width="17" style="14" bestFit="1" customWidth="1"/>
    <col min="1654" max="1654" width="14.140625" style="14" bestFit="1" customWidth="1"/>
    <col min="1655" max="1655" width="11.140625" style="14" bestFit="1" customWidth="1"/>
    <col min="1656" max="1656" width="17" style="14" bestFit="1" customWidth="1"/>
    <col min="1657" max="1657" width="14.5703125" style="14" bestFit="1" customWidth="1"/>
    <col min="1658" max="1658" width="11.140625" style="14" bestFit="1" customWidth="1"/>
    <col min="1659" max="1659" width="9" style="14"/>
    <col min="1660" max="1660" width="11.140625" style="14" bestFit="1" customWidth="1"/>
    <col min="1661" max="1661" width="14.5703125" style="14" bestFit="1" customWidth="1"/>
    <col min="1662" max="1662" width="11.140625" style="14" bestFit="1" customWidth="1"/>
    <col min="1663" max="1663" width="9" style="14"/>
    <col min="1664" max="1664" width="13.140625" style="14" bestFit="1" customWidth="1"/>
    <col min="1665" max="1665" width="15.140625" style="14" bestFit="1" customWidth="1"/>
    <col min="1666" max="1667" width="14.5703125" style="14" bestFit="1" customWidth="1"/>
    <col min="1668" max="1668" width="14.140625" style="14" bestFit="1" customWidth="1"/>
    <col min="1669" max="1669" width="17" style="14" bestFit="1" customWidth="1"/>
    <col min="1670" max="1670" width="14.140625" style="14" bestFit="1" customWidth="1"/>
    <col min="1671" max="1671" width="11.140625" style="14" bestFit="1" customWidth="1"/>
    <col min="1672" max="1672" width="17" style="14" bestFit="1" customWidth="1"/>
    <col min="1673" max="1673" width="14.5703125" style="14" bestFit="1" customWidth="1"/>
    <col min="1674" max="1674" width="11.140625" style="14" bestFit="1" customWidth="1"/>
    <col min="1675" max="1675" width="9" style="14"/>
    <col min="1676" max="1676" width="11.140625" style="14" bestFit="1" customWidth="1"/>
    <col min="1677" max="1677" width="14.5703125" style="14" bestFit="1" customWidth="1"/>
    <col min="1678" max="1678" width="11.140625" style="14" bestFit="1" customWidth="1"/>
    <col min="1679" max="1679" width="9" style="14"/>
    <col min="1680" max="1680" width="13.140625" style="14" bestFit="1" customWidth="1"/>
    <col min="1681" max="1681" width="15.140625" style="14" bestFit="1" customWidth="1"/>
    <col min="1682" max="1683" width="14.5703125" style="14" bestFit="1" customWidth="1"/>
    <col min="1684" max="1684" width="14.140625" style="14" bestFit="1" customWidth="1"/>
    <col min="1685" max="1685" width="17" style="14" bestFit="1" customWidth="1"/>
    <col min="1686" max="1686" width="14.140625" style="14" bestFit="1" customWidth="1"/>
    <col min="1687" max="1687" width="11.140625" style="14" bestFit="1" customWidth="1"/>
    <col min="1688" max="1688" width="17" style="14" bestFit="1" customWidth="1"/>
    <col min="1689" max="1689" width="14.5703125" style="14" bestFit="1" customWidth="1"/>
    <col min="1690" max="1690" width="11.140625" style="14" bestFit="1" customWidth="1"/>
    <col min="1691" max="1691" width="9" style="14"/>
    <col min="1692" max="1692" width="11.140625" style="14" bestFit="1" customWidth="1"/>
    <col min="1693" max="1693" width="14.5703125" style="14" bestFit="1" customWidth="1"/>
    <col min="1694" max="1694" width="11.140625" style="14" bestFit="1" customWidth="1"/>
    <col min="1695" max="1695" width="9" style="14"/>
    <col min="1696" max="1696" width="13.140625" style="14" bestFit="1" customWidth="1"/>
    <col min="1697" max="1697" width="15.140625" style="14" bestFit="1" customWidth="1"/>
    <col min="1698" max="1699" width="14.5703125" style="14" bestFit="1" customWidth="1"/>
    <col min="1700" max="1700" width="14.140625" style="14" bestFit="1" customWidth="1"/>
    <col min="1701" max="1701" width="17" style="14" bestFit="1" customWidth="1"/>
    <col min="1702" max="1702" width="14.140625" style="14" bestFit="1" customWidth="1"/>
    <col min="1703" max="1703" width="11.140625" style="14" bestFit="1" customWidth="1"/>
    <col min="1704" max="1704" width="17" style="14" bestFit="1" customWidth="1"/>
    <col min="1705" max="1705" width="14.5703125" style="14" bestFit="1" customWidth="1"/>
    <col min="1706" max="1706" width="11.140625" style="14" bestFit="1" customWidth="1"/>
    <col min="1707" max="1707" width="9" style="14"/>
    <col min="1708" max="1708" width="11.140625" style="14" bestFit="1" customWidth="1"/>
    <col min="1709" max="1709" width="14.5703125" style="14" bestFit="1" customWidth="1"/>
    <col min="1710" max="1710" width="11.140625" style="14" bestFit="1" customWidth="1"/>
    <col min="1711" max="1711" width="9" style="14"/>
    <col min="1712" max="1712" width="13.140625" style="14" bestFit="1" customWidth="1"/>
    <col min="1713" max="1713" width="15.140625" style="14" bestFit="1" customWidth="1"/>
    <col min="1714" max="1715" width="14.5703125" style="14" bestFit="1" customWidth="1"/>
    <col min="1716" max="1716" width="14.140625" style="14" bestFit="1" customWidth="1"/>
    <col min="1717" max="1717" width="17" style="14" bestFit="1" customWidth="1"/>
    <col min="1718" max="1718" width="14.140625" style="14" bestFit="1" customWidth="1"/>
    <col min="1719" max="1719" width="11.140625" style="14" bestFit="1" customWidth="1"/>
    <col min="1720" max="1720" width="17" style="14" bestFit="1" customWidth="1"/>
    <col min="1721" max="1721" width="14.5703125" style="14" bestFit="1" customWidth="1"/>
    <col min="1722" max="1722" width="11.140625" style="14" bestFit="1" customWidth="1"/>
    <col min="1723" max="1723" width="9" style="14"/>
    <col min="1724" max="1724" width="11.140625" style="14" bestFit="1" customWidth="1"/>
    <col min="1725" max="1725" width="14.5703125" style="14" bestFit="1" customWidth="1"/>
    <col min="1726" max="1726" width="11.140625" style="14" bestFit="1" customWidth="1"/>
    <col min="1727" max="1727" width="9" style="14"/>
    <col min="1728" max="1728" width="13.140625" style="14" bestFit="1" customWidth="1"/>
    <col min="1729" max="1729" width="15.140625" style="14" bestFit="1" customWidth="1"/>
    <col min="1730" max="1731" width="14.5703125" style="14" bestFit="1" customWidth="1"/>
    <col min="1732" max="1732" width="14.140625" style="14" bestFit="1" customWidth="1"/>
    <col min="1733" max="1733" width="17" style="14" bestFit="1" customWidth="1"/>
    <col min="1734" max="1734" width="14.140625" style="14" bestFit="1" customWidth="1"/>
    <col min="1735" max="1735" width="11.140625" style="14" bestFit="1" customWidth="1"/>
    <col min="1736" max="1736" width="17" style="14" bestFit="1" customWidth="1"/>
    <col min="1737" max="1737" width="14.5703125" style="14" bestFit="1" customWidth="1"/>
    <col min="1738" max="1738" width="11.140625" style="14" bestFit="1" customWidth="1"/>
    <col min="1739" max="1739" width="9" style="14"/>
    <col min="1740" max="1740" width="11.140625" style="14" bestFit="1" customWidth="1"/>
    <col min="1741" max="1741" width="14.5703125" style="14" bestFit="1" customWidth="1"/>
    <col min="1742" max="1742" width="11.140625" style="14" bestFit="1" customWidth="1"/>
    <col min="1743" max="1743" width="9" style="14"/>
    <col min="1744" max="1744" width="13.140625" style="14" bestFit="1" customWidth="1"/>
    <col min="1745" max="1745" width="15.140625" style="14" bestFit="1" customWidth="1"/>
    <col min="1746" max="1747" width="14.5703125" style="14" bestFit="1" customWidth="1"/>
    <col min="1748" max="1748" width="14.140625" style="14" bestFit="1" customWidth="1"/>
    <col min="1749" max="1749" width="17" style="14" bestFit="1" customWidth="1"/>
    <col min="1750" max="1750" width="14.140625" style="14" bestFit="1" customWidth="1"/>
    <col min="1751" max="1751" width="11.140625" style="14" bestFit="1" customWidth="1"/>
    <col min="1752" max="1752" width="17" style="14" bestFit="1" customWidth="1"/>
    <col min="1753" max="1753" width="14.5703125" style="14" bestFit="1" customWidth="1"/>
    <col min="1754" max="1754" width="11.140625" style="14" bestFit="1" customWidth="1"/>
    <col min="1755" max="1755" width="9" style="14"/>
    <col min="1756" max="1756" width="11.140625" style="14" bestFit="1" customWidth="1"/>
    <col min="1757" max="1757" width="14.5703125" style="14" bestFit="1" customWidth="1"/>
    <col min="1758" max="1758" width="11.140625" style="14" bestFit="1" customWidth="1"/>
    <col min="1759" max="1759" width="9" style="14"/>
    <col min="1760" max="1760" width="13.140625" style="14" bestFit="1" customWidth="1"/>
    <col min="1761" max="1761" width="15.140625" style="14" bestFit="1" customWidth="1"/>
    <col min="1762" max="1763" width="14.5703125" style="14" bestFit="1" customWidth="1"/>
    <col min="1764" max="1764" width="14.140625" style="14" bestFit="1" customWidth="1"/>
    <col min="1765" max="1765" width="17" style="14" bestFit="1" customWidth="1"/>
    <col min="1766" max="1766" width="14.140625" style="14" bestFit="1" customWidth="1"/>
    <col min="1767" max="1767" width="11.140625" style="14" bestFit="1" customWidth="1"/>
    <col min="1768" max="1768" width="17" style="14" bestFit="1" customWidth="1"/>
    <col min="1769" max="1769" width="14.5703125" style="14" bestFit="1" customWidth="1"/>
    <col min="1770" max="1770" width="11.140625" style="14" bestFit="1" customWidth="1"/>
    <col min="1771" max="1771" width="9" style="14"/>
    <col min="1772" max="1772" width="11.140625" style="14" bestFit="1" customWidth="1"/>
    <col min="1773" max="1773" width="14.5703125" style="14" bestFit="1" customWidth="1"/>
    <col min="1774" max="1774" width="11.140625" style="14" bestFit="1" customWidth="1"/>
    <col min="1775" max="1775" width="9" style="14"/>
    <col min="1776" max="1776" width="13.140625" style="14" bestFit="1" customWidth="1"/>
    <col min="1777" max="1777" width="15.140625" style="14" bestFit="1" customWidth="1"/>
    <col min="1778" max="1779" width="14.5703125" style="14" bestFit="1" customWidth="1"/>
    <col min="1780" max="1780" width="14.140625" style="14" bestFit="1" customWidth="1"/>
    <col min="1781" max="1781" width="17" style="14" bestFit="1" customWidth="1"/>
    <col min="1782" max="1782" width="14.140625" style="14" bestFit="1" customWidth="1"/>
    <col min="1783" max="1783" width="11.140625" style="14" bestFit="1" customWidth="1"/>
    <col min="1784" max="1784" width="17" style="14" bestFit="1" customWidth="1"/>
    <col min="1785" max="1785" width="14.5703125" style="14" bestFit="1" customWidth="1"/>
    <col min="1786" max="1786" width="11.140625" style="14" bestFit="1" customWidth="1"/>
    <col min="1787" max="1787" width="9" style="14"/>
    <col min="1788" max="1788" width="9.140625" style="14" customWidth="1"/>
    <col min="1789" max="1789" width="0" style="14" hidden="1" customWidth="1"/>
    <col min="1790" max="1791" width="10.42578125" style="14" bestFit="1" customWidth="1"/>
    <col min="1792" max="1792" width="8.42578125" style="14" bestFit="1" customWidth="1"/>
    <col min="1793" max="1793" width="14.5703125" style="14" customWidth="1"/>
    <col min="1794" max="1794" width="14.140625" style="14" bestFit="1" customWidth="1"/>
    <col min="1795" max="1795" width="10.5703125" style="14" customWidth="1"/>
    <col min="1796" max="1796" width="11.85546875" style="14" customWidth="1"/>
    <col min="1797" max="1797" width="15.42578125" style="14" bestFit="1" customWidth="1"/>
    <col min="1798" max="1798" width="15.140625" style="14" bestFit="1" customWidth="1"/>
    <col min="1799" max="1799" width="11.42578125" style="14" bestFit="1" customWidth="1"/>
    <col min="1800" max="1800" width="9.42578125" style="14" bestFit="1" customWidth="1"/>
    <col min="1801" max="1801" width="13.5703125" style="14" customWidth="1"/>
    <col min="1802" max="1803" width="8.42578125" style="14" bestFit="1" customWidth="1"/>
    <col min="1804" max="1804" width="10.42578125" style="14" bestFit="1" customWidth="1"/>
    <col min="1805" max="1805" width="14.140625" style="14" customWidth="1"/>
    <col min="1806" max="1806" width="9" style="14"/>
    <col min="1807" max="1807" width="14.140625" style="14" bestFit="1" customWidth="1"/>
    <col min="1808" max="1867" width="9" style="14"/>
    <col min="1868" max="1868" width="11.140625" style="14" bestFit="1" customWidth="1"/>
    <col min="1869" max="1869" width="14.5703125" style="14" bestFit="1" customWidth="1"/>
    <col min="1870" max="1870" width="11.140625" style="14" bestFit="1" customWidth="1"/>
    <col min="1871" max="1871" width="9" style="14"/>
    <col min="1872" max="1872" width="13.140625" style="14" bestFit="1" customWidth="1"/>
    <col min="1873" max="1873" width="15.140625" style="14" bestFit="1" customWidth="1"/>
    <col min="1874" max="1875" width="14.5703125" style="14" bestFit="1" customWidth="1"/>
    <col min="1876" max="1876" width="14.140625" style="14" bestFit="1" customWidth="1"/>
    <col min="1877" max="1877" width="17" style="14" bestFit="1" customWidth="1"/>
    <col min="1878" max="1878" width="14.140625" style="14" bestFit="1" customWidth="1"/>
    <col min="1879" max="1879" width="11.140625" style="14" bestFit="1" customWidth="1"/>
    <col min="1880" max="1880" width="17" style="14" bestFit="1" customWidth="1"/>
    <col min="1881" max="1881" width="14.5703125" style="14" bestFit="1" customWidth="1"/>
    <col min="1882" max="1882" width="11.140625" style="14" bestFit="1" customWidth="1"/>
    <col min="1883" max="1883" width="9" style="14"/>
    <col min="1884" max="1884" width="11.140625" style="14" bestFit="1" customWidth="1"/>
    <col min="1885" max="1885" width="14.5703125" style="14" bestFit="1" customWidth="1"/>
    <col min="1886" max="1886" width="11.140625" style="14" bestFit="1" customWidth="1"/>
    <col min="1887" max="1887" width="9" style="14"/>
    <col min="1888" max="1888" width="13.140625" style="14" bestFit="1" customWidth="1"/>
    <col min="1889" max="1889" width="15.140625" style="14" bestFit="1" customWidth="1"/>
    <col min="1890" max="1891" width="14.5703125" style="14" bestFit="1" customWidth="1"/>
    <col min="1892" max="1892" width="14.140625" style="14" bestFit="1" customWidth="1"/>
    <col min="1893" max="1893" width="17" style="14" bestFit="1" customWidth="1"/>
    <col min="1894" max="1894" width="14.140625" style="14" bestFit="1" customWidth="1"/>
    <col min="1895" max="1895" width="11.140625" style="14" bestFit="1" customWidth="1"/>
    <col min="1896" max="1896" width="17" style="14" bestFit="1" customWidth="1"/>
    <col min="1897" max="1897" width="14.5703125" style="14" bestFit="1" customWidth="1"/>
    <col min="1898" max="1898" width="11.140625" style="14" bestFit="1" customWidth="1"/>
    <col min="1899" max="1899" width="9" style="14"/>
    <col min="1900" max="1900" width="11.140625" style="14" bestFit="1" customWidth="1"/>
    <col min="1901" max="1901" width="14.5703125" style="14" bestFit="1" customWidth="1"/>
    <col min="1902" max="1902" width="11.140625" style="14" bestFit="1" customWidth="1"/>
    <col min="1903" max="1903" width="9" style="14"/>
    <col min="1904" max="1904" width="13.140625" style="14" bestFit="1" customWidth="1"/>
    <col min="1905" max="1905" width="15.140625" style="14" bestFit="1" customWidth="1"/>
    <col min="1906" max="1907" width="14.5703125" style="14" bestFit="1" customWidth="1"/>
    <col min="1908" max="1908" width="14.140625" style="14" bestFit="1" customWidth="1"/>
    <col min="1909" max="1909" width="17" style="14" bestFit="1" customWidth="1"/>
    <col min="1910" max="1910" width="14.140625" style="14" bestFit="1" customWidth="1"/>
    <col min="1911" max="1911" width="11.140625" style="14" bestFit="1" customWidth="1"/>
    <col min="1912" max="1912" width="17" style="14" bestFit="1" customWidth="1"/>
    <col min="1913" max="1913" width="14.5703125" style="14" bestFit="1" customWidth="1"/>
    <col min="1914" max="1914" width="11.140625" style="14" bestFit="1" customWidth="1"/>
    <col min="1915" max="1915" width="9" style="14"/>
    <col min="1916" max="1916" width="11.140625" style="14" bestFit="1" customWidth="1"/>
    <col min="1917" max="1917" width="14.5703125" style="14" bestFit="1" customWidth="1"/>
    <col min="1918" max="1918" width="11.140625" style="14" bestFit="1" customWidth="1"/>
    <col min="1919" max="1919" width="9" style="14"/>
    <col min="1920" max="1920" width="13.140625" style="14" bestFit="1" customWidth="1"/>
    <col min="1921" max="1921" width="15.140625" style="14" bestFit="1" customWidth="1"/>
    <col min="1922" max="1923" width="14.5703125" style="14" bestFit="1" customWidth="1"/>
    <col min="1924" max="1924" width="14.140625" style="14" bestFit="1" customWidth="1"/>
    <col min="1925" max="1925" width="17" style="14" bestFit="1" customWidth="1"/>
    <col min="1926" max="1926" width="14.140625" style="14" bestFit="1" customWidth="1"/>
    <col min="1927" max="1927" width="11.140625" style="14" bestFit="1" customWidth="1"/>
    <col min="1928" max="1928" width="17" style="14" bestFit="1" customWidth="1"/>
    <col min="1929" max="1929" width="14.5703125" style="14" bestFit="1" customWidth="1"/>
    <col min="1930" max="1930" width="11.140625" style="14" bestFit="1" customWidth="1"/>
    <col min="1931" max="1931" width="9" style="14"/>
    <col min="1932" max="1932" width="11.140625" style="14" bestFit="1" customWidth="1"/>
    <col min="1933" max="1933" width="14.5703125" style="14" bestFit="1" customWidth="1"/>
    <col min="1934" max="1934" width="11.140625" style="14" bestFit="1" customWidth="1"/>
    <col min="1935" max="1935" width="9" style="14"/>
    <col min="1936" max="1936" width="13.140625" style="14" bestFit="1" customWidth="1"/>
    <col min="1937" max="1937" width="15.140625" style="14" bestFit="1" customWidth="1"/>
    <col min="1938" max="1939" width="14.5703125" style="14" bestFit="1" customWidth="1"/>
    <col min="1940" max="1940" width="14.140625" style="14" bestFit="1" customWidth="1"/>
    <col min="1941" max="1941" width="17" style="14" bestFit="1" customWidth="1"/>
    <col min="1942" max="1942" width="14.140625" style="14" bestFit="1" customWidth="1"/>
    <col min="1943" max="1943" width="11.140625" style="14" bestFit="1" customWidth="1"/>
    <col min="1944" max="1944" width="17" style="14" bestFit="1" customWidth="1"/>
    <col min="1945" max="1945" width="14.5703125" style="14" bestFit="1" customWidth="1"/>
    <col min="1946" max="1946" width="11.140625" style="14" bestFit="1" customWidth="1"/>
    <col min="1947" max="1947" width="9" style="14"/>
    <col min="1948" max="1948" width="11.140625" style="14" bestFit="1" customWidth="1"/>
    <col min="1949" max="1949" width="14.5703125" style="14" bestFit="1" customWidth="1"/>
    <col min="1950" max="1950" width="11.140625" style="14" bestFit="1" customWidth="1"/>
    <col min="1951" max="1951" width="9" style="14"/>
    <col min="1952" max="1952" width="13.140625" style="14" bestFit="1" customWidth="1"/>
    <col min="1953" max="1953" width="15.140625" style="14" bestFit="1" customWidth="1"/>
    <col min="1954" max="1955" width="14.5703125" style="14" bestFit="1" customWidth="1"/>
    <col min="1956" max="1956" width="14.140625" style="14" bestFit="1" customWidth="1"/>
    <col min="1957" max="1957" width="17" style="14" bestFit="1" customWidth="1"/>
    <col min="1958" max="1958" width="14.140625" style="14" bestFit="1" customWidth="1"/>
    <col min="1959" max="1959" width="11.140625" style="14" bestFit="1" customWidth="1"/>
    <col min="1960" max="1960" width="17" style="14" bestFit="1" customWidth="1"/>
    <col min="1961" max="1961" width="14.5703125" style="14" bestFit="1" customWidth="1"/>
    <col min="1962" max="1962" width="11.140625" style="14" bestFit="1" customWidth="1"/>
    <col min="1963" max="1963" width="9" style="14"/>
    <col min="1964" max="1964" width="11.140625" style="14" bestFit="1" customWidth="1"/>
    <col min="1965" max="1965" width="14.5703125" style="14" bestFit="1" customWidth="1"/>
    <col min="1966" max="1966" width="11.140625" style="14" bestFit="1" customWidth="1"/>
    <col min="1967" max="1967" width="9" style="14"/>
    <col min="1968" max="1968" width="13.140625" style="14" bestFit="1" customWidth="1"/>
    <col min="1969" max="1969" width="15.140625" style="14" bestFit="1" customWidth="1"/>
    <col min="1970" max="1971" width="14.5703125" style="14" bestFit="1" customWidth="1"/>
    <col min="1972" max="1972" width="14.140625" style="14" bestFit="1" customWidth="1"/>
    <col min="1973" max="1973" width="17" style="14" bestFit="1" customWidth="1"/>
    <col min="1974" max="1974" width="14.140625" style="14" bestFit="1" customWidth="1"/>
    <col min="1975" max="1975" width="11.140625" style="14" bestFit="1" customWidth="1"/>
    <col min="1976" max="1976" width="17" style="14" bestFit="1" customWidth="1"/>
    <col min="1977" max="1977" width="14.5703125" style="14" bestFit="1" customWidth="1"/>
    <col min="1978" max="1978" width="11.140625" style="14" bestFit="1" customWidth="1"/>
    <col min="1979" max="1979" width="9" style="14"/>
    <col min="1980" max="1980" width="11.140625" style="14" bestFit="1" customWidth="1"/>
    <col min="1981" max="1981" width="14.5703125" style="14" bestFit="1" customWidth="1"/>
    <col min="1982" max="1982" width="11.140625" style="14" bestFit="1" customWidth="1"/>
    <col min="1983" max="1983" width="9" style="14"/>
    <col min="1984" max="1984" width="13.140625" style="14" bestFit="1" customWidth="1"/>
    <col min="1985" max="1985" width="15.140625" style="14" bestFit="1" customWidth="1"/>
    <col min="1986" max="1987" width="14.5703125" style="14" bestFit="1" customWidth="1"/>
    <col min="1988" max="1988" width="14.140625" style="14" bestFit="1" customWidth="1"/>
    <col min="1989" max="1989" width="17" style="14" bestFit="1" customWidth="1"/>
    <col min="1990" max="1990" width="14.140625" style="14" bestFit="1" customWidth="1"/>
    <col min="1991" max="1991" width="11.140625" style="14" bestFit="1" customWidth="1"/>
    <col min="1992" max="1992" width="17" style="14" bestFit="1" customWidth="1"/>
    <col min="1993" max="1993" width="14.5703125" style="14" bestFit="1" customWidth="1"/>
    <col min="1994" max="1994" width="11.140625" style="14" bestFit="1" customWidth="1"/>
    <col min="1995" max="1995" width="9" style="14"/>
    <col min="1996" max="1996" width="11.140625" style="14" bestFit="1" customWidth="1"/>
    <col min="1997" max="1997" width="14.5703125" style="14" bestFit="1" customWidth="1"/>
    <col min="1998" max="1998" width="11.140625" style="14" bestFit="1" customWidth="1"/>
    <col min="1999" max="1999" width="9" style="14"/>
    <col min="2000" max="2000" width="13.140625" style="14" bestFit="1" customWidth="1"/>
    <col min="2001" max="2001" width="15.140625" style="14" bestFit="1" customWidth="1"/>
    <col min="2002" max="2003" width="14.5703125" style="14" bestFit="1" customWidth="1"/>
    <col min="2004" max="2004" width="14.140625" style="14" bestFit="1" customWidth="1"/>
    <col min="2005" max="2005" width="17" style="14" bestFit="1" customWidth="1"/>
    <col min="2006" max="2006" width="14.140625" style="14" bestFit="1" customWidth="1"/>
    <col min="2007" max="2007" width="11.140625" style="14" bestFit="1" customWidth="1"/>
    <col min="2008" max="2008" width="17" style="14" bestFit="1" customWidth="1"/>
    <col min="2009" max="2009" width="14.5703125" style="14" bestFit="1" customWidth="1"/>
    <col min="2010" max="2010" width="11.140625" style="14" bestFit="1" customWidth="1"/>
    <col min="2011" max="2011" width="9" style="14"/>
    <col min="2012" max="2012" width="11.140625" style="14" bestFit="1" customWidth="1"/>
    <col min="2013" max="2013" width="14.5703125" style="14" bestFit="1" customWidth="1"/>
    <col min="2014" max="2014" width="11.140625" style="14" bestFit="1" customWidth="1"/>
    <col min="2015" max="2015" width="9" style="14"/>
    <col min="2016" max="2016" width="13.140625" style="14" bestFit="1" customWidth="1"/>
    <col min="2017" max="2017" width="15.140625" style="14" bestFit="1" customWidth="1"/>
    <col min="2018" max="2019" width="14.5703125" style="14" bestFit="1" customWidth="1"/>
    <col min="2020" max="2020" width="14.140625" style="14" bestFit="1" customWidth="1"/>
    <col min="2021" max="2021" width="17" style="14" bestFit="1" customWidth="1"/>
    <col min="2022" max="2022" width="14.140625" style="14" bestFit="1" customWidth="1"/>
    <col min="2023" max="2023" width="11.140625" style="14" bestFit="1" customWidth="1"/>
    <col min="2024" max="2024" width="17" style="14" bestFit="1" customWidth="1"/>
    <col min="2025" max="2025" width="14.5703125" style="14" bestFit="1" customWidth="1"/>
    <col min="2026" max="2026" width="11.140625" style="14" bestFit="1" customWidth="1"/>
    <col min="2027" max="2027" width="9" style="14"/>
    <col min="2028" max="2028" width="11.140625" style="14" bestFit="1" customWidth="1"/>
    <col min="2029" max="2029" width="14.5703125" style="14" bestFit="1" customWidth="1"/>
    <col min="2030" max="2030" width="11.140625" style="14" bestFit="1" customWidth="1"/>
    <col min="2031" max="2031" width="9" style="14"/>
    <col min="2032" max="2032" width="13.140625" style="14" bestFit="1" customWidth="1"/>
    <col min="2033" max="2033" width="15.140625" style="14" bestFit="1" customWidth="1"/>
    <col min="2034" max="2035" width="14.5703125" style="14" bestFit="1" customWidth="1"/>
    <col min="2036" max="2036" width="14.140625" style="14" bestFit="1" customWidth="1"/>
    <col min="2037" max="2037" width="17" style="14" bestFit="1" customWidth="1"/>
    <col min="2038" max="2038" width="14.140625" style="14" bestFit="1" customWidth="1"/>
    <col min="2039" max="2039" width="11.140625" style="14" bestFit="1" customWidth="1"/>
    <col min="2040" max="2040" width="17" style="14" bestFit="1" customWidth="1"/>
    <col min="2041" max="2041" width="14.5703125" style="14" bestFit="1" customWidth="1"/>
    <col min="2042" max="2042" width="11.140625" style="14" bestFit="1" customWidth="1"/>
    <col min="2043" max="2043" width="9" style="14"/>
    <col min="2044" max="2044" width="9.140625" style="14" customWidth="1"/>
    <col min="2045" max="2045" width="0" style="14" hidden="1" customWidth="1"/>
    <col min="2046" max="2047" width="10.42578125" style="14" bestFit="1" customWidth="1"/>
    <col min="2048" max="2048" width="8.42578125" style="14" bestFit="1" customWidth="1"/>
    <col min="2049" max="2049" width="14.5703125" style="14" customWidth="1"/>
    <col min="2050" max="2050" width="14.140625" style="14" bestFit="1" customWidth="1"/>
    <col min="2051" max="2051" width="10.5703125" style="14" customWidth="1"/>
    <col min="2052" max="2052" width="11.85546875" style="14" customWidth="1"/>
    <col min="2053" max="2053" width="15.42578125" style="14" bestFit="1" customWidth="1"/>
    <col min="2054" max="2054" width="15.140625" style="14" bestFit="1" customWidth="1"/>
    <col min="2055" max="2055" width="11.42578125" style="14" bestFit="1" customWidth="1"/>
    <col min="2056" max="2056" width="9.42578125" style="14" bestFit="1" customWidth="1"/>
    <col min="2057" max="2057" width="13.5703125" style="14" customWidth="1"/>
    <col min="2058" max="2059" width="8.42578125" style="14" bestFit="1" customWidth="1"/>
    <col min="2060" max="2060" width="10.42578125" style="14" bestFit="1" customWidth="1"/>
    <col min="2061" max="2061" width="14.140625" style="14" customWidth="1"/>
    <col min="2062" max="2062" width="9" style="14"/>
    <col min="2063" max="2063" width="14.140625" style="14" bestFit="1" customWidth="1"/>
    <col min="2064" max="2123" width="9" style="14"/>
    <col min="2124" max="2124" width="11.140625" style="14" bestFit="1" customWidth="1"/>
    <col min="2125" max="2125" width="14.5703125" style="14" bestFit="1" customWidth="1"/>
    <col min="2126" max="2126" width="11.140625" style="14" bestFit="1" customWidth="1"/>
    <col min="2127" max="2127" width="9" style="14"/>
    <col min="2128" max="2128" width="13.140625" style="14" bestFit="1" customWidth="1"/>
    <col min="2129" max="2129" width="15.140625" style="14" bestFit="1" customWidth="1"/>
    <col min="2130" max="2131" width="14.5703125" style="14" bestFit="1" customWidth="1"/>
    <col min="2132" max="2132" width="14.140625" style="14" bestFit="1" customWidth="1"/>
    <col min="2133" max="2133" width="17" style="14" bestFit="1" customWidth="1"/>
    <col min="2134" max="2134" width="14.140625" style="14" bestFit="1" customWidth="1"/>
    <col min="2135" max="2135" width="11.140625" style="14" bestFit="1" customWidth="1"/>
    <col min="2136" max="2136" width="17" style="14" bestFit="1" customWidth="1"/>
    <col min="2137" max="2137" width="14.5703125" style="14" bestFit="1" customWidth="1"/>
    <col min="2138" max="2138" width="11.140625" style="14" bestFit="1" customWidth="1"/>
    <col min="2139" max="2139" width="9" style="14"/>
    <col min="2140" max="2140" width="11.140625" style="14" bestFit="1" customWidth="1"/>
    <col min="2141" max="2141" width="14.5703125" style="14" bestFit="1" customWidth="1"/>
    <col min="2142" max="2142" width="11.140625" style="14" bestFit="1" customWidth="1"/>
    <col min="2143" max="2143" width="9" style="14"/>
    <col min="2144" max="2144" width="13.140625" style="14" bestFit="1" customWidth="1"/>
    <col min="2145" max="2145" width="15.140625" style="14" bestFit="1" customWidth="1"/>
    <col min="2146" max="2147" width="14.5703125" style="14" bestFit="1" customWidth="1"/>
    <col min="2148" max="2148" width="14.140625" style="14" bestFit="1" customWidth="1"/>
    <col min="2149" max="2149" width="17" style="14" bestFit="1" customWidth="1"/>
    <col min="2150" max="2150" width="14.140625" style="14" bestFit="1" customWidth="1"/>
    <col min="2151" max="2151" width="11.140625" style="14" bestFit="1" customWidth="1"/>
    <col min="2152" max="2152" width="17" style="14" bestFit="1" customWidth="1"/>
    <col min="2153" max="2153" width="14.5703125" style="14" bestFit="1" customWidth="1"/>
    <col min="2154" max="2154" width="11.140625" style="14" bestFit="1" customWidth="1"/>
    <col min="2155" max="2155" width="9" style="14"/>
    <col min="2156" max="2156" width="11.140625" style="14" bestFit="1" customWidth="1"/>
    <col min="2157" max="2157" width="14.5703125" style="14" bestFit="1" customWidth="1"/>
    <col min="2158" max="2158" width="11.140625" style="14" bestFit="1" customWidth="1"/>
    <col min="2159" max="2159" width="9" style="14"/>
    <col min="2160" max="2160" width="13.140625" style="14" bestFit="1" customWidth="1"/>
    <col min="2161" max="2161" width="15.140625" style="14" bestFit="1" customWidth="1"/>
    <col min="2162" max="2163" width="14.5703125" style="14" bestFit="1" customWidth="1"/>
    <col min="2164" max="2164" width="14.140625" style="14" bestFit="1" customWidth="1"/>
    <col min="2165" max="2165" width="17" style="14" bestFit="1" customWidth="1"/>
    <col min="2166" max="2166" width="14.140625" style="14" bestFit="1" customWidth="1"/>
    <col min="2167" max="2167" width="11.140625" style="14" bestFit="1" customWidth="1"/>
    <col min="2168" max="2168" width="17" style="14" bestFit="1" customWidth="1"/>
    <col min="2169" max="2169" width="14.5703125" style="14" bestFit="1" customWidth="1"/>
    <col min="2170" max="2170" width="11.140625" style="14" bestFit="1" customWidth="1"/>
    <col min="2171" max="2171" width="9" style="14"/>
    <col min="2172" max="2172" width="11.140625" style="14" bestFit="1" customWidth="1"/>
    <col min="2173" max="2173" width="14.5703125" style="14" bestFit="1" customWidth="1"/>
    <col min="2174" max="2174" width="11.140625" style="14" bestFit="1" customWidth="1"/>
    <col min="2175" max="2175" width="9" style="14"/>
    <col min="2176" max="2176" width="13.140625" style="14" bestFit="1" customWidth="1"/>
    <col min="2177" max="2177" width="15.140625" style="14" bestFit="1" customWidth="1"/>
    <col min="2178" max="2179" width="14.5703125" style="14" bestFit="1" customWidth="1"/>
    <col min="2180" max="2180" width="14.140625" style="14" bestFit="1" customWidth="1"/>
    <col min="2181" max="2181" width="17" style="14" bestFit="1" customWidth="1"/>
    <col min="2182" max="2182" width="14.140625" style="14" bestFit="1" customWidth="1"/>
    <col min="2183" max="2183" width="11.140625" style="14" bestFit="1" customWidth="1"/>
    <col min="2184" max="2184" width="17" style="14" bestFit="1" customWidth="1"/>
    <col min="2185" max="2185" width="14.5703125" style="14" bestFit="1" customWidth="1"/>
    <col min="2186" max="2186" width="11.140625" style="14" bestFit="1" customWidth="1"/>
    <col min="2187" max="2187" width="9" style="14"/>
    <col min="2188" max="2188" width="11.140625" style="14" bestFit="1" customWidth="1"/>
    <col min="2189" max="2189" width="14.5703125" style="14" bestFit="1" customWidth="1"/>
    <col min="2190" max="2190" width="11.140625" style="14" bestFit="1" customWidth="1"/>
    <col min="2191" max="2191" width="9" style="14"/>
    <col min="2192" max="2192" width="13.140625" style="14" bestFit="1" customWidth="1"/>
    <col min="2193" max="2193" width="15.140625" style="14" bestFit="1" customWidth="1"/>
    <col min="2194" max="2195" width="14.5703125" style="14" bestFit="1" customWidth="1"/>
    <col min="2196" max="2196" width="14.140625" style="14" bestFit="1" customWidth="1"/>
    <col min="2197" max="2197" width="17" style="14" bestFit="1" customWidth="1"/>
    <col min="2198" max="2198" width="14.140625" style="14" bestFit="1" customWidth="1"/>
    <col min="2199" max="2199" width="11.140625" style="14" bestFit="1" customWidth="1"/>
    <col min="2200" max="2200" width="17" style="14" bestFit="1" customWidth="1"/>
    <col min="2201" max="2201" width="14.5703125" style="14" bestFit="1" customWidth="1"/>
    <col min="2202" max="2202" width="11.140625" style="14" bestFit="1" customWidth="1"/>
    <col min="2203" max="2203" width="9" style="14"/>
    <col min="2204" max="2204" width="11.140625" style="14" bestFit="1" customWidth="1"/>
    <col min="2205" max="2205" width="14.5703125" style="14" bestFit="1" customWidth="1"/>
    <col min="2206" max="2206" width="11.140625" style="14" bestFit="1" customWidth="1"/>
    <col min="2207" max="2207" width="9" style="14"/>
    <col min="2208" max="2208" width="13.140625" style="14" bestFit="1" customWidth="1"/>
    <col min="2209" max="2209" width="15.140625" style="14" bestFit="1" customWidth="1"/>
    <col min="2210" max="2211" width="14.5703125" style="14" bestFit="1" customWidth="1"/>
    <col min="2212" max="2212" width="14.140625" style="14" bestFit="1" customWidth="1"/>
    <col min="2213" max="2213" width="17" style="14" bestFit="1" customWidth="1"/>
    <col min="2214" max="2214" width="14.140625" style="14" bestFit="1" customWidth="1"/>
    <col min="2215" max="2215" width="11.140625" style="14" bestFit="1" customWidth="1"/>
    <col min="2216" max="2216" width="17" style="14" bestFit="1" customWidth="1"/>
    <col min="2217" max="2217" width="14.5703125" style="14" bestFit="1" customWidth="1"/>
    <col min="2218" max="2218" width="11.140625" style="14" bestFit="1" customWidth="1"/>
    <col min="2219" max="2219" width="9" style="14"/>
    <col min="2220" max="2220" width="11.140625" style="14" bestFit="1" customWidth="1"/>
    <col min="2221" max="2221" width="14.5703125" style="14" bestFit="1" customWidth="1"/>
    <col min="2222" max="2222" width="11.140625" style="14" bestFit="1" customWidth="1"/>
    <col min="2223" max="2223" width="9" style="14"/>
    <col min="2224" max="2224" width="13.140625" style="14" bestFit="1" customWidth="1"/>
    <col min="2225" max="2225" width="15.140625" style="14" bestFit="1" customWidth="1"/>
    <col min="2226" max="2227" width="14.5703125" style="14" bestFit="1" customWidth="1"/>
    <col min="2228" max="2228" width="14.140625" style="14" bestFit="1" customWidth="1"/>
    <col min="2229" max="2229" width="17" style="14" bestFit="1" customWidth="1"/>
    <col min="2230" max="2230" width="14.140625" style="14" bestFit="1" customWidth="1"/>
    <col min="2231" max="2231" width="11.140625" style="14" bestFit="1" customWidth="1"/>
    <col min="2232" max="2232" width="17" style="14" bestFit="1" customWidth="1"/>
    <col min="2233" max="2233" width="14.5703125" style="14" bestFit="1" customWidth="1"/>
    <col min="2234" max="2234" width="11.140625" style="14" bestFit="1" customWidth="1"/>
    <col min="2235" max="2235" width="9" style="14"/>
    <col min="2236" max="2236" width="11.140625" style="14" bestFit="1" customWidth="1"/>
    <col min="2237" max="2237" width="14.5703125" style="14" bestFit="1" customWidth="1"/>
    <col min="2238" max="2238" width="11.140625" style="14" bestFit="1" customWidth="1"/>
    <col min="2239" max="2239" width="9" style="14"/>
    <col min="2240" max="2240" width="13.140625" style="14" bestFit="1" customWidth="1"/>
    <col min="2241" max="2241" width="15.140625" style="14" bestFit="1" customWidth="1"/>
    <col min="2242" max="2243" width="14.5703125" style="14" bestFit="1" customWidth="1"/>
    <col min="2244" max="2244" width="14.140625" style="14" bestFit="1" customWidth="1"/>
    <col min="2245" max="2245" width="17" style="14" bestFit="1" customWidth="1"/>
    <col min="2246" max="2246" width="14.140625" style="14" bestFit="1" customWidth="1"/>
    <col min="2247" max="2247" width="11.140625" style="14" bestFit="1" customWidth="1"/>
    <col min="2248" max="2248" width="17" style="14" bestFit="1" customWidth="1"/>
    <col min="2249" max="2249" width="14.5703125" style="14" bestFit="1" customWidth="1"/>
    <col min="2250" max="2250" width="11.140625" style="14" bestFit="1" customWidth="1"/>
    <col min="2251" max="2251" width="9" style="14"/>
    <col min="2252" max="2252" width="11.140625" style="14" bestFit="1" customWidth="1"/>
    <col min="2253" max="2253" width="14.5703125" style="14" bestFit="1" customWidth="1"/>
    <col min="2254" max="2254" width="11.140625" style="14" bestFit="1" customWidth="1"/>
    <col min="2255" max="2255" width="9" style="14"/>
    <col min="2256" max="2256" width="13.140625" style="14" bestFit="1" customWidth="1"/>
    <col min="2257" max="2257" width="15.140625" style="14" bestFit="1" customWidth="1"/>
    <col min="2258" max="2259" width="14.5703125" style="14" bestFit="1" customWidth="1"/>
    <col min="2260" max="2260" width="14.140625" style="14" bestFit="1" customWidth="1"/>
    <col min="2261" max="2261" width="17" style="14" bestFit="1" customWidth="1"/>
    <col min="2262" max="2262" width="14.140625" style="14" bestFit="1" customWidth="1"/>
    <col min="2263" max="2263" width="11.140625" style="14" bestFit="1" customWidth="1"/>
    <col min="2264" max="2264" width="17" style="14" bestFit="1" customWidth="1"/>
    <col min="2265" max="2265" width="14.5703125" style="14" bestFit="1" customWidth="1"/>
    <col min="2266" max="2266" width="11.140625" style="14" bestFit="1" customWidth="1"/>
    <col min="2267" max="2267" width="9" style="14"/>
    <col min="2268" max="2268" width="11.140625" style="14" bestFit="1" customWidth="1"/>
    <col min="2269" max="2269" width="14.5703125" style="14" bestFit="1" customWidth="1"/>
    <col min="2270" max="2270" width="11.140625" style="14" bestFit="1" customWidth="1"/>
    <col min="2271" max="2271" width="9" style="14"/>
    <col min="2272" max="2272" width="13.140625" style="14" bestFit="1" customWidth="1"/>
    <col min="2273" max="2273" width="15.140625" style="14" bestFit="1" customWidth="1"/>
    <col min="2274" max="2275" width="14.5703125" style="14" bestFit="1" customWidth="1"/>
    <col min="2276" max="2276" width="14.140625" style="14" bestFit="1" customWidth="1"/>
    <col min="2277" max="2277" width="17" style="14" bestFit="1" customWidth="1"/>
    <col min="2278" max="2278" width="14.140625" style="14" bestFit="1" customWidth="1"/>
    <col min="2279" max="2279" width="11.140625" style="14" bestFit="1" customWidth="1"/>
    <col min="2280" max="2280" width="17" style="14" bestFit="1" customWidth="1"/>
    <col min="2281" max="2281" width="14.5703125" style="14" bestFit="1" customWidth="1"/>
    <col min="2282" max="2282" width="11.140625" style="14" bestFit="1" customWidth="1"/>
    <col min="2283" max="2283" width="9" style="14"/>
    <col min="2284" max="2284" width="11.140625" style="14" bestFit="1" customWidth="1"/>
    <col min="2285" max="2285" width="14.5703125" style="14" bestFit="1" customWidth="1"/>
    <col min="2286" max="2286" width="11.140625" style="14" bestFit="1" customWidth="1"/>
    <col min="2287" max="2287" width="9" style="14"/>
    <col min="2288" max="2288" width="13.140625" style="14" bestFit="1" customWidth="1"/>
    <col min="2289" max="2289" width="15.140625" style="14" bestFit="1" customWidth="1"/>
    <col min="2290" max="2291" width="14.5703125" style="14" bestFit="1" customWidth="1"/>
    <col min="2292" max="2292" width="14.140625" style="14" bestFit="1" customWidth="1"/>
    <col min="2293" max="2293" width="17" style="14" bestFit="1" customWidth="1"/>
    <col min="2294" max="2294" width="14.140625" style="14" bestFit="1" customWidth="1"/>
    <col min="2295" max="2295" width="11.140625" style="14" bestFit="1" customWidth="1"/>
    <col min="2296" max="2296" width="17" style="14" bestFit="1" customWidth="1"/>
    <col min="2297" max="2297" width="14.5703125" style="14" bestFit="1" customWidth="1"/>
    <col min="2298" max="2298" width="11.140625" style="14" bestFit="1" customWidth="1"/>
    <col min="2299" max="2299" width="9" style="14"/>
    <col min="2300" max="2300" width="9.140625" style="14" customWidth="1"/>
    <col min="2301" max="2301" width="0" style="14" hidden="1" customWidth="1"/>
    <col min="2302" max="2303" width="10.42578125" style="14" bestFit="1" customWidth="1"/>
    <col min="2304" max="2304" width="8.42578125" style="14" bestFit="1" customWidth="1"/>
    <col min="2305" max="2305" width="14.5703125" style="14" customWidth="1"/>
    <col min="2306" max="2306" width="14.140625" style="14" bestFit="1" customWidth="1"/>
    <col min="2307" max="2307" width="10.5703125" style="14" customWidth="1"/>
    <col min="2308" max="2308" width="11.85546875" style="14" customWidth="1"/>
    <col min="2309" max="2309" width="15.42578125" style="14" bestFit="1" customWidth="1"/>
    <col min="2310" max="2310" width="15.140625" style="14" bestFit="1" customWidth="1"/>
    <col min="2311" max="2311" width="11.42578125" style="14" bestFit="1" customWidth="1"/>
    <col min="2312" max="2312" width="9.42578125" style="14" bestFit="1" customWidth="1"/>
    <col min="2313" max="2313" width="13.5703125" style="14" customWidth="1"/>
    <col min="2314" max="2315" width="8.42578125" style="14" bestFit="1" customWidth="1"/>
    <col min="2316" max="2316" width="10.42578125" style="14" bestFit="1" customWidth="1"/>
    <col min="2317" max="2317" width="14.140625" style="14" customWidth="1"/>
    <col min="2318" max="2318" width="9" style="14"/>
    <col min="2319" max="2319" width="14.140625" style="14" bestFit="1" customWidth="1"/>
    <col min="2320" max="2379" width="9" style="14"/>
    <col min="2380" max="2380" width="11.140625" style="14" bestFit="1" customWidth="1"/>
    <col min="2381" max="2381" width="14.5703125" style="14" bestFit="1" customWidth="1"/>
    <col min="2382" max="2382" width="11.140625" style="14" bestFit="1" customWidth="1"/>
    <col min="2383" max="2383" width="9" style="14"/>
    <col min="2384" max="2384" width="13.140625" style="14" bestFit="1" customWidth="1"/>
    <col min="2385" max="2385" width="15.140625" style="14" bestFit="1" customWidth="1"/>
    <col min="2386" max="2387" width="14.5703125" style="14" bestFit="1" customWidth="1"/>
    <col min="2388" max="2388" width="14.140625" style="14" bestFit="1" customWidth="1"/>
    <col min="2389" max="2389" width="17" style="14" bestFit="1" customWidth="1"/>
    <col min="2390" max="2390" width="14.140625" style="14" bestFit="1" customWidth="1"/>
    <col min="2391" max="2391" width="11.140625" style="14" bestFit="1" customWidth="1"/>
    <col min="2392" max="2392" width="17" style="14" bestFit="1" customWidth="1"/>
    <col min="2393" max="2393" width="14.5703125" style="14" bestFit="1" customWidth="1"/>
    <col min="2394" max="2394" width="11.140625" style="14" bestFit="1" customWidth="1"/>
    <col min="2395" max="2395" width="9" style="14"/>
    <col min="2396" max="2396" width="11.140625" style="14" bestFit="1" customWidth="1"/>
    <col min="2397" max="2397" width="14.5703125" style="14" bestFit="1" customWidth="1"/>
    <col min="2398" max="2398" width="11.140625" style="14" bestFit="1" customWidth="1"/>
    <col min="2399" max="2399" width="9" style="14"/>
    <col min="2400" max="2400" width="13.140625" style="14" bestFit="1" customWidth="1"/>
    <col min="2401" max="2401" width="15.140625" style="14" bestFit="1" customWidth="1"/>
    <col min="2402" max="2403" width="14.5703125" style="14" bestFit="1" customWidth="1"/>
    <col min="2404" max="2404" width="14.140625" style="14" bestFit="1" customWidth="1"/>
    <col min="2405" max="2405" width="17" style="14" bestFit="1" customWidth="1"/>
    <col min="2406" max="2406" width="14.140625" style="14" bestFit="1" customWidth="1"/>
    <col min="2407" max="2407" width="11.140625" style="14" bestFit="1" customWidth="1"/>
    <col min="2408" max="2408" width="17" style="14" bestFit="1" customWidth="1"/>
    <col min="2409" max="2409" width="14.5703125" style="14" bestFit="1" customWidth="1"/>
    <col min="2410" max="2410" width="11.140625" style="14" bestFit="1" customWidth="1"/>
    <col min="2411" max="2411" width="9" style="14"/>
    <col min="2412" max="2412" width="11.140625" style="14" bestFit="1" customWidth="1"/>
    <col min="2413" max="2413" width="14.5703125" style="14" bestFit="1" customWidth="1"/>
    <col min="2414" max="2414" width="11.140625" style="14" bestFit="1" customWidth="1"/>
    <col min="2415" max="2415" width="9" style="14"/>
    <col min="2416" max="2416" width="13.140625" style="14" bestFit="1" customWidth="1"/>
    <col min="2417" max="2417" width="15.140625" style="14" bestFit="1" customWidth="1"/>
    <col min="2418" max="2419" width="14.5703125" style="14" bestFit="1" customWidth="1"/>
    <col min="2420" max="2420" width="14.140625" style="14" bestFit="1" customWidth="1"/>
    <col min="2421" max="2421" width="17" style="14" bestFit="1" customWidth="1"/>
    <col min="2422" max="2422" width="14.140625" style="14" bestFit="1" customWidth="1"/>
    <col min="2423" max="2423" width="11.140625" style="14" bestFit="1" customWidth="1"/>
    <col min="2424" max="2424" width="17" style="14" bestFit="1" customWidth="1"/>
    <col min="2425" max="2425" width="14.5703125" style="14" bestFit="1" customWidth="1"/>
    <col min="2426" max="2426" width="11.140625" style="14" bestFit="1" customWidth="1"/>
    <col min="2427" max="2427" width="9" style="14"/>
    <col min="2428" max="2428" width="11.140625" style="14" bestFit="1" customWidth="1"/>
    <col min="2429" max="2429" width="14.5703125" style="14" bestFit="1" customWidth="1"/>
    <col min="2430" max="2430" width="11.140625" style="14" bestFit="1" customWidth="1"/>
    <col min="2431" max="2431" width="9" style="14"/>
    <col min="2432" max="2432" width="13.140625" style="14" bestFit="1" customWidth="1"/>
    <col min="2433" max="2433" width="15.140625" style="14" bestFit="1" customWidth="1"/>
    <col min="2434" max="2435" width="14.5703125" style="14" bestFit="1" customWidth="1"/>
    <col min="2436" max="2436" width="14.140625" style="14" bestFit="1" customWidth="1"/>
    <col min="2437" max="2437" width="17" style="14" bestFit="1" customWidth="1"/>
    <col min="2438" max="2438" width="14.140625" style="14" bestFit="1" customWidth="1"/>
    <col min="2439" max="2439" width="11.140625" style="14" bestFit="1" customWidth="1"/>
    <col min="2440" max="2440" width="17" style="14" bestFit="1" customWidth="1"/>
    <col min="2441" max="2441" width="14.5703125" style="14" bestFit="1" customWidth="1"/>
    <col min="2442" max="2442" width="11.140625" style="14" bestFit="1" customWidth="1"/>
    <col min="2443" max="2443" width="9" style="14"/>
    <col min="2444" max="2444" width="11.140625" style="14" bestFit="1" customWidth="1"/>
    <col min="2445" max="2445" width="14.5703125" style="14" bestFit="1" customWidth="1"/>
    <col min="2446" max="2446" width="11.140625" style="14" bestFit="1" customWidth="1"/>
    <col min="2447" max="2447" width="9" style="14"/>
    <col min="2448" max="2448" width="13.140625" style="14" bestFit="1" customWidth="1"/>
    <col min="2449" max="2449" width="15.140625" style="14" bestFit="1" customWidth="1"/>
    <col min="2450" max="2451" width="14.5703125" style="14" bestFit="1" customWidth="1"/>
    <col min="2452" max="2452" width="14.140625" style="14" bestFit="1" customWidth="1"/>
    <col min="2453" max="2453" width="17" style="14" bestFit="1" customWidth="1"/>
    <col min="2454" max="2454" width="14.140625" style="14" bestFit="1" customWidth="1"/>
    <col min="2455" max="2455" width="11.140625" style="14" bestFit="1" customWidth="1"/>
    <col min="2456" max="2456" width="17" style="14" bestFit="1" customWidth="1"/>
    <col min="2457" max="2457" width="14.5703125" style="14" bestFit="1" customWidth="1"/>
    <col min="2458" max="2458" width="11.140625" style="14" bestFit="1" customWidth="1"/>
    <col min="2459" max="2459" width="9" style="14"/>
    <col min="2460" max="2460" width="11.140625" style="14" bestFit="1" customWidth="1"/>
    <col min="2461" max="2461" width="14.5703125" style="14" bestFit="1" customWidth="1"/>
    <col min="2462" max="2462" width="11.140625" style="14" bestFit="1" customWidth="1"/>
    <col min="2463" max="2463" width="9" style="14"/>
    <col min="2464" max="2464" width="13.140625" style="14" bestFit="1" customWidth="1"/>
    <col min="2465" max="2465" width="15.140625" style="14" bestFit="1" customWidth="1"/>
    <col min="2466" max="2467" width="14.5703125" style="14" bestFit="1" customWidth="1"/>
    <col min="2468" max="2468" width="14.140625" style="14" bestFit="1" customWidth="1"/>
    <col min="2469" max="2469" width="17" style="14" bestFit="1" customWidth="1"/>
    <col min="2470" max="2470" width="14.140625" style="14" bestFit="1" customWidth="1"/>
    <col min="2471" max="2471" width="11.140625" style="14" bestFit="1" customWidth="1"/>
    <col min="2472" max="2472" width="17" style="14" bestFit="1" customWidth="1"/>
    <col min="2473" max="2473" width="14.5703125" style="14" bestFit="1" customWidth="1"/>
    <col min="2474" max="2474" width="11.140625" style="14" bestFit="1" customWidth="1"/>
    <col min="2475" max="2475" width="9" style="14"/>
    <col min="2476" max="2476" width="11.140625" style="14" bestFit="1" customWidth="1"/>
    <col min="2477" max="2477" width="14.5703125" style="14" bestFit="1" customWidth="1"/>
    <col min="2478" max="2478" width="11.140625" style="14" bestFit="1" customWidth="1"/>
    <col min="2479" max="2479" width="9" style="14"/>
    <col min="2480" max="2480" width="13.140625" style="14" bestFit="1" customWidth="1"/>
    <col min="2481" max="2481" width="15.140625" style="14" bestFit="1" customWidth="1"/>
    <col min="2482" max="2483" width="14.5703125" style="14" bestFit="1" customWidth="1"/>
    <col min="2484" max="2484" width="14.140625" style="14" bestFit="1" customWidth="1"/>
    <col min="2485" max="2485" width="17" style="14" bestFit="1" customWidth="1"/>
    <col min="2486" max="2486" width="14.140625" style="14" bestFit="1" customWidth="1"/>
    <col min="2487" max="2487" width="11.140625" style="14" bestFit="1" customWidth="1"/>
    <col min="2488" max="2488" width="17" style="14" bestFit="1" customWidth="1"/>
    <col min="2489" max="2489" width="14.5703125" style="14" bestFit="1" customWidth="1"/>
    <col min="2490" max="2490" width="11.140625" style="14" bestFit="1" customWidth="1"/>
    <col min="2491" max="2491" width="9" style="14"/>
    <col min="2492" max="2492" width="11.140625" style="14" bestFit="1" customWidth="1"/>
    <col min="2493" max="2493" width="14.5703125" style="14" bestFit="1" customWidth="1"/>
    <col min="2494" max="2494" width="11.140625" style="14" bestFit="1" customWidth="1"/>
    <col min="2495" max="2495" width="9" style="14"/>
    <col min="2496" max="2496" width="13.140625" style="14" bestFit="1" customWidth="1"/>
    <col min="2497" max="2497" width="15.140625" style="14" bestFit="1" customWidth="1"/>
    <col min="2498" max="2499" width="14.5703125" style="14" bestFit="1" customWidth="1"/>
    <col min="2500" max="2500" width="14.140625" style="14" bestFit="1" customWidth="1"/>
    <col min="2501" max="2501" width="17" style="14" bestFit="1" customWidth="1"/>
    <col min="2502" max="2502" width="14.140625" style="14" bestFit="1" customWidth="1"/>
    <col min="2503" max="2503" width="11.140625" style="14" bestFit="1" customWidth="1"/>
    <col min="2504" max="2504" width="17" style="14" bestFit="1" customWidth="1"/>
    <col min="2505" max="2505" width="14.5703125" style="14" bestFit="1" customWidth="1"/>
    <col min="2506" max="2506" width="11.140625" style="14" bestFit="1" customWidth="1"/>
    <col min="2507" max="2507" width="9" style="14"/>
    <col min="2508" max="2508" width="11.140625" style="14" bestFit="1" customWidth="1"/>
    <col min="2509" max="2509" width="14.5703125" style="14" bestFit="1" customWidth="1"/>
    <col min="2510" max="2510" width="11.140625" style="14" bestFit="1" customWidth="1"/>
    <col min="2511" max="2511" width="9" style="14"/>
    <col min="2512" max="2512" width="13.140625" style="14" bestFit="1" customWidth="1"/>
    <col min="2513" max="2513" width="15.140625" style="14" bestFit="1" customWidth="1"/>
    <col min="2514" max="2515" width="14.5703125" style="14" bestFit="1" customWidth="1"/>
    <col min="2516" max="2516" width="14.140625" style="14" bestFit="1" customWidth="1"/>
    <col min="2517" max="2517" width="17" style="14" bestFit="1" customWidth="1"/>
    <col min="2518" max="2518" width="14.140625" style="14" bestFit="1" customWidth="1"/>
    <col min="2519" max="2519" width="11.140625" style="14" bestFit="1" customWidth="1"/>
    <col min="2520" max="2520" width="17" style="14" bestFit="1" customWidth="1"/>
    <col min="2521" max="2521" width="14.5703125" style="14" bestFit="1" customWidth="1"/>
    <col min="2522" max="2522" width="11.140625" style="14" bestFit="1" customWidth="1"/>
    <col min="2523" max="2523" width="9" style="14"/>
    <col min="2524" max="2524" width="11.140625" style="14" bestFit="1" customWidth="1"/>
    <col min="2525" max="2525" width="14.5703125" style="14" bestFit="1" customWidth="1"/>
    <col min="2526" max="2526" width="11.140625" style="14" bestFit="1" customWidth="1"/>
    <col min="2527" max="2527" width="9" style="14"/>
    <col min="2528" max="2528" width="13.140625" style="14" bestFit="1" customWidth="1"/>
    <col min="2529" max="2529" width="15.140625" style="14" bestFit="1" customWidth="1"/>
    <col min="2530" max="2531" width="14.5703125" style="14" bestFit="1" customWidth="1"/>
    <col min="2532" max="2532" width="14.140625" style="14" bestFit="1" customWidth="1"/>
    <col min="2533" max="2533" width="17" style="14" bestFit="1" customWidth="1"/>
    <col min="2534" max="2534" width="14.140625" style="14" bestFit="1" customWidth="1"/>
    <col min="2535" max="2535" width="11.140625" style="14" bestFit="1" customWidth="1"/>
    <col min="2536" max="2536" width="17" style="14" bestFit="1" customWidth="1"/>
    <col min="2537" max="2537" width="14.5703125" style="14" bestFit="1" customWidth="1"/>
    <col min="2538" max="2538" width="11.140625" style="14" bestFit="1" customWidth="1"/>
    <col min="2539" max="2539" width="9" style="14"/>
    <col min="2540" max="2540" width="11.140625" style="14" bestFit="1" customWidth="1"/>
    <col min="2541" max="2541" width="14.5703125" style="14" bestFit="1" customWidth="1"/>
    <col min="2542" max="2542" width="11.140625" style="14" bestFit="1" customWidth="1"/>
    <col min="2543" max="2543" width="9" style="14"/>
    <col min="2544" max="2544" width="13.140625" style="14" bestFit="1" customWidth="1"/>
    <col min="2545" max="2545" width="15.140625" style="14" bestFit="1" customWidth="1"/>
    <col min="2546" max="2547" width="14.5703125" style="14" bestFit="1" customWidth="1"/>
    <col min="2548" max="2548" width="14.140625" style="14" bestFit="1" customWidth="1"/>
    <col min="2549" max="2549" width="17" style="14" bestFit="1" customWidth="1"/>
    <col min="2550" max="2550" width="14.140625" style="14" bestFit="1" customWidth="1"/>
    <col min="2551" max="2551" width="11.140625" style="14" bestFit="1" customWidth="1"/>
    <col min="2552" max="2552" width="17" style="14" bestFit="1" customWidth="1"/>
    <col min="2553" max="2553" width="14.5703125" style="14" bestFit="1" customWidth="1"/>
    <col min="2554" max="2554" width="11.140625" style="14" bestFit="1" customWidth="1"/>
    <col min="2555" max="2555" width="9" style="14"/>
    <col min="2556" max="2556" width="9.140625" style="14" customWidth="1"/>
    <col min="2557" max="2557" width="0" style="14" hidden="1" customWidth="1"/>
    <col min="2558" max="2559" width="10.42578125" style="14" bestFit="1" customWidth="1"/>
    <col min="2560" max="2560" width="8.42578125" style="14" bestFit="1" customWidth="1"/>
    <col min="2561" max="2561" width="14.5703125" style="14" customWidth="1"/>
    <col min="2562" max="2562" width="14.140625" style="14" bestFit="1" customWidth="1"/>
    <col min="2563" max="2563" width="10.5703125" style="14" customWidth="1"/>
    <col min="2564" max="2564" width="11.85546875" style="14" customWidth="1"/>
    <col min="2565" max="2565" width="15.42578125" style="14" bestFit="1" customWidth="1"/>
    <col min="2566" max="2566" width="15.140625" style="14" bestFit="1" customWidth="1"/>
    <col min="2567" max="2567" width="11.42578125" style="14" bestFit="1" customWidth="1"/>
    <col min="2568" max="2568" width="9.42578125" style="14" bestFit="1" customWidth="1"/>
    <col min="2569" max="2569" width="13.5703125" style="14" customWidth="1"/>
    <col min="2570" max="2571" width="8.42578125" style="14" bestFit="1" customWidth="1"/>
    <col min="2572" max="2572" width="10.42578125" style="14" bestFit="1" customWidth="1"/>
    <col min="2573" max="2573" width="14.140625" style="14" customWidth="1"/>
    <col min="2574" max="2574" width="9" style="14"/>
    <col min="2575" max="2575" width="14.140625" style="14" bestFit="1" customWidth="1"/>
    <col min="2576" max="2635" width="9" style="14"/>
    <col min="2636" max="2636" width="11.140625" style="14" bestFit="1" customWidth="1"/>
    <col min="2637" max="2637" width="14.5703125" style="14" bestFit="1" customWidth="1"/>
    <col min="2638" max="2638" width="11.140625" style="14" bestFit="1" customWidth="1"/>
    <col min="2639" max="2639" width="9" style="14"/>
    <col min="2640" max="2640" width="13.140625" style="14" bestFit="1" customWidth="1"/>
    <col min="2641" max="2641" width="15.140625" style="14" bestFit="1" customWidth="1"/>
    <col min="2642" max="2643" width="14.5703125" style="14" bestFit="1" customWidth="1"/>
    <col min="2644" max="2644" width="14.140625" style="14" bestFit="1" customWidth="1"/>
    <col min="2645" max="2645" width="17" style="14" bestFit="1" customWidth="1"/>
    <col min="2646" max="2646" width="14.140625" style="14" bestFit="1" customWidth="1"/>
    <col min="2647" max="2647" width="11.140625" style="14" bestFit="1" customWidth="1"/>
    <col min="2648" max="2648" width="17" style="14" bestFit="1" customWidth="1"/>
    <col min="2649" max="2649" width="14.5703125" style="14" bestFit="1" customWidth="1"/>
    <col min="2650" max="2650" width="11.140625" style="14" bestFit="1" customWidth="1"/>
    <col min="2651" max="2651" width="9" style="14"/>
    <col min="2652" max="2652" width="11.140625" style="14" bestFit="1" customWidth="1"/>
    <col min="2653" max="2653" width="14.5703125" style="14" bestFit="1" customWidth="1"/>
    <col min="2654" max="2654" width="11.140625" style="14" bestFit="1" customWidth="1"/>
    <col min="2655" max="2655" width="9" style="14"/>
    <col min="2656" max="2656" width="13.140625" style="14" bestFit="1" customWidth="1"/>
    <col min="2657" max="2657" width="15.140625" style="14" bestFit="1" customWidth="1"/>
    <col min="2658" max="2659" width="14.5703125" style="14" bestFit="1" customWidth="1"/>
    <col min="2660" max="2660" width="14.140625" style="14" bestFit="1" customWidth="1"/>
    <col min="2661" max="2661" width="17" style="14" bestFit="1" customWidth="1"/>
    <col min="2662" max="2662" width="14.140625" style="14" bestFit="1" customWidth="1"/>
    <col min="2663" max="2663" width="11.140625" style="14" bestFit="1" customWidth="1"/>
    <col min="2664" max="2664" width="17" style="14" bestFit="1" customWidth="1"/>
    <col min="2665" max="2665" width="14.5703125" style="14" bestFit="1" customWidth="1"/>
    <col min="2666" max="2666" width="11.140625" style="14" bestFit="1" customWidth="1"/>
    <col min="2667" max="2667" width="9" style="14"/>
    <col min="2668" max="2668" width="11.140625" style="14" bestFit="1" customWidth="1"/>
    <col min="2669" max="2669" width="14.5703125" style="14" bestFit="1" customWidth="1"/>
    <col min="2670" max="2670" width="11.140625" style="14" bestFit="1" customWidth="1"/>
    <col min="2671" max="2671" width="9" style="14"/>
    <col min="2672" max="2672" width="13.140625" style="14" bestFit="1" customWidth="1"/>
    <col min="2673" max="2673" width="15.140625" style="14" bestFit="1" customWidth="1"/>
    <col min="2674" max="2675" width="14.5703125" style="14" bestFit="1" customWidth="1"/>
    <col min="2676" max="2676" width="14.140625" style="14" bestFit="1" customWidth="1"/>
    <col min="2677" max="2677" width="17" style="14" bestFit="1" customWidth="1"/>
    <col min="2678" max="2678" width="14.140625" style="14" bestFit="1" customWidth="1"/>
    <col min="2679" max="2679" width="11.140625" style="14" bestFit="1" customWidth="1"/>
    <col min="2680" max="2680" width="17" style="14" bestFit="1" customWidth="1"/>
    <col min="2681" max="2681" width="14.5703125" style="14" bestFit="1" customWidth="1"/>
    <col min="2682" max="2682" width="11.140625" style="14" bestFit="1" customWidth="1"/>
    <col min="2683" max="2683" width="9" style="14"/>
    <col min="2684" max="2684" width="11.140625" style="14" bestFit="1" customWidth="1"/>
    <col min="2685" max="2685" width="14.5703125" style="14" bestFit="1" customWidth="1"/>
    <col min="2686" max="2686" width="11.140625" style="14" bestFit="1" customWidth="1"/>
    <col min="2687" max="2687" width="9" style="14"/>
    <col min="2688" max="2688" width="13.140625" style="14" bestFit="1" customWidth="1"/>
    <col min="2689" max="2689" width="15.140625" style="14" bestFit="1" customWidth="1"/>
    <col min="2690" max="2691" width="14.5703125" style="14" bestFit="1" customWidth="1"/>
    <col min="2692" max="2692" width="14.140625" style="14" bestFit="1" customWidth="1"/>
    <col min="2693" max="2693" width="17" style="14" bestFit="1" customWidth="1"/>
    <col min="2694" max="2694" width="14.140625" style="14" bestFit="1" customWidth="1"/>
    <col min="2695" max="2695" width="11.140625" style="14" bestFit="1" customWidth="1"/>
    <col min="2696" max="2696" width="17" style="14" bestFit="1" customWidth="1"/>
    <col min="2697" max="2697" width="14.5703125" style="14" bestFit="1" customWidth="1"/>
    <col min="2698" max="2698" width="11.140625" style="14" bestFit="1" customWidth="1"/>
    <col min="2699" max="2699" width="9" style="14"/>
    <col min="2700" max="2700" width="11.140625" style="14" bestFit="1" customWidth="1"/>
    <col min="2701" max="2701" width="14.5703125" style="14" bestFit="1" customWidth="1"/>
    <col min="2702" max="2702" width="11.140625" style="14" bestFit="1" customWidth="1"/>
    <col min="2703" max="2703" width="9" style="14"/>
    <col min="2704" max="2704" width="13.140625" style="14" bestFit="1" customWidth="1"/>
    <col min="2705" max="2705" width="15.140625" style="14" bestFit="1" customWidth="1"/>
    <col min="2706" max="2707" width="14.5703125" style="14" bestFit="1" customWidth="1"/>
    <col min="2708" max="2708" width="14.140625" style="14" bestFit="1" customWidth="1"/>
    <col min="2709" max="2709" width="17" style="14" bestFit="1" customWidth="1"/>
    <col min="2710" max="2710" width="14.140625" style="14" bestFit="1" customWidth="1"/>
    <col min="2711" max="2711" width="11.140625" style="14" bestFit="1" customWidth="1"/>
    <col min="2712" max="2712" width="17" style="14" bestFit="1" customWidth="1"/>
    <col min="2713" max="2713" width="14.5703125" style="14" bestFit="1" customWidth="1"/>
    <col min="2714" max="2714" width="11.140625" style="14" bestFit="1" customWidth="1"/>
    <col min="2715" max="2715" width="9" style="14"/>
    <col min="2716" max="2716" width="11.140625" style="14" bestFit="1" customWidth="1"/>
    <col min="2717" max="2717" width="14.5703125" style="14" bestFit="1" customWidth="1"/>
    <col min="2718" max="2718" width="11.140625" style="14" bestFit="1" customWidth="1"/>
    <col min="2719" max="2719" width="9" style="14"/>
    <col min="2720" max="2720" width="13.140625" style="14" bestFit="1" customWidth="1"/>
    <col min="2721" max="2721" width="15.140625" style="14" bestFit="1" customWidth="1"/>
    <col min="2722" max="2723" width="14.5703125" style="14" bestFit="1" customWidth="1"/>
    <col min="2724" max="2724" width="14.140625" style="14" bestFit="1" customWidth="1"/>
    <col min="2725" max="2725" width="17" style="14" bestFit="1" customWidth="1"/>
    <col min="2726" max="2726" width="14.140625" style="14" bestFit="1" customWidth="1"/>
    <col min="2727" max="2727" width="11.140625" style="14" bestFit="1" customWidth="1"/>
    <col min="2728" max="2728" width="17" style="14" bestFit="1" customWidth="1"/>
    <col min="2729" max="2729" width="14.5703125" style="14" bestFit="1" customWidth="1"/>
    <col min="2730" max="2730" width="11.140625" style="14" bestFit="1" customWidth="1"/>
    <col min="2731" max="2731" width="9" style="14"/>
    <col min="2732" max="2732" width="11.140625" style="14" bestFit="1" customWidth="1"/>
    <col min="2733" max="2733" width="14.5703125" style="14" bestFit="1" customWidth="1"/>
    <col min="2734" max="2734" width="11.140625" style="14" bestFit="1" customWidth="1"/>
    <col min="2735" max="2735" width="9" style="14"/>
    <col min="2736" max="2736" width="13.140625" style="14" bestFit="1" customWidth="1"/>
    <col min="2737" max="2737" width="15.140625" style="14" bestFit="1" customWidth="1"/>
    <col min="2738" max="2739" width="14.5703125" style="14" bestFit="1" customWidth="1"/>
    <col min="2740" max="2740" width="14.140625" style="14" bestFit="1" customWidth="1"/>
    <col min="2741" max="2741" width="17" style="14" bestFit="1" customWidth="1"/>
    <col min="2742" max="2742" width="14.140625" style="14" bestFit="1" customWidth="1"/>
    <col min="2743" max="2743" width="11.140625" style="14" bestFit="1" customWidth="1"/>
    <col min="2744" max="2744" width="17" style="14" bestFit="1" customWidth="1"/>
    <col min="2745" max="2745" width="14.5703125" style="14" bestFit="1" customWidth="1"/>
    <col min="2746" max="2746" width="11.140625" style="14" bestFit="1" customWidth="1"/>
    <col min="2747" max="2747" width="9" style="14"/>
    <col min="2748" max="2748" width="11.140625" style="14" bestFit="1" customWidth="1"/>
    <col min="2749" max="2749" width="14.5703125" style="14" bestFit="1" customWidth="1"/>
    <col min="2750" max="2750" width="11.140625" style="14" bestFit="1" customWidth="1"/>
    <col min="2751" max="2751" width="9" style="14"/>
    <col min="2752" max="2752" width="13.140625" style="14" bestFit="1" customWidth="1"/>
    <col min="2753" max="2753" width="15.140625" style="14" bestFit="1" customWidth="1"/>
    <col min="2754" max="2755" width="14.5703125" style="14" bestFit="1" customWidth="1"/>
    <col min="2756" max="2756" width="14.140625" style="14" bestFit="1" customWidth="1"/>
    <col min="2757" max="2757" width="17" style="14" bestFit="1" customWidth="1"/>
    <col min="2758" max="2758" width="14.140625" style="14" bestFit="1" customWidth="1"/>
    <col min="2759" max="2759" width="11.140625" style="14" bestFit="1" customWidth="1"/>
    <col min="2760" max="2760" width="17" style="14" bestFit="1" customWidth="1"/>
    <col min="2761" max="2761" width="14.5703125" style="14" bestFit="1" customWidth="1"/>
    <col min="2762" max="2762" width="11.140625" style="14" bestFit="1" customWidth="1"/>
    <col min="2763" max="2763" width="9" style="14"/>
    <col min="2764" max="2764" width="11.140625" style="14" bestFit="1" customWidth="1"/>
    <col min="2765" max="2765" width="14.5703125" style="14" bestFit="1" customWidth="1"/>
    <col min="2766" max="2766" width="11.140625" style="14" bestFit="1" customWidth="1"/>
    <col min="2767" max="2767" width="9" style="14"/>
    <col min="2768" max="2768" width="13.140625" style="14" bestFit="1" customWidth="1"/>
    <col min="2769" max="2769" width="15.140625" style="14" bestFit="1" customWidth="1"/>
    <col min="2770" max="2771" width="14.5703125" style="14" bestFit="1" customWidth="1"/>
    <col min="2772" max="2772" width="14.140625" style="14" bestFit="1" customWidth="1"/>
    <col min="2773" max="2773" width="17" style="14" bestFit="1" customWidth="1"/>
    <col min="2774" max="2774" width="14.140625" style="14" bestFit="1" customWidth="1"/>
    <col min="2775" max="2775" width="11.140625" style="14" bestFit="1" customWidth="1"/>
    <col min="2776" max="2776" width="17" style="14" bestFit="1" customWidth="1"/>
    <col min="2777" max="2777" width="14.5703125" style="14" bestFit="1" customWidth="1"/>
    <col min="2778" max="2778" width="11.140625" style="14" bestFit="1" customWidth="1"/>
    <col min="2779" max="2779" width="9" style="14"/>
    <col min="2780" max="2780" width="11.140625" style="14" bestFit="1" customWidth="1"/>
    <col min="2781" max="2781" width="14.5703125" style="14" bestFit="1" customWidth="1"/>
    <col min="2782" max="2782" width="11.140625" style="14" bestFit="1" customWidth="1"/>
    <col min="2783" max="2783" width="9" style="14"/>
    <col min="2784" max="2784" width="13.140625" style="14" bestFit="1" customWidth="1"/>
    <col min="2785" max="2785" width="15.140625" style="14" bestFit="1" customWidth="1"/>
    <col min="2786" max="2787" width="14.5703125" style="14" bestFit="1" customWidth="1"/>
    <col min="2788" max="2788" width="14.140625" style="14" bestFit="1" customWidth="1"/>
    <col min="2789" max="2789" width="17" style="14" bestFit="1" customWidth="1"/>
    <col min="2790" max="2790" width="14.140625" style="14" bestFit="1" customWidth="1"/>
    <col min="2791" max="2791" width="11.140625" style="14" bestFit="1" customWidth="1"/>
    <col min="2792" max="2792" width="17" style="14" bestFit="1" customWidth="1"/>
    <col min="2793" max="2793" width="14.5703125" style="14" bestFit="1" customWidth="1"/>
    <col min="2794" max="2794" width="11.140625" style="14" bestFit="1" customWidth="1"/>
    <col min="2795" max="2795" width="9" style="14"/>
    <col min="2796" max="2796" width="11.140625" style="14" bestFit="1" customWidth="1"/>
    <col min="2797" max="2797" width="14.5703125" style="14" bestFit="1" customWidth="1"/>
    <col min="2798" max="2798" width="11.140625" style="14" bestFit="1" customWidth="1"/>
    <col min="2799" max="2799" width="9" style="14"/>
    <col min="2800" max="2800" width="13.140625" style="14" bestFit="1" customWidth="1"/>
    <col min="2801" max="2801" width="15.140625" style="14" bestFit="1" customWidth="1"/>
    <col min="2802" max="2803" width="14.5703125" style="14" bestFit="1" customWidth="1"/>
    <col min="2804" max="2804" width="14.140625" style="14" bestFit="1" customWidth="1"/>
    <col min="2805" max="2805" width="17" style="14" bestFit="1" customWidth="1"/>
    <col min="2806" max="2806" width="14.140625" style="14" bestFit="1" customWidth="1"/>
    <col min="2807" max="2807" width="11.140625" style="14" bestFit="1" customWidth="1"/>
    <col min="2808" max="2808" width="17" style="14" bestFit="1" customWidth="1"/>
    <col min="2809" max="2809" width="14.5703125" style="14" bestFit="1" customWidth="1"/>
    <col min="2810" max="2810" width="11.140625" style="14" bestFit="1" customWidth="1"/>
    <col min="2811" max="2811" width="9" style="14"/>
    <col min="2812" max="2812" width="9.140625" style="14" customWidth="1"/>
    <col min="2813" max="2813" width="0" style="14" hidden="1" customWidth="1"/>
    <col min="2814" max="2815" width="10.42578125" style="14" bestFit="1" customWidth="1"/>
    <col min="2816" max="2816" width="8.42578125" style="14" bestFit="1" customWidth="1"/>
    <col min="2817" max="2817" width="14.5703125" style="14" customWidth="1"/>
    <col min="2818" max="2818" width="14.140625" style="14" bestFit="1" customWidth="1"/>
    <col min="2819" max="2819" width="10.5703125" style="14" customWidth="1"/>
    <col min="2820" max="2820" width="11.85546875" style="14" customWidth="1"/>
    <col min="2821" max="2821" width="15.42578125" style="14" bestFit="1" customWidth="1"/>
    <col min="2822" max="2822" width="15.140625" style="14" bestFit="1" customWidth="1"/>
    <col min="2823" max="2823" width="11.42578125" style="14" bestFit="1" customWidth="1"/>
    <col min="2824" max="2824" width="9.42578125" style="14" bestFit="1" customWidth="1"/>
    <col min="2825" max="2825" width="13.5703125" style="14" customWidth="1"/>
    <col min="2826" max="2827" width="8.42578125" style="14" bestFit="1" customWidth="1"/>
    <col min="2828" max="2828" width="10.42578125" style="14" bestFit="1" customWidth="1"/>
    <col min="2829" max="2829" width="14.140625" style="14" customWidth="1"/>
    <col min="2830" max="2830" width="9" style="14"/>
    <col min="2831" max="2831" width="14.140625" style="14" bestFit="1" customWidth="1"/>
    <col min="2832" max="2891" width="9" style="14"/>
    <col min="2892" max="2892" width="11.140625" style="14" bestFit="1" customWidth="1"/>
    <col min="2893" max="2893" width="14.5703125" style="14" bestFit="1" customWidth="1"/>
    <col min="2894" max="2894" width="11.140625" style="14" bestFit="1" customWidth="1"/>
    <col min="2895" max="2895" width="9" style="14"/>
    <col min="2896" max="2896" width="13.140625" style="14" bestFit="1" customWidth="1"/>
    <col min="2897" max="2897" width="15.140625" style="14" bestFit="1" customWidth="1"/>
    <col min="2898" max="2899" width="14.5703125" style="14" bestFit="1" customWidth="1"/>
    <col min="2900" max="2900" width="14.140625" style="14" bestFit="1" customWidth="1"/>
    <col min="2901" max="2901" width="17" style="14" bestFit="1" customWidth="1"/>
    <col min="2902" max="2902" width="14.140625" style="14" bestFit="1" customWidth="1"/>
    <col min="2903" max="2903" width="11.140625" style="14" bestFit="1" customWidth="1"/>
    <col min="2904" max="2904" width="17" style="14" bestFit="1" customWidth="1"/>
    <col min="2905" max="2905" width="14.5703125" style="14" bestFit="1" customWidth="1"/>
    <col min="2906" max="2906" width="11.140625" style="14" bestFit="1" customWidth="1"/>
    <col min="2907" max="2907" width="9" style="14"/>
    <col min="2908" max="2908" width="11.140625" style="14" bestFit="1" customWidth="1"/>
    <col min="2909" max="2909" width="14.5703125" style="14" bestFit="1" customWidth="1"/>
    <col min="2910" max="2910" width="11.140625" style="14" bestFit="1" customWidth="1"/>
    <col min="2911" max="2911" width="9" style="14"/>
    <col min="2912" max="2912" width="13.140625" style="14" bestFit="1" customWidth="1"/>
    <col min="2913" max="2913" width="15.140625" style="14" bestFit="1" customWidth="1"/>
    <col min="2914" max="2915" width="14.5703125" style="14" bestFit="1" customWidth="1"/>
    <col min="2916" max="2916" width="14.140625" style="14" bestFit="1" customWidth="1"/>
    <col min="2917" max="2917" width="17" style="14" bestFit="1" customWidth="1"/>
    <col min="2918" max="2918" width="14.140625" style="14" bestFit="1" customWidth="1"/>
    <col min="2919" max="2919" width="11.140625" style="14" bestFit="1" customWidth="1"/>
    <col min="2920" max="2920" width="17" style="14" bestFit="1" customWidth="1"/>
    <col min="2921" max="2921" width="14.5703125" style="14" bestFit="1" customWidth="1"/>
    <col min="2922" max="2922" width="11.140625" style="14" bestFit="1" customWidth="1"/>
    <col min="2923" max="2923" width="9" style="14"/>
    <col min="2924" max="2924" width="11.140625" style="14" bestFit="1" customWidth="1"/>
    <col min="2925" max="2925" width="14.5703125" style="14" bestFit="1" customWidth="1"/>
    <col min="2926" max="2926" width="11.140625" style="14" bestFit="1" customWidth="1"/>
    <col min="2927" max="2927" width="9" style="14"/>
    <col min="2928" max="2928" width="13.140625" style="14" bestFit="1" customWidth="1"/>
    <col min="2929" max="2929" width="15.140625" style="14" bestFit="1" customWidth="1"/>
    <col min="2930" max="2931" width="14.5703125" style="14" bestFit="1" customWidth="1"/>
    <col min="2932" max="2932" width="14.140625" style="14" bestFit="1" customWidth="1"/>
    <col min="2933" max="2933" width="17" style="14" bestFit="1" customWidth="1"/>
    <col min="2934" max="2934" width="14.140625" style="14" bestFit="1" customWidth="1"/>
    <col min="2935" max="2935" width="11.140625" style="14" bestFit="1" customWidth="1"/>
    <col min="2936" max="2936" width="17" style="14" bestFit="1" customWidth="1"/>
    <col min="2937" max="2937" width="14.5703125" style="14" bestFit="1" customWidth="1"/>
    <col min="2938" max="2938" width="11.140625" style="14" bestFit="1" customWidth="1"/>
    <col min="2939" max="2939" width="9" style="14"/>
    <col min="2940" max="2940" width="11.140625" style="14" bestFit="1" customWidth="1"/>
    <col min="2941" max="2941" width="14.5703125" style="14" bestFit="1" customWidth="1"/>
    <col min="2942" max="2942" width="11.140625" style="14" bestFit="1" customWidth="1"/>
    <col min="2943" max="2943" width="9" style="14"/>
    <col min="2944" max="2944" width="13.140625" style="14" bestFit="1" customWidth="1"/>
    <col min="2945" max="2945" width="15.140625" style="14" bestFit="1" customWidth="1"/>
    <col min="2946" max="2947" width="14.5703125" style="14" bestFit="1" customWidth="1"/>
    <col min="2948" max="2948" width="14.140625" style="14" bestFit="1" customWidth="1"/>
    <col min="2949" max="2949" width="17" style="14" bestFit="1" customWidth="1"/>
    <col min="2950" max="2950" width="14.140625" style="14" bestFit="1" customWidth="1"/>
    <col min="2951" max="2951" width="11.140625" style="14" bestFit="1" customWidth="1"/>
    <col min="2952" max="2952" width="17" style="14" bestFit="1" customWidth="1"/>
    <col min="2953" max="2953" width="14.5703125" style="14" bestFit="1" customWidth="1"/>
    <col min="2954" max="2954" width="11.140625" style="14" bestFit="1" customWidth="1"/>
    <col min="2955" max="2955" width="9" style="14"/>
    <col min="2956" max="2956" width="11.140625" style="14" bestFit="1" customWidth="1"/>
    <col min="2957" max="2957" width="14.5703125" style="14" bestFit="1" customWidth="1"/>
    <col min="2958" max="2958" width="11.140625" style="14" bestFit="1" customWidth="1"/>
    <col min="2959" max="2959" width="9" style="14"/>
    <col min="2960" max="2960" width="13.140625" style="14" bestFit="1" customWidth="1"/>
    <col min="2961" max="2961" width="15.140625" style="14" bestFit="1" customWidth="1"/>
    <col min="2962" max="2963" width="14.5703125" style="14" bestFit="1" customWidth="1"/>
    <col min="2964" max="2964" width="14.140625" style="14" bestFit="1" customWidth="1"/>
    <col min="2965" max="2965" width="17" style="14" bestFit="1" customWidth="1"/>
    <col min="2966" max="2966" width="14.140625" style="14" bestFit="1" customWidth="1"/>
    <col min="2967" max="2967" width="11.140625" style="14" bestFit="1" customWidth="1"/>
    <col min="2968" max="2968" width="17" style="14" bestFit="1" customWidth="1"/>
    <col min="2969" max="2969" width="14.5703125" style="14" bestFit="1" customWidth="1"/>
    <col min="2970" max="2970" width="11.140625" style="14" bestFit="1" customWidth="1"/>
    <col min="2971" max="2971" width="9" style="14"/>
    <col min="2972" max="2972" width="11.140625" style="14" bestFit="1" customWidth="1"/>
    <col min="2973" max="2973" width="14.5703125" style="14" bestFit="1" customWidth="1"/>
    <col min="2974" max="2974" width="11.140625" style="14" bestFit="1" customWidth="1"/>
    <col min="2975" max="2975" width="9" style="14"/>
    <col min="2976" max="2976" width="13.140625" style="14" bestFit="1" customWidth="1"/>
    <col min="2977" max="2977" width="15.140625" style="14" bestFit="1" customWidth="1"/>
    <col min="2978" max="2979" width="14.5703125" style="14" bestFit="1" customWidth="1"/>
    <col min="2980" max="2980" width="14.140625" style="14" bestFit="1" customWidth="1"/>
    <col min="2981" max="2981" width="17" style="14" bestFit="1" customWidth="1"/>
    <col min="2982" max="2982" width="14.140625" style="14" bestFit="1" customWidth="1"/>
    <col min="2983" max="2983" width="11.140625" style="14" bestFit="1" customWidth="1"/>
    <col min="2984" max="2984" width="17" style="14" bestFit="1" customWidth="1"/>
    <col min="2985" max="2985" width="14.5703125" style="14" bestFit="1" customWidth="1"/>
    <col min="2986" max="2986" width="11.140625" style="14" bestFit="1" customWidth="1"/>
    <col min="2987" max="2987" width="9" style="14"/>
    <col min="2988" max="2988" width="11.140625" style="14" bestFit="1" customWidth="1"/>
    <col min="2989" max="2989" width="14.5703125" style="14" bestFit="1" customWidth="1"/>
    <col min="2990" max="2990" width="11.140625" style="14" bestFit="1" customWidth="1"/>
    <col min="2991" max="2991" width="9" style="14"/>
    <col min="2992" max="2992" width="13.140625" style="14" bestFit="1" customWidth="1"/>
    <col min="2993" max="2993" width="15.140625" style="14" bestFit="1" customWidth="1"/>
    <col min="2994" max="2995" width="14.5703125" style="14" bestFit="1" customWidth="1"/>
    <col min="2996" max="2996" width="14.140625" style="14" bestFit="1" customWidth="1"/>
    <col min="2997" max="2997" width="17" style="14" bestFit="1" customWidth="1"/>
    <col min="2998" max="2998" width="14.140625" style="14" bestFit="1" customWidth="1"/>
    <col min="2999" max="2999" width="11.140625" style="14" bestFit="1" customWidth="1"/>
    <col min="3000" max="3000" width="17" style="14" bestFit="1" customWidth="1"/>
    <col min="3001" max="3001" width="14.5703125" style="14" bestFit="1" customWidth="1"/>
    <col min="3002" max="3002" width="11.140625" style="14" bestFit="1" customWidth="1"/>
    <col min="3003" max="3003" width="9" style="14"/>
    <col min="3004" max="3004" width="11.140625" style="14" bestFit="1" customWidth="1"/>
    <col min="3005" max="3005" width="14.5703125" style="14" bestFit="1" customWidth="1"/>
    <col min="3006" max="3006" width="11.140625" style="14" bestFit="1" customWidth="1"/>
    <col min="3007" max="3007" width="9" style="14"/>
    <col min="3008" max="3008" width="13.140625" style="14" bestFit="1" customWidth="1"/>
    <col min="3009" max="3009" width="15.140625" style="14" bestFit="1" customWidth="1"/>
    <col min="3010" max="3011" width="14.5703125" style="14" bestFit="1" customWidth="1"/>
    <col min="3012" max="3012" width="14.140625" style="14" bestFit="1" customWidth="1"/>
    <col min="3013" max="3013" width="17" style="14" bestFit="1" customWidth="1"/>
    <col min="3014" max="3014" width="14.140625" style="14" bestFit="1" customWidth="1"/>
    <col min="3015" max="3015" width="11.140625" style="14" bestFit="1" customWidth="1"/>
    <col min="3016" max="3016" width="17" style="14" bestFit="1" customWidth="1"/>
    <col min="3017" max="3017" width="14.5703125" style="14" bestFit="1" customWidth="1"/>
    <col min="3018" max="3018" width="11.140625" style="14" bestFit="1" customWidth="1"/>
    <col min="3019" max="3019" width="9" style="14"/>
    <col min="3020" max="3020" width="11.140625" style="14" bestFit="1" customWidth="1"/>
    <col min="3021" max="3021" width="14.5703125" style="14" bestFit="1" customWidth="1"/>
    <col min="3022" max="3022" width="11.140625" style="14" bestFit="1" customWidth="1"/>
    <col min="3023" max="3023" width="9" style="14"/>
    <col min="3024" max="3024" width="13.140625" style="14" bestFit="1" customWidth="1"/>
    <col min="3025" max="3025" width="15.140625" style="14" bestFit="1" customWidth="1"/>
    <col min="3026" max="3027" width="14.5703125" style="14" bestFit="1" customWidth="1"/>
    <col min="3028" max="3028" width="14.140625" style="14" bestFit="1" customWidth="1"/>
    <col min="3029" max="3029" width="17" style="14" bestFit="1" customWidth="1"/>
    <col min="3030" max="3030" width="14.140625" style="14" bestFit="1" customWidth="1"/>
    <col min="3031" max="3031" width="11.140625" style="14" bestFit="1" customWidth="1"/>
    <col min="3032" max="3032" width="17" style="14" bestFit="1" customWidth="1"/>
    <col min="3033" max="3033" width="14.5703125" style="14" bestFit="1" customWidth="1"/>
    <col min="3034" max="3034" width="11.140625" style="14" bestFit="1" customWidth="1"/>
    <col min="3035" max="3035" width="9" style="14"/>
    <col min="3036" max="3036" width="11.140625" style="14" bestFit="1" customWidth="1"/>
    <col min="3037" max="3037" width="14.5703125" style="14" bestFit="1" customWidth="1"/>
    <col min="3038" max="3038" width="11.140625" style="14" bestFit="1" customWidth="1"/>
    <col min="3039" max="3039" width="9" style="14"/>
    <col min="3040" max="3040" width="13.140625" style="14" bestFit="1" customWidth="1"/>
    <col min="3041" max="3041" width="15.140625" style="14" bestFit="1" customWidth="1"/>
    <col min="3042" max="3043" width="14.5703125" style="14" bestFit="1" customWidth="1"/>
    <col min="3044" max="3044" width="14.140625" style="14" bestFit="1" customWidth="1"/>
    <col min="3045" max="3045" width="17" style="14" bestFit="1" customWidth="1"/>
    <col min="3046" max="3046" width="14.140625" style="14" bestFit="1" customWidth="1"/>
    <col min="3047" max="3047" width="11.140625" style="14" bestFit="1" customWidth="1"/>
    <col min="3048" max="3048" width="17" style="14" bestFit="1" customWidth="1"/>
    <col min="3049" max="3049" width="14.5703125" style="14" bestFit="1" customWidth="1"/>
    <col min="3050" max="3050" width="11.140625" style="14" bestFit="1" customWidth="1"/>
    <col min="3051" max="3051" width="9" style="14"/>
    <col min="3052" max="3052" width="11.140625" style="14" bestFit="1" customWidth="1"/>
    <col min="3053" max="3053" width="14.5703125" style="14" bestFit="1" customWidth="1"/>
    <col min="3054" max="3054" width="11.140625" style="14" bestFit="1" customWidth="1"/>
    <col min="3055" max="3055" width="9" style="14"/>
    <col min="3056" max="3056" width="13.140625" style="14" bestFit="1" customWidth="1"/>
    <col min="3057" max="3057" width="15.140625" style="14" bestFit="1" customWidth="1"/>
    <col min="3058" max="3059" width="14.5703125" style="14" bestFit="1" customWidth="1"/>
    <col min="3060" max="3060" width="14.140625" style="14" bestFit="1" customWidth="1"/>
    <col min="3061" max="3061" width="17" style="14" bestFit="1" customWidth="1"/>
    <col min="3062" max="3062" width="14.140625" style="14" bestFit="1" customWidth="1"/>
    <col min="3063" max="3063" width="11.140625" style="14" bestFit="1" customWidth="1"/>
    <col min="3064" max="3064" width="17" style="14" bestFit="1" customWidth="1"/>
    <col min="3065" max="3065" width="14.5703125" style="14" bestFit="1" customWidth="1"/>
    <col min="3066" max="3066" width="11.140625" style="14" bestFit="1" customWidth="1"/>
    <col min="3067" max="3067" width="9" style="14"/>
    <col min="3068" max="3068" width="9.140625" style="14" customWidth="1"/>
    <col min="3069" max="3069" width="0" style="14" hidden="1" customWidth="1"/>
    <col min="3070" max="3071" width="10.42578125" style="14" bestFit="1" customWidth="1"/>
    <col min="3072" max="3072" width="8.42578125" style="14" bestFit="1" customWidth="1"/>
    <col min="3073" max="3073" width="14.5703125" style="14" customWidth="1"/>
    <col min="3074" max="3074" width="14.140625" style="14" bestFit="1" customWidth="1"/>
    <col min="3075" max="3075" width="10.5703125" style="14" customWidth="1"/>
    <col min="3076" max="3076" width="11.85546875" style="14" customWidth="1"/>
    <col min="3077" max="3077" width="15.42578125" style="14" bestFit="1" customWidth="1"/>
    <col min="3078" max="3078" width="15.140625" style="14" bestFit="1" customWidth="1"/>
    <col min="3079" max="3079" width="11.42578125" style="14" bestFit="1" customWidth="1"/>
    <col min="3080" max="3080" width="9.42578125" style="14" bestFit="1" customWidth="1"/>
    <col min="3081" max="3081" width="13.5703125" style="14" customWidth="1"/>
    <col min="3082" max="3083" width="8.42578125" style="14" bestFit="1" customWidth="1"/>
    <col min="3084" max="3084" width="10.42578125" style="14" bestFit="1" customWidth="1"/>
    <col min="3085" max="3085" width="14.140625" style="14" customWidth="1"/>
    <col min="3086" max="3086" width="9" style="14"/>
    <col min="3087" max="3087" width="14.140625" style="14" bestFit="1" customWidth="1"/>
    <col min="3088" max="3147" width="9" style="14"/>
    <col min="3148" max="3148" width="11.140625" style="14" bestFit="1" customWidth="1"/>
    <col min="3149" max="3149" width="14.5703125" style="14" bestFit="1" customWidth="1"/>
    <col min="3150" max="3150" width="11.140625" style="14" bestFit="1" customWidth="1"/>
    <col min="3151" max="3151" width="9" style="14"/>
    <col min="3152" max="3152" width="13.140625" style="14" bestFit="1" customWidth="1"/>
    <col min="3153" max="3153" width="15.140625" style="14" bestFit="1" customWidth="1"/>
    <col min="3154" max="3155" width="14.5703125" style="14" bestFit="1" customWidth="1"/>
    <col min="3156" max="3156" width="14.140625" style="14" bestFit="1" customWidth="1"/>
    <col min="3157" max="3157" width="17" style="14" bestFit="1" customWidth="1"/>
    <col min="3158" max="3158" width="14.140625" style="14" bestFit="1" customWidth="1"/>
    <col min="3159" max="3159" width="11.140625" style="14" bestFit="1" customWidth="1"/>
    <col min="3160" max="3160" width="17" style="14" bestFit="1" customWidth="1"/>
    <col min="3161" max="3161" width="14.5703125" style="14" bestFit="1" customWidth="1"/>
    <col min="3162" max="3162" width="11.140625" style="14" bestFit="1" customWidth="1"/>
    <col min="3163" max="3163" width="9" style="14"/>
    <col min="3164" max="3164" width="11.140625" style="14" bestFit="1" customWidth="1"/>
    <col min="3165" max="3165" width="14.5703125" style="14" bestFit="1" customWidth="1"/>
    <col min="3166" max="3166" width="11.140625" style="14" bestFit="1" customWidth="1"/>
    <col min="3167" max="3167" width="9" style="14"/>
    <col min="3168" max="3168" width="13.140625" style="14" bestFit="1" customWidth="1"/>
    <col min="3169" max="3169" width="15.140625" style="14" bestFit="1" customWidth="1"/>
    <col min="3170" max="3171" width="14.5703125" style="14" bestFit="1" customWidth="1"/>
    <col min="3172" max="3172" width="14.140625" style="14" bestFit="1" customWidth="1"/>
    <col min="3173" max="3173" width="17" style="14" bestFit="1" customWidth="1"/>
    <col min="3174" max="3174" width="14.140625" style="14" bestFit="1" customWidth="1"/>
    <col min="3175" max="3175" width="11.140625" style="14" bestFit="1" customWidth="1"/>
    <col min="3176" max="3176" width="17" style="14" bestFit="1" customWidth="1"/>
    <col min="3177" max="3177" width="14.5703125" style="14" bestFit="1" customWidth="1"/>
    <col min="3178" max="3178" width="11.140625" style="14" bestFit="1" customWidth="1"/>
    <col min="3179" max="3179" width="9" style="14"/>
    <col min="3180" max="3180" width="11.140625" style="14" bestFit="1" customWidth="1"/>
    <col min="3181" max="3181" width="14.5703125" style="14" bestFit="1" customWidth="1"/>
    <col min="3182" max="3182" width="11.140625" style="14" bestFit="1" customWidth="1"/>
    <col min="3183" max="3183" width="9" style="14"/>
    <col min="3184" max="3184" width="13.140625" style="14" bestFit="1" customWidth="1"/>
    <col min="3185" max="3185" width="15.140625" style="14" bestFit="1" customWidth="1"/>
    <col min="3186" max="3187" width="14.5703125" style="14" bestFit="1" customWidth="1"/>
    <col min="3188" max="3188" width="14.140625" style="14" bestFit="1" customWidth="1"/>
    <col min="3189" max="3189" width="17" style="14" bestFit="1" customWidth="1"/>
    <col min="3190" max="3190" width="14.140625" style="14" bestFit="1" customWidth="1"/>
    <col min="3191" max="3191" width="11.140625" style="14" bestFit="1" customWidth="1"/>
    <col min="3192" max="3192" width="17" style="14" bestFit="1" customWidth="1"/>
    <col min="3193" max="3193" width="14.5703125" style="14" bestFit="1" customWidth="1"/>
    <col min="3194" max="3194" width="11.140625" style="14" bestFit="1" customWidth="1"/>
    <col min="3195" max="3195" width="9" style="14"/>
    <col min="3196" max="3196" width="11.140625" style="14" bestFit="1" customWidth="1"/>
    <col min="3197" max="3197" width="14.5703125" style="14" bestFit="1" customWidth="1"/>
    <col min="3198" max="3198" width="11.140625" style="14" bestFit="1" customWidth="1"/>
    <col min="3199" max="3199" width="9" style="14"/>
    <col min="3200" max="3200" width="13.140625" style="14" bestFit="1" customWidth="1"/>
    <col min="3201" max="3201" width="15.140625" style="14" bestFit="1" customWidth="1"/>
    <col min="3202" max="3203" width="14.5703125" style="14" bestFit="1" customWidth="1"/>
    <col min="3204" max="3204" width="14.140625" style="14" bestFit="1" customWidth="1"/>
    <col min="3205" max="3205" width="17" style="14" bestFit="1" customWidth="1"/>
    <col min="3206" max="3206" width="14.140625" style="14" bestFit="1" customWidth="1"/>
    <col min="3207" max="3207" width="11.140625" style="14" bestFit="1" customWidth="1"/>
    <col min="3208" max="3208" width="17" style="14" bestFit="1" customWidth="1"/>
    <col min="3209" max="3209" width="14.5703125" style="14" bestFit="1" customWidth="1"/>
    <col min="3210" max="3210" width="11.140625" style="14" bestFit="1" customWidth="1"/>
    <col min="3211" max="3211" width="9" style="14"/>
    <col min="3212" max="3212" width="11.140625" style="14" bestFit="1" customWidth="1"/>
    <col min="3213" max="3213" width="14.5703125" style="14" bestFit="1" customWidth="1"/>
    <col min="3214" max="3214" width="11.140625" style="14" bestFit="1" customWidth="1"/>
    <col min="3215" max="3215" width="9" style="14"/>
    <col min="3216" max="3216" width="13.140625" style="14" bestFit="1" customWidth="1"/>
    <col min="3217" max="3217" width="15.140625" style="14" bestFit="1" customWidth="1"/>
    <col min="3218" max="3219" width="14.5703125" style="14" bestFit="1" customWidth="1"/>
    <col min="3220" max="3220" width="14.140625" style="14" bestFit="1" customWidth="1"/>
    <col min="3221" max="3221" width="17" style="14" bestFit="1" customWidth="1"/>
    <col min="3222" max="3222" width="14.140625" style="14" bestFit="1" customWidth="1"/>
    <col min="3223" max="3223" width="11.140625" style="14" bestFit="1" customWidth="1"/>
    <col min="3224" max="3224" width="17" style="14" bestFit="1" customWidth="1"/>
    <col min="3225" max="3225" width="14.5703125" style="14" bestFit="1" customWidth="1"/>
    <col min="3226" max="3226" width="11.140625" style="14" bestFit="1" customWidth="1"/>
    <col min="3227" max="3227" width="9" style="14"/>
    <col min="3228" max="3228" width="11.140625" style="14" bestFit="1" customWidth="1"/>
    <col min="3229" max="3229" width="14.5703125" style="14" bestFit="1" customWidth="1"/>
    <col min="3230" max="3230" width="11.140625" style="14" bestFit="1" customWidth="1"/>
    <col min="3231" max="3231" width="9" style="14"/>
    <col min="3232" max="3232" width="13.140625" style="14" bestFit="1" customWidth="1"/>
    <col min="3233" max="3233" width="15.140625" style="14" bestFit="1" customWidth="1"/>
    <col min="3234" max="3235" width="14.5703125" style="14" bestFit="1" customWidth="1"/>
    <col min="3236" max="3236" width="14.140625" style="14" bestFit="1" customWidth="1"/>
    <col min="3237" max="3237" width="17" style="14" bestFit="1" customWidth="1"/>
    <col min="3238" max="3238" width="14.140625" style="14" bestFit="1" customWidth="1"/>
    <col min="3239" max="3239" width="11.140625" style="14" bestFit="1" customWidth="1"/>
    <col min="3240" max="3240" width="17" style="14" bestFit="1" customWidth="1"/>
    <col min="3241" max="3241" width="14.5703125" style="14" bestFit="1" customWidth="1"/>
    <col min="3242" max="3242" width="11.140625" style="14" bestFit="1" customWidth="1"/>
    <col min="3243" max="3243" width="9" style="14"/>
    <col min="3244" max="3244" width="11.140625" style="14" bestFit="1" customWidth="1"/>
    <col min="3245" max="3245" width="14.5703125" style="14" bestFit="1" customWidth="1"/>
    <col min="3246" max="3246" width="11.140625" style="14" bestFit="1" customWidth="1"/>
    <col min="3247" max="3247" width="9" style="14"/>
    <col min="3248" max="3248" width="13.140625" style="14" bestFit="1" customWidth="1"/>
    <col min="3249" max="3249" width="15.140625" style="14" bestFit="1" customWidth="1"/>
    <col min="3250" max="3251" width="14.5703125" style="14" bestFit="1" customWidth="1"/>
    <col min="3252" max="3252" width="14.140625" style="14" bestFit="1" customWidth="1"/>
    <col min="3253" max="3253" width="17" style="14" bestFit="1" customWidth="1"/>
    <col min="3254" max="3254" width="14.140625" style="14" bestFit="1" customWidth="1"/>
    <col min="3255" max="3255" width="11.140625" style="14" bestFit="1" customWidth="1"/>
    <col min="3256" max="3256" width="17" style="14" bestFit="1" customWidth="1"/>
    <col min="3257" max="3257" width="14.5703125" style="14" bestFit="1" customWidth="1"/>
    <col min="3258" max="3258" width="11.140625" style="14" bestFit="1" customWidth="1"/>
    <col min="3259" max="3259" width="9" style="14"/>
    <col min="3260" max="3260" width="11.140625" style="14" bestFit="1" customWidth="1"/>
    <col min="3261" max="3261" width="14.5703125" style="14" bestFit="1" customWidth="1"/>
    <col min="3262" max="3262" width="11.140625" style="14" bestFit="1" customWidth="1"/>
    <col min="3263" max="3263" width="9" style="14"/>
    <col min="3264" max="3264" width="13.140625" style="14" bestFit="1" customWidth="1"/>
    <col min="3265" max="3265" width="15.140625" style="14" bestFit="1" customWidth="1"/>
    <col min="3266" max="3267" width="14.5703125" style="14" bestFit="1" customWidth="1"/>
    <col min="3268" max="3268" width="14.140625" style="14" bestFit="1" customWidth="1"/>
    <col min="3269" max="3269" width="17" style="14" bestFit="1" customWidth="1"/>
    <col min="3270" max="3270" width="14.140625" style="14" bestFit="1" customWidth="1"/>
    <col min="3271" max="3271" width="11.140625" style="14" bestFit="1" customWidth="1"/>
    <col min="3272" max="3272" width="17" style="14" bestFit="1" customWidth="1"/>
    <col min="3273" max="3273" width="14.5703125" style="14" bestFit="1" customWidth="1"/>
    <col min="3274" max="3274" width="11.140625" style="14" bestFit="1" customWidth="1"/>
    <col min="3275" max="3275" width="9" style="14"/>
    <col min="3276" max="3276" width="11.140625" style="14" bestFit="1" customWidth="1"/>
    <col min="3277" max="3277" width="14.5703125" style="14" bestFit="1" customWidth="1"/>
    <col min="3278" max="3278" width="11.140625" style="14" bestFit="1" customWidth="1"/>
    <col min="3279" max="3279" width="9" style="14"/>
    <col min="3280" max="3280" width="13.140625" style="14" bestFit="1" customWidth="1"/>
    <col min="3281" max="3281" width="15.140625" style="14" bestFit="1" customWidth="1"/>
    <col min="3282" max="3283" width="14.5703125" style="14" bestFit="1" customWidth="1"/>
    <col min="3284" max="3284" width="14.140625" style="14" bestFit="1" customWidth="1"/>
    <col min="3285" max="3285" width="17" style="14" bestFit="1" customWidth="1"/>
    <col min="3286" max="3286" width="14.140625" style="14" bestFit="1" customWidth="1"/>
    <col min="3287" max="3287" width="11.140625" style="14" bestFit="1" customWidth="1"/>
    <col min="3288" max="3288" width="17" style="14" bestFit="1" customWidth="1"/>
    <col min="3289" max="3289" width="14.5703125" style="14" bestFit="1" customWidth="1"/>
    <col min="3290" max="3290" width="11.140625" style="14" bestFit="1" customWidth="1"/>
    <col min="3291" max="3291" width="9" style="14"/>
    <col min="3292" max="3292" width="11.140625" style="14" bestFit="1" customWidth="1"/>
    <col min="3293" max="3293" width="14.5703125" style="14" bestFit="1" customWidth="1"/>
    <col min="3294" max="3294" width="11.140625" style="14" bestFit="1" customWidth="1"/>
    <col min="3295" max="3295" width="9" style="14"/>
    <col min="3296" max="3296" width="13.140625" style="14" bestFit="1" customWidth="1"/>
    <col min="3297" max="3297" width="15.140625" style="14" bestFit="1" customWidth="1"/>
    <col min="3298" max="3299" width="14.5703125" style="14" bestFit="1" customWidth="1"/>
    <col min="3300" max="3300" width="14.140625" style="14" bestFit="1" customWidth="1"/>
    <col min="3301" max="3301" width="17" style="14" bestFit="1" customWidth="1"/>
    <col min="3302" max="3302" width="14.140625" style="14" bestFit="1" customWidth="1"/>
    <col min="3303" max="3303" width="11.140625" style="14" bestFit="1" customWidth="1"/>
    <col min="3304" max="3304" width="17" style="14" bestFit="1" customWidth="1"/>
    <col min="3305" max="3305" width="14.5703125" style="14" bestFit="1" customWidth="1"/>
    <col min="3306" max="3306" width="11.140625" style="14" bestFit="1" customWidth="1"/>
    <col min="3307" max="3307" width="9" style="14"/>
    <col min="3308" max="3308" width="11.140625" style="14" bestFit="1" customWidth="1"/>
    <col min="3309" max="3309" width="14.5703125" style="14" bestFit="1" customWidth="1"/>
    <col min="3310" max="3310" width="11.140625" style="14" bestFit="1" customWidth="1"/>
    <col min="3311" max="3311" width="9" style="14"/>
    <col min="3312" max="3312" width="13.140625" style="14" bestFit="1" customWidth="1"/>
    <col min="3313" max="3313" width="15.140625" style="14" bestFit="1" customWidth="1"/>
    <col min="3314" max="3315" width="14.5703125" style="14" bestFit="1" customWidth="1"/>
    <col min="3316" max="3316" width="14.140625" style="14" bestFit="1" customWidth="1"/>
    <col min="3317" max="3317" width="17" style="14" bestFit="1" customWidth="1"/>
    <col min="3318" max="3318" width="14.140625" style="14" bestFit="1" customWidth="1"/>
    <col min="3319" max="3319" width="11.140625" style="14" bestFit="1" customWidth="1"/>
    <col min="3320" max="3320" width="17" style="14" bestFit="1" customWidth="1"/>
    <col min="3321" max="3321" width="14.5703125" style="14" bestFit="1" customWidth="1"/>
    <col min="3322" max="3322" width="11.140625" style="14" bestFit="1" customWidth="1"/>
    <col min="3323" max="3323" width="9" style="14"/>
    <col min="3324" max="3324" width="9.140625" style="14" customWidth="1"/>
    <col min="3325" max="3325" width="0" style="14" hidden="1" customWidth="1"/>
    <col min="3326" max="3327" width="10.42578125" style="14" bestFit="1" customWidth="1"/>
    <col min="3328" max="3328" width="8.42578125" style="14" bestFit="1" customWidth="1"/>
    <col min="3329" max="3329" width="14.5703125" style="14" customWidth="1"/>
    <col min="3330" max="3330" width="14.140625" style="14" bestFit="1" customWidth="1"/>
    <col min="3331" max="3331" width="10.5703125" style="14" customWidth="1"/>
    <col min="3332" max="3332" width="11.85546875" style="14" customWidth="1"/>
    <col min="3333" max="3333" width="15.42578125" style="14" bestFit="1" customWidth="1"/>
    <col min="3334" max="3334" width="15.140625" style="14" bestFit="1" customWidth="1"/>
    <col min="3335" max="3335" width="11.42578125" style="14" bestFit="1" customWidth="1"/>
    <col min="3336" max="3336" width="9.42578125" style="14" bestFit="1" customWidth="1"/>
    <col min="3337" max="3337" width="13.5703125" style="14" customWidth="1"/>
    <col min="3338" max="3339" width="8.42578125" style="14" bestFit="1" customWidth="1"/>
    <col min="3340" max="3340" width="10.42578125" style="14" bestFit="1" customWidth="1"/>
    <col min="3341" max="3341" width="14.140625" style="14" customWidth="1"/>
    <col min="3342" max="3342" width="9" style="14"/>
    <col min="3343" max="3343" width="14.140625" style="14" bestFit="1" customWidth="1"/>
    <col min="3344" max="3403" width="9" style="14"/>
    <col min="3404" max="3404" width="11.140625" style="14" bestFit="1" customWidth="1"/>
    <col min="3405" max="3405" width="14.5703125" style="14" bestFit="1" customWidth="1"/>
    <col min="3406" max="3406" width="11.140625" style="14" bestFit="1" customWidth="1"/>
    <col min="3407" max="3407" width="9" style="14"/>
    <col min="3408" max="3408" width="13.140625" style="14" bestFit="1" customWidth="1"/>
    <col min="3409" max="3409" width="15.140625" style="14" bestFit="1" customWidth="1"/>
    <col min="3410" max="3411" width="14.5703125" style="14" bestFit="1" customWidth="1"/>
    <col min="3412" max="3412" width="14.140625" style="14" bestFit="1" customWidth="1"/>
    <col min="3413" max="3413" width="17" style="14" bestFit="1" customWidth="1"/>
    <col min="3414" max="3414" width="14.140625" style="14" bestFit="1" customWidth="1"/>
    <col min="3415" max="3415" width="11.140625" style="14" bestFit="1" customWidth="1"/>
    <col min="3416" max="3416" width="17" style="14" bestFit="1" customWidth="1"/>
    <col min="3417" max="3417" width="14.5703125" style="14" bestFit="1" customWidth="1"/>
    <col min="3418" max="3418" width="11.140625" style="14" bestFit="1" customWidth="1"/>
    <col min="3419" max="3419" width="9" style="14"/>
    <col min="3420" max="3420" width="11.140625" style="14" bestFit="1" customWidth="1"/>
    <col min="3421" max="3421" width="14.5703125" style="14" bestFit="1" customWidth="1"/>
    <col min="3422" max="3422" width="11.140625" style="14" bestFit="1" customWidth="1"/>
    <col min="3423" max="3423" width="9" style="14"/>
    <col min="3424" max="3424" width="13.140625" style="14" bestFit="1" customWidth="1"/>
    <col min="3425" max="3425" width="15.140625" style="14" bestFit="1" customWidth="1"/>
    <col min="3426" max="3427" width="14.5703125" style="14" bestFit="1" customWidth="1"/>
    <col min="3428" max="3428" width="14.140625" style="14" bestFit="1" customWidth="1"/>
    <col min="3429" max="3429" width="17" style="14" bestFit="1" customWidth="1"/>
    <col min="3430" max="3430" width="14.140625" style="14" bestFit="1" customWidth="1"/>
    <col min="3431" max="3431" width="11.140625" style="14" bestFit="1" customWidth="1"/>
    <col min="3432" max="3432" width="17" style="14" bestFit="1" customWidth="1"/>
    <col min="3433" max="3433" width="14.5703125" style="14" bestFit="1" customWidth="1"/>
    <col min="3434" max="3434" width="11.140625" style="14" bestFit="1" customWidth="1"/>
    <col min="3435" max="3435" width="9" style="14"/>
    <col min="3436" max="3436" width="11.140625" style="14" bestFit="1" customWidth="1"/>
    <col min="3437" max="3437" width="14.5703125" style="14" bestFit="1" customWidth="1"/>
    <col min="3438" max="3438" width="11.140625" style="14" bestFit="1" customWidth="1"/>
    <col min="3439" max="3439" width="9" style="14"/>
    <col min="3440" max="3440" width="13.140625" style="14" bestFit="1" customWidth="1"/>
    <col min="3441" max="3441" width="15.140625" style="14" bestFit="1" customWidth="1"/>
    <col min="3442" max="3443" width="14.5703125" style="14" bestFit="1" customWidth="1"/>
    <col min="3444" max="3444" width="14.140625" style="14" bestFit="1" customWidth="1"/>
    <col min="3445" max="3445" width="17" style="14" bestFit="1" customWidth="1"/>
    <col min="3446" max="3446" width="14.140625" style="14" bestFit="1" customWidth="1"/>
    <col min="3447" max="3447" width="11.140625" style="14" bestFit="1" customWidth="1"/>
    <col min="3448" max="3448" width="17" style="14" bestFit="1" customWidth="1"/>
    <col min="3449" max="3449" width="14.5703125" style="14" bestFit="1" customWidth="1"/>
    <col min="3450" max="3450" width="11.140625" style="14" bestFit="1" customWidth="1"/>
    <col min="3451" max="3451" width="9" style="14"/>
    <col min="3452" max="3452" width="11.140625" style="14" bestFit="1" customWidth="1"/>
    <col min="3453" max="3453" width="14.5703125" style="14" bestFit="1" customWidth="1"/>
    <col min="3454" max="3454" width="11.140625" style="14" bestFit="1" customWidth="1"/>
    <col min="3455" max="3455" width="9" style="14"/>
    <col min="3456" max="3456" width="13.140625" style="14" bestFit="1" customWidth="1"/>
    <col min="3457" max="3457" width="15.140625" style="14" bestFit="1" customWidth="1"/>
    <col min="3458" max="3459" width="14.5703125" style="14" bestFit="1" customWidth="1"/>
    <col min="3460" max="3460" width="14.140625" style="14" bestFit="1" customWidth="1"/>
    <col min="3461" max="3461" width="17" style="14" bestFit="1" customWidth="1"/>
    <col min="3462" max="3462" width="14.140625" style="14" bestFit="1" customWidth="1"/>
    <col min="3463" max="3463" width="11.140625" style="14" bestFit="1" customWidth="1"/>
    <col min="3464" max="3464" width="17" style="14" bestFit="1" customWidth="1"/>
    <col min="3465" max="3465" width="14.5703125" style="14" bestFit="1" customWidth="1"/>
    <col min="3466" max="3466" width="11.140625" style="14" bestFit="1" customWidth="1"/>
    <col min="3467" max="3467" width="9" style="14"/>
    <col min="3468" max="3468" width="11.140625" style="14" bestFit="1" customWidth="1"/>
    <col min="3469" max="3469" width="14.5703125" style="14" bestFit="1" customWidth="1"/>
    <col min="3470" max="3470" width="11.140625" style="14" bestFit="1" customWidth="1"/>
    <col min="3471" max="3471" width="9" style="14"/>
    <col min="3472" max="3472" width="13.140625" style="14" bestFit="1" customWidth="1"/>
    <col min="3473" max="3473" width="15.140625" style="14" bestFit="1" customWidth="1"/>
    <col min="3474" max="3475" width="14.5703125" style="14" bestFit="1" customWidth="1"/>
    <col min="3476" max="3476" width="14.140625" style="14" bestFit="1" customWidth="1"/>
    <col min="3477" max="3477" width="17" style="14" bestFit="1" customWidth="1"/>
    <col min="3478" max="3478" width="14.140625" style="14" bestFit="1" customWidth="1"/>
    <col min="3479" max="3479" width="11.140625" style="14" bestFit="1" customWidth="1"/>
    <col min="3480" max="3480" width="17" style="14" bestFit="1" customWidth="1"/>
    <col min="3481" max="3481" width="14.5703125" style="14" bestFit="1" customWidth="1"/>
    <col min="3482" max="3482" width="11.140625" style="14" bestFit="1" customWidth="1"/>
    <col min="3483" max="3483" width="9" style="14"/>
    <col min="3484" max="3484" width="11.140625" style="14" bestFit="1" customWidth="1"/>
    <col min="3485" max="3485" width="14.5703125" style="14" bestFit="1" customWidth="1"/>
    <col min="3486" max="3486" width="11.140625" style="14" bestFit="1" customWidth="1"/>
    <col min="3487" max="3487" width="9" style="14"/>
    <col min="3488" max="3488" width="13.140625" style="14" bestFit="1" customWidth="1"/>
    <col min="3489" max="3489" width="15.140625" style="14" bestFit="1" customWidth="1"/>
    <col min="3490" max="3491" width="14.5703125" style="14" bestFit="1" customWidth="1"/>
    <col min="3492" max="3492" width="14.140625" style="14" bestFit="1" customWidth="1"/>
    <col min="3493" max="3493" width="17" style="14" bestFit="1" customWidth="1"/>
    <col min="3494" max="3494" width="14.140625" style="14" bestFit="1" customWidth="1"/>
    <col min="3495" max="3495" width="11.140625" style="14" bestFit="1" customWidth="1"/>
    <col min="3496" max="3496" width="17" style="14" bestFit="1" customWidth="1"/>
    <col min="3497" max="3497" width="14.5703125" style="14" bestFit="1" customWidth="1"/>
    <col min="3498" max="3498" width="11.140625" style="14" bestFit="1" customWidth="1"/>
    <col min="3499" max="3499" width="9" style="14"/>
    <col min="3500" max="3500" width="11.140625" style="14" bestFit="1" customWidth="1"/>
    <col min="3501" max="3501" width="14.5703125" style="14" bestFit="1" customWidth="1"/>
    <col min="3502" max="3502" width="11.140625" style="14" bestFit="1" customWidth="1"/>
    <col min="3503" max="3503" width="9" style="14"/>
    <col min="3504" max="3504" width="13.140625" style="14" bestFit="1" customWidth="1"/>
    <col min="3505" max="3505" width="15.140625" style="14" bestFit="1" customWidth="1"/>
    <col min="3506" max="3507" width="14.5703125" style="14" bestFit="1" customWidth="1"/>
    <col min="3508" max="3508" width="14.140625" style="14" bestFit="1" customWidth="1"/>
    <col min="3509" max="3509" width="17" style="14" bestFit="1" customWidth="1"/>
    <col min="3510" max="3510" width="14.140625" style="14" bestFit="1" customWidth="1"/>
    <col min="3511" max="3511" width="11.140625" style="14" bestFit="1" customWidth="1"/>
    <col min="3512" max="3512" width="17" style="14" bestFit="1" customWidth="1"/>
    <col min="3513" max="3513" width="14.5703125" style="14" bestFit="1" customWidth="1"/>
    <col min="3514" max="3514" width="11.140625" style="14" bestFit="1" customWidth="1"/>
    <col min="3515" max="3515" width="9" style="14"/>
    <col min="3516" max="3516" width="11.140625" style="14" bestFit="1" customWidth="1"/>
    <col min="3517" max="3517" width="14.5703125" style="14" bestFit="1" customWidth="1"/>
    <col min="3518" max="3518" width="11.140625" style="14" bestFit="1" customWidth="1"/>
    <col min="3519" max="3519" width="9" style="14"/>
    <col min="3520" max="3520" width="13.140625" style="14" bestFit="1" customWidth="1"/>
    <col min="3521" max="3521" width="15.140625" style="14" bestFit="1" customWidth="1"/>
    <col min="3522" max="3523" width="14.5703125" style="14" bestFit="1" customWidth="1"/>
    <col min="3524" max="3524" width="14.140625" style="14" bestFit="1" customWidth="1"/>
    <col min="3525" max="3525" width="17" style="14" bestFit="1" customWidth="1"/>
    <col min="3526" max="3526" width="14.140625" style="14" bestFit="1" customWidth="1"/>
    <col min="3527" max="3527" width="11.140625" style="14" bestFit="1" customWidth="1"/>
    <col min="3528" max="3528" width="17" style="14" bestFit="1" customWidth="1"/>
    <col min="3529" max="3529" width="14.5703125" style="14" bestFit="1" customWidth="1"/>
    <col min="3530" max="3530" width="11.140625" style="14" bestFit="1" customWidth="1"/>
    <col min="3531" max="3531" width="9" style="14"/>
    <col min="3532" max="3532" width="11.140625" style="14" bestFit="1" customWidth="1"/>
    <col min="3533" max="3533" width="14.5703125" style="14" bestFit="1" customWidth="1"/>
    <col min="3534" max="3534" width="11.140625" style="14" bestFit="1" customWidth="1"/>
    <col min="3535" max="3535" width="9" style="14"/>
    <col min="3536" max="3536" width="13.140625" style="14" bestFit="1" customWidth="1"/>
    <col min="3537" max="3537" width="15.140625" style="14" bestFit="1" customWidth="1"/>
    <col min="3538" max="3539" width="14.5703125" style="14" bestFit="1" customWidth="1"/>
    <col min="3540" max="3540" width="14.140625" style="14" bestFit="1" customWidth="1"/>
    <col min="3541" max="3541" width="17" style="14" bestFit="1" customWidth="1"/>
    <col min="3542" max="3542" width="14.140625" style="14" bestFit="1" customWidth="1"/>
    <col min="3543" max="3543" width="11.140625" style="14" bestFit="1" customWidth="1"/>
    <col min="3544" max="3544" width="17" style="14" bestFit="1" customWidth="1"/>
    <col min="3545" max="3545" width="14.5703125" style="14" bestFit="1" customWidth="1"/>
    <col min="3546" max="3546" width="11.140625" style="14" bestFit="1" customWidth="1"/>
    <col min="3547" max="3547" width="9" style="14"/>
    <col min="3548" max="3548" width="11.140625" style="14" bestFit="1" customWidth="1"/>
    <col min="3549" max="3549" width="14.5703125" style="14" bestFit="1" customWidth="1"/>
    <col min="3550" max="3550" width="11.140625" style="14" bestFit="1" customWidth="1"/>
    <col min="3551" max="3551" width="9" style="14"/>
    <col min="3552" max="3552" width="13.140625" style="14" bestFit="1" customWidth="1"/>
    <col min="3553" max="3553" width="15.140625" style="14" bestFit="1" customWidth="1"/>
    <col min="3554" max="3555" width="14.5703125" style="14" bestFit="1" customWidth="1"/>
    <col min="3556" max="3556" width="14.140625" style="14" bestFit="1" customWidth="1"/>
    <col min="3557" max="3557" width="17" style="14" bestFit="1" customWidth="1"/>
    <col min="3558" max="3558" width="14.140625" style="14" bestFit="1" customWidth="1"/>
    <col min="3559" max="3559" width="11.140625" style="14" bestFit="1" customWidth="1"/>
    <col min="3560" max="3560" width="17" style="14" bestFit="1" customWidth="1"/>
    <col min="3561" max="3561" width="14.5703125" style="14" bestFit="1" customWidth="1"/>
    <col min="3562" max="3562" width="11.140625" style="14" bestFit="1" customWidth="1"/>
    <col min="3563" max="3563" width="9" style="14"/>
    <col min="3564" max="3564" width="11.140625" style="14" bestFit="1" customWidth="1"/>
    <col min="3565" max="3565" width="14.5703125" style="14" bestFit="1" customWidth="1"/>
    <col min="3566" max="3566" width="11.140625" style="14" bestFit="1" customWidth="1"/>
    <col min="3567" max="3567" width="9" style="14"/>
    <col min="3568" max="3568" width="13.140625" style="14" bestFit="1" customWidth="1"/>
    <col min="3569" max="3569" width="15.140625" style="14" bestFit="1" customWidth="1"/>
    <col min="3570" max="3571" width="14.5703125" style="14" bestFit="1" customWidth="1"/>
    <col min="3572" max="3572" width="14.140625" style="14" bestFit="1" customWidth="1"/>
    <col min="3573" max="3573" width="17" style="14" bestFit="1" customWidth="1"/>
    <col min="3574" max="3574" width="14.140625" style="14" bestFit="1" customWidth="1"/>
    <col min="3575" max="3575" width="11.140625" style="14" bestFit="1" customWidth="1"/>
    <col min="3576" max="3576" width="17" style="14" bestFit="1" customWidth="1"/>
    <col min="3577" max="3577" width="14.5703125" style="14" bestFit="1" customWidth="1"/>
    <col min="3578" max="3578" width="11.140625" style="14" bestFit="1" customWidth="1"/>
    <col min="3579" max="3579" width="9" style="14"/>
    <col min="3580" max="3580" width="9.140625" style="14" customWidth="1"/>
    <col min="3581" max="3581" width="0" style="14" hidden="1" customWidth="1"/>
    <col min="3582" max="3583" width="10.42578125" style="14" bestFit="1" customWidth="1"/>
    <col min="3584" max="3584" width="8.42578125" style="14" bestFit="1" customWidth="1"/>
    <col min="3585" max="3585" width="14.5703125" style="14" customWidth="1"/>
    <col min="3586" max="3586" width="14.140625" style="14" bestFit="1" customWidth="1"/>
    <col min="3587" max="3587" width="10.5703125" style="14" customWidth="1"/>
    <col min="3588" max="3588" width="11.85546875" style="14" customWidth="1"/>
    <col min="3589" max="3589" width="15.42578125" style="14" bestFit="1" customWidth="1"/>
    <col min="3590" max="3590" width="15.140625" style="14" bestFit="1" customWidth="1"/>
    <col min="3591" max="3591" width="11.42578125" style="14" bestFit="1" customWidth="1"/>
    <col min="3592" max="3592" width="9.42578125" style="14" bestFit="1" customWidth="1"/>
    <col min="3593" max="3593" width="13.5703125" style="14" customWidth="1"/>
    <col min="3594" max="3595" width="8.42578125" style="14" bestFit="1" customWidth="1"/>
    <col min="3596" max="3596" width="10.42578125" style="14" bestFit="1" customWidth="1"/>
    <col min="3597" max="3597" width="14.140625" style="14" customWidth="1"/>
    <col min="3598" max="3598" width="9" style="14"/>
    <col min="3599" max="3599" width="14.140625" style="14" bestFit="1" customWidth="1"/>
    <col min="3600" max="3659" width="9" style="14"/>
    <col min="3660" max="3660" width="11.140625" style="14" bestFit="1" customWidth="1"/>
    <col min="3661" max="3661" width="14.5703125" style="14" bestFit="1" customWidth="1"/>
    <col min="3662" max="3662" width="11.140625" style="14" bestFit="1" customWidth="1"/>
    <col min="3663" max="3663" width="9" style="14"/>
    <col min="3664" max="3664" width="13.140625" style="14" bestFit="1" customWidth="1"/>
    <col min="3665" max="3665" width="15.140625" style="14" bestFit="1" customWidth="1"/>
    <col min="3666" max="3667" width="14.5703125" style="14" bestFit="1" customWidth="1"/>
    <col min="3668" max="3668" width="14.140625" style="14" bestFit="1" customWidth="1"/>
    <col min="3669" max="3669" width="17" style="14" bestFit="1" customWidth="1"/>
    <col min="3670" max="3670" width="14.140625" style="14" bestFit="1" customWidth="1"/>
    <col min="3671" max="3671" width="11.140625" style="14" bestFit="1" customWidth="1"/>
    <col min="3672" max="3672" width="17" style="14" bestFit="1" customWidth="1"/>
    <col min="3673" max="3673" width="14.5703125" style="14" bestFit="1" customWidth="1"/>
    <col min="3674" max="3674" width="11.140625" style="14" bestFit="1" customWidth="1"/>
    <col min="3675" max="3675" width="9" style="14"/>
    <col min="3676" max="3676" width="11.140625" style="14" bestFit="1" customWidth="1"/>
    <col min="3677" max="3677" width="14.5703125" style="14" bestFit="1" customWidth="1"/>
    <col min="3678" max="3678" width="11.140625" style="14" bestFit="1" customWidth="1"/>
    <col min="3679" max="3679" width="9" style="14"/>
    <col min="3680" max="3680" width="13.140625" style="14" bestFit="1" customWidth="1"/>
    <col min="3681" max="3681" width="15.140625" style="14" bestFit="1" customWidth="1"/>
    <col min="3682" max="3683" width="14.5703125" style="14" bestFit="1" customWidth="1"/>
    <col min="3684" max="3684" width="14.140625" style="14" bestFit="1" customWidth="1"/>
    <col min="3685" max="3685" width="17" style="14" bestFit="1" customWidth="1"/>
    <col min="3686" max="3686" width="14.140625" style="14" bestFit="1" customWidth="1"/>
    <col min="3687" max="3687" width="11.140625" style="14" bestFit="1" customWidth="1"/>
    <col min="3688" max="3688" width="17" style="14" bestFit="1" customWidth="1"/>
    <col min="3689" max="3689" width="14.5703125" style="14" bestFit="1" customWidth="1"/>
    <col min="3690" max="3690" width="11.140625" style="14" bestFit="1" customWidth="1"/>
    <col min="3691" max="3691" width="9" style="14"/>
    <col min="3692" max="3692" width="11.140625" style="14" bestFit="1" customWidth="1"/>
    <col min="3693" max="3693" width="14.5703125" style="14" bestFit="1" customWidth="1"/>
    <col min="3694" max="3694" width="11.140625" style="14" bestFit="1" customWidth="1"/>
    <col min="3695" max="3695" width="9" style="14"/>
    <col min="3696" max="3696" width="13.140625" style="14" bestFit="1" customWidth="1"/>
    <col min="3697" max="3697" width="15.140625" style="14" bestFit="1" customWidth="1"/>
    <col min="3698" max="3699" width="14.5703125" style="14" bestFit="1" customWidth="1"/>
    <col min="3700" max="3700" width="14.140625" style="14" bestFit="1" customWidth="1"/>
    <col min="3701" max="3701" width="17" style="14" bestFit="1" customWidth="1"/>
    <col min="3702" max="3702" width="14.140625" style="14" bestFit="1" customWidth="1"/>
    <col min="3703" max="3703" width="11.140625" style="14" bestFit="1" customWidth="1"/>
    <col min="3704" max="3704" width="17" style="14" bestFit="1" customWidth="1"/>
    <col min="3705" max="3705" width="14.5703125" style="14" bestFit="1" customWidth="1"/>
    <col min="3706" max="3706" width="11.140625" style="14" bestFit="1" customWidth="1"/>
    <col min="3707" max="3707" width="9" style="14"/>
    <col min="3708" max="3708" width="11.140625" style="14" bestFit="1" customWidth="1"/>
    <col min="3709" max="3709" width="14.5703125" style="14" bestFit="1" customWidth="1"/>
    <col min="3710" max="3710" width="11.140625" style="14" bestFit="1" customWidth="1"/>
    <col min="3711" max="3711" width="9" style="14"/>
    <col min="3712" max="3712" width="13.140625" style="14" bestFit="1" customWidth="1"/>
    <col min="3713" max="3713" width="15.140625" style="14" bestFit="1" customWidth="1"/>
    <col min="3714" max="3715" width="14.5703125" style="14" bestFit="1" customWidth="1"/>
    <col min="3716" max="3716" width="14.140625" style="14" bestFit="1" customWidth="1"/>
    <col min="3717" max="3717" width="17" style="14" bestFit="1" customWidth="1"/>
    <col min="3718" max="3718" width="14.140625" style="14" bestFit="1" customWidth="1"/>
    <col min="3719" max="3719" width="11.140625" style="14" bestFit="1" customWidth="1"/>
    <col min="3720" max="3720" width="17" style="14" bestFit="1" customWidth="1"/>
    <col min="3721" max="3721" width="14.5703125" style="14" bestFit="1" customWidth="1"/>
    <col min="3722" max="3722" width="11.140625" style="14" bestFit="1" customWidth="1"/>
    <col min="3723" max="3723" width="9" style="14"/>
    <col min="3724" max="3724" width="11.140625" style="14" bestFit="1" customWidth="1"/>
    <col min="3725" max="3725" width="14.5703125" style="14" bestFit="1" customWidth="1"/>
    <col min="3726" max="3726" width="11.140625" style="14" bestFit="1" customWidth="1"/>
    <col min="3727" max="3727" width="9" style="14"/>
    <col min="3728" max="3728" width="13.140625" style="14" bestFit="1" customWidth="1"/>
    <col min="3729" max="3729" width="15.140625" style="14" bestFit="1" customWidth="1"/>
    <col min="3730" max="3731" width="14.5703125" style="14" bestFit="1" customWidth="1"/>
    <col min="3732" max="3732" width="14.140625" style="14" bestFit="1" customWidth="1"/>
    <col min="3733" max="3733" width="17" style="14" bestFit="1" customWidth="1"/>
    <col min="3734" max="3734" width="14.140625" style="14" bestFit="1" customWidth="1"/>
    <col min="3735" max="3735" width="11.140625" style="14" bestFit="1" customWidth="1"/>
    <col min="3736" max="3736" width="17" style="14" bestFit="1" customWidth="1"/>
    <col min="3737" max="3737" width="14.5703125" style="14" bestFit="1" customWidth="1"/>
    <col min="3738" max="3738" width="11.140625" style="14" bestFit="1" customWidth="1"/>
    <col min="3739" max="3739" width="9" style="14"/>
    <col min="3740" max="3740" width="11.140625" style="14" bestFit="1" customWidth="1"/>
    <col min="3741" max="3741" width="14.5703125" style="14" bestFit="1" customWidth="1"/>
    <col min="3742" max="3742" width="11.140625" style="14" bestFit="1" customWidth="1"/>
    <col min="3743" max="3743" width="9" style="14"/>
    <col min="3744" max="3744" width="13.140625" style="14" bestFit="1" customWidth="1"/>
    <col min="3745" max="3745" width="15.140625" style="14" bestFit="1" customWidth="1"/>
    <col min="3746" max="3747" width="14.5703125" style="14" bestFit="1" customWidth="1"/>
    <col min="3748" max="3748" width="14.140625" style="14" bestFit="1" customWidth="1"/>
    <col min="3749" max="3749" width="17" style="14" bestFit="1" customWidth="1"/>
    <col min="3750" max="3750" width="14.140625" style="14" bestFit="1" customWidth="1"/>
    <col min="3751" max="3751" width="11.140625" style="14" bestFit="1" customWidth="1"/>
    <col min="3752" max="3752" width="17" style="14" bestFit="1" customWidth="1"/>
    <col min="3753" max="3753" width="14.5703125" style="14" bestFit="1" customWidth="1"/>
    <col min="3754" max="3754" width="11.140625" style="14" bestFit="1" customWidth="1"/>
    <col min="3755" max="3755" width="9" style="14"/>
    <col min="3756" max="3756" width="11.140625" style="14" bestFit="1" customWidth="1"/>
    <col min="3757" max="3757" width="14.5703125" style="14" bestFit="1" customWidth="1"/>
    <col min="3758" max="3758" width="11.140625" style="14" bestFit="1" customWidth="1"/>
    <col min="3759" max="3759" width="9" style="14"/>
    <col min="3760" max="3760" width="13.140625" style="14" bestFit="1" customWidth="1"/>
    <col min="3761" max="3761" width="15.140625" style="14" bestFit="1" customWidth="1"/>
    <col min="3762" max="3763" width="14.5703125" style="14" bestFit="1" customWidth="1"/>
    <col min="3764" max="3764" width="14.140625" style="14" bestFit="1" customWidth="1"/>
    <col min="3765" max="3765" width="17" style="14" bestFit="1" customWidth="1"/>
    <col min="3766" max="3766" width="14.140625" style="14" bestFit="1" customWidth="1"/>
    <col min="3767" max="3767" width="11.140625" style="14" bestFit="1" customWidth="1"/>
    <col min="3768" max="3768" width="17" style="14" bestFit="1" customWidth="1"/>
    <col min="3769" max="3769" width="14.5703125" style="14" bestFit="1" customWidth="1"/>
    <col min="3770" max="3770" width="11.140625" style="14" bestFit="1" customWidth="1"/>
    <col min="3771" max="3771" width="9" style="14"/>
    <col min="3772" max="3772" width="11.140625" style="14" bestFit="1" customWidth="1"/>
    <col min="3773" max="3773" width="14.5703125" style="14" bestFit="1" customWidth="1"/>
    <col min="3774" max="3774" width="11.140625" style="14" bestFit="1" customWidth="1"/>
    <col min="3775" max="3775" width="9" style="14"/>
    <col min="3776" max="3776" width="13.140625" style="14" bestFit="1" customWidth="1"/>
    <col min="3777" max="3777" width="15.140625" style="14" bestFit="1" customWidth="1"/>
    <col min="3778" max="3779" width="14.5703125" style="14" bestFit="1" customWidth="1"/>
    <col min="3780" max="3780" width="14.140625" style="14" bestFit="1" customWidth="1"/>
    <col min="3781" max="3781" width="17" style="14" bestFit="1" customWidth="1"/>
    <col min="3782" max="3782" width="14.140625" style="14" bestFit="1" customWidth="1"/>
    <col min="3783" max="3783" width="11.140625" style="14" bestFit="1" customWidth="1"/>
    <col min="3784" max="3784" width="17" style="14" bestFit="1" customWidth="1"/>
    <col min="3785" max="3785" width="14.5703125" style="14" bestFit="1" customWidth="1"/>
    <col min="3786" max="3786" width="11.140625" style="14" bestFit="1" customWidth="1"/>
    <col min="3787" max="3787" width="9" style="14"/>
    <col min="3788" max="3788" width="11.140625" style="14" bestFit="1" customWidth="1"/>
    <col min="3789" max="3789" width="14.5703125" style="14" bestFit="1" customWidth="1"/>
    <col min="3790" max="3790" width="11.140625" style="14" bestFit="1" customWidth="1"/>
    <col min="3791" max="3791" width="9" style="14"/>
    <col min="3792" max="3792" width="13.140625" style="14" bestFit="1" customWidth="1"/>
    <col min="3793" max="3793" width="15.140625" style="14" bestFit="1" customWidth="1"/>
    <col min="3794" max="3795" width="14.5703125" style="14" bestFit="1" customWidth="1"/>
    <col min="3796" max="3796" width="14.140625" style="14" bestFit="1" customWidth="1"/>
    <col min="3797" max="3797" width="17" style="14" bestFit="1" customWidth="1"/>
    <col min="3798" max="3798" width="14.140625" style="14" bestFit="1" customWidth="1"/>
    <col min="3799" max="3799" width="11.140625" style="14" bestFit="1" customWidth="1"/>
    <col min="3800" max="3800" width="17" style="14" bestFit="1" customWidth="1"/>
    <col min="3801" max="3801" width="14.5703125" style="14" bestFit="1" customWidth="1"/>
    <col min="3802" max="3802" width="11.140625" style="14" bestFit="1" customWidth="1"/>
    <col min="3803" max="3803" width="9" style="14"/>
    <col min="3804" max="3804" width="11.140625" style="14" bestFit="1" customWidth="1"/>
    <col min="3805" max="3805" width="14.5703125" style="14" bestFit="1" customWidth="1"/>
    <col min="3806" max="3806" width="11.140625" style="14" bestFit="1" customWidth="1"/>
    <col min="3807" max="3807" width="9" style="14"/>
    <col min="3808" max="3808" width="13.140625" style="14" bestFit="1" customWidth="1"/>
    <col min="3809" max="3809" width="15.140625" style="14" bestFit="1" customWidth="1"/>
    <col min="3810" max="3811" width="14.5703125" style="14" bestFit="1" customWidth="1"/>
    <col min="3812" max="3812" width="14.140625" style="14" bestFit="1" customWidth="1"/>
    <col min="3813" max="3813" width="17" style="14" bestFit="1" customWidth="1"/>
    <col min="3814" max="3814" width="14.140625" style="14" bestFit="1" customWidth="1"/>
    <col min="3815" max="3815" width="11.140625" style="14" bestFit="1" customWidth="1"/>
    <col min="3816" max="3816" width="17" style="14" bestFit="1" customWidth="1"/>
    <col min="3817" max="3817" width="14.5703125" style="14" bestFit="1" customWidth="1"/>
    <col min="3818" max="3818" width="11.140625" style="14" bestFit="1" customWidth="1"/>
    <col min="3819" max="3819" width="9" style="14"/>
    <col min="3820" max="3820" width="11.140625" style="14" bestFit="1" customWidth="1"/>
    <col min="3821" max="3821" width="14.5703125" style="14" bestFit="1" customWidth="1"/>
    <col min="3822" max="3822" width="11.140625" style="14" bestFit="1" customWidth="1"/>
    <col min="3823" max="3823" width="9" style="14"/>
    <col min="3824" max="3824" width="13.140625" style="14" bestFit="1" customWidth="1"/>
    <col min="3825" max="3825" width="15.140625" style="14" bestFit="1" customWidth="1"/>
    <col min="3826" max="3827" width="14.5703125" style="14" bestFit="1" customWidth="1"/>
    <col min="3828" max="3828" width="14.140625" style="14" bestFit="1" customWidth="1"/>
    <col min="3829" max="3829" width="17" style="14" bestFit="1" customWidth="1"/>
    <col min="3830" max="3830" width="14.140625" style="14" bestFit="1" customWidth="1"/>
    <col min="3831" max="3831" width="11.140625" style="14" bestFit="1" customWidth="1"/>
    <col min="3832" max="3832" width="17" style="14" bestFit="1" customWidth="1"/>
    <col min="3833" max="3833" width="14.5703125" style="14" bestFit="1" customWidth="1"/>
    <col min="3834" max="3834" width="11.140625" style="14" bestFit="1" customWidth="1"/>
    <col min="3835" max="3835" width="9" style="14"/>
    <col min="3836" max="3836" width="9.140625" style="14" customWidth="1"/>
    <col min="3837" max="3837" width="0" style="14" hidden="1" customWidth="1"/>
    <col min="3838" max="3839" width="10.42578125" style="14" bestFit="1" customWidth="1"/>
    <col min="3840" max="3840" width="8.42578125" style="14" bestFit="1" customWidth="1"/>
    <col min="3841" max="3841" width="14.5703125" style="14" customWidth="1"/>
    <col min="3842" max="3842" width="14.140625" style="14" bestFit="1" customWidth="1"/>
    <col min="3843" max="3843" width="10.5703125" style="14" customWidth="1"/>
    <col min="3844" max="3844" width="11.85546875" style="14" customWidth="1"/>
    <col min="3845" max="3845" width="15.42578125" style="14" bestFit="1" customWidth="1"/>
    <col min="3846" max="3846" width="15.140625" style="14" bestFit="1" customWidth="1"/>
    <col min="3847" max="3847" width="11.42578125" style="14" bestFit="1" customWidth="1"/>
    <col min="3848" max="3848" width="9.42578125" style="14" bestFit="1" customWidth="1"/>
    <col min="3849" max="3849" width="13.5703125" style="14" customWidth="1"/>
    <col min="3850" max="3851" width="8.42578125" style="14" bestFit="1" customWidth="1"/>
    <col min="3852" max="3852" width="10.42578125" style="14" bestFit="1" customWidth="1"/>
    <col min="3853" max="3853" width="14.140625" style="14" customWidth="1"/>
    <col min="3854" max="3854" width="9" style="14"/>
    <col min="3855" max="3855" width="14.140625" style="14" bestFit="1" customWidth="1"/>
    <col min="3856" max="3915" width="9" style="14"/>
    <col min="3916" max="3916" width="11.140625" style="14" bestFit="1" customWidth="1"/>
    <col min="3917" max="3917" width="14.5703125" style="14" bestFit="1" customWidth="1"/>
    <col min="3918" max="3918" width="11.140625" style="14" bestFit="1" customWidth="1"/>
    <col min="3919" max="3919" width="9" style="14"/>
    <col min="3920" max="3920" width="13.140625" style="14" bestFit="1" customWidth="1"/>
    <col min="3921" max="3921" width="15.140625" style="14" bestFit="1" customWidth="1"/>
    <col min="3922" max="3923" width="14.5703125" style="14" bestFit="1" customWidth="1"/>
    <col min="3924" max="3924" width="14.140625" style="14" bestFit="1" customWidth="1"/>
    <col min="3925" max="3925" width="17" style="14" bestFit="1" customWidth="1"/>
    <col min="3926" max="3926" width="14.140625" style="14" bestFit="1" customWidth="1"/>
    <col min="3927" max="3927" width="11.140625" style="14" bestFit="1" customWidth="1"/>
    <col min="3928" max="3928" width="17" style="14" bestFit="1" customWidth="1"/>
    <col min="3929" max="3929" width="14.5703125" style="14" bestFit="1" customWidth="1"/>
    <col min="3930" max="3930" width="11.140625" style="14" bestFit="1" customWidth="1"/>
    <col min="3931" max="3931" width="9" style="14"/>
    <col min="3932" max="3932" width="11.140625" style="14" bestFit="1" customWidth="1"/>
    <col min="3933" max="3933" width="14.5703125" style="14" bestFit="1" customWidth="1"/>
    <col min="3934" max="3934" width="11.140625" style="14" bestFit="1" customWidth="1"/>
    <col min="3935" max="3935" width="9" style="14"/>
    <col min="3936" max="3936" width="13.140625" style="14" bestFit="1" customWidth="1"/>
    <col min="3937" max="3937" width="15.140625" style="14" bestFit="1" customWidth="1"/>
    <col min="3938" max="3939" width="14.5703125" style="14" bestFit="1" customWidth="1"/>
    <col min="3940" max="3940" width="14.140625" style="14" bestFit="1" customWidth="1"/>
    <col min="3941" max="3941" width="17" style="14" bestFit="1" customWidth="1"/>
    <col min="3942" max="3942" width="14.140625" style="14" bestFit="1" customWidth="1"/>
    <col min="3943" max="3943" width="11.140625" style="14" bestFit="1" customWidth="1"/>
    <col min="3944" max="3944" width="17" style="14" bestFit="1" customWidth="1"/>
    <col min="3945" max="3945" width="14.5703125" style="14" bestFit="1" customWidth="1"/>
    <col min="3946" max="3946" width="11.140625" style="14" bestFit="1" customWidth="1"/>
    <col min="3947" max="3947" width="9" style="14"/>
    <col min="3948" max="3948" width="11.140625" style="14" bestFit="1" customWidth="1"/>
    <col min="3949" max="3949" width="14.5703125" style="14" bestFit="1" customWidth="1"/>
    <col min="3950" max="3950" width="11.140625" style="14" bestFit="1" customWidth="1"/>
    <col min="3951" max="3951" width="9" style="14"/>
    <col min="3952" max="3952" width="13.140625" style="14" bestFit="1" customWidth="1"/>
    <col min="3953" max="3953" width="15.140625" style="14" bestFit="1" customWidth="1"/>
    <col min="3954" max="3955" width="14.5703125" style="14" bestFit="1" customWidth="1"/>
    <col min="3956" max="3956" width="14.140625" style="14" bestFit="1" customWidth="1"/>
    <col min="3957" max="3957" width="17" style="14" bestFit="1" customWidth="1"/>
    <col min="3958" max="3958" width="14.140625" style="14" bestFit="1" customWidth="1"/>
    <col min="3959" max="3959" width="11.140625" style="14" bestFit="1" customWidth="1"/>
    <col min="3960" max="3960" width="17" style="14" bestFit="1" customWidth="1"/>
    <col min="3961" max="3961" width="14.5703125" style="14" bestFit="1" customWidth="1"/>
    <col min="3962" max="3962" width="11.140625" style="14" bestFit="1" customWidth="1"/>
    <col min="3963" max="3963" width="9" style="14"/>
    <col min="3964" max="3964" width="11.140625" style="14" bestFit="1" customWidth="1"/>
    <col min="3965" max="3965" width="14.5703125" style="14" bestFit="1" customWidth="1"/>
    <col min="3966" max="3966" width="11.140625" style="14" bestFit="1" customWidth="1"/>
    <col min="3967" max="3967" width="9" style="14"/>
    <col min="3968" max="3968" width="13.140625" style="14" bestFit="1" customWidth="1"/>
    <col min="3969" max="3969" width="15.140625" style="14" bestFit="1" customWidth="1"/>
    <col min="3970" max="3971" width="14.5703125" style="14" bestFit="1" customWidth="1"/>
    <col min="3972" max="3972" width="14.140625" style="14" bestFit="1" customWidth="1"/>
    <col min="3973" max="3973" width="17" style="14" bestFit="1" customWidth="1"/>
    <col min="3974" max="3974" width="14.140625" style="14" bestFit="1" customWidth="1"/>
    <col min="3975" max="3975" width="11.140625" style="14" bestFit="1" customWidth="1"/>
    <col min="3976" max="3976" width="17" style="14" bestFit="1" customWidth="1"/>
    <col min="3977" max="3977" width="14.5703125" style="14" bestFit="1" customWidth="1"/>
    <col min="3978" max="3978" width="11.140625" style="14" bestFit="1" customWidth="1"/>
    <col min="3979" max="3979" width="9" style="14"/>
    <col min="3980" max="3980" width="11.140625" style="14" bestFit="1" customWidth="1"/>
    <col min="3981" max="3981" width="14.5703125" style="14" bestFit="1" customWidth="1"/>
    <col min="3982" max="3982" width="11.140625" style="14" bestFit="1" customWidth="1"/>
    <col min="3983" max="3983" width="9" style="14"/>
    <col min="3984" max="3984" width="13.140625" style="14" bestFit="1" customWidth="1"/>
    <col min="3985" max="3985" width="15.140625" style="14" bestFit="1" customWidth="1"/>
    <col min="3986" max="3987" width="14.5703125" style="14" bestFit="1" customWidth="1"/>
    <col min="3988" max="3988" width="14.140625" style="14" bestFit="1" customWidth="1"/>
    <col min="3989" max="3989" width="17" style="14" bestFit="1" customWidth="1"/>
    <col min="3990" max="3990" width="14.140625" style="14" bestFit="1" customWidth="1"/>
    <col min="3991" max="3991" width="11.140625" style="14" bestFit="1" customWidth="1"/>
    <col min="3992" max="3992" width="17" style="14" bestFit="1" customWidth="1"/>
    <col min="3993" max="3993" width="14.5703125" style="14" bestFit="1" customWidth="1"/>
    <col min="3994" max="3994" width="11.140625" style="14" bestFit="1" customWidth="1"/>
    <col min="3995" max="3995" width="9" style="14"/>
    <col min="3996" max="3996" width="11.140625" style="14" bestFit="1" customWidth="1"/>
    <col min="3997" max="3997" width="14.5703125" style="14" bestFit="1" customWidth="1"/>
    <col min="3998" max="3998" width="11.140625" style="14" bestFit="1" customWidth="1"/>
    <col min="3999" max="3999" width="9" style="14"/>
    <col min="4000" max="4000" width="13.140625" style="14" bestFit="1" customWidth="1"/>
    <col min="4001" max="4001" width="15.140625" style="14" bestFit="1" customWidth="1"/>
    <col min="4002" max="4003" width="14.5703125" style="14" bestFit="1" customWidth="1"/>
    <col min="4004" max="4004" width="14.140625" style="14" bestFit="1" customWidth="1"/>
    <col min="4005" max="4005" width="17" style="14" bestFit="1" customWidth="1"/>
    <col min="4006" max="4006" width="14.140625" style="14" bestFit="1" customWidth="1"/>
    <col min="4007" max="4007" width="11.140625" style="14" bestFit="1" customWidth="1"/>
    <col min="4008" max="4008" width="17" style="14" bestFit="1" customWidth="1"/>
    <col min="4009" max="4009" width="14.5703125" style="14" bestFit="1" customWidth="1"/>
    <col min="4010" max="4010" width="11.140625" style="14" bestFit="1" customWidth="1"/>
    <col min="4011" max="4011" width="9" style="14"/>
    <col min="4012" max="4012" width="11.140625" style="14" bestFit="1" customWidth="1"/>
    <col min="4013" max="4013" width="14.5703125" style="14" bestFit="1" customWidth="1"/>
    <col min="4014" max="4014" width="11.140625" style="14" bestFit="1" customWidth="1"/>
    <col min="4015" max="4015" width="9" style="14"/>
    <col min="4016" max="4016" width="13.140625" style="14" bestFit="1" customWidth="1"/>
    <col min="4017" max="4017" width="15.140625" style="14" bestFit="1" customWidth="1"/>
    <col min="4018" max="4019" width="14.5703125" style="14" bestFit="1" customWidth="1"/>
    <col min="4020" max="4020" width="14.140625" style="14" bestFit="1" customWidth="1"/>
    <col min="4021" max="4021" width="17" style="14" bestFit="1" customWidth="1"/>
    <col min="4022" max="4022" width="14.140625" style="14" bestFit="1" customWidth="1"/>
    <col min="4023" max="4023" width="11.140625" style="14" bestFit="1" customWidth="1"/>
    <col min="4024" max="4024" width="17" style="14" bestFit="1" customWidth="1"/>
    <col min="4025" max="4025" width="14.5703125" style="14" bestFit="1" customWidth="1"/>
    <col min="4026" max="4026" width="11.140625" style="14" bestFit="1" customWidth="1"/>
    <col min="4027" max="4027" width="9" style="14"/>
    <col min="4028" max="4028" width="11.140625" style="14" bestFit="1" customWidth="1"/>
    <col min="4029" max="4029" width="14.5703125" style="14" bestFit="1" customWidth="1"/>
    <col min="4030" max="4030" width="11.140625" style="14" bestFit="1" customWidth="1"/>
    <col min="4031" max="4031" width="9" style="14"/>
    <col min="4032" max="4032" width="13.140625" style="14" bestFit="1" customWidth="1"/>
    <col min="4033" max="4033" width="15.140625" style="14" bestFit="1" customWidth="1"/>
    <col min="4034" max="4035" width="14.5703125" style="14" bestFit="1" customWidth="1"/>
    <col min="4036" max="4036" width="14.140625" style="14" bestFit="1" customWidth="1"/>
    <col min="4037" max="4037" width="17" style="14" bestFit="1" customWidth="1"/>
    <col min="4038" max="4038" width="14.140625" style="14" bestFit="1" customWidth="1"/>
    <col min="4039" max="4039" width="11.140625" style="14" bestFit="1" customWidth="1"/>
    <col min="4040" max="4040" width="17" style="14" bestFit="1" customWidth="1"/>
    <col min="4041" max="4041" width="14.5703125" style="14" bestFit="1" customWidth="1"/>
    <col min="4042" max="4042" width="11.140625" style="14" bestFit="1" customWidth="1"/>
    <col min="4043" max="4043" width="9" style="14"/>
    <col min="4044" max="4044" width="11.140625" style="14" bestFit="1" customWidth="1"/>
    <col min="4045" max="4045" width="14.5703125" style="14" bestFit="1" customWidth="1"/>
    <col min="4046" max="4046" width="11.140625" style="14" bestFit="1" customWidth="1"/>
    <col min="4047" max="4047" width="9" style="14"/>
    <col min="4048" max="4048" width="13.140625" style="14" bestFit="1" customWidth="1"/>
    <col min="4049" max="4049" width="15.140625" style="14" bestFit="1" customWidth="1"/>
    <col min="4050" max="4051" width="14.5703125" style="14" bestFit="1" customWidth="1"/>
    <col min="4052" max="4052" width="14.140625" style="14" bestFit="1" customWidth="1"/>
    <col min="4053" max="4053" width="17" style="14" bestFit="1" customWidth="1"/>
    <col min="4054" max="4054" width="14.140625" style="14" bestFit="1" customWidth="1"/>
    <col min="4055" max="4055" width="11.140625" style="14" bestFit="1" customWidth="1"/>
    <col min="4056" max="4056" width="17" style="14" bestFit="1" customWidth="1"/>
    <col min="4057" max="4057" width="14.5703125" style="14" bestFit="1" customWidth="1"/>
    <col min="4058" max="4058" width="11.140625" style="14" bestFit="1" customWidth="1"/>
    <col min="4059" max="4059" width="9" style="14"/>
    <col min="4060" max="4060" width="11.140625" style="14" bestFit="1" customWidth="1"/>
    <col min="4061" max="4061" width="14.5703125" style="14" bestFit="1" customWidth="1"/>
    <col min="4062" max="4062" width="11.140625" style="14" bestFit="1" customWidth="1"/>
    <col min="4063" max="4063" width="9" style="14"/>
    <col min="4064" max="4064" width="13.140625" style="14" bestFit="1" customWidth="1"/>
    <col min="4065" max="4065" width="15.140625" style="14" bestFit="1" customWidth="1"/>
    <col min="4066" max="4067" width="14.5703125" style="14" bestFit="1" customWidth="1"/>
    <col min="4068" max="4068" width="14.140625" style="14" bestFit="1" customWidth="1"/>
    <col min="4069" max="4069" width="17" style="14" bestFit="1" customWidth="1"/>
    <col min="4070" max="4070" width="14.140625" style="14" bestFit="1" customWidth="1"/>
    <col min="4071" max="4071" width="11.140625" style="14" bestFit="1" customWidth="1"/>
    <col min="4072" max="4072" width="17" style="14" bestFit="1" customWidth="1"/>
    <col min="4073" max="4073" width="14.5703125" style="14" bestFit="1" customWidth="1"/>
    <col min="4074" max="4074" width="11.140625" style="14" bestFit="1" customWidth="1"/>
    <col min="4075" max="4075" width="9" style="14"/>
    <col min="4076" max="4076" width="11.140625" style="14" bestFit="1" customWidth="1"/>
    <col min="4077" max="4077" width="14.5703125" style="14" bestFit="1" customWidth="1"/>
    <col min="4078" max="4078" width="11.140625" style="14" bestFit="1" customWidth="1"/>
    <col min="4079" max="4079" width="9" style="14"/>
    <col min="4080" max="4080" width="13.140625" style="14" bestFit="1" customWidth="1"/>
    <col min="4081" max="4081" width="15.140625" style="14" bestFit="1" customWidth="1"/>
    <col min="4082" max="4083" width="14.5703125" style="14" bestFit="1" customWidth="1"/>
    <col min="4084" max="4084" width="14.140625" style="14" bestFit="1" customWidth="1"/>
    <col min="4085" max="4085" width="17" style="14" bestFit="1" customWidth="1"/>
    <col min="4086" max="4086" width="14.140625" style="14" bestFit="1" customWidth="1"/>
    <col min="4087" max="4087" width="11.140625" style="14" bestFit="1" customWidth="1"/>
    <col min="4088" max="4088" width="17" style="14" bestFit="1" customWidth="1"/>
    <col min="4089" max="4089" width="14.5703125" style="14" bestFit="1" customWidth="1"/>
    <col min="4090" max="4090" width="11.140625" style="14" bestFit="1" customWidth="1"/>
    <col min="4091" max="4091" width="9" style="14"/>
    <col min="4092" max="4092" width="9.140625" style="14" customWidth="1"/>
    <col min="4093" max="4093" width="0" style="14" hidden="1" customWidth="1"/>
    <col min="4094" max="4095" width="10.42578125" style="14" bestFit="1" customWidth="1"/>
    <col min="4096" max="4096" width="8.42578125" style="14" bestFit="1" customWidth="1"/>
    <col min="4097" max="4097" width="14.5703125" style="14" customWidth="1"/>
    <col min="4098" max="4098" width="14.140625" style="14" bestFit="1" customWidth="1"/>
    <col min="4099" max="4099" width="10.5703125" style="14" customWidth="1"/>
    <col min="4100" max="4100" width="11.85546875" style="14" customWidth="1"/>
    <col min="4101" max="4101" width="15.42578125" style="14" bestFit="1" customWidth="1"/>
    <col min="4102" max="4102" width="15.140625" style="14" bestFit="1" customWidth="1"/>
    <col min="4103" max="4103" width="11.42578125" style="14" bestFit="1" customWidth="1"/>
    <col min="4104" max="4104" width="9.42578125" style="14" bestFit="1" customWidth="1"/>
    <col min="4105" max="4105" width="13.5703125" style="14" customWidth="1"/>
    <col min="4106" max="4107" width="8.42578125" style="14" bestFit="1" customWidth="1"/>
    <col min="4108" max="4108" width="10.42578125" style="14" bestFit="1" customWidth="1"/>
    <col min="4109" max="4109" width="14.140625" style="14" customWidth="1"/>
    <col min="4110" max="4110" width="9" style="14"/>
    <col min="4111" max="4111" width="14.140625" style="14" bestFit="1" customWidth="1"/>
    <col min="4112" max="4171" width="9" style="14"/>
    <col min="4172" max="4172" width="11.140625" style="14" bestFit="1" customWidth="1"/>
    <col min="4173" max="4173" width="14.5703125" style="14" bestFit="1" customWidth="1"/>
    <col min="4174" max="4174" width="11.140625" style="14" bestFit="1" customWidth="1"/>
    <col min="4175" max="4175" width="9" style="14"/>
    <col min="4176" max="4176" width="13.140625" style="14" bestFit="1" customWidth="1"/>
    <col min="4177" max="4177" width="15.140625" style="14" bestFit="1" customWidth="1"/>
    <col min="4178" max="4179" width="14.5703125" style="14" bestFit="1" customWidth="1"/>
    <col min="4180" max="4180" width="14.140625" style="14" bestFit="1" customWidth="1"/>
    <col min="4181" max="4181" width="17" style="14" bestFit="1" customWidth="1"/>
    <col min="4182" max="4182" width="14.140625" style="14" bestFit="1" customWidth="1"/>
    <col min="4183" max="4183" width="11.140625" style="14" bestFit="1" customWidth="1"/>
    <col min="4184" max="4184" width="17" style="14" bestFit="1" customWidth="1"/>
    <col min="4185" max="4185" width="14.5703125" style="14" bestFit="1" customWidth="1"/>
    <col min="4186" max="4186" width="11.140625" style="14" bestFit="1" customWidth="1"/>
    <col min="4187" max="4187" width="9" style="14"/>
    <col min="4188" max="4188" width="11.140625" style="14" bestFit="1" customWidth="1"/>
    <col min="4189" max="4189" width="14.5703125" style="14" bestFit="1" customWidth="1"/>
    <col min="4190" max="4190" width="11.140625" style="14" bestFit="1" customWidth="1"/>
    <col min="4191" max="4191" width="9" style="14"/>
    <col min="4192" max="4192" width="13.140625" style="14" bestFit="1" customWidth="1"/>
    <col min="4193" max="4193" width="15.140625" style="14" bestFit="1" customWidth="1"/>
    <col min="4194" max="4195" width="14.5703125" style="14" bestFit="1" customWidth="1"/>
    <col min="4196" max="4196" width="14.140625" style="14" bestFit="1" customWidth="1"/>
    <col min="4197" max="4197" width="17" style="14" bestFit="1" customWidth="1"/>
    <col min="4198" max="4198" width="14.140625" style="14" bestFit="1" customWidth="1"/>
    <col min="4199" max="4199" width="11.140625" style="14" bestFit="1" customWidth="1"/>
    <col min="4200" max="4200" width="17" style="14" bestFit="1" customWidth="1"/>
    <col min="4201" max="4201" width="14.5703125" style="14" bestFit="1" customWidth="1"/>
    <col min="4202" max="4202" width="11.140625" style="14" bestFit="1" customWidth="1"/>
    <col min="4203" max="4203" width="9" style="14"/>
    <col min="4204" max="4204" width="11.140625" style="14" bestFit="1" customWidth="1"/>
    <col min="4205" max="4205" width="14.5703125" style="14" bestFit="1" customWidth="1"/>
    <col min="4206" max="4206" width="11.140625" style="14" bestFit="1" customWidth="1"/>
    <col min="4207" max="4207" width="9" style="14"/>
    <col min="4208" max="4208" width="13.140625" style="14" bestFit="1" customWidth="1"/>
    <col min="4209" max="4209" width="15.140625" style="14" bestFit="1" customWidth="1"/>
    <col min="4210" max="4211" width="14.5703125" style="14" bestFit="1" customWidth="1"/>
    <col min="4212" max="4212" width="14.140625" style="14" bestFit="1" customWidth="1"/>
    <col min="4213" max="4213" width="17" style="14" bestFit="1" customWidth="1"/>
    <col min="4214" max="4214" width="14.140625" style="14" bestFit="1" customWidth="1"/>
    <col min="4215" max="4215" width="11.140625" style="14" bestFit="1" customWidth="1"/>
    <col min="4216" max="4216" width="17" style="14" bestFit="1" customWidth="1"/>
    <col min="4217" max="4217" width="14.5703125" style="14" bestFit="1" customWidth="1"/>
    <col min="4218" max="4218" width="11.140625" style="14" bestFit="1" customWidth="1"/>
    <col min="4219" max="4219" width="9" style="14"/>
    <col min="4220" max="4220" width="11.140625" style="14" bestFit="1" customWidth="1"/>
    <col min="4221" max="4221" width="14.5703125" style="14" bestFit="1" customWidth="1"/>
    <col min="4222" max="4222" width="11.140625" style="14" bestFit="1" customWidth="1"/>
    <col min="4223" max="4223" width="9" style="14"/>
    <col min="4224" max="4224" width="13.140625" style="14" bestFit="1" customWidth="1"/>
    <col min="4225" max="4225" width="15.140625" style="14" bestFit="1" customWidth="1"/>
    <col min="4226" max="4227" width="14.5703125" style="14" bestFit="1" customWidth="1"/>
    <col min="4228" max="4228" width="14.140625" style="14" bestFit="1" customWidth="1"/>
    <col min="4229" max="4229" width="17" style="14" bestFit="1" customWidth="1"/>
    <col min="4230" max="4230" width="14.140625" style="14" bestFit="1" customWidth="1"/>
    <col min="4231" max="4231" width="11.140625" style="14" bestFit="1" customWidth="1"/>
    <col min="4232" max="4232" width="17" style="14" bestFit="1" customWidth="1"/>
    <col min="4233" max="4233" width="14.5703125" style="14" bestFit="1" customWidth="1"/>
    <col min="4234" max="4234" width="11.140625" style="14" bestFit="1" customWidth="1"/>
    <col min="4235" max="4235" width="9" style="14"/>
    <col min="4236" max="4236" width="11.140625" style="14" bestFit="1" customWidth="1"/>
    <col min="4237" max="4237" width="14.5703125" style="14" bestFit="1" customWidth="1"/>
    <col min="4238" max="4238" width="11.140625" style="14" bestFit="1" customWidth="1"/>
    <col min="4239" max="4239" width="9" style="14"/>
    <col min="4240" max="4240" width="13.140625" style="14" bestFit="1" customWidth="1"/>
    <col min="4241" max="4241" width="15.140625" style="14" bestFit="1" customWidth="1"/>
    <col min="4242" max="4243" width="14.5703125" style="14" bestFit="1" customWidth="1"/>
    <col min="4244" max="4244" width="14.140625" style="14" bestFit="1" customWidth="1"/>
    <col min="4245" max="4245" width="17" style="14" bestFit="1" customWidth="1"/>
    <col min="4246" max="4246" width="14.140625" style="14" bestFit="1" customWidth="1"/>
    <col min="4247" max="4247" width="11.140625" style="14" bestFit="1" customWidth="1"/>
    <col min="4248" max="4248" width="17" style="14" bestFit="1" customWidth="1"/>
    <col min="4249" max="4249" width="14.5703125" style="14" bestFit="1" customWidth="1"/>
    <col min="4250" max="4250" width="11.140625" style="14" bestFit="1" customWidth="1"/>
    <col min="4251" max="4251" width="9" style="14"/>
    <col min="4252" max="4252" width="11.140625" style="14" bestFit="1" customWidth="1"/>
    <col min="4253" max="4253" width="14.5703125" style="14" bestFit="1" customWidth="1"/>
    <col min="4254" max="4254" width="11.140625" style="14" bestFit="1" customWidth="1"/>
    <col min="4255" max="4255" width="9" style="14"/>
    <col min="4256" max="4256" width="13.140625" style="14" bestFit="1" customWidth="1"/>
    <col min="4257" max="4257" width="15.140625" style="14" bestFit="1" customWidth="1"/>
    <col min="4258" max="4259" width="14.5703125" style="14" bestFit="1" customWidth="1"/>
    <col min="4260" max="4260" width="14.140625" style="14" bestFit="1" customWidth="1"/>
    <col min="4261" max="4261" width="17" style="14" bestFit="1" customWidth="1"/>
    <col min="4262" max="4262" width="14.140625" style="14" bestFit="1" customWidth="1"/>
    <col min="4263" max="4263" width="11.140625" style="14" bestFit="1" customWidth="1"/>
    <col min="4264" max="4264" width="17" style="14" bestFit="1" customWidth="1"/>
    <col min="4265" max="4265" width="14.5703125" style="14" bestFit="1" customWidth="1"/>
    <col min="4266" max="4266" width="11.140625" style="14" bestFit="1" customWidth="1"/>
    <col min="4267" max="4267" width="9" style="14"/>
    <col min="4268" max="4268" width="11.140625" style="14" bestFit="1" customWidth="1"/>
    <col min="4269" max="4269" width="14.5703125" style="14" bestFit="1" customWidth="1"/>
    <col min="4270" max="4270" width="11.140625" style="14" bestFit="1" customWidth="1"/>
    <col min="4271" max="4271" width="9" style="14"/>
    <col min="4272" max="4272" width="13.140625" style="14" bestFit="1" customWidth="1"/>
    <col min="4273" max="4273" width="15.140625" style="14" bestFit="1" customWidth="1"/>
    <col min="4274" max="4275" width="14.5703125" style="14" bestFit="1" customWidth="1"/>
    <col min="4276" max="4276" width="14.140625" style="14" bestFit="1" customWidth="1"/>
    <col min="4277" max="4277" width="17" style="14" bestFit="1" customWidth="1"/>
    <col min="4278" max="4278" width="14.140625" style="14" bestFit="1" customWidth="1"/>
    <col min="4279" max="4279" width="11.140625" style="14" bestFit="1" customWidth="1"/>
    <col min="4280" max="4280" width="17" style="14" bestFit="1" customWidth="1"/>
    <col min="4281" max="4281" width="14.5703125" style="14" bestFit="1" customWidth="1"/>
    <col min="4282" max="4282" width="11.140625" style="14" bestFit="1" customWidth="1"/>
    <col min="4283" max="4283" width="9" style="14"/>
    <col min="4284" max="4284" width="11.140625" style="14" bestFit="1" customWidth="1"/>
    <col min="4285" max="4285" width="14.5703125" style="14" bestFit="1" customWidth="1"/>
    <col min="4286" max="4286" width="11.140625" style="14" bestFit="1" customWidth="1"/>
    <col min="4287" max="4287" width="9" style="14"/>
    <col min="4288" max="4288" width="13.140625" style="14" bestFit="1" customWidth="1"/>
    <col min="4289" max="4289" width="15.140625" style="14" bestFit="1" customWidth="1"/>
    <col min="4290" max="4291" width="14.5703125" style="14" bestFit="1" customWidth="1"/>
    <col min="4292" max="4292" width="14.140625" style="14" bestFit="1" customWidth="1"/>
    <col min="4293" max="4293" width="17" style="14" bestFit="1" customWidth="1"/>
    <col min="4294" max="4294" width="14.140625" style="14" bestFit="1" customWidth="1"/>
    <col min="4295" max="4295" width="11.140625" style="14" bestFit="1" customWidth="1"/>
    <col min="4296" max="4296" width="17" style="14" bestFit="1" customWidth="1"/>
    <col min="4297" max="4297" width="14.5703125" style="14" bestFit="1" customWidth="1"/>
    <col min="4298" max="4298" width="11.140625" style="14" bestFit="1" customWidth="1"/>
    <col min="4299" max="4299" width="9" style="14"/>
    <col min="4300" max="4300" width="11.140625" style="14" bestFit="1" customWidth="1"/>
    <col min="4301" max="4301" width="14.5703125" style="14" bestFit="1" customWidth="1"/>
    <col min="4302" max="4302" width="11.140625" style="14" bestFit="1" customWidth="1"/>
    <col min="4303" max="4303" width="9" style="14"/>
    <col min="4304" max="4304" width="13.140625" style="14" bestFit="1" customWidth="1"/>
    <col min="4305" max="4305" width="15.140625" style="14" bestFit="1" customWidth="1"/>
    <col min="4306" max="4307" width="14.5703125" style="14" bestFit="1" customWidth="1"/>
    <col min="4308" max="4308" width="14.140625" style="14" bestFit="1" customWidth="1"/>
    <col min="4309" max="4309" width="17" style="14" bestFit="1" customWidth="1"/>
    <col min="4310" max="4310" width="14.140625" style="14" bestFit="1" customWidth="1"/>
    <col min="4311" max="4311" width="11.140625" style="14" bestFit="1" customWidth="1"/>
    <col min="4312" max="4312" width="17" style="14" bestFit="1" customWidth="1"/>
    <col min="4313" max="4313" width="14.5703125" style="14" bestFit="1" customWidth="1"/>
    <col min="4314" max="4314" width="11.140625" style="14" bestFit="1" customWidth="1"/>
    <col min="4315" max="4315" width="9" style="14"/>
    <col min="4316" max="4316" width="11.140625" style="14" bestFit="1" customWidth="1"/>
    <col min="4317" max="4317" width="14.5703125" style="14" bestFit="1" customWidth="1"/>
    <col min="4318" max="4318" width="11.140625" style="14" bestFit="1" customWidth="1"/>
    <col min="4319" max="4319" width="9" style="14"/>
    <col min="4320" max="4320" width="13.140625" style="14" bestFit="1" customWidth="1"/>
    <col min="4321" max="4321" width="15.140625" style="14" bestFit="1" customWidth="1"/>
    <col min="4322" max="4323" width="14.5703125" style="14" bestFit="1" customWidth="1"/>
    <col min="4324" max="4324" width="14.140625" style="14" bestFit="1" customWidth="1"/>
    <col min="4325" max="4325" width="17" style="14" bestFit="1" customWidth="1"/>
    <col min="4326" max="4326" width="14.140625" style="14" bestFit="1" customWidth="1"/>
    <col min="4327" max="4327" width="11.140625" style="14" bestFit="1" customWidth="1"/>
    <col min="4328" max="4328" width="17" style="14" bestFit="1" customWidth="1"/>
    <col min="4329" max="4329" width="14.5703125" style="14" bestFit="1" customWidth="1"/>
    <col min="4330" max="4330" width="11.140625" style="14" bestFit="1" customWidth="1"/>
    <col min="4331" max="4331" width="9" style="14"/>
    <col min="4332" max="4332" width="11.140625" style="14" bestFit="1" customWidth="1"/>
    <col min="4333" max="4333" width="14.5703125" style="14" bestFit="1" customWidth="1"/>
    <col min="4334" max="4334" width="11.140625" style="14" bestFit="1" customWidth="1"/>
    <col min="4335" max="4335" width="9" style="14"/>
    <col min="4336" max="4336" width="13.140625" style="14" bestFit="1" customWidth="1"/>
    <col min="4337" max="4337" width="15.140625" style="14" bestFit="1" customWidth="1"/>
    <col min="4338" max="4339" width="14.5703125" style="14" bestFit="1" customWidth="1"/>
    <col min="4340" max="4340" width="14.140625" style="14" bestFit="1" customWidth="1"/>
    <col min="4341" max="4341" width="17" style="14" bestFit="1" customWidth="1"/>
    <col min="4342" max="4342" width="14.140625" style="14" bestFit="1" customWidth="1"/>
    <col min="4343" max="4343" width="11.140625" style="14" bestFit="1" customWidth="1"/>
    <col min="4344" max="4344" width="17" style="14" bestFit="1" customWidth="1"/>
    <col min="4345" max="4345" width="14.5703125" style="14" bestFit="1" customWidth="1"/>
    <col min="4346" max="4346" width="11.140625" style="14" bestFit="1" customWidth="1"/>
    <col min="4347" max="4347" width="9" style="14"/>
    <col min="4348" max="4348" width="9.140625" style="14" customWidth="1"/>
    <col min="4349" max="4349" width="0" style="14" hidden="1" customWidth="1"/>
    <col min="4350" max="4351" width="10.42578125" style="14" bestFit="1" customWidth="1"/>
    <col min="4352" max="4352" width="8.42578125" style="14" bestFit="1" customWidth="1"/>
    <col min="4353" max="4353" width="14.5703125" style="14" customWidth="1"/>
    <col min="4354" max="4354" width="14.140625" style="14" bestFit="1" customWidth="1"/>
    <col min="4355" max="4355" width="10.5703125" style="14" customWidth="1"/>
    <col min="4356" max="4356" width="11.85546875" style="14" customWidth="1"/>
    <col min="4357" max="4357" width="15.42578125" style="14" bestFit="1" customWidth="1"/>
    <col min="4358" max="4358" width="15.140625" style="14" bestFit="1" customWidth="1"/>
    <col min="4359" max="4359" width="11.42578125" style="14" bestFit="1" customWidth="1"/>
    <col min="4360" max="4360" width="9.42578125" style="14" bestFit="1" customWidth="1"/>
    <col min="4361" max="4361" width="13.5703125" style="14" customWidth="1"/>
    <col min="4362" max="4363" width="8.42578125" style="14" bestFit="1" customWidth="1"/>
    <col min="4364" max="4364" width="10.42578125" style="14" bestFit="1" customWidth="1"/>
    <col min="4365" max="4365" width="14.140625" style="14" customWidth="1"/>
    <col min="4366" max="4366" width="9" style="14"/>
    <col min="4367" max="4367" width="14.140625" style="14" bestFit="1" customWidth="1"/>
    <col min="4368" max="4427" width="9" style="14"/>
    <col min="4428" max="4428" width="11.140625" style="14" bestFit="1" customWidth="1"/>
    <col min="4429" max="4429" width="14.5703125" style="14" bestFit="1" customWidth="1"/>
    <col min="4430" max="4430" width="11.140625" style="14" bestFit="1" customWidth="1"/>
    <col min="4431" max="4431" width="9" style="14"/>
    <col min="4432" max="4432" width="13.140625" style="14" bestFit="1" customWidth="1"/>
    <col min="4433" max="4433" width="15.140625" style="14" bestFit="1" customWidth="1"/>
    <col min="4434" max="4435" width="14.5703125" style="14" bestFit="1" customWidth="1"/>
    <col min="4436" max="4436" width="14.140625" style="14" bestFit="1" customWidth="1"/>
    <col min="4437" max="4437" width="17" style="14" bestFit="1" customWidth="1"/>
    <col min="4438" max="4438" width="14.140625" style="14" bestFit="1" customWidth="1"/>
    <col min="4439" max="4439" width="11.140625" style="14" bestFit="1" customWidth="1"/>
    <col min="4440" max="4440" width="17" style="14" bestFit="1" customWidth="1"/>
    <col min="4441" max="4441" width="14.5703125" style="14" bestFit="1" customWidth="1"/>
    <col min="4442" max="4442" width="11.140625" style="14" bestFit="1" customWidth="1"/>
    <col min="4443" max="4443" width="9" style="14"/>
    <col min="4444" max="4444" width="11.140625" style="14" bestFit="1" customWidth="1"/>
    <col min="4445" max="4445" width="14.5703125" style="14" bestFit="1" customWidth="1"/>
    <col min="4446" max="4446" width="11.140625" style="14" bestFit="1" customWidth="1"/>
    <col min="4447" max="4447" width="9" style="14"/>
    <col min="4448" max="4448" width="13.140625" style="14" bestFit="1" customWidth="1"/>
    <col min="4449" max="4449" width="15.140625" style="14" bestFit="1" customWidth="1"/>
    <col min="4450" max="4451" width="14.5703125" style="14" bestFit="1" customWidth="1"/>
    <col min="4452" max="4452" width="14.140625" style="14" bestFit="1" customWidth="1"/>
    <col min="4453" max="4453" width="17" style="14" bestFit="1" customWidth="1"/>
    <col min="4454" max="4454" width="14.140625" style="14" bestFit="1" customWidth="1"/>
    <col min="4455" max="4455" width="11.140625" style="14" bestFit="1" customWidth="1"/>
    <col min="4456" max="4456" width="17" style="14" bestFit="1" customWidth="1"/>
    <col min="4457" max="4457" width="14.5703125" style="14" bestFit="1" customWidth="1"/>
    <col min="4458" max="4458" width="11.140625" style="14" bestFit="1" customWidth="1"/>
    <col min="4459" max="4459" width="9" style="14"/>
    <col min="4460" max="4460" width="11.140625" style="14" bestFit="1" customWidth="1"/>
    <col min="4461" max="4461" width="14.5703125" style="14" bestFit="1" customWidth="1"/>
    <col min="4462" max="4462" width="11.140625" style="14" bestFit="1" customWidth="1"/>
    <col min="4463" max="4463" width="9" style="14"/>
    <col min="4464" max="4464" width="13.140625" style="14" bestFit="1" customWidth="1"/>
    <col min="4465" max="4465" width="15.140625" style="14" bestFit="1" customWidth="1"/>
    <col min="4466" max="4467" width="14.5703125" style="14" bestFit="1" customWidth="1"/>
    <col min="4468" max="4468" width="14.140625" style="14" bestFit="1" customWidth="1"/>
    <col min="4469" max="4469" width="17" style="14" bestFit="1" customWidth="1"/>
    <col min="4470" max="4470" width="14.140625" style="14" bestFit="1" customWidth="1"/>
    <col min="4471" max="4471" width="11.140625" style="14" bestFit="1" customWidth="1"/>
    <col min="4472" max="4472" width="17" style="14" bestFit="1" customWidth="1"/>
    <col min="4473" max="4473" width="14.5703125" style="14" bestFit="1" customWidth="1"/>
    <col min="4474" max="4474" width="11.140625" style="14" bestFit="1" customWidth="1"/>
    <col min="4475" max="4475" width="9" style="14"/>
    <col min="4476" max="4476" width="11.140625" style="14" bestFit="1" customWidth="1"/>
    <col min="4477" max="4477" width="14.5703125" style="14" bestFit="1" customWidth="1"/>
    <col min="4478" max="4478" width="11.140625" style="14" bestFit="1" customWidth="1"/>
    <col min="4479" max="4479" width="9" style="14"/>
    <col min="4480" max="4480" width="13.140625" style="14" bestFit="1" customWidth="1"/>
    <col min="4481" max="4481" width="15.140625" style="14" bestFit="1" customWidth="1"/>
    <col min="4482" max="4483" width="14.5703125" style="14" bestFit="1" customWidth="1"/>
    <col min="4484" max="4484" width="14.140625" style="14" bestFit="1" customWidth="1"/>
    <col min="4485" max="4485" width="17" style="14" bestFit="1" customWidth="1"/>
    <col min="4486" max="4486" width="14.140625" style="14" bestFit="1" customWidth="1"/>
    <col min="4487" max="4487" width="11.140625" style="14" bestFit="1" customWidth="1"/>
    <col min="4488" max="4488" width="17" style="14" bestFit="1" customWidth="1"/>
    <col min="4489" max="4489" width="14.5703125" style="14" bestFit="1" customWidth="1"/>
    <col min="4490" max="4490" width="11.140625" style="14" bestFit="1" customWidth="1"/>
    <col min="4491" max="4491" width="9" style="14"/>
    <col min="4492" max="4492" width="11.140625" style="14" bestFit="1" customWidth="1"/>
    <col min="4493" max="4493" width="14.5703125" style="14" bestFit="1" customWidth="1"/>
    <col min="4494" max="4494" width="11.140625" style="14" bestFit="1" customWidth="1"/>
    <col min="4495" max="4495" width="9" style="14"/>
    <col min="4496" max="4496" width="13.140625" style="14" bestFit="1" customWidth="1"/>
    <col min="4497" max="4497" width="15.140625" style="14" bestFit="1" customWidth="1"/>
    <col min="4498" max="4499" width="14.5703125" style="14" bestFit="1" customWidth="1"/>
    <col min="4500" max="4500" width="14.140625" style="14" bestFit="1" customWidth="1"/>
    <col min="4501" max="4501" width="17" style="14" bestFit="1" customWidth="1"/>
    <col min="4502" max="4502" width="14.140625" style="14" bestFit="1" customWidth="1"/>
    <col min="4503" max="4503" width="11.140625" style="14" bestFit="1" customWidth="1"/>
    <col min="4504" max="4504" width="17" style="14" bestFit="1" customWidth="1"/>
    <col min="4505" max="4505" width="14.5703125" style="14" bestFit="1" customWidth="1"/>
    <col min="4506" max="4506" width="11.140625" style="14" bestFit="1" customWidth="1"/>
    <col min="4507" max="4507" width="9" style="14"/>
    <col min="4508" max="4508" width="11.140625" style="14" bestFit="1" customWidth="1"/>
    <col min="4509" max="4509" width="14.5703125" style="14" bestFit="1" customWidth="1"/>
    <col min="4510" max="4510" width="11.140625" style="14" bestFit="1" customWidth="1"/>
    <col min="4511" max="4511" width="9" style="14"/>
    <col min="4512" max="4512" width="13.140625" style="14" bestFit="1" customWidth="1"/>
    <col min="4513" max="4513" width="15.140625" style="14" bestFit="1" customWidth="1"/>
    <col min="4514" max="4515" width="14.5703125" style="14" bestFit="1" customWidth="1"/>
    <col min="4516" max="4516" width="14.140625" style="14" bestFit="1" customWidth="1"/>
    <col min="4517" max="4517" width="17" style="14" bestFit="1" customWidth="1"/>
    <col min="4518" max="4518" width="14.140625" style="14" bestFit="1" customWidth="1"/>
    <col min="4519" max="4519" width="11.140625" style="14" bestFit="1" customWidth="1"/>
    <col min="4520" max="4520" width="17" style="14" bestFit="1" customWidth="1"/>
    <col min="4521" max="4521" width="14.5703125" style="14" bestFit="1" customWidth="1"/>
    <col min="4522" max="4522" width="11.140625" style="14" bestFit="1" customWidth="1"/>
    <col min="4523" max="4523" width="9" style="14"/>
    <col min="4524" max="4524" width="11.140625" style="14" bestFit="1" customWidth="1"/>
    <col min="4525" max="4525" width="14.5703125" style="14" bestFit="1" customWidth="1"/>
    <col min="4526" max="4526" width="11.140625" style="14" bestFit="1" customWidth="1"/>
    <col min="4527" max="4527" width="9" style="14"/>
    <col min="4528" max="4528" width="13.140625" style="14" bestFit="1" customWidth="1"/>
    <col min="4529" max="4529" width="15.140625" style="14" bestFit="1" customWidth="1"/>
    <col min="4530" max="4531" width="14.5703125" style="14" bestFit="1" customWidth="1"/>
    <col min="4532" max="4532" width="14.140625" style="14" bestFit="1" customWidth="1"/>
    <col min="4533" max="4533" width="17" style="14" bestFit="1" customWidth="1"/>
    <col min="4534" max="4534" width="14.140625" style="14" bestFit="1" customWidth="1"/>
    <col min="4535" max="4535" width="11.140625" style="14" bestFit="1" customWidth="1"/>
    <col min="4536" max="4536" width="17" style="14" bestFit="1" customWidth="1"/>
    <col min="4537" max="4537" width="14.5703125" style="14" bestFit="1" customWidth="1"/>
    <col min="4538" max="4538" width="11.140625" style="14" bestFit="1" customWidth="1"/>
    <col min="4539" max="4539" width="9" style="14"/>
    <col min="4540" max="4540" width="11.140625" style="14" bestFit="1" customWidth="1"/>
    <col min="4541" max="4541" width="14.5703125" style="14" bestFit="1" customWidth="1"/>
    <col min="4542" max="4542" width="11.140625" style="14" bestFit="1" customWidth="1"/>
    <col min="4543" max="4543" width="9" style="14"/>
    <col min="4544" max="4544" width="13.140625" style="14" bestFit="1" customWidth="1"/>
    <col min="4545" max="4545" width="15.140625" style="14" bestFit="1" customWidth="1"/>
    <col min="4546" max="4547" width="14.5703125" style="14" bestFit="1" customWidth="1"/>
    <col min="4548" max="4548" width="14.140625" style="14" bestFit="1" customWidth="1"/>
    <col min="4549" max="4549" width="17" style="14" bestFit="1" customWidth="1"/>
    <col min="4550" max="4550" width="14.140625" style="14" bestFit="1" customWidth="1"/>
    <col min="4551" max="4551" width="11.140625" style="14" bestFit="1" customWidth="1"/>
    <col min="4552" max="4552" width="17" style="14" bestFit="1" customWidth="1"/>
    <col min="4553" max="4553" width="14.5703125" style="14" bestFit="1" customWidth="1"/>
    <col min="4554" max="4554" width="11.140625" style="14" bestFit="1" customWidth="1"/>
    <col min="4555" max="4555" width="9" style="14"/>
    <col min="4556" max="4556" width="11.140625" style="14" bestFit="1" customWidth="1"/>
    <col min="4557" max="4557" width="14.5703125" style="14" bestFit="1" customWidth="1"/>
    <col min="4558" max="4558" width="11.140625" style="14" bestFit="1" customWidth="1"/>
    <col min="4559" max="4559" width="9" style="14"/>
    <col min="4560" max="4560" width="13.140625" style="14" bestFit="1" customWidth="1"/>
    <col min="4561" max="4561" width="15.140625" style="14" bestFit="1" customWidth="1"/>
    <col min="4562" max="4563" width="14.5703125" style="14" bestFit="1" customWidth="1"/>
    <col min="4564" max="4564" width="14.140625" style="14" bestFit="1" customWidth="1"/>
    <col min="4565" max="4565" width="17" style="14" bestFit="1" customWidth="1"/>
    <col min="4566" max="4566" width="14.140625" style="14" bestFit="1" customWidth="1"/>
    <col min="4567" max="4567" width="11.140625" style="14" bestFit="1" customWidth="1"/>
    <col min="4568" max="4568" width="17" style="14" bestFit="1" customWidth="1"/>
    <col min="4569" max="4569" width="14.5703125" style="14" bestFit="1" customWidth="1"/>
    <col min="4570" max="4570" width="11.140625" style="14" bestFit="1" customWidth="1"/>
    <col min="4571" max="4571" width="9" style="14"/>
    <col min="4572" max="4572" width="11.140625" style="14" bestFit="1" customWidth="1"/>
    <col min="4573" max="4573" width="14.5703125" style="14" bestFit="1" customWidth="1"/>
    <col min="4574" max="4574" width="11.140625" style="14" bestFit="1" customWidth="1"/>
    <col min="4575" max="4575" width="9" style="14"/>
    <col min="4576" max="4576" width="13.140625" style="14" bestFit="1" customWidth="1"/>
    <col min="4577" max="4577" width="15.140625" style="14" bestFit="1" customWidth="1"/>
    <col min="4578" max="4579" width="14.5703125" style="14" bestFit="1" customWidth="1"/>
    <col min="4580" max="4580" width="14.140625" style="14" bestFit="1" customWidth="1"/>
    <col min="4581" max="4581" width="17" style="14" bestFit="1" customWidth="1"/>
    <col min="4582" max="4582" width="14.140625" style="14" bestFit="1" customWidth="1"/>
    <col min="4583" max="4583" width="11.140625" style="14" bestFit="1" customWidth="1"/>
    <col min="4584" max="4584" width="17" style="14" bestFit="1" customWidth="1"/>
    <col min="4585" max="4585" width="14.5703125" style="14" bestFit="1" customWidth="1"/>
    <col min="4586" max="4586" width="11.140625" style="14" bestFit="1" customWidth="1"/>
    <col min="4587" max="4587" width="9" style="14"/>
    <col min="4588" max="4588" width="11.140625" style="14" bestFit="1" customWidth="1"/>
    <col min="4589" max="4589" width="14.5703125" style="14" bestFit="1" customWidth="1"/>
    <col min="4590" max="4590" width="11.140625" style="14" bestFit="1" customWidth="1"/>
    <col min="4591" max="4591" width="9" style="14"/>
    <col min="4592" max="4592" width="13.140625" style="14" bestFit="1" customWidth="1"/>
    <col min="4593" max="4593" width="15.140625" style="14" bestFit="1" customWidth="1"/>
    <col min="4594" max="4595" width="14.5703125" style="14" bestFit="1" customWidth="1"/>
    <col min="4596" max="4596" width="14.140625" style="14" bestFit="1" customWidth="1"/>
    <col min="4597" max="4597" width="17" style="14" bestFit="1" customWidth="1"/>
    <col min="4598" max="4598" width="14.140625" style="14" bestFit="1" customWidth="1"/>
    <col min="4599" max="4599" width="11.140625" style="14" bestFit="1" customWidth="1"/>
    <col min="4600" max="4600" width="17" style="14" bestFit="1" customWidth="1"/>
    <col min="4601" max="4601" width="14.5703125" style="14" bestFit="1" customWidth="1"/>
    <col min="4602" max="4602" width="11.140625" style="14" bestFit="1" customWidth="1"/>
    <col min="4603" max="4603" width="9" style="14"/>
    <col min="4604" max="4604" width="9.140625" style="14" customWidth="1"/>
    <col min="4605" max="4605" width="0" style="14" hidden="1" customWidth="1"/>
    <col min="4606" max="4607" width="10.42578125" style="14" bestFit="1" customWidth="1"/>
    <col min="4608" max="4608" width="8.42578125" style="14" bestFit="1" customWidth="1"/>
    <col min="4609" max="4609" width="14.5703125" style="14" customWidth="1"/>
    <col min="4610" max="4610" width="14.140625" style="14" bestFit="1" customWidth="1"/>
    <col min="4611" max="4611" width="10.5703125" style="14" customWidth="1"/>
    <col min="4612" max="4612" width="11.85546875" style="14" customWidth="1"/>
    <col min="4613" max="4613" width="15.42578125" style="14" bestFit="1" customWidth="1"/>
    <col min="4614" max="4614" width="15.140625" style="14" bestFit="1" customWidth="1"/>
    <col min="4615" max="4615" width="11.42578125" style="14" bestFit="1" customWidth="1"/>
    <col min="4616" max="4616" width="9.42578125" style="14" bestFit="1" customWidth="1"/>
    <col min="4617" max="4617" width="13.5703125" style="14" customWidth="1"/>
    <col min="4618" max="4619" width="8.42578125" style="14" bestFit="1" customWidth="1"/>
    <col min="4620" max="4620" width="10.42578125" style="14" bestFit="1" customWidth="1"/>
    <col min="4621" max="4621" width="14.140625" style="14" customWidth="1"/>
    <col min="4622" max="4622" width="9" style="14"/>
    <col min="4623" max="4623" width="14.140625" style="14" bestFit="1" customWidth="1"/>
    <col min="4624" max="4683" width="9" style="14"/>
    <col min="4684" max="4684" width="11.140625" style="14" bestFit="1" customWidth="1"/>
    <col min="4685" max="4685" width="14.5703125" style="14" bestFit="1" customWidth="1"/>
    <col min="4686" max="4686" width="11.140625" style="14" bestFit="1" customWidth="1"/>
    <col min="4687" max="4687" width="9" style="14"/>
    <col min="4688" max="4688" width="13.140625" style="14" bestFit="1" customWidth="1"/>
    <col min="4689" max="4689" width="15.140625" style="14" bestFit="1" customWidth="1"/>
    <col min="4690" max="4691" width="14.5703125" style="14" bestFit="1" customWidth="1"/>
    <col min="4692" max="4692" width="14.140625" style="14" bestFit="1" customWidth="1"/>
    <col min="4693" max="4693" width="17" style="14" bestFit="1" customWidth="1"/>
    <col min="4694" max="4694" width="14.140625" style="14" bestFit="1" customWidth="1"/>
    <col min="4695" max="4695" width="11.140625" style="14" bestFit="1" customWidth="1"/>
    <col min="4696" max="4696" width="17" style="14" bestFit="1" customWidth="1"/>
    <col min="4697" max="4697" width="14.5703125" style="14" bestFit="1" customWidth="1"/>
    <col min="4698" max="4698" width="11.140625" style="14" bestFit="1" customWidth="1"/>
    <col min="4699" max="4699" width="9" style="14"/>
    <col min="4700" max="4700" width="11.140625" style="14" bestFit="1" customWidth="1"/>
    <col min="4701" max="4701" width="14.5703125" style="14" bestFit="1" customWidth="1"/>
    <col min="4702" max="4702" width="11.140625" style="14" bestFit="1" customWidth="1"/>
    <col min="4703" max="4703" width="9" style="14"/>
    <col min="4704" max="4704" width="13.140625" style="14" bestFit="1" customWidth="1"/>
    <col min="4705" max="4705" width="15.140625" style="14" bestFit="1" customWidth="1"/>
    <col min="4706" max="4707" width="14.5703125" style="14" bestFit="1" customWidth="1"/>
    <col min="4708" max="4708" width="14.140625" style="14" bestFit="1" customWidth="1"/>
    <col min="4709" max="4709" width="17" style="14" bestFit="1" customWidth="1"/>
    <col min="4710" max="4710" width="14.140625" style="14" bestFit="1" customWidth="1"/>
    <col min="4711" max="4711" width="11.140625" style="14" bestFit="1" customWidth="1"/>
    <col min="4712" max="4712" width="17" style="14" bestFit="1" customWidth="1"/>
    <col min="4713" max="4713" width="14.5703125" style="14" bestFit="1" customWidth="1"/>
    <col min="4714" max="4714" width="11.140625" style="14" bestFit="1" customWidth="1"/>
    <col min="4715" max="4715" width="9" style="14"/>
    <col min="4716" max="4716" width="11.140625" style="14" bestFit="1" customWidth="1"/>
    <col min="4717" max="4717" width="14.5703125" style="14" bestFit="1" customWidth="1"/>
    <col min="4718" max="4718" width="11.140625" style="14" bestFit="1" customWidth="1"/>
    <col min="4719" max="4719" width="9" style="14"/>
    <col min="4720" max="4720" width="13.140625" style="14" bestFit="1" customWidth="1"/>
    <col min="4721" max="4721" width="15.140625" style="14" bestFit="1" customWidth="1"/>
    <col min="4722" max="4723" width="14.5703125" style="14" bestFit="1" customWidth="1"/>
    <col min="4724" max="4724" width="14.140625" style="14" bestFit="1" customWidth="1"/>
    <col min="4725" max="4725" width="17" style="14" bestFit="1" customWidth="1"/>
    <col min="4726" max="4726" width="14.140625" style="14" bestFit="1" customWidth="1"/>
    <col min="4727" max="4727" width="11.140625" style="14" bestFit="1" customWidth="1"/>
    <col min="4728" max="4728" width="17" style="14" bestFit="1" customWidth="1"/>
    <col min="4729" max="4729" width="14.5703125" style="14" bestFit="1" customWidth="1"/>
    <col min="4730" max="4730" width="11.140625" style="14" bestFit="1" customWidth="1"/>
    <col min="4731" max="4731" width="9" style="14"/>
    <col min="4732" max="4732" width="11.140625" style="14" bestFit="1" customWidth="1"/>
    <col min="4733" max="4733" width="14.5703125" style="14" bestFit="1" customWidth="1"/>
    <col min="4734" max="4734" width="11.140625" style="14" bestFit="1" customWidth="1"/>
    <col min="4735" max="4735" width="9" style="14"/>
    <col min="4736" max="4736" width="13.140625" style="14" bestFit="1" customWidth="1"/>
    <col min="4737" max="4737" width="15.140625" style="14" bestFit="1" customWidth="1"/>
    <col min="4738" max="4739" width="14.5703125" style="14" bestFit="1" customWidth="1"/>
    <col min="4740" max="4740" width="14.140625" style="14" bestFit="1" customWidth="1"/>
    <col min="4741" max="4741" width="17" style="14" bestFit="1" customWidth="1"/>
    <col min="4742" max="4742" width="14.140625" style="14" bestFit="1" customWidth="1"/>
    <col min="4743" max="4743" width="11.140625" style="14" bestFit="1" customWidth="1"/>
    <col min="4744" max="4744" width="17" style="14" bestFit="1" customWidth="1"/>
    <col min="4745" max="4745" width="14.5703125" style="14" bestFit="1" customWidth="1"/>
    <col min="4746" max="4746" width="11.140625" style="14" bestFit="1" customWidth="1"/>
    <col min="4747" max="4747" width="9" style="14"/>
    <col min="4748" max="4748" width="11.140625" style="14" bestFit="1" customWidth="1"/>
    <col min="4749" max="4749" width="14.5703125" style="14" bestFit="1" customWidth="1"/>
    <col min="4750" max="4750" width="11.140625" style="14" bestFit="1" customWidth="1"/>
    <col min="4751" max="4751" width="9" style="14"/>
    <col min="4752" max="4752" width="13.140625" style="14" bestFit="1" customWidth="1"/>
    <col min="4753" max="4753" width="15.140625" style="14" bestFit="1" customWidth="1"/>
    <col min="4754" max="4755" width="14.5703125" style="14" bestFit="1" customWidth="1"/>
    <col min="4756" max="4756" width="14.140625" style="14" bestFit="1" customWidth="1"/>
    <col min="4757" max="4757" width="17" style="14" bestFit="1" customWidth="1"/>
    <col min="4758" max="4758" width="14.140625" style="14" bestFit="1" customWidth="1"/>
    <col min="4759" max="4759" width="11.140625" style="14" bestFit="1" customWidth="1"/>
    <col min="4760" max="4760" width="17" style="14" bestFit="1" customWidth="1"/>
    <col min="4761" max="4761" width="14.5703125" style="14" bestFit="1" customWidth="1"/>
    <col min="4762" max="4762" width="11.140625" style="14" bestFit="1" customWidth="1"/>
    <col min="4763" max="4763" width="9" style="14"/>
    <col min="4764" max="4764" width="11.140625" style="14" bestFit="1" customWidth="1"/>
    <col min="4765" max="4765" width="14.5703125" style="14" bestFit="1" customWidth="1"/>
    <col min="4766" max="4766" width="11.140625" style="14" bestFit="1" customWidth="1"/>
    <col min="4767" max="4767" width="9" style="14"/>
    <col min="4768" max="4768" width="13.140625" style="14" bestFit="1" customWidth="1"/>
    <col min="4769" max="4769" width="15.140625" style="14" bestFit="1" customWidth="1"/>
    <col min="4770" max="4771" width="14.5703125" style="14" bestFit="1" customWidth="1"/>
    <col min="4772" max="4772" width="14.140625" style="14" bestFit="1" customWidth="1"/>
    <col min="4773" max="4773" width="17" style="14" bestFit="1" customWidth="1"/>
    <col min="4774" max="4774" width="14.140625" style="14" bestFit="1" customWidth="1"/>
    <col min="4775" max="4775" width="11.140625" style="14" bestFit="1" customWidth="1"/>
    <col min="4776" max="4776" width="17" style="14" bestFit="1" customWidth="1"/>
    <col min="4777" max="4777" width="14.5703125" style="14" bestFit="1" customWidth="1"/>
    <col min="4778" max="4778" width="11.140625" style="14" bestFit="1" customWidth="1"/>
    <col min="4779" max="4779" width="9" style="14"/>
    <col min="4780" max="4780" width="11.140625" style="14" bestFit="1" customWidth="1"/>
    <col min="4781" max="4781" width="14.5703125" style="14" bestFit="1" customWidth="1"/>
    <col min="4782" max="4782" width="11.140625" style="14" bestFit="1" customWidth="1"/>
    <col min="4783" max="4783" width="9" style="14"/>
    <col min="4784" max="4784" width="13.140625" style="14" bestFit="1" customWidth="1"/>
    <col min="4785" max="4785" width="15.140625" style="14" bestFit="1" customWidth="1"/>
    <col min="4786" max="4787" width="14.5703125" style="14" bestFit="1" customWidth="1"/>
    <col min="4788" max="4788" width="14.140625" style="14" bestFit="1" customWidth="1"/>
    <col min="4789" max="4789" width="17" style="14" bestFit="1" customWidth="1"/>
    <col min="4790" max="4790" width="14.140625" style="14" bestFit="1" customWidth="1"/>
    <col min="4791" max="4791" width="11.140625" style="14" bestFit="1" customWidth="1"/>
    <col min="4792" max="4792" width="17" style="14" bestFit="1" customWidth="1"/>
    <col min="4793" max="4793" width="14.5703125" style="14" bestFit="1" customWidth="1"/>
    <col min="4794" max="4794" width="11.140625" style="14" bestFit="1" customWidth="1"/>
    <col min="4795" max="4795" width="9" style="14"/>
    <col min="4796" max="4796" width="11.140625" style="14" bestFit="1" customWidth="1"/>
    <col min="4797" max="4797" width="14.5703125" style="14" bestFit="1" customWidth="1"/>
    <col min="4798" max="4798" width="11.140625" style="14" bestFit="1" customWidth="1"/>
    <col min="4799" max="4799" width="9" style="14"/>
    <col min="4800" max="4800" width="13.140625" style="14" bestFit="1" customWidth="1"/>
    <col min="4801" max="4801" width="15.140625" style="14" bestFit="1" customWidth="1"/>
    <col min="4802" max="4803" width="14.5703125" style="14" bestFit="1" customWidth="1"/>
    <col min="4804" max="4804" width="14.140625" style="14" bestFit="1" customWidth="1"/>
    <col min="4805" max="4805" width="17" style="14" bestFit="1" customWidth="1"/>
    <col min="4806" max="4806" width="14.140625" style="14" bestFit="1" customWidth="1"/>
    <col min="4807" max="4807" width="11.140625" style="14" bestFit="1" customWidth="1"/>
    <col min="4808" max="4808" width="17" style="14" bestFit="1" customWidth="1"/>
    <col min="4809" max="4809" width="14.5703125" style="14" bestFit="1" customWidth="1"/>
    <col min="4810" max="4810" width="11.140625" style="14" bestFit="1" customWidth="1"/>
    <col min="4811" max="4811" width="9" style="14"/>
    <col min="4812" max="4812" width="11.140625" style="14" bestFit="1" customWidth="1"/>
    <col min="4813" max="4813" width="14.5703125" style="14" bestFit="1" customWidth="1"/>
    <col min="4814" max="4814" width="11.140625" style="14" bestFit="1" customWidth="1"/>
    <col min="4815" max="4815" width="9" style="14"/>
    <col min="4816" max="4816" width="13.140625" style="14" bestFit="1" customWidth="1"/>
    <col min="4817" max="4817" width="15.140625" style="14" bestFit="1" customWidth="1"/>
    <col min="4818" max="4819" width="14.5703125" style="14" bestFit="1" customWidth="1"/>
    <col min="4820" max="4820" width="14.140625" style="14" bestFit="1" customWidth="1"/>
    <col min="4821" max="4821" width="17" style="14" bestFit="1" customWidth="1"/>
    <col min="4822" max="4822" width="14.140625" style="14" bestFit="1" customWidth="1"/>
    <col min="4823" max="4823" width="11.140625" style="14" bestFit="1" customWidth="1"/>
    <col min="4824" max="4824" width="17" style="14" bestFit="1" customWidth="1"/>
    <col min="4825" max="4825" width="14.5703125" style="14" bestFit="1" customWidth="1"/>
    <col min="4826" max="4826" width="11.140625" style="14" bestFit="1" customWidth="1"/>
    <col min="4827" max="4827" width="9" style="14"/>
    <col min="4828" max="4828" width="11.140625" style="14" bestFit="1" customWidth="1"/>
    <col min="4829" max="4829" width="14.5703125" style="14" bestFit="1" customWidth="1"/>
    <col min="4830" max="4830" width="11.140625" style="14" bestFit="1" customWidth="1"/>
    <col min="4831" max="4831" width="9" style="14"/>
    <col min="4832" max="4832" width="13.140625" style="14" bestFit="1" customWidth="1"/>
    <col min="4833" max="4833" width="15.140625" style="14" bestFit="1" customWidth="1"/>
    <col min="4834" max="4835" width="14.5703125" style="14" bestFit="1" customWidth="1"/>
    <col min="4836" max="4836" width="14.140625" style="14" bestFit="1" customWidth="1"/>
    <col min="4837" max="4837" width="17" style="14" bestFit="1" customWidth="1"/>
    <col min="4838" max="4838" width="14.140625" style="14" bestFit="1" customWidth="1"/>
    <col min="4839" max="4839" width="11.140625" style="14" bestFit="1" customWidth="1"/>
    <col min="4840" max="4840" width="17" style="14" bestFit="1" customWidth="1"/>
    <col min="4841" max="4841" width="14.5703125" style="14" bestFit="1" customWidth="1"/>
    <col min="4842" max="4842" width="11.140625" style="14" bestFit="1" customWidth="1"/>
    <col min="4843" max="4843" width="9" style="14"/>
    <col min="4844" max="4844" width="11.140625" style="14" bestFit="1" customWidth="1"/>
    <col min="4845" max="4845" width="14.5703125" style="14" bestFit="1" customWidth="1"/>
    <col min="4846" max="4846" width="11.140625" style="14" bestFit="1" customWidth="1"/>
    <col min="4847" max="4847" width="9" style="14"/>
    <col min="4848" max="4848" width="13.140625" style="14" bestFit="1" customWidth="1"/>
    <col min="4849" max="4849" width="15.140625" style="14" bestFit="1" customWidth="1"/>
    <col min="4850" max="4851" width="14.5703125" style="14" bestFit="1" customWidth="1"/>
    <col min="4852" max="4852" width="14.140625" style="14" bestFit="1" customWidth="1"/>
    <col min="4853" max="4853" width="17" style="14" bestFit="1" customWidth="1"/>
    <col min="4854" max="4854" width="14.140625" style="14" bestFit="1" customWidth="1"/>
    <col min="4855" max="4855" width="11.140625" style="14" bestFit="1" customWidth="1"/>
    <col min="4856" max="4856" width="17" style="14" bestFit="1" customWidth="1"/>
    <col min="4857" max="4857" width="14.5703125" style="14" bestFit="1" customWidth="1"/>
    <col min="4858" max="4858" width="11.140625" style="14" bestFit="1" customWidth="1"/>
    <col min="4859" max="4859" width="9" style="14"/>
    <col min="4860" max="4860" width="9.140625" style="14" customWidth="1"/>
    <col min="4861" max="4861" width="0" style="14" hidden="1" customWidth="1"/>
    <col min="4862" max="4863" width="10.42578125" style="14" bestFit="1" customWidth="1"/>
    <col min="4864" max="4864" width="8.42578125" style="14" bestFit="1" customWidth="1"/>
    <col min="4865" max="4865" width="14.5703125" style="14" customWidth="1"/>
    <col min="4866" max="4866" width="14.140625" style="14" bestFit="1" customWidth="1"/>
    <col min="4867" max="4867" width="10.5703125" style="14" customWidth="1"/>
    <col min="4868" max="4868" width="11.85546875" style="14" customWidth="1"/>
    <col min="4869" max="4869" width="15.42578125" style="14" bestFit="1" customWidth="1"/>
    <col min="4870" max="4870" width="15.140625" style="14" bestFit="1" customWidth="1"/>
    <col min="4871" max="4871" width="11.42578125" style="14" bestFit="1" customWidth="1"/>
    <col min="4872" max="4872" width="9.42578125" style="14" bestFit="1" customWidth="1"/>
    <col min="4873" max="4873" width="13.5703125" style="14" customWidth="1"/>
    <col min="4874" max="4875" width="8.42578125" style="14" bestFit="1" customWidth="1"/>
    <col min="4876" max="4876" width="10.42578125" style="14" bestFit="1" customWidth="1"/>
    <col min="4877" max="4877" width="14.140625" style="14" customWidth="1"/>
    <col min="4878" max="4878" width="9" style="14"/>
    <col min="4879" max="4879" width="14.140625" style="14" bestFit="1" customWidth="1"/>
    <col min="4880" max="4939" width="9" style="14"/>
    <col min="4940" max="4940" width="11.140625" style="14" bestFit="1" customWidth="1"/>
    <col min="4941" max="4941" width="14.5703125" style="14" bestFit="1" customWidth="1"/>
    <col min="4942" max="4942" width="11.140625" style="14" bestFit="1" customWidth="1"/>
    <col min="4943" max="4943" width="9" style="14"/>
    <col min="4944" max="4944" width="13.140625" style="14" bestFit="1" customWidth="1"/>
    <col min="4945" max="4945" width="15.140625" style="14" bestFit="1" customWidth="1"/>
    <col min="4946" max="4947" width="14.5703125" style="14" bestFit="1" customWidth="1"/>
    <col min="4948" max="4948" width="14.140625" style="14" bestFit="1" customWidth="1"/>
    <col min="4949" max="4949" width="17" style="14" bestFit="1" customWidth="1"/>
    <col min="4950" max="4950" width="14.140625" style="14" bestFit="1" customWidth="1"/>
    <col min="4951" max="4951" width="11.140625" style="14" bestFit="1" customWidth="1"/>
    <col min="4952" max="4952" width="17" style="14" bestFit="1" customWidth="1"/>
    <col min="4953" max="4953" width="14.5703125" style="14" bestFit="1" customWidth="1"/>
    <col min="4954" max="4954" width="11.140625" style="14" bestFit="1" customWidth="1"/>
    <col min="4955" max="4955" width="9" style="14"/>
    <col min="4956" max="4956" width="11.140625" style="14" bestFit="1" customWidth="1"/>
    <col min="4957" max="4957" width="14.5703125" style="14" bestFit="1" customWidth="1"/>
    <col min="4958" max="4958" width="11.140625" style="14" bestFit="1" customWidth="1"/>
    <col min="4959" max="4959" width="9" style="14"/>
    <col min="4960" max="4960" width="13.140625" style="14" bestFit="1" customWidth="1"/>
    <col min="4961" max="4961" width="15.140625" style="14" bestFit="1" customWidth="1"/>
    <col min="4962" max="4963" width="14.5703125" style="14" bestFit="1" customWidth="1"/>
    <col min="4964" max="4964" width="14.140625" style="14" bestFit="1" customWidth="1"/>
    <col min="4965" max="4965" width="17" style="14" bestFit="1" customWidth="1"/>
    <col min="4966" max="4966" width="14.140625" style="14" bestFit="1" customWidth="1"/>
    <col min="4967" max="4967" width="11.140625" style="14" bestFit="1" customWidth="1"/>
    <col min="4968" max="4968" width="17" style="14" bestFit="1" customWidth="1"/>
    <col min="4969" max="4969" width="14.5703125" style="14" bestFit="1" customWidth="1"/>
    <col min="4970" max="4970" width="11.140625" style="14" bestFit="1" customWidth="1"/>
    <col min="4971" max="4971" width="9" style="14"/>
    <col min="4972" max="4972" width="11.140625" style="14" bestFit="1" customWidth="1"/>
    <col min="4973" max="4973" width="14.5703125" style="14" bestFit="1" customWidth="1"/>
    <col min="4974" max="4974" width="11.140625" style="14" bestFit="1" customWidth="1"/>
    <col min="4975" max="4975" width="9" style="14"/>
    <col min="4976" max="4976" width="13.140625" style="14" bestFit="1" customWidth="1"/>
    <col min="4977" max="4977" width="15.140625" style="14" bestFit="1" customWidth="1"/>
    <col min="4978" max="4979" width="14.5703125" style="14" bestFit="1" customWidth="1"/>
    <col min="4980" max="4980" width="14.140625" style="14" bestFit="1" customWidth="1"/>
    <col min="4981" max="4981" width="17" style="14" bestFit="1" customWidth="1"/>
    <col min="4982" max="4982" width="14.140625" style="14" bestFit="1" customWidth="1"/>
    <col min="4983" max="4983" width="11.140625" style="14" bestFit="1" customWidth="1"/>
    <col min="4984" max="4984" width="17" style="14" bestFit="1" customWidth="1"/>
    <col min="4985" max="4985" width="14.5703125" style="14" bestFit="1" customWidth="1"/>
    <col min="4986" max="4986" width="11.140625" style="14" bestFit="1" customWidth="1"/>
    <col min="4987" max="4987" width="9" style="14"/>
    <col min="4988" max="4988" width="11.140625" style="14" bestFit="1" customWidth="1"/>
    <col min="4989" max="4989" width="14.5703125" style="14" bestFit="1" customWidth="1"/>
    <col min="4990" max="4990" width="11.140625" style="14" bestFit="1" customWidth="1"/>
    <col min="4991" max="4991" width="9" style="14"/>
    <col min="4992" max="4992" width="13.140625" style="14" bestFit="1" customWidth="1"/>
    <col min="4993" max="4993" width="15.140625" style="14" bestFit="1" customWidth="1"/>
    <col min="4994" max="4995" width="14.5703125" style="14" bestFit="1" customWidth="1"/>
    <col min="4996" max="4996" width="14.140625" style="14" bestFit="1" customWidth="1"/>
    <col min="4997" max="4997" width="17" style="14" bestFit="1" customWidth="1"/>
    <col min="4998" max="4998" width="14.140625" style="14" bestFit="1" customWidth="1"/>
    <col min="4999" max="4999" width="11.140625" style="14" bestFit="1" customWidth="1"/>
    <col min="5000" max="5000" width="17" style="14" bestFit="1" customWidth="1"/>
    <col min="5001" max="5001" width="14.5703125" style="14" bestFit="1" customWidth="1"/>
    <col min="5002" max="5002" width="11.140625" style="14" bestFit="1" customWidth="1"/>
    <col min="5003" max="5003" width="9" style="14"/>
    <col min="5004" max="5004" width="11.140625" style="14" bestFit="1" customWidth="1"/>
    <col min="5005" max="5005" width="14.5703125" style="14" bestFit="1" customWidth="1"/>
    <col min="5006" max="5006" width="11.140625" style="14" bestFit="1" customWidth="1"/>
    <col min="5007" max="5007" width="9" style="14"/>
    <col min="5008" max="5008" width="13.140625" style="14" bestFit="1" customWidth="1"/>
    <col min="5009" max="5009" width="15.140625" style="14" bestFit="1" customWidth="1"/>
    <col min="5010" max="5011" width="14.5703125" style="14" bestFit="1" customWidth="1"/>
    <col min="5012" max="5012" width="14.140625" style="14" bestFit="1" customWidth="1"/>
    <col min="5013" max="5013" width="17" style="14" bestFit="1" customWidth="1"/>
    <col min="5014" max="5014" width="14.140625" style="14" bestFit="1" customWidth="1"/>
    <col min="5015" max="5015" width="11.140625" style="14" bestFit="1" customWidth="1"/>
    <col min="5016" max="5016" width="17" style="14" bestFit="1" customWidth="1"/>
    <col min="5017" max="5017" width="14.5703125" style="14" bestFit="1" customWidth="1"/>
    <col min="5018" max="5018" width="11.140625" style="14" bestFit="1" customWidth="1"/>
    <col min="5019" max="5019" width="9" style="14"/>
    <col min="5020" max="5020" width="11.140625" style="14" bestFit="1" customWidth="1"/>
    <col min="5021" max="5021" width="14.5703125" style="14" bestFit="1" customWidth="1"/>
    <col min="5022" max="5022" width="11.140625" style="14" bestFit="1" customWidth="1"/>
    <col min="5023" max="5023" width="9" style="14"/>
    <col min="5024" max="5024" width="13.140625" style="14" bestFit="1" customWidth="1"/>
    <col min="5025" max="5025" width="15.140625" style="14" bestFit="1" customWidth="1"/>
    <col min="5026" max="5027" width="14.5703125" style="14" bestFit="1" customWidth="1"/>
    <col min="5028" max="5028" width="14.140625" style="14" bestFit="1" customWidth="1"/>
    <col min="5029" max="5029" width="17" style="14" bestFit="1" customWidth="1"/>
    <col min="5030" max="5030" width="14.140625" style="14" bestFit="1" customWidth="1"/>
    <col min="5031" max="5031" width="11.140625" style="14" bestFit="1" customWidth="1"/>
    <col min="5032" max="5032" width="17" style="14" bestFit="1" customWidth="1"/>
    <col min="5033" max="5033" width="14.5703125" style="14" bestFit="1" customWidth="1"/>
    <col min="5034" max="5034" width="11.140625" style="14" bestFit="1" customWidth="1"/>
    <col min="5035" max="5035" width="9" style="14"/>
    <col min="5036" max="5036" width="11.140625" style="14" bestFit="1" customWidth="1"/>
    <col min="5037" max="5037" width="14.5703125" style="14" bestFit="1" customWidth="1"/>
    <col min="5038" max="5038" width="11.140625" style="14" bestFit="1" customWidth="1"/>
    <col min="5039" max="5039" width="9" style="14"/>
    <col min="5040" max="5040" width="13.140625" style="14" bestFit="1" customWidth="1"/>
    <col min="5041" max="5041" width="15.140625" style="14" bestFit="1" customWidth="1"/>
    <col min="5042" max="5043" width="14.5703125" style="14" bestFit="1" customWidth="1"/>
    <col min="5044" max="5044" width="14.140625" style="14" bestFit="1" customWidth="1"/>
    <col min="5045" max="5045" width="17" style="14" bestFit="1" customWidth="1"/>
    <col min="5046" max="5046" width="14.140625" style="14" bestFit="1" customWidth="1"/>
    <col min="5047" max="5047" width="11.140625" style="14" bestFit="1" customWidth="1"/>
    <col min="5048" max="5048" width="17" style="14" bestFit="1" customWidth="1"/>
    <col min="5049" max="5049" width="14.5703125" style="14" bestFit="1" customWidth="1"/>
    <col min="5050" max="5050" width="11.140625" style="14" bestFit="1" customWidth="1"/>
    <col min="5051" max="5051" width="9" style="14"/>
    <col min="5052" max="5052" width="11.140625" style="14" bestFit="1" customWidth="1"/>
    <col min="5053" max="5053" width="14.5703125" style="14" bestFit="1" customWidth="1"/>
    <col min="5054" max="5054" width="11.140625" style="14" bestFit="1" customWidth="1"/>
    <col min="5055" max="5055" width="9" style="14"/>
    <col min="5056" max="5056" width="13.140625" style="14" bestFit="1" customWidth="1"/>
    <col min="5057" max="5057" width="15.140625" style="14" bestFit="1" customWidth="1"/>
    <col min="5058" max="5059" width="14.5703125" style="14" bestFit="1" customWidth="1"/>
    <col min="5060" max="5060" width="14.140625" style="14" bestFit="1" customWidth="1"/>
    <col min="5061" max="5061" width="17" style="14" bestFit="1" customWidth="1"/>
    <col min="5062" max="5062" width="14.140625" style="14" bestFit="1" customWidth="1"/>
    <col min="5063" max="5063" width="11.140625" style="14" bestFit="1" customWidth="1"/>
    <col min="5064" max="5064" width="17" style="14" bestFit="1" customWidth="1"/>
    <col min="5065" max="5065" width="14.5703125" style="14" bestFit="1" customWidth="1"/>
    <col min="5066" max="5066" width="11.140625" style="14" bestFit="1" customWidth="1"/>
    <col min="5067" max="5067" width="9" style="14"/>
    <col min="5068" max="5068" width="11.140625" style="14" bestFit="1" customWidth="1"/>
    <col min="5069" max="5069" width="14.5703125" style="14" bestFit="1" customWidth="1"/>
    <col min="5070" max="5070" width="11.140625" style="14" bestFit="1" customWidth="1"/>
    <col min="5071" max="5071" width="9" style="14"/>
    <col min="5072" max="5072" width="13.140625" style="14" bestFit="1" customWidth="1"/>
    <col min="5073" max="5073" width="15.140625" style="14" bestFit="1" customWidth="1"/>
    <col min="5074" max="5075" width="14.5703125" style="14" bestFit="1" customWidth="1"/>
    <col min="5076" max="5076" width="14.140625" style="14" bestFit="1" customWidth="1"/>
    <col min="5077" max="5077" width="17" style="14" bestFit="1" customWidth="1"/>
    <col min="5078" max="5078" width="14.140625" style="14" bestFit="1" customWidth="1"/>
    <col min="5079" max="5079" width="11.140625" style="14" bestFit="1" customWidth="1"/>
    <col min="5080" max="5080" width="17" style="14" bestFit="1" customWidth="1"/>
    <col min="5081" max="5081" width="14.5703125" style="14" bestFit="1" customWidth="1"/>
    <col min="5082" max="5082" width="11.140625" style="14" bestFit="1" customWidth="1"/>
    <col min="5083" max="5083" width="9" style="14"/>
    <col min="5084" max="5084" width="11.140625" style="14" bestFit="1" customWidth="1"/>
    <col min="5085" max="5085" width="14.5703125" style="14" bestFit="1" customWidth="1"/>
    <col min="5086" max="5086" width="11.140625" style="14" bestFit="1" customWidth="1"/>
    <col min="5087" max="5087" width="9" style="14"/>
    <col min="5088" max="5088" width="13.140625" style="14" bestFit="1" customWidth="1"/>
    <col min="5089" max="5089" width="15.140625" style="14" bestFit="1" customWidth="1"/>
    <col min="5090" max="5091" width="14.5703125" style="14" bestFit="1" customWidth="1"/>
    <col min="5092" max="5092" width="14.140625" style="14" bestFit="1" customWidth="1"/>
    <col min="5093" max="5093" width="17" style="14" bestFit="1" customWidth="1"/>
    <col min="5094" max="5094" width="14.140625" style="14" bestFit="1" customWidth="1"/>
    <col min="5095" max="5095" width="11.140625" style="14" bestFit="1" customWidth="1"/>
    <col min="5096" max="5096" width="17" style="14" bestFit="1" customWidth="1"/>
    <col min="5097" max="5097" width="14.5703125" style="14" bestFit="1" customWidth="1"/>
    <col min="5098" max="5098" width="11.140625" style="14" bestFit="1" customWidth="1"/>
    <col min="5099" max="5099" width="9" style="14"/>
    <col min="5100" max="5100" width="11.140625" style="14" bestFit="1" customWidth="1"/>
    <col min="5101" max="5101" width="14.5703125" style="14" bestFit="1" customWidth="1"/>
    <col min="5102" max="5102" width="11.140625" style="14" bestFit="1" customWidth="1"/>
    <col min="5103" max="5103" width="9" style="14"/>
    <col min="5104" max="5104" width="13.140625" style="14" bestFit="1" customWidth="1"/>
    <col min="5105" max="5105" width="15.140625" style="14" bestFit="1" customWidth="1"/>
    <col min="5106" max="5107" width="14.5703125" style="14" bestFit="1" customWidth="1"/>
    <col min="5108" max="5108" width="14.140625" style="14" bestFit="1" customWidth="1"/>
    <col min="5109" max="5109" width="17" style="14" bestFit="1" customWidth="1"/>
    <col min="5110" max="5110" width="14.140625" style="14" bestFit="1" customWidth="1"/>
    <col min="5111" max="5111" width="11.140625" style="14" bestFit="1" customWidth="1"/>
    <col min="5112" max="5112" width="17" style="14" bestFit="1" customWidth="1"/>
    <col min="5113" max="5113" width="14.5703125" style="14" bestFit="1" customWidth="1"/>
    <col min="5114" max="5114" width="11.140625" style="14" bestFit="1" customWidth="1"/>
    <col min="5115" max="5115" width="9" style="14"/>
    <col min="5116" max="5116" width="9.140625" style="14" customWidth="1"/>
    <col min="5117" max="5117" width="0" style="14" hidden="1" customWidth="1"/>
    <col min="5118" max="5119" width="10.42578125" style="14" bestFit="1" customWidth="1"/>
    <col min="5120" max="5120" width="8.42578125" style="14" bestFit="1" customWidth="1"/>
    <col min="5121" max="5121" width="14.5703125" style="14" customWidth="1"/>
    <col min="5122" max="5122" width="14.140625" style="14" bestFit="1" customWidth="1"/>
    <col min="5123" max="5123" width="10.5703125" style="14" customWidth="1"/>
    <col min="5124" max="5124" width="11.85546875" style="14" customWidth="1"/>
    <col min="5125" max="5125" width="15.42578125" style="14" bestFit="1" customWidth="1"/>
    <col min="5126" max="5126" width="15.140625" style="14" bestFit="1" customWidth="1"/>
    <col min="5127" max="5127" width="11.42578125" style="14" bestFit="1" customWidth="1"/>
    <col min="5128" max="5128" width="9.42578125" style="14" bestFit="1" customWidth="1"/>
    <col min="5129" max="5129" width="13.5703125" style="14" customWidth="1"/>
    <col min="5130" max="5131" width="8.42578125" style="14" bestFit="1" customWidth="1"/>
    <col min="5132" max="5132" width="10.42578125" style="14" bestFit="1" customWidth="1"/>
    <col min="5133" max="5133" width="14.140625" style="14" customWidth="1"/>
    <col min="5134" max="5134" width="9" style="14"/>
    <col min="5135" max="5135" width="14.140625" style="14" bestFit="1" customWidth="1"/>
    <col min="5136" max="5195" width="9" style="14"/>
    <col min="5196" max="5196" width="11.140625" style="14" bestFit="1" customWidth="1"/>
    <col min="5197" max="5197" width="14.5703125" style="14" bestFit="1" customWidth="1"/>
    <col min="5198" max="5198" width="11.140625" style="14" bestFit="1" customWidth="1"/>
    <col min="5199" max="5199" width="9" style="14"/>
    <col min="5200" max="5200" width="13.140625" style="14" bestFit="1" customWidth="1"/>
    <col min="5201" max="5201" width="15.140625" style="14" bestFit="1" customWidth="1"/>
    <col min="5202" max="5203" width="14.5703125" style="14" bestFit="1" customWidth="1"/>
    <col min="5204" max="5204" width="14.140625" style="14" bestFit="1" customWidth="1"/>
    <col min="5205" max="5205" width="17" style="14" bestFit="1" customWidth="1"/>
    <col min="5206" max="5206" width="14.140625" style="14" bestFit="1" customWidth="1"/>
    <col min="5207" max="5207" width="11.140625" style="14" bestFit="1" customWidth="1"/>
    <col min="5208" max="5208" width="17" style="14" bestFit="1" customWidth="1"/>
    <col min="5209" max="5209" width="14.5703125" style="14" bestFit="1" customWidth="1"/>
    <col min="5210" max="5210" width="11.140625" style="14" bestFit="1" customWidth="1"/>
    <col min="5211" max="5211" width="9" style="14"/>
    <col min="5212" max="5212" width="11.140625" style="14" bestFit="1" customWidth="1"/>
    <col min="5213" max="5213" width="14.5703125" style="14" bestFit="1" customWidth="1"/>
    <col min="5214" max="5214" width="11.140625" style="14" bestFit="1" customWidth="1"/>
    <col min="5215" max="5215" width="9" style="14"/>
    <col min="5216" max="5216" width="13.140625" style="14" bestFit="1" customWidth="1"/>
    <col min="5217" max="5217" width="15.140625" style="14" bestFit="1" customWidth="1"/>
    <col min="5218" max="5219" width="14.5703125" style="14" bestFit="1" customWidth="1"/>
    <col min="5220" max="5220" width="14.140625" style="14" bestFit="1" customWidth="1"/>
    <col min="5221" max="5221" width="17" style="14" bestFit="1" customWidth="1"/>
    <col min="5222" max="5222" width="14.140625" style="14" bestFit="1" customWidth="1"/>
    <col min="5223" max="5223" width="11.140625" style="14" bestFit="1" customWidth="1"/>
    <col min="5224" max="5224" width="17" style="14" bestFit="1" customWidth="1"/>
    <col min="5225" max="5225" width="14.5703125" style="14" bestFit="1" customWidth="1"/>
    <col min="5226" max="5226" width="11.140625" style="14" bestFit="1" customWidth="1"/>
    <col min="5227" max="5227" width="9" style="14"/>
    <col min="5228" max="5228" width="11.140625" style="14" bestFit="1" customWidth="1"/>
    <col min="5229" max="5229" width="14.5703125" style="14" bestFit="1" customWidth="1"/>
    <col min="5230" max="5230" width="11.140625" style="14" bestFit="1" customWidth="1"/>
    <col min="5231" max="5231" width="9" style="14"/>
    <col min="5232" max="5232" width="13.140625" style="14" bestFit="1" customWidth="1"/>
    <col min="5233" max="5233" width="15.140625" style="14" bestFit="1" customWidth="1"/>
    <col min="5234" max="5235" width="14.5703125" style="14" bestFit="1" customWidth="1"/>
    <col min="5236" max="5236" width="14.140625" style="14" bestFit="1" customWidth="1"/>
    <col min="5237" max="5237" width="17" style="14" bestFit="1" customWidth="1"/>
    <col min="5238" max="5238" width="14.140625" style="14" bestFit="1" customWidth="1"/>
    <col min="5239" max="5239" width="11.140625" style="14" bestFit="1" customWidth="1"/>
    <col min="5240" max="5240" width="17" style="14" bestFit="1" customWidth="1"/>
    <col min="5241" max="5241" width="14.5703125" style="14" bestFit="1" customWidth="1"/>
    <col min="5242" max="5242" width="11.140625" style="14" bestFit="1" customWidth="1"/>
    <col min="5243" max="5243" width="9" style="14"/>
    <col min="5244" max="5244" width="11.140625" style="14" bestFit="1" customWidth="1"/>
    <col min="5245" max="5245" width="14.5703125" style="14" bestFit="1" customWidth="1"/>
    <col min="5246" max="5246" width="11.140625" style="14" bestFit="1" customWidth="1"/>
    <col min="5247" max="5247" width="9" style="14"/>
    <col min="5248" max="5248" width="13.140625" style="14" bestFit="1" customWidth="1"/>
    <col min="5249" max="5249" width="15.140625" style="14" bestFit="1" customWidth="1"/>
    <col min="5250" max="5251" width="14.5703125" style="14" bestFit="1" customWidth="1"/>
    <col min="5252" max="5252" width="14.140625" style="14" bestFit="1" customWidth="1"/>
    <col min="5253" max="5253" width="17" style="14" bestFit="1" customWidth="1"/>
    <col min="5254" max="5254" width="14.140625" style="14" bestFit="1" customWidth="1"/>
    <col min="5255" max="5255" width="11.140625" style="14" bestFit="1" customWidth="1"/>
    <col min="5256" max="5256" width="17" style="14" bestFit="1" customWidth="1"/>
    <col min="5257" max="5257" width="14.5703125" style="14" bestFit="1" customWidth="1"/>
    <col min="5258" max="5258" width="11.140625" style="14" bestFit="1" customWidth="1"/>
    <col min="5259" max="5259" width="9" style="14"/>
    <col min="5260" max="5260" width="11.140625" style="14" bestFit="1" customWidth="1"/>
    <col min="5261" max="5261" width="14.5703125" style="14" bestFit="1" customWidth="1"/>
    <col min="5262" max="5262" width="11.140625" style="14" bestFit="1" customWidth="1"/>
    <col min="5263" max="5263" width="9" style="14"/>
    <col min="5264" max="5264" width="13.140625" style="14" bestFit="1" customWidth="1"/>
    <col min="5265" max="5265" width="15.140625" style="14" bestFit="1" customWidth="1"/>
    <col min="5266" max="5267" width="14.5703125" style="14" bestFit="1" customWidth="1"/>
    <col min="5268" max="5268" width="14.140625" style="14" bestFit="1" customWidth="1"/>
    <col min="5269" max="5269" width="17" style="14" bestFit="1" customWidth="1"/>
    <col min="5270" max="5270" width="14.140625" style="14" bestFit="1" customWidth="1"/>
    <col min="5271" max="5271" width="11.140625" style="14" bestFit="1" customWidth="1"/>
    <col min="5272" max="5272" width="17" style="14" bestFit="1" customWidth="1"/>
    <col min="5273" max="5273" width="14.5703125" style="14" bestFit="1" customWidth="1"/>
    <col min="5274" max="5274" width="11.140625" style="14" bestFit="1" customWidth="1"/>
    <col min="5275" max="5275" width="9" style="14"/>
    <col min="5276" max="5276" width="11.140625" style="14" bestFit="1" customWidth="1"/>
    <col min="5277" max="5277" width="14.5703125" style="14" bestFit="1" customWidth="1"/>
    <col min="5278" max="5278" width="11.140625" style="14" bestFit="1" customWidth="1"/>
    <col min="5279" max="5279" width="9" style="14"/>
    <col min="5280" max="5280" width="13.140625" style="14" bestFit="1" customWidth="1"/>
    <col min="5281" max="5281" width="15.140625" style="14" bestFit="1" customWidth="1"/>
    <col min="5282" max="5283" width="14.5703125" style="14" bestFit="1" customWidth="1"/>
    <col min="5284" max="5284" width="14.140625" style="14" bestFit="1" customWidth="1"/>
    <col min="5285" max="5285" width="17" style="14" bestFit="1" customWidth="1"/>
    <col min="5286" max="5286" width="14.140625" style="14" bestFit="1" customWidth="1"/>
    <col min="5287" max="5287" width="11.140625" style="14" bestFit="1" customWidth="1"/>
    <col min="5288" max="5288" width="17" style="14" bestFit="1" customWidth="1"/>
    <col min="5289" max="5289" width="14.5703125" style="14" bestFit="1" customWidth="1"/>
    <col min="5290" max="5290" width="11.140625" style="14" bestFit="1" customWidth="1"/>
    <col min="5291" max="5291" width="9" style="14"/>
    <col min="5292" max="5292" width="11.140625" style="14" bestFit="1" customWidth="1"/>
    <col min="5293" max="5293" width="14.5703125" style="14" bestFit="1" customWidth="1"/>
    <col min="5294" max="5294" width="11.140625" style="14" bestFit="1" customWidth="1"/>
    <col min="5295" max="5295" width="9" style="14"/>
    <col min="5296" max="5296" width="13.140625" style="14" bestFit="1" customWidth="1"/>
    <col min="5297" max="5297" width="15.140625" style="14" bestFit="1" customWidth="1"/>
    <col min="5298" max="5299" width="14.5703125" style="14" bestFit="1" customWidth="1"/>
    <col min="5300" max="5300" width="14.140625" style="14" bestFit="1" customWidth="1"/>
    <col min="5301" max="5301" width="17" style="14" bestFit="1" customWidth="1"/>
    <col min="5302" max="5302" width="14.140625" style="14" bestFit="1" customWidth="1"/>
    <col min="5303" max="5303" width="11.140625" style="14" bestFit="1" customWidth="1"/>
    <col min="5304" max="5304" width="17" style="14" bestFit="1" customWidth="1"/>
    <col min="5305" max="5305" width="14.5703125" style="14" bestFit="1" customWidth="1"/>
    <col min="5306" max="5306" width="11.140625" style="14" bestFit="1" customWidth="1"/>
    <col min="5307" max="5307" width="9" style="14"/>
    <col min="5308" max="5308" width="11.140625" style="14" bestFit="1" customWidth="1"/>
    <col min="5309" max="5309" width="14.5703125" style="14" bestFit="1" customWidth="1"/>
    <col min="5310" max="5310" width="11.140625" style="14" bestFit="1" customWidth="1"/>
    <col min="5311" max="5311" width="9" style="14"/>
    <col min="5312" max="5312" width="13.140625" style="14" bestFit="1" customWidth="1"/>
    <col min="5313" max="5313" width="15.140625" style="14" bestFit="1" customWidth="1"/>
    <col min="5314" max="5315" width="14.5703125" style="14" bestFit="1" customWidth="1"/>
    <col min="5316" max="5316" width="14.140625" style="14" bestFit="1" customWidth="1"/>
    <col min="5317" max="5317" width="17" style="14" bestFit="1" customWidth="1"/>
    <col min="5318" max="5318" width="14.140625" style="14" bestFit="1" customWidth="1"/>
    <col min="5319" max="5319" width="11.140625" style="14" bestFit="1" customWidth="1"/>
    <col min="5320" max="5320" width="17" style="14" bestFit="1" customWidth="1"/>
    <col min="5321" max="5321" width="14.5703125" style="14" bestFit="1" customWidth="1"/>
    <col min="5322" max="5322" width="11.140625" style="14" bestFit="1" customWidth="1"/>
    <col min="5323" max="5323" width="9" style="14"/>
    <col min="5324" max="5324" width="11.140625" style="14" bestFit="1" customWidth="1"/>
    <col min="5325" max="5325" width="14.5703125" style="14" bestFit="1" customWidth="1"/>
    <col min="5326" max="5326" width="11.140625" style="14" bestFit="1" customWidth="1"/>
    <col min="5327" max="5327" width="9" style="14"/>
    <col min="5328" max="5328" width="13.140625" style="14" bestFit="1" customWidth="1"/>
    <col min="5329" max="5329" width="15.140625" style="14" bestFit="1" customWidth="1"/>
    <col min="5330" max="5331" width="14.5703125" style="14" bestFit="1" customWidth="1"/>
    <col min="5332" max="5332" width="14.140625" style="14" bestFit="1" customWidth="1"/>
    <col min="5333" max="5333" width="17" style="14" bestFit="1" customWidth="1"/>
    <col min="5334" max="5334" width="14.140625" style="14" bestFit="1" customWidth="1"/>
    <col min="5335" max="5335" width="11.140625" style="14" bestFit="1" customWidth="1"/>
    <col min="5336" max="5336" width="17" style="14" bestFit="1" customWidth="1"/>
    <col min="5337" max="5337" width="14.5703125" style="14" bestFit="1" customWidth="1"/>
    <col min="5338" max="5338" width="11.140625" style="14" bestFit="1" customWidth="1"/>
    <col min="5339" max="5339" width="9" style="14"/>
    <col min="5340" max="5340" width="11.140625" style="14" bestFit="1" customWidth="1"/>
    <col min="5341" max="5341" width="14.5703125" style="14" bestFit="1" customWidth="1"/>
    <col min="5342" max="5342" width="11.140625" style="14" bestFit="1" customWidth="1"/>
    <col min="5343" max="5343" width="9" style="14"/>
    <col min="5344" max="5344" width="13.140625" style="14" bestFit="1" customWidth="1"/>
    <col min="5345" max="5345" width="15.140625" style="14" bestFit="1" customWidth="1"/>
    <col min="5346" max="5347" width="14.5703125" style="14" bestFit="1" customWidth="1"/>
    <col min="5348" max="5348" width="14.140625" style="14" bestFit="1" customWidth="1"/>
    <col min="5349" max="5349" width="17" style="14" bestFit="1" customWidth="1"/>
    <col min="5350" max="5350" width="14.140625" style="14" bestFit="1" customWidth="1"/>
    <col min="5351" max="5351" width="11.140625" style="14" bestFit="1" customWidth="1"/>
    <col min="5352" max="5352" width="17" style="14" bestFit="1" customWidth="1"/>
    <col min="5353" max="5353" width="14.5703125" style="14" bestFit="1" customWidth="1"/>
    <col min="5354" max="5354" width="11.140625" style="14" bestFit="1" customWidth="1"/>
    <col min="5355" max="5355" width="9" style="14"/>
    <col min="5356" max="5356" width="11.140625" style="14" bestFit="1" customWidth="1"/>
    <col min="5357" max="5357" width="14.5703125" style="14" bestFit="1" customWidth="1"/>
    <col min="5358" max="5358" width="11.140625" style="14" bestFit="1" customWidth="1"/>
    <col min="5359" max="5359" width="9" style="14"/>
    <col min="5360" max="5360" width="13.140625" style="14" bestFit="1" customWidth="1"/>
    <col min="5361" max="5361" width="15.140625" style="14" bestFit="1" customWidth="1"/>
    <col min="5362" max="5363" width="14.5703125" style="14" bestFit="1" customWidth="1"/>
    <col min="5364" max="5364" width="14.140625" style="14" bestFit="1" customWidth="1"/>
    <col min="5365" max="5365" width="17" style="14" bestFit="1" customWidth="1"/>
    <col min="5366" max="5366" width="14.140625" style="14" bestFit="1" customWidth="1"/>
    <col min="5367" max="5367" width="11.140625" style="14" bestFit="1" customWidth="1"/>
    <col min="5368" max="5368" width="17" style="14" bestFit="1" customWidth="1"/>
    <col min="5369" max="5369" width="14.5703125" style="14" bestFit="1" customWidth="1"/>
    <col min="5370" max="5370" width="11.140625" style="14" bestFit="1" customWidth="1"/>
    <col min="5371" max="5371" width="9" style="14"/>
    <col min="5372" max="5372" width="9.140625" style="14" customWidth="1"/>
    <col min="5373" max="5373" width="0" style="14" hidden="1" customWidth="1"/>
    <col min="5374" max="5375" width="10.42578125" style="14" bestFit="1" customWidth="1"/>
    <col min="5376" max="5376" width="8.42578125" style="14" bestFit="1" customWidth="1"/>
    <col min="5377" max="5377" width="14.5703125" style="14" customWidth="1"/>
    <col min="5378" max="5378" width="14.140625" style="14" bestFit="1" customWidth="1"/>
    <col min="5379" max="5379" width="10.5703125" style="14" customWidth="1"/>
    <col min="5380" max="5380" width="11.85546875" style="14" customWidth="1"/>
    <col min="5381" max="5381" width="15.42578125" style="14" bestFit="1" customWidth="1"/>
    <col min="5382" max="5382" width="15.140625" style="14" bestFit="1" customWidth="1"/>
    <col min="5383" max="5383" width="11.42578125" style="14" bestFit="1" customWidth="1"/>
    <col min="5384" max="5384" width="9.42578125" style="14" bestFit="1" customWidth="1"/>
    <col min="5385" max="5385" width="13.5703125" style="14" customWidth="1"/>
    <col min="5386" max="5387" width="8.42578125" style="14" bestFit="1" customWidth="1"/>
    <col min="5388" max="5388" width="10.42578125" style="14" bestFit="1" customWidth="1"/>
    <col min="5389" max="5389" width="14.140625" style="14" customWidth="1"/>
    <col min="5390" max="5390" width="9" style="14"/>
    <col min="5391" max="5391" width="14.140625" style="14" bestFit="1" customWidth="1"/>
    <col min="5392" max="5451" width="9" style="14"/>
    <col min="5452" max="5452" width="11.140625" style="14" bestFit="1" customWidth="1"/>
    <col min="5453" max="5453" width="14.5703125" style="14" bestFit="1" customWidth="1"/>
    <col min="5454" max="5454" width="11.140625" style="14" bestFit="1" customWidth="1"/>
    <col min="5455" max="5455" width="9" style="14"/>
    <col min="5456" max="5456" width="13.140625" style="14" bestFit="1" customWidth="1"/>
    <col min="5457" max="5457" width="15.140625" style="14" bestFit="1" customWidth="1"/>
    <col min="5458" max="5459" width="14.5703125" style="14" bestFit="1" customWidth="1"/>
    <col min="5460" max="5460" width="14.140625" style="14" bestFit="1" customWidth="1"/>
    <col min="5461" max="5461" width="17" style="14" bestFit="1" customWidth="1"/>
    <col min="5462" max="5462" width="14.140625" style="14" bestFit="1" customWidth="1"/>
    <col min="5463" max="5463" width="11.140625" style="14" bestFit="1" customWidth="1"/>
    <col min="5464" max="5464" width="17" style="14" bestFit="1" customWidth="1"/>
    <col min="5465" max="5465" width="14.5703125" style="14" bestFit="1" customWidth="1"/>
    <col min="5466" max="5466" width="11.140625" style="14" bestFit="1" customWidth="1"/>
    <col min="5467" max="5467" width="9" style="14"/>
    <col min="5468" max="5468" width="11.140625" style="14" bestFit="1" customWidth="1"/>
    <col min="5469" max="5469" width="14.5703125" style="14" bestFit="1" customWidth="1"/>
    <col min="5470" max="5470" width="11.140625" style="14" bestFit="1" customWidth="1"/>
    <col min="5471" max="5471" width="9" style="14"/>
    <col min="5472" max="5472" width="13.140625" style="14" bestFit="1" customWidth="1"/>
    <col min="5473" max="5473" width="15.140625" style="14" bestFit="1" customWidth="1"/>
    <col min="5474" max="5475" width="14.5703125" style="14" bestFit="1" customWidth="1"/>
    <col min="5476" max="5476" width="14.140625" style="14" bestFit="1" customWidth="1"/>
    <col min="5477" max="5477" width="17" style="14" bestFit="1" customWidth="1"/>
    <col min="5478" max="5478" width="14.140625" style="14" bestFit="1" customWidth="1"/>
    <col min="5479" max="5479" width="11.140625" style="14" bestFit="1" customWidth="1"/>
    <col min="5480" max="5480" width="17" style="14" bestFit="1" customWidth="1"/>
    <col min="5481" max="5481" width="14.5703125" style="14" bestFit="1" customWidth="1"/>
    <col min="5482" max="5482" width="11.140625" style="14" bestFit="1" customWidth="1"/>
    <col min="5483" max="5483" width="9" style="14"/>
    <col min="5484" max="5484" width="11.140625" style="14" bestFit="1" customWidth="1"/>
    <col min="5485" max="5485" width="14.5703125" style="14" bestFit="1" customWidth="1"/>
    <col min="5486" max="5486" width="11.140625" style="14" bestFit="1" customWidth="1"/>
    <col min="5487" max="5487" width="9" style="14"/>
    <col min="5488" max="5488" width="13.140625" style="14" bestFit="1" customWidth="1"/>
    <col min="5489" max="5489" width="15.140625" style="14" bestFit="1" customWidth="1"/>
    <col min="5490" max="5491" width="14.5703125" style="14" bestFit="1" customWidth="1"/>
    <col min="5492" max="5492" width="14.140625" style="14" bestFit="1" customWidth="1"/>
    <col min="5493" max="5493" width="17" style="14" bestFit="1" customWidth="1"/>
    <col min="5494" max="5494" width="14.140625" style="14" bestFit="1" customWidth="1"/>
    <col min="5495" max="5495" width="11.140625" style="14" bestFit="1" customWidth="1"/>
    <col min="5496" max="5496" width="17" style="14" bestFit="1" customWidth="1"/>
    <col min="5497" max="5497" width="14.5703125" style="14" bestFit="1" customWidth="1"/>
    <col min="5498" max="5498" width="11.140625" style="14" bestFit="1" customWidth="1"/>
    <col min="5499" max="5499" width="9" style="14"/>
    <col min="5500" max="5500" width="11.140625" style="14" bestFit="1" customWidth="1"/>
    <col min="5501" max="5501" width="14.5703125" style="14" bestFit="1" customWidth="1"/>
    <col min="5502" max="5502" width="11.140625" style="14" bestFit="1" customWidth="1"/>
    <col min="5503" max="5503" width="9" style="14"/>
    <col min="5504" max="5504" width="13.140625" style="14" bestFit="1" customWidth="1"/>
    <col min="5505" max="5505" width="15.140625" style="14" bestFit="1" customWidth="1"/>
    <col min="5506" max="5507" width="14.5703125" style="14" bestFit="1" customWidth="1"/>
    <col min="5508" max="5508" width="14.140625" style="14" bestFit="1" customWidth="1"/>
    <col min="5509" max="5509" width="17" style="14" bestFit="1" customWidth="1"/>
    <col min="5510" max="5510" width="14.140625" style="14" bestFit="1" customWidth="1"/>
    <col min="5511" max="5511" width="11.140625" style="14" bestFit="1" customWidth="1"/>
    <col min="5512" max="5512" width="17" style="14" bestFit="1" customWidth="1"/>
    <col min="5513" max="5513" width="14.5703125" style="14" bestFit="1" customWidth="1"/>
    <col min="5514" max="5514" width="11.140625" style="14" bestFit="1" customWidth="1"/>
    <col min="5515" max="5515" width="9" style="14"/>
    <col min="5516" max="5516" width="11.140625" style="14" bestFit="1" customWidth="1"/>
    <col min="5517" max="5517" width="14.5703125" style="14" bestFit="1" customWidth="1"/>
    <col min="5518" max="5518" width="11.140625" style="14" bestFit="1" customWidth="1"/>
    <col min="5519" max="5519" width="9" style="14"/>
    <col min="5520" max="5520" width="13.140625" style="14" bestFit="1" customWidth="1"/>
    <col min="5521" max="5521" width="15.140625" style="14" bestFit="1" customWidth="1"/>
    <col min="5522" max="5523" width="14.5703125" style="14" bestFit="1" customWidth="1"/>
    <col min="5524" max="5524" width="14.140625" style="14" bestFit="1" customWidth="1"/>
    <col min="5525" max="5525" width="17" style="14" bestFit="1" customWidth="1"/>
    <col min="5526" max="5526" width="14.140625" style="14" bestFit="1" customWidth="1"/>
    <col min="5527" max="5527" width="11.140625" style="14" bestFit="1" customWidth="1"/>
    <col min="5528" max="5528" width="17" style="14" bestFit="1" customWidth="1"/>
    <col min="5529" max="5529" width="14.5703125" style="14" bestFit="1" customWidth="1"/>
    <col min="5530" max="5530" width="11.140625" style="14" bestFit="1" customWidth="1"/>
    <col min="5531" max="5531" width="9" style="14"/>
    <col min="5532" max="5532" width="11.140625" style="14" bestFit="1" customWidth="1"/>
    <col min="5533" max="5533" width="14.5703125" style="14" bestFit="1" customWidth="1"/>
    <col min="5534" max="5534" width="11.140625" style="14" bestFit="1" customWidth="1"/>
    <col min="5535" max="5535" width="9" style="14"/>
    <col min="5536" max="5536" width="13.140625" style="14" bestFit="1" customWidth="1"/>
    <col min="5537" max="5537" width="15.140625" style="14" bestFit="1" customWidth="1"/>
    <col min="5538" max="5539" width="14.5703125" style="14" bestFit="1" customWidth="1"/>
    <col min="5540" max="5540" width="14.140625" style="14" bestFit="1" customWidth="1"/>
    <col min="5541" max="5541" width="17" style="14" bestFit="1" customWidth="1"/>
    <col min="5542" max="5542" width="14.140625" style="14" bestFit="1" customWidth="1"/>
    <col min="5543" max="5543" width="11.140625" style="14" bestFit="1" customWidth="1"/>
    <col min="5544" max="5544" width="17" style="14" bestFit="1" customWidth="1"/>
    <col min="5545" max="5545" width="14.5703125" style="14" bestFit="1" customWidth="1"/>
    <col min="5546" max="5546" width="11.140625" style="14" bestFit="1" customWidth="1"/>
    <col min="5547" max="5547" width="9" style="14"/>
    <col min="5548" max="5548" width="11.140625" style="14" bestFit="1" customWidth="1"/>
    <col min="5549" max="5549" width="14.5703125" style="14" bestFit="1" customWidth="1"/>
    <col min="5550" max="5550" width="11.140625" style="14" bestFit="1" customWidth="1"/>
    <col min="5551" max="5551" width="9" style="14"/>
    <col min="5552" max="5552" width="13.140625" style="14" bestFit="1" customWidth="1"/>
    <col min="5553" max="5553" width="15.140625" style="14" bestFit="1" customWidth="1"/>
    <col min="5554" max="5555" width="14.5703125" style="14" bestFit="1" customWidth="1"/>
    <col min="5556" max="5556" width="14.140625" style="14" bestFit="1" customWidth="1"/>
    <col min="5557" max="5557" width="17" style="14" bestFit="1" customWidth="1"/>
    <col min="5558" max="5558" width="14.140625" style="14" bestFit="1" customWidth="1"/>
    <col min="5559" max="5559" width="11.140625" style="14" bestFit="1" customWidth="1"/>
    <col min="5560" max="5560" width="17" style="14" bestFit="1" customWidth="1"/>
    <col min="5561" max="5561" width="14.5703125" style="14" bestFit="1" customWidth="1"/>
    <col min="5562" max="5562" width="11.140625" style="14" bestFit="1" customWidth="1"/>
    <col min="5563" max="5563" width="9" style="14"/>
    <col min="5564" max="5564" width="11.140625" style="14" bestFit="1" customWidth="1"/>
    <col min="5565" max="5565" width="14.5703125" style="14" bestFit="1" customWidth="1"/>
    <col min="5566" max="5566" width="11.140625" style="14" bestFit="1" customWidth="1"/>
    <col min="5567" max="5567" width="9" style="14"/>
    <col min="5568" max="5568" width="13.140625" style="14" bestFit="1" customWidth="1"/>
    <col min="5569" max="5569" width="15.140625" style="14" bestFit="1" customWidth="1"/>
    <col min="5570" max="5571" width="14.5703125" style="14" bestFit="1" customWidth="1"/>
    <col min="5572" max="5572" width="14.140625" style="14" bestFit="1" customWidth="1"/>
    <col min="5573" max="5573" width="17" style="14" bestFit="1" customWidth="1"/>
    <col min="5574" max="5574" width="14.140625" style="14" bestFit="1" customWidth="1"/>
    <col min="5575" max="5575" width="11.140625" style="14" bestFit="1" customWidth="1"/>
    <col min="5576" max="5576" width="17" style="14" bestFit="1" customWidth="1"/>
    <col min="5577" max="5577" width="14.5703125" style="14" bestFit="1" customWidth="1"/>
    <col min="5578" max="5578" width="11.140625" style="14" bestFit="1" customWidth="1"/>
    <col min="5579" max="5579" width="9" style="14"/>
    <col min="5580" max="5580" width="11.140625" style="14" bestFit="1" customWidth="1"/>
    <col min="5581" max="5581" width="14.5703125" style="14" bestFit="1" customWidth="1"/>
    <col min="5582" max="5582" width="11.140625" style="14" bestFit="1" customWidth="1"/>
    <col min="5583" max="5583" width="9" style="14"/>
    <col min="5584" max="5584" width="13.140625" style="14" bestFit="1" customWidth="1"/>
    <col min="5585" max="5585" width="15.140625" style="14" bestFit="1" customWidth="1"/>
    <col min="5586" max="5587" width="14.5703125" style="14" bestFit="1" customWidth="1"/>
    <col min="5588" max="5588" width="14.140625" style="14" bestFit="1" customWidth="1"/>
    <col min="5589" max="5589" width="17" style="14" bestFit="1" customWidth="1"/>
    <col min="5590" max="5590" width="14.140625" style="14" bestFit="1" customWidth="1"/>
    <col min="5591" max="5591" width="11.140625" style="14" bestFit="1" customWidth="1"/>
    <col min="5592" max="5592" width="17" style="14" bestFit="1" customWidth="1"/>
    <col min="5593" max="5593" width="14.5703125" style="14" bestFit="1" customWidth="1"/>
    <col min="5594" max="5594" width="11.140625" style="14" bestFit="1" customWidth="1"/>
    <col min="5595" max="5595" width="9" style="14"/>
    <col min="5596" max="5596" width="11.140625" style="14" bestFit="1" customWidth="1"/>
    <col min="5597" max="5597" width="14.5703125" style="14" bestFit="1" customWidth="1"/>
    <col min="5598" max="5598" width="11.140625" style="14" bestFit="1" customWidth="1"/>
    <col min="5599" max="5599" width="9" style="14"/>
    <col min="5600" max="5600" width="13.140625" style="14" bestFit="1" customWidth="1"/>
    <col min="5601" max="5601" width="15.140625" style="14" bestFit="1" customWidth="1"/>
    <col min="5602" max="5603" width="14.5703125" style="14" bestFit="1" customWidth="1"/>
    <col min="5604" max="5604" width="14.140625" style="14" bestFit="1" customWidth="1"/>
    <col min="5605" max="5605" width="17" style="14" bestFit="1" customWidth="1"/>
    <col min="5606" max="5606" width="14.140625" style="14" bestFit="1" customWidth="1"/>
    <col min="5607" max="5607" width="11.140625" style="14" bestFit="1" customWidth="1"/>
    <col min="5608" max="5608" width="17" style="14" bestFit="1" customWidth="1"/>
    <col min="5609" max="5609" width="14.5703125" style="14" bestFit="1" customWidth="1"/>
    <col min="5610" max="5610" width="11.140625" style="14" bestFit="1" customWidth="1"/>
    <col min="5611" max="5611" width="9" style="14"/>
    <col min="5612" max="5612" width="11.140625" style="14" bestFit="1" customWidth="1"/>
    <col min="5613" max="5613" width="14.5703125" style="14" bestFit="1" customWidth="1"/>
    <col min="5614" max="5614" width="11.140625" style="14" bestFit="1" customWidth="1"/>
    <col min="5615" max="5615" width="9" style="14"/>
    <col min="5616" max="5616" width="13.140625" style="14" bestFit="1" customWidth="1"/>
    <col min="5617" max="5617" width="15.140625" style="14" bestFit="1" customWidth="1"/>
    <col min="5618" max="5619" width="14.5703125" style="14" bestFit="1" customWidth="1"/>
    <col min="5620" max="5620" width="14.140625" style="14" bestFit="1" customWidth="1"/>
    <col min="5621" max="5621" width="17" style="14" bestFit="1" customWidth="1"/>
    <col min="5622" max="5622" width="14.140625" style="14" bestFit="1" customWidth="1"/>
    <col min="5623" max="5623" width="11.140625" style="14" bestFit="1" customWidth="1"/>
    <col min="5624" max="5624" width="17" style="14" bestFit="1" customWidth="1"/>
    <col min="5625" max="5625" width="14.5703125" style="14" bestFit="1" customWidth="1"/>
    <col min="5626" max="5626" width="11.140625" style="14" bestFit="1" customWidth="1"/>
    <col min="5627" max="5627" width="9" style="14"/>
    <col min="5628" max="5628" width="9.140625" style="14" customWidth="1"/>
    <col min="5629" max="5629" width="0" style="14" hidden="1" customWidth="1"/>
    <col min="5630" max="5631" width="10.42578125" style="14" bestFit="1" customWidth="1"/>
    <col min="5632" max="5632" width="8.42578125" style="14" bestFit="1" customWidth="1"/>
    <col min="5633" max="5633" width="14.5703125" style="14" customWidth="1"/>
    <col min="5634" max="5634" width="14.140625" style="14" bestFit="1" customWidth="1"/>
    <col min="5635" max="5635" width="10.5703125" style="14" customWidth="1"/>
    <col min="5636" max="5636" width="11.85546875" style="14" customWidth="1"/>
    <col min="5637" max="5637" width="15.42578125" style="14" bestFit="1" customWidth="1"/>
    <col min="5638" max="5638" width="15.140625" style="14" bestFit="1" customWidth="1"/>
    <col min="5639" max="5639" width="11.42578125" style="14" bestFit="1" customWidth="1"/>
    <col min="5640" max="5640" width="9.42578125" style="14" bestFit="1" customWidth="1"/>
    <col min="5641" max="5641" width="13.5703125" style="14" customWidth="1"/>
    <col min="5642" max="5643" width="8.42578125" style="14" bestFit="1" customWidth="1"/>
    <col min="5644" max="5644" width="10.42578125" style="14" bestFit="1" customWidth="1"/>
    <col min="5645" max="5645" width="14.140625" style="14" customWidth="1"/>
    <col min="5646" max="5646" width="9" style="14"/>
    <col min="5647" max="5647" width="14.140625" style="14" bestFit="1" customWidth="1"/>
    <col min="5648" max="5707" width="9" style="14"/>
    <col min="5708" max="5708" width="11.140625" style="14" bestFit="1" customWidth="1"/>
    <col min="5709" max="5709" width="14.5703125" style="14" bestFit="1" customWidth="1"/>
    <col min="5710" max="5710" width="11.140625" style="14" bestFit="1" customWidth="1"/>
    <col min="5711" max="5711" width="9" style="14"/>
    <col min="5712" max="5712" width="13.140625" style="14" bestFit="1" customWidth="1"/>
    <col min="5713" max="5713" width="15.140625" style="14" bestFit="1" customWidth="1"/>
    <col min="5714" max="5715" width="14.5703125" style="14" bestFit="1" customWidth="1"/>
    <col min="5716" max="5716" width="14.140625" style="14" bestFit="1" customWidth="1"/>
    <col min="5717" max="5717" width="17" style="14" bestFit="1" customWidth="1"/>
    <col min="5718" max="5718" width="14.140625" style="14" bestFit="1" customWidth="1"/>
    <col min="5719" max="5719" width="11.140625" style="14" bestFit="1" customWidth="1"/>
    <col min="5720" max="5720" width="17" style="14" bestFit="1" customWidth="1"/>
    <col min="5721" max="5721" width="14.5703125" style="14" bestFit="1" customWidth="1"/>
    <col min="5722" max="5722" width="11.140625" style="14" bestFit="1" customWidth="1"/>
    <col min="5723" max="5723" width="9" style="14"/>
    <col min="5724" max="5724" width="11.140625" style="14" bestFit="1" customWidth="1"/>
    <col min="5725" max="5725" width="14.5703125" style="14" bestFit="1" customWidth="1"/>
    <col min="5726" max="5726" width="11.140625" style="14" bestFit="1" customWidth="1"/>
    <col min="5727" max="5727" width="9" style="14"/>
    <col min="5728" max="5728" width="13.140625" style="14" bestFit="1" customWidth="1"/>
    <col min="5729" max="5729" width="15.140625" style="14" bestFit="1" customWidth="1"/>
    <col min="5730" max="5731" width="14.5703125" style="14" bestFit="1" customWidth="1"/>
    <col min="5732" max="5732" width="14.140625" style="14" bestFit="1" customWidth="1"/>
    <col min="5733" max="5733" width="17" style="14" bestFit="1" customWidth="1"/>
    <col min="5734" max="5734" width="14.140625" style="14" bestFit="1" customWidth="1"/>
    <col min="5735" max="5735" width="11.140625" style="14" bestFit="1" customWidth="1"/>
    <col min="5736" max="5736" width="17" style="14" bestFit="1" customWidth="1"/>
    <col min="5737" max="5737" width="14.5703125" style="14" bestFit="1" customWidth="1"/>
    <col min="5738" max="5738" width="11.140625" style="14" bestFit="1" customWidth="1"/>
    <col min="5739" max="5739" width="9" style="14"/>
    <col min="5740" max="5740" width="11.140625" style="14" bestFit="1" customWidth="1"/>
    <col min="5741" max="5741" width="14.5703125" style="14" bestFit="1" customWidth="1"/>
    <col min="5742" max="5742" width="11.140625" style="14" bestFit="1" customWidth="1"/>
    <col min="5743" max="5743" width="9" style="14"/>
    <col min="5744" max="5744" width="13.140625" style="14" bestFit="1" customWidth="1"/>
    <col min="5745" max="5745" width="15.140625" style="14" bestFit="1" customWidth="1"/>
    <col min="5746" max="5747" width="14.5703125" style="14" bestFit="1" customWidth="1"/>
    <col min="5748" max="5748" width="14.140625" style="14" bestFit="1" customWidth="1"/>
    <col min="5749" max="5749" width="17" style="14" bestFit="1" customWidth="1"/>
    <col min="5750" max="5750" width="14.140625" style="14" bestFit="1" customWidth="1"/>
    <col min="5751" max="5751" width="11.140625" style="14" bestFit="1" customWidth="1"/>
    <col min="5752" max="5752" width="17" style="14" bestFit="1" customWidth="1"/>
    <col min="5753" max="5753" width="14.5703125" style="14" bestFit="1" customWidth="1"/>
    <col min="5754" max="5754" width="11.140625" style="14" bestFit="1" customWidth="1"/>
    <col min="5755" max="5755" width="9" style="14"/>
    <col min="5756" max="5756" width="11.140625" style="14" bestFit="1" customWidth="1"/>
    <col min="5757" max="5757" width="14.5703125" style="14" bestFit="1" customWidth="1"/>
    <col min="5758" max="5758" width="11.140625" style="14" bestFit="1" customWidth="1"/>
    <col min="5759" max="5759" width="9" style="14"/>
    <col min="5760" max="5760" width="13.140625" style="14" bestFit="1" customWidth="1"/>
    <col min="5761" max="5761" width="15.140625" style="14" bestFit="1" customWidth="1"/>
    <col min="5762" max="5763" width="14.5703125" style="14" bestFit="1" customWidth="1"/>
    <col min="5764" max="5764" width="14.140625" style="14" bestFit="1" customWidth="1"/>
    <col min="5765" max="5765" width="17" style="14" bestFit="1" customWidth="1"/>
    <col min="5766" max="5766" width="14.140625" style="14" bestFit="1" customWidth="1"/>
    <col min="5767" max="5767" width="11.140625" style="14" bestFit="1" customWidth="1"/>
    <col min="5768" max="5768" width="17" style="14" bestFit="1" customWidth="1"/>
    <col min="5769" max="5769" width="14.5703125" style="14" bestFit="1" customWidth="1"/>
    <col min="5770" max="5770" width="11.140625" style="14" bestFit="1" customWidth="1"/>
    <col min="5771" max="5771" width="9" style="14"/>
    <col min="5772" max="5772" width="11.140625" style="14" bestFit="1" customWidth="1"/>
    <col min="5773" max="5773" width="14.5703125" style="14" bestFit="1" customWidth="1"/>
    <col min="5774" max="5774" width="11.140625" style="14" bestFit="1" customWidth="1"/>
    <col min="5775" max="5775" width="9" style="14"/>
    <col min="5776" max="5776" width="13.140625" style="14" bestFit="1" customWidth="1"/>
    <col min="5777" max="5777" width="15.140625" style="14" bestFit="1" customWidth="1"/>
    <col min="5778" max="5779" width="14.5703125" style="14" bestFit="1" customWidth="1"/>
    <col min="5780" max="5780" width="14.140625" style="14" bestFit="1" customWidth="1"/>
    <col min="5781" max="5781" width="17" style="14" bestFit="1" customWidth="1"/>
    <col min="5782" max="5782" width="14.140625" style="14" bestFit="1" customWidth="1"/>
    <col min="5783" max="5783" width="11.140625" style="14" bestFit="1" customWidth="1"/>
    <col min="5784" max="5784" width="17" style="14" bestFit="1" customWidth="1"/>
    <col min="5785" max="5785" width="14.5703125" style="14" bestFit="1" customWidth="1"/>
    <col min="5786" max="5786" width="11.140625" style="14" bestFit="1" customWidth="1"/>
    <col min="5787" max="5787" width="9" style="14"/>
    <col min="5788" max="5788" width="11.140625" style="14" bestFit="1" customWidth="1"/>
    <col min="5789" max="5789" width="14.5703125" style="14" bestFit="1" customWidth="1"/>
    <col min="5790" max="5790" width="11.140625" style="14" bestFit="1" customWidth="1"/>
    <col min="5791" max="5791" width="9" style="14"/>
    <col min="5792" max="5792" width="13.140625" style="14" bestFit="1" customWidth="1"/>
    <col min="5793" max="5793" width="15.140625" style="14" bestFit="1" customWidth="1"/>
    <col min="5794" max="5795" width="14.5703125" style="14" bestFit="1" customWidth="1"/>
    <col min="5796" max="5796" width="14.140625" style="14" bestFit="1" customWidth="1"/>
    <col min="5797" max="5797" width="17" style="14" bestFit="1" customWidth="1"/>
    <col min="5798" max="5798" width="14.140625" style="14" bestFit="1" customWidth="1"/>
    <col min="5799" max="5799" width="11.140625" style="14" bestFit="1" customWidth="1"/>
    <col min="5800" max="5800" width="17" style="14" bestFit="1" customWidth="1"/>
    <col min="5801" max="5801" width="14.5703125" style="14" bestFit="1" customWidth="1"/>
    <col min="5802" max="5802" width="11.140625" style="14" bestFit="1" customWidth="1"/>
    <col min="5803" max="5803" width="9" style="14"/>
    <col min="5804" max="5804" width="11.140625" style="14" bestFit="1" customWidth="1"/>
    <col min="5805" max="5805" width="14.5703125" style="14" bestFit="1" customWidth="1"/>
    <col min="5806" max="5806" width="11.140625" style="14" bestFit="1" customWidth="1"/>
    <col min="5807" max="5807" width="9" style="14"/>
    <col min="5808" max="5808" width="13.140625" style="14" bestFit="1" customWidth="1"/>
    <col min="5809" max="5809" width="15.140625" style="14" bestFit="1" customWidth="1"/>
    <col min="5810" max="5811" width="14.5703125" style="14" bestFit="1" customWidth="1"/>
    <col min="5812" max="5812" width="14.140625" style="14" bestFit="1" customWidth="1"/>
    <col min="5813" max="5813" width="17" style="14" bestFit="1" customWidth="1"/>
    <col min="5814" max="5814" width="14.140625" style="14" bestFit="1" customWidth="1"/>
    <col min="5815" max="5815" width="11.140625" style="14" bestFit="1" customWidth="1"/>
    <col min="5816" max="5816" width="17" style="14" bestFit="1" customWidth="1"/>
    <col min="5817" max="5817" width="14.5703125" style="14" bestFit="1" customWidth="1"/>
    <col min="5818" max="5818" width="11.140625" style="14" bestFit="1" customWidth="1"/>
    <col min="5819" max="5819" width="9" style="14"/>
    <col min="5820" max="5820" width="11.140625" style="14" bestFit="1" customWidth="1"/>
    <col min="5821" max="5821" width="14.5703125" style="14" bestFit="1" customWidth="1"/>
    <col min="5822" max="5822" width="11.140625" style="14" bestFit="1" customWidth="1"/>
    <col min="5823" max="5823" width="9" style="14"/>
    <col min="5824" max="5824" width="13.140625" style="14" bestFit="1" customWidth="1"/>
    <col min="5825" max="5825" width="15.140625" style="14" bestFit="1" customWidth="1"/>
    <col min="5826" max="5827" width="14.5703125" style="14" bestFit="1" customWidth="1"/>
    <col min="5828" max="5828" width="14.140625" style="14" bestFit="1" customWidth="1"/>
    <col min="5829" max="5829" width="17" style="14" bestFit="1" customWidth="1"/>
    <col min="5830" max="5830" width="14.140625" style="14" bestFit="1" customWidth="1"/>
    <col min="5831" max="5831" width="11.140625" style="14" bestFit="1" customWidth="1"/>
    <col min="5832" max="5832" width="17" style="14" bestFit="1" customWidth="1"/>
    <col min="5833" max="5833" width="14.5703125" style="14" bestFit="1" customWidth="1"/>
    <col min="5834" max="5834" width="11.140625" style="14" bestFit="1" customWidth="1"/>
    <col min="5835" max="5835" width="9" style="14"/>
    <col min="5836" max="5836" width="11.140625" style="14" bestFit="1" customWidth="1"/>
    <col min="5837" max="5837" width="14.5703125" style="14" bestFit="1" customWidth="1"/>
    <col min="5838" max="5838" width="11.140625" style="14" bestFit="1" customWidth="1"/>
    <col min="5839" max="5839" width="9" style="14"/>
    <col min="5840" max="5840" width="13.140625" style="14" bestFit="1" customWidth="1"/>
    <col min="5841" max="5841" width="15.140625" style="14" bestFit="1" customWidth="1"/>
    <col min="5842" max="5843" width="14.5703125" style="14" bestFit="1" customWidth="1"/>
    <col min="5844" max="5844" width="14.140625" style="14" bestFit="1" customWidth="1"/>
    <col min="5845" max="5845" width="17" style="14" bestFit="1" customWidth="1"/>
    <col min="5846" max="5846" width="14.140625" style="14" bestFit="1" customWidth="1"/>
    <col min="5847" max="5847" width="11.140625" style="14" bestFit="1" customWidth="1"/>
    <col min="5848" max="5848" width="17" style="14" bestFit="1" customWidth="1"/>
    <col min="5849" max="5849" width="14.5703125" style="14" bestFit="1" customWidth="1"/>
    <col min="5850" max="5850" width="11.140625" style="14" bestFit="1" customWidth="1"/>
    <col min="5851" max="5851" width="9" style="14"/>
    <col min="5852" max="5852" width="11.140625" style="14" bestFit="1" customWidth="1"/>
    <col min="5853" max="5853" width="14.5703125" style="14" bestFit="1" customWidth="1"/>
    <col min="5854" max="5854" width="11.140625" style="14" bestFit="1" customWidth="1"/>
    <col min="5855" max="5855" width="9" style="14"/>
    <col min="5856" max="5856" width="13.140625" style="14" bestFit="1" customWidth="1"/>
    <col min="5857" max="5857" width="15.140625" style="14" bestFit="1" customWidth="1"/>
    <col min="5858" max="5859" width="14.5703125" style="14" bestFit="1" customWidth="1"/>
    <col min="5860" max="5860" width="14.140625" style="14" bestFit="1" customWidth="1"/>
    <col min="5861" max="5861" width="17" style="14" bestFit="1" customWidth="1"/>
    <col min="5862" max="5862" width="14.140625" style="14" bestFit="1" customWidth="1"/>
    <col min="5863" max="5863" width="11.140625" style="14" bestFit="1" customWidth="1"/>
    <col min="5864" max="5864" width="17" style="14" bestFit="1" customWidth="1"/>
    <col min="5865" max="5865" width="14.5703125" style="14" bestFit="1" customWidth="1"/>
    <col min="5866" max="5866" width="11.140625" style="14" bestFit="1" customWidth="1"/>
    <col min="5867" max="5867" width="9" style="14"/>
    <col min="5868" max="5868" width="11.140625" style="14" bestFit="1" customWidth="1"/>
    <col min="5869" max="5869" width="14.5703125" style="14" bestFit="1" customWidth="1"/>
    <col min="5870" max="5870" width="11.140625" style="14" bestFit="1" customWidth="1"/>
    <col min="5871" max="5871" width="9" style="14"/>
    <col min="5872" max="5872" width="13.140625" style="14" bestFit="1" customWidth="1"/>
    <col min="5873" max="5873" width="15.140625" style="14" bestFit="1" customWidth="1"/>
    <col min="5874" max="5875" width="14.5703125" style="14" bestFit="1" customWidth="1"/>
    <col min="5876" max="5876" width="14.140625" style="14" bestFit="1" customWidth="1"/>
    <col min="5877" max="5877" width="17" style="14" bestFit="1" customWidth="1"/>
    <col min="5878" max="5878" width="14.140625" style="14" bestFit="1" customWidth="1"/>
    <col min="5879" max="5879" width="11.140625" style="14" bestFit="1" customWidth="1"/>
    <col min="5880" max="5880" width="17" style="14" bestFit="1" customWidth="1"/>
    <col min="5881" max="5881" width="14.5703125" style="14" bestFit="1" customWidth="1"/>
    <col min="5882" max="5882" width="11.140625" style="14" bestFit="1" customWidth="1"/>
    <col min="5883" max="5883" width="9" style="14"/>
    <col min="5884" max="5884" width="9.140625" style="14" customWidth="1"/>
    <col min="5885" max="5885" width="0" style="14" hidden="1" customWidth="1"/>
    <col min="5886" max="5887" width="10.42578125" style="14" bestFit="1" customWidth="1"/>
    <col min="5888" max="5888" width="8.42578125" style="14" bestFit="1" customWidth="1"/>
    <col min="5889" max="5889" width="14.5703125" style="14" customWidth="1"/>
    <col min="5890" max="5890" width="14.140625" style="14" bestFit="1" customWidth="1"/>
    <col min="5891" max="5891" width="10.5703125" style="14" customWidth="1"/>
    <col min="5892" max="5892" width="11.85546875" style="14" customWidth="1"/>
    <col min="5893" max="5893" width="15.42578125" style="14" bestFit="1" customWidth="1"/>
    <col min="5894" max="5894" width="15.140625" style="14" bestFit="1" customWidth="1"/>
    <col min="5895" max="5895" width="11.42578125" style="14" bestFit="1" customWidth="1"/>
    <col min="5896" max="5896" width="9.42578125" style="14" bestFit="1" customWidth="1"/>
    <col min="5897" max="5897" width="13.5703125" style="14" customWidth="1"/>
    <col min="5898" max="5899" width="8.42578125" style="14" bestFit="1" customWidth="1"/>
    <col min="5900" max="5900" width="10.42578125" style="14" bestFit="1" customWidth="1"/>
    <col min="5901" max="5901" width="14.140625" style="14" customWidth="1"/>
    <col min="5902" max="5902" width="9" style="14"/>
    <col min="5903" max="5903" width="14.140625" style="14" bestFit="1" customWidth="1"/>
    <col min="5904" max="5963" width="9" style="14"/>
    <col min="5964" max="5964" width="11.140625" style="14" bestFit="1" customWidth="1"/>
    <col min="5965" max="5965" width="14.5703125" style="14" bestFit="1" customWidth="1"/>
    <col min="5966" max="5966" width="11.140625" style="14" bestFit="1" customWidth="1"/>
    <col min="5967" max="5967" width="9" style="14"/>
    <col min="5968" max="5968" width="13.140625" style="14" bestFit="1" customWidth="1"/>
    <col min="5969" max="5969" width="15.140625" style="14" bestFit="1" customWidth="1"/>
    <col min="5970" max="5971" width="14.5703125" style="14" bestFit="1" customWidth="1"/>
    <col min="5972" max="5972" width="14.140625" style="14" bestFit="1" customWidth="1"/>
    <col min="5973" max="5973" width="17" style="14" bestFit="1" customWidth="1"/>
    <col min="5974" max="5974" width="14.140625" style="14" bestFit="1" customWidth="1"/>
    <col min="5975" max="5975" width="11.140625" style="14" bestFit="1" customWidth="1"/>
    <col min="5976" max="5976" width="17" style="14" bestFit="1" customWidth="1"/>
    <col min="5977" max="5977" width="14.5703125" style="14" bestFit="1" customWidth="1"/>
    <col min="5978" max="5978" width="11.140625" style="14" bestFit="1" customWidth="1"/>
    <col min="5979" max="5979" width="9" style="14"/>
    <col min="5980" max="5980" width="11.140625" style="14" bestFit="1" customWidth="1"/>
    <col min="5981" max="5981" width="14.5703125" style="14" bestFit="1" customWidth="1"/>
    <col min="5982" max="5982" width="11.140625" style="14" bestFit="1" customWidth="1"/>
    <col min="5983" max="5983" width="9" style="14"/>
    <col min="5984" max="5984" width="13.140625" style="14" bestFit="1" customWidth="1"/>
    <col min="5985" max="5985" width="15.140625" style="14" bestFit="1" customWidth="1"/>
    <col min="5986" max="5987" width="14.5703125" style="14" bestFit="1" customWidth="1"/>
    <col min="5988" max="5988" width="14.140625" style="14" bestFit="1" customWidth="1"/>
    <col min="5989" max="5989" width="17" style="14" bestFit="1" customWidth="1"/>
    <col min="5990" max="5990" width="14.140625" style="14" bestFit="1" customWidth="1"/>
    <col min="5991" max="5991" width="11.140625" style="14" bestFit="1" customWidth="1"/>
    <col min="5992" max="5992" width="17" style="14" bestFit="1" customWidth="1"/>
    <col min="5993" max="5993" width="14.5703125" style="14" bestFit="1" customWidth="1"/>
    <col min="5994" max="5994" width="11.140625" style="14" bestFit="1" customWidth="1"/>
    <col min="5995" max="5995" width="9" style="14"/>
    <col min="5996" max="5996" width="11.140625" style="14" bestFit="1" customWidth="1"/>
    <col min="5997" max="5997" width="14.5703125" style="14" bestFit="1" customWidth="1"/>
    <col min="5998" max="5998" width="11.140625" style="14" bestFit="1" customWidth="1"/>
    <col min="5999" max="5999" width="9" style="14"/>
    <col min="6000" max="6000" width="13.140625" style="14" bestFit="1" customWidth="1"/>
    <col min="6001" max="6001" width="15.140625" style="14" bestFit="1" customWidth="1"/>
    <col min="6002" max="6003" width="14.5703125" style="14" bestFit="1" customWidth="1"/>
    <col min="6004" max="6004" width="14.140625" style="14" bestFit="1" customWidth="1"/>
    <col min="6005" max="6005" width="17" style="14" bestFit="1" customWidth="1"/>
    <col min="6006" max="6006" width="14.140625" style="14" bestFit="1" customWidth="1"/>
    <col min="6007" max="6007" width="11.140625" style="14" bestFit="1" customWidth="1"/>
    <col min="6008" max="6008" width="17" style="14" bestFit="1" customWidth="1"/>
    <col min="6009" max="6009" width="14.5703125" style="14" bestFit="1" customWidth="1"/>
    <col min="6010" max="6010" width="11.140625" style="14" bestFit="1" customWidth="1"/>
    <col min="6011" max="6011" width="9" style="14"/>
    <col min="6012" max="6012" width="11.140625" style="14" bestFit="1" customWidth="1"/>
    <col min="6013" max="6013" width="14.5703125" style="14" bestFit="1" customWidth="1"/>
    <col min="6014" max="6014" width="11.140625" style="14" bestFit="1" customWidth="1"/>
    <col min="6015" max="6015" width="9" style="14"/>
    <col min="6016" max="6016" width="13.140625" style="14" bestFit="1" customWidth="1"/>
    <col min="6017" max="6017" width="15.140625" style="14" bestFit="1" customWidth="1"/>
    <col min="6018" max="6019" width="14.5703125" style="14" bestFit="1" customWidth="1"/>
    <col min="6020" max="6020" width="14.140625" style="14" bestFit="1" customWidth="1"/>
    <col min="6021" max="6021" width="17" style="14" bestFit="1" customWidth="1"/>
    <col min="6022" max="6022" width="14.140625" style="14" bestFit="1" customWidth="1"/>
    <col min="6023" max="6023" width="11.140625" style="14" bestFit="1" customWidth="1"/>
    <col min="6024" max="6024" width="17" style="14" bestFit="1" customWidth="1"/>
    <col min="6025" max="6025" width="14.5703125" style="14" bestFit="1" customWidth="1"/>
    <col min="6026" max="6026" width="11.140625" style="14" bestFit="1" customWidth="1"/>
    <col min="6027" max="6027" width="9" style="14"/>
    <col min="6028" max="6028" width="11.140625" style="14" bestFit="1" customWidth="1"/>
    <col min="6029" max="6029" width="14.5703125" style="14" bestFit="1" customWidth="1"/>
    <col min="6030" max="6030" width="11.140625" style="14" bestFit="1" customWidth="1"/>
    <col min="6031" max="6031" width="9" style="14"/>
    <col min="6032" max="6032" width="13.140625" style="14" bestFit="1" customWidth="1"/>
    <col min="6033" max="6033" width="15.140625" style="14" bestFit="1" customWidth="1"/>
    <col min="6034" max="6035" width="14.5703125" style="14" bestFit="1" customWidth="1"/>
    <col min="6036" max="6036" width="14.140625" style="14" bestFit="1" customWidth="1"/>
    <col min="6037" max="6037" width="17" style="14" bestFit="1" customWidth="1"/>
    <col min="6038" max="6038" width="14.140625" style="14" bestFit="1" customWidth="1"/>
    <col min="6039" max="6039" width="11.140625" style="14" bestFit="1" customWidth="1"/>
    <col min="6040" max="6040" width="17" style="14" bestFit="1" customWidth="1"/>
    <col min="6041" max="6041" width="14.5703125" style="14" bestFit="1" customWidth="1"/>
    <col min="6042" max="6042" width="11.140625" style="14" bestFit="1" customWidth="1"/>
    <col min="6043" max="6043" width="9" style="14"/>
    <col min="6044" max="6044" width="11.140625" style="14" bestFit="1" customWidth="1"/>
    <col min="6045" max="6045" width="14.5703125" style="14" bestFit="1" customWidth="1"/>
    <col min="6046" max="6046" width="11.140625" style="14" bestFit="1" customWidth="1"/>
    <col min="6047" max="6047" width="9" style="14"/>
    <col min="6048" max="6048" width="13.140625" style="14" bestFit="1" customWidth="1"/>
    <col min="6049" max="6049" width="15.140625" style="14" bestFit="1" customWidth="1"/>
    <col min="6050" max="6051" width="14.5703125" style="14" bestFit="1" customWidth="1"/>
    <col min="6052" max="6052" width="14.140625" style="14" bestFit="1" customWidth="1"/>
    <col min="6053" max="6053" width="17" style="14" bestFit="1" customWidth="1"/>
    <col min="6054" max="6054" width="14.140625" style="14" bestFit="1" customWidth="1"/>
    <col min="6055" max="6055" width="11.140625" style="14" bestFit="1" customWidth="1"/>
    <col min="6056" max="6056" width="17" style="14" bestFit="1" customWidth="1"/>
    <col min="6057" max="6057" width="14.5703125" style="14" bestFit="1" customWidth="1"/>
    <col min="6058" max="6058" width="11.140625" style="14" bestFit="1" customWidth="1"/>
    <col min="6059" max="6059" width="9" style="14"/>
    <col min="6060" max="6060" width="11.140625" style="14" bestFit="1" customWidth="1"/>
    <col min="6061" max="6061" width="14.5703125" style="14" bestFit="1" customWidth="1"/>
    <col min="6062" max="6062" width="11.140625" style="14" bestFit="1" customWidth="1"/>
    <col min="6063" max="6063" width="9" style="14"/>
    <col min="6064" max="6064" width="13.140625" style="14" bestFit="1" customWidth="1"/>
    <col min="6065" max="6065" width="15.140625" style="14" bestFit="1" customWidth="1"/>
    <col min="6066" max="6067" width="14.5703125" style="14" bestFit="1" customWidth="1"/>
    <col min="6068" max="6068" width="14.140625" style="14" bestFit="1" customWidth="1"/>
    <col min="6069" max="6069" width="17" style="14" bestFit="1" customWidth="1"/>
    <col min="6070" max="6070" width="14.140625" style="14" bestFit="1" customWidth="1"/>
    <col min="6071" max="6071" width="11.140625" style="14" bestFit="1" customWidth="1"/>
    <col min="6072" max="6072" width="17" style="14" bestFit="1" customWidth="1"/>
    <col min="6073" max="6073" width="14.5703125" style="14" bestFit="1" customWidth="1"/>
    <col min="6074" max="6074" width="11.140625" style="14" bestFit="1" customWidth="1"/>
    <col min="6075" max="6075" width="9" style="14"/>
    <col min="6076" max="6076" width="11.140625" style="14" bestFit="1" customWidth="1"/>
    <col min="6077" max="6077" width="14.5703125" style="14" bestFit="1" customWidth="1"/>
    <col min="6078" max="6078" width="11.140625" style="14" bestFit="1" customWidth="1"/>
    <col min="6079" max="6079" width="9" style="14"/>
    <col min="6080" max="6080" width="13.140625" style="14" bestFit="1" customWidth="1"/>
    <col min="6081" max="6081" width="15.140625" style="14" bestFit="1" customWidth="1"/>
    <col min="6082" max="6083" width="14.5703125" style="14" bestFit="1" customWidth="1"/>
    <col min="6084" max="6084" width="14.140625" style="14" bestFit="1" customWidth="1"/>
    <col min="6085" max="6085" width="17" style="14" bestFit="1" customWidth="1"/>
    <col min="6086" max="6086" width="14.140625" style="14" bestFit="1" customWidth="1"/>
    <col min="6087" max="6087" width="11.140625" style="14" bestFit="1" customWidth="1"/>
    <col min="6088" max="6088" width="17" style="14" bestFit="1" customWidth="1"/>
    <col min="6089" max="6089" width="14.5703125" style="14" bestFit="1" customWidth="1"/>
    <col min="6090" max="6090" width="11.140625" style="14" bestFit="1" customWidth="1"/>
    <col min="6091" max="6091" width="9" style="14"/>
    <col min="6092" max="6092" width="11.140625" style="14" bestFit="1" customWidth="1"/>
    <col min="6093" max="6093" width="14.5703125" style="14" bestFit="1" customWidth="1"/>
    <col min="6094" max="6094" width="11.140625" style="14" bestFit="1" customWidth="1"/>
    <col min="6095" max="6095" width="9" style="14"/>
    <col min="6096" max="6096" width="13.140625" style="14" bestFit="1" customWidth="1"/>
    <col min="6097" max="6097" width="15.140625" style="14" bestFit="1" customWidth="1"/>
    <col min="6098" max="6099" width="14.5703125" style="14" bestFit="1" customWidth="1"/>
    <col min="6100" max="6100" width="14.140625" style="14" bestFit="1" customWidth="1"/>
    <col min="6101" max="6101" width="17" style="14" bestFit="1" customWidth="1"/>
    <col min="6102" max="6102" width="14.140625" style="14" bestFit="1" customWidth="1"/>
    <col min="6103" max="6103" width="11.140625" style="14" bestFit="1" customWidth="1"/>
    <col min="6104" max="6104" width="17" style="14" bestFit="1" customWidth="1"/>
    <col min="6105" max="6105" width="14.5703125" style="14" bestFit="1" customWidth="1"/>
    <col min="6106" max="6106" width="11.140625" style="14" bestFit="1" customWidth="1"/>
    <col min="6107" max="6107" width="9" style="14"/>
    <col min="6108" max="6108" width="11.140625" style="14" bestFit="1" customWidth="1"/>
    <col min="6109" max="6109" width="14.5703125" style="14" bestFit="1" customWidth="1"/>
    <col min="6110" max="6110" width="11.140625" style="14" bestFit="1" customWidth="1"/>
    <col min="6111" max="6111" width="9" style="14"/>
    <col min="6112" max="6112" width="13.140625" style="14" bestFit="1" customWidth="1"/>
    <col min="6113" max="6113" width="15.140625" style="14" bestFit="1" customWidth="1"/>
    <col min="6114" max="6115" width="14.5703125" style="14" bestFit="1" customWidth="1"/>
    <col min="6116" max="6116" width="14.140625" style="14" bestFit="1" customWidth="1"/>
    <col min="6117" max="6117" width="17" style="14" bestFit="1" customWidth="1"/>
    <col min="6118" max="6118" width="14.140625" style="14" bestFit="1" customWidth="1"/>
    <col min="6119" max="6119" width="11.140625" style="14" bestFit="1" customWidth="1"/>
    <col min="6120" max="6120" width="17" style="14" bestFit="1" customWidth="1"/>
    <col min="6121" max="6121" width="14.5703125" style="14" bestFit="1" customWidth="1"/>
    <col min="6122" max="6122" width="11.140625" style="14" bestFit="1" customWidth="1"/>
    <col min="6123" max="6123" width="9" style="14"/>
    <col min="6124" max="6124" width="11.140625" style="14" bestFit="1" customWidth="1"/>
    <col min="6125" max="6125" width="14.5703125" style="14" bestFit="1" customWidth="1"/>
    <col min="6126" max="6126" width="11.140625" style="14" bestFit="1" customWidth="1"/>
    <col min="6127" max="6127" width="9" style="14"/>
    <col min="6128" max="6128" width="13.140625" style="14" bestFit="1" customWidth="1"/>
    <col min="6129" max="6129" width="15.140625" style="14" bestFit="1" customWidth="1"/>
    <col min="6130" max="6131" width="14.5703125" style="14" bestFit="1" customWidth="1"/>
    <col min="6132" max="6132" width="14.140625" style="14" bestFit="1" customWidth="1"/>
    <col min="6133" max="6133" width="17" style="14" bestFit="1" customWidth="1"/>
    <col min="6134" max="6134" width="14.140625" style="14" bestFit="1" customWidth="1"/>
    <col min="6135" max="6135" width="11.140625" style="14" bestFit="1" customWidth="1"/>
    <col min="6136" max="6136" width="17" style="14" bestFit="1" customWidth="1"/>
    <col min="6137" max="6137" width="14.5703125" style="14" bestFit="1" customWidth="1"/>
    <col min="6138" max="6138" width="11.140625" style="14" bestFit="1" customWidth="1"/>
    <col min="6139" max="6139" width="9" style="14"/>
    <col min="6140" max="6140" width="9.140625" style="14" customWidth="1"/>
    <col min="6141" max="6141" width="0" style="14" hidden="1" customWidth="1"/>
    <col min="6142" max="6143" width="10.42578125" style="14" bestFit="1" customWidth="1"/>
    <col min="6144" max="6144" width="8.42578125" style="14" bestFit="1" customWidth="1"/>
    <col min="6145" max="6145" width="14.5703125" style="14" customWidth="1"/>
    <col min="6146" max="6146" width="14.140625" style="14" bestFit="1" customWidth="1"/>
    <col min="6147" max="6147" width="10.5703125" style="14" customWidth="1"/>
    <col min="6148" max="6148" width="11.85546875" style="14" customWidth="1"/>
    <col min="6149" max="6149" width="15.42578125" style="14" bestFit="1" customWidth="1"/>
    <col min="6150" max="6150" width="15.140625" style="14" bestFit="1" customWidth="1"/>
    <col min="6151" max="6151" width="11.42578125" style="14" bestFit="1" customWidth="1"/>
    <col min="6152" max="6152" width="9.42578125" style="14" bestFit="1" customWidth="1"/>
    <col min="6153" max="6153" width="13.5703125" style="14" customWidth="1"/>
    <col min="6154" max="6155" width="8.42578125" style="14" bestFit="1" customWidth="1"/>
    <col min="6156" max="6156" width="10.42578125" style="14" bestFit="1" customWidth="1"/>
    <col min="6157" max="6157" width="14.140625" style="14" customWidth="1"/>
    <col min="6158" max="6158" width="9" style="14"/>
    <col min="6159" max="6159" width="14.140625" style="14" bestFit="1" customWidth="1"/>
    <col min="6160" max="6219" width="9" style="14"/>
    <col min="6220" max="6220" width="11.140625" style="14" bestFit="1" customWidth="1"/>
    <col min="6221" max="6221" width="14.5703125" style="14" bestFit="1" customWidth="1"/>
    <col min="6222" max="6222" width="11.140625" style="14" bestFit="1" customWidth="1"/>
    <col min="6223" max="6223" width="9" style="14"/>
    <col min="6224" max="6224" width="13.140625" style="14" bestFit="1" customWidth="1"/>
    <col min="6225" max="6225" width="15.140625" style="14" bestFit="1" customWidth="1"/>
    <col min="6226" max="6227" width="14.5703125" style="14" bestFit="1" customWidth="1"/>
    <col min="6228" max="6228" width="14.140625" style="14" bestFit="1" customWidth="1"/>
    <col min="6229" max="6229" width="17" style="14" bestFit="1" customWidth="1"/>
    <col min="6230" max="6230" width="14.140625" style="14" bestFit="1" customWidth="1"/>
    <col min="6231" max="6231" width="11.140625" style="14" bestFit="1" customWidth="1"/>
    <col min="6232" max="6232" width="17" style="14" bestFit="1" customWidth="1"/>
    <col min="6233" max="6233" width="14.5703125" style="14" bestFit="1" customWidth="1"/>
    <col min="6234" max="6234" width="11.140625" style="14" bestFit="1" customWidth="1"/>
    <col min="6235" max="6235" width="9" style="14"/>
    <col min="6236" max="6236" width="11.140625" style="14" bestFit="1" customWidth="1"/>
    <col min="6237" max="6237" width="14.5703125" style="14" bestFit="1" customWidth="1"/>
    <col min="6238" max="6238" width="11.140625" style="14" bestFit="1" customWidth="1"/>
    <col min="6239" max="6239" width="9" style="14"/>
    <col min="6240" max="6240" width="13.140625" style="14" bestFit="1" customWidth="1"/>
    <col min="6241" max="6241" width="15.140625" style="14" bestFit="1" customWidth="1"/>
    <col min="6242" max="6243" width="14.5703125" style="14" bestFit="1" customWidth="1"/>
    <col min="6244" max="6244" width="14.140625" style="14" bestFit="1" customWidth="1"/>
    <col min="6245" max="6245" width="17" style="14" bestFit="1" customWidth="1"/>
    <col min="6246" max="6246" width="14.140625" style="14" bestFit="1" customWidth="1"/>
    <col min="6247" max="6247" width="11.140625" style="14" bestFit="1" customWidth="1"/>
    <col min="6248" max="6248" width="17" style="14" bestFit="1" customWidth="1"/>
    <col min="6249" max="6249" width="14.5703125" style="14" bestFit="1" customWidth="1"/>
    <col min="6250" max="6250" width="11.140625" style="14" bestFit="1" customWidth="1"/>
    <col min="6251" max="6251" width="9" style="14"/>
    <col min="6252" max="6252" width="11.140625" style="14" bestFit="1" customWidth="1"/>
    <col min="6253" max="6253" width="14.5703125" style="14" bestFit="1" customWidth="1"/>
    <col min="6254" max="6254" width="11.140625" style="14" bestFit="1" customWidth="1"/>
    <col min="6255" max="6255" width="9" style="14"/>
    <col min="6256" max="6256" width="13.140625" style="14" bestFit="1" customWidth="1"/>
    <col min="6257" max="6257" width="15.140625" style="14" bestFit="1" customWidth="1"/>
    <col min="6258" max="6259" width="14.5703125" style="14" bestFit="1" customWidth="1"/>
    <col min="6260" max="6260" width="14.140625" style="14" bestFit="1" customWidth="1"/>
    <col min="6261" max="6261" width="17" style="14" bestFit="1" customWidth="1"/>
    <col min="6262" max="6262" width="14.140625" style="14" bestFit="1" customWidth="1"/>
    <col min="6263" max="6263" width="11.140625" style="14" bestFit="1" customWidth="1"/>
    <col min="6264" max="6264" width="17" style="14" bestFit="1" customWidth="1"/>
    <col min="6265" max="6265" width="14.5703125" style="14" bestFit="1" customWidth="1"/>
    <col min="6266" max="6266" width="11.140625" style="14" bestFit="1" customWidth="1"/>
    <col min="6267" max="6267" width="9" style="14"/>
    <col min="6268" max="6268" width="11.140625" style="14" bestFit="1" customWidth="1"/>
    <col min="6269" max="6269" width="14.5703125" style="14" bestFit="1" customWidth="1"/>
    <col min="6270" max="6270" width="11.140625" style="14" bestFit="1" customWidth="1"/>
    <col min="6271" max="6271" width="9" style="14"/>
    <col min="6272" max="6272" width="13.140625" style="14" bestFit="1" customWidth="1"/>
    <col min="6273" max="6273" width="15.140625" style="14" bestFit="1" customWidth="1"/>
    <col min="6274" max="6275" width="14.5703125" style="14" bestFit="1" customWidth="1"/>
    <col min="6276" max="6276" width="14.140625" style="14" bestFit="1" customWidth="1"/>
    <col min="6277" max="6277" width="17" style="14" bestFit="1" customWidth="1"/>
    <col min="6278" max="6278" width="14.140625" style="14" bestFit="1" customWidth="1"/>
    <col min="6279" max="6279" width="11.140625" style="14" bestFit="1" customWidth="1"/>
    <col min="6280" max="6280" width="17" style="14" bestFit="1" customWidth="1"/>
    <col min="6281" max="6281" width="14.5703125" style="14" bestFit="1" customWidth="1"/>
    <col min="6282" max="6282" width="11.140625" style="14" bestFit="1" customWidth="1"/>
    <col min="6283" max="6283" width="9" style="14"/>
    <col min="6284" max="6284" width="11.140625" style="14" bestFit="1" customWidth="1"/>
    <col min="6285" max="6285" width="14.5703125" style="14" bestFit="1" customWidth="1"/>
    <col min="6286" max="6286" width="11.140625" style="14" bestFit="1" customWidth="1"/>
    <col min="6287" max="6287" width="9" style="14"/>
    <col min="6288" max="6288" width="13.140625" style="14" bestFit="1" customWidth="1"/>
    <col min="6289" max="6289" width="15.140625" style="14" bestFit="1" customWidth="1"/>
    <col min="6290" max="6291" width="14.5703125" style="14" bestFit="1" customWidth="1"/>
    <col min="6292" max="6292" width="14.140625" style="14" bestFit="1" customWidth="1"/>
    <col min="6293" max="6293" width="17" style="14" bestFit="1" customWidth="1"/>
    <col min="6294" max="6294" width="14.140625" style="14" bestFit="1" customWidth="1"/>
    <col min="6295" max="6295" width="11.140625" style="14" bestFit="1" customWidth="1"/>
    <col min="6296" max="6296" width="17" style="14" bestFit="1" customWidth="1"/>
    <col min="6297" max="6297" width="14.5703125" style="14" bestFit="1" customWidth="1"/>
    <col min="6298" max="6298" width="11.140625" style="14" bestFit="1" customWidth="1"/>
    <col min="6299" max="6299" width="9" style="14"/>
    <col min="6300" max="6300" width="11.140625" style="14" bestFit="1" customWidth="1"/>
    <col min="6301" max="6301" width="14.5703125" style="14" bestFit="1" customWidth="1"/>
    <col min="6302" max="6302" width="11.140625" style="14" bestFit="1" customWidth="1"/>
    <col min="6303" max="6303" width="9" style="14"/>
    <col min="6304" max="6304" width="13.140625" style="14" bestFit="1" customWidth="1"/>
    <col min="6305" max="6305" width="15.140625" style="14" bestFit="1" customWidth="1"/>
    <col min="6306" max="6307" width="14.5703125" style="14" bestFit="1" customWidth="1"/>
    <col min="6308" max="6308" width="14.140625" style="14" bestFit="1" customWidth="1"/>
    <col min="6309" max="6309" width="17" style="14" bestFit="1" customWidth="1"/>
    <col min="6310" max="6310" width="14.140625" style="14" bestFit="1" customWidth="1"/>
    <col min="6311" max="6311" width="11.140625" style="14" bestFit="1" customWidth="1"/>
    <col min="6312" max="6312" width="17" style="14" bestFit="1" customWidth="1"/>
    <col min="6313" max="6313" width="14.5703125" style="14" bestFit="1" customWidth="1"/>
    <col min="6314" max="6314" width="11.140625" style="14" bestFit="1" customWidth="1"/>
    <col min="6315" max="6315" width="9" style="14"/>
    <col min="6316" max="6316" width="11.140625" style="14" bestFit="1" customWidth="1"/>
    <col min="6317" max="6317" width="14.5703125" style="14" bestFit="1" customWidth="1"/>
    <col min="6318" max="6318" width="11.140625" style="14" bestFit="1" customWidth="1"/>
    <col min="6319" max="6319" width="9" style="14"/>
    <col min="6320" max="6320" width="13.140625" style="14" bestFit="1" customWidth="1"/>
    <col min="6321" max="6321" width="15.140625" style="14" bestFit="1" customWidth="1"/>
    <col min="6322" max="6323" width="14.5703125" style="14" bestFit="1" customWidth="1"/>
    <col min="6324" max="6324" width="14.140625" style="14" bestFit="1" customWidth="1"/>
    <col min="6325" max="6325" width="17" style="14" bestFit="1" customWidth="1"/>
    <col min="6326" max="6326" width="14.140625" style="14" bestFit="1" customWidth="1"/>
    <col min="6327" max="6327" width="11.140625" style="14" bestFit="1" customWidth="1"/>
    <col min="6328" max="6328" width="17" style="14" bestFit="1" customWidth="1"/>
    <col min="6329" max="6329" width="14.5703125" style="14" bestFit="1" customWidth="1"/>
    <col min="6330" max="6330" width="11.140625" style="14" bestFit="1" customWidth="1"/>
    <col min="6331" max="6331" width="9" style="14"/>
    <col min="6332" max="6332" width="11.140625" style="14" bestFit="1" customWidth="1"/>
    <col min="6333" max="6333" width="14.5703125" style="14" bestFit="1" customWidth="1"/>
    <col min="6334" max="6334" width="11.140625" style="14" bestFit="1" customWidth="1"/>
    <col min="6335" max="6335" width="9" style="14"/>
    <col min="6336" max="6336" width="13.140625" style="14" bestFit="1" customWidth="1"/>
    <col min="6337" max="6337" width="15.140625" style="14" bestFit="1" customWidth="1"/>
    <col min="6338" max="6339" width="14.5703125" style="14" bestFit="1" customWidth="1"/>
    <col min="6340" max="6340" width="14.140625" style="14" bestFit="1" customWidth="1"/>
    <col min="6341" max="6341" width="17" style="14" bestFit="1" customWidth="1"/>
    <col min="6342" max="6342" width="14.140625" style="14" bestFit="1" customWidth="1"/>
    <col min="6343" max="6343" width="11.140625" style="14" bestFit="1" customWidth="1"/>
    <col min="6344" max="6344" width="17" style="14" bestFit="1" customWidth="1"/>
    <col min="6345" max="6345" width="14.5703125" style="14" bestFit="1" customWidth="1"/>
    <col min="6346" max="6346" width="11.140625" style="14" bestFit="1" customWidth="1"/>
    <col min="6347" max="6347" width="9" style="14"/>
    <col min="6348" max="6348" width="11.140625" style="14" bestFit="1" customWidth="1"/>
    <col min="6349" max="6349" width="14.5703125" style="14" bestFit="1" customWidth="1"/>
    <col min="6350" max="6350" width="11.140625" style="14" bestFit="1" customWidth="1"/>
    <col min="6351" max="6351" width="9" style="14"/>
    <col min="6352" max="6352" width="13.140625" style="14" bestFit="1" customWidth="1"/>
    <col min="6353" max="6353" width="15.140625" style="14" bestFit="1" customWidth="1"/>
    <col min="6354" max="6355" width="14.5703125" style="14" bestFit="1" customWidth="1"/>
    <col min="6356" max="6356" width="14.140625" style="14" bestFit="1" customWidth="1"/>
    <col min="6357" max="6357" width="17" style="14" bestFit="1" customWidth="1"/>
    <col min="6358" max="6358" width="14.140625" style="14" bestFit="1" customWidth="1"/>
    <col min="6359" max="6359" width="11.140625" style="14" bestFit="1" customWidth="1"/>
    <col min="6360" max="6360" width="17" style="14" bestFit="1" customWidth="1"/>
    <col min="6361" max="6361" width="14.5703125" style="14" bestFit="1" customWidth="1"/>
    <col min="6362" max="6362" width="11.140625" style="14" bestFit="1" customWidth="1"/>
    <col min="6363" max="6363" width="9" style="14"/>
    <col min="6364" max="6364" width="11.140625" style="14" bestFit="1" customWidth="1"/>
    <col min="6365" max="6365" width="14.5703125" style="14" bestFit="1" customWidth="1"/>
    <col min="6366" max="6366" width="11.140625" style="14" bestFit="1" customWidth="1"/>
    <col min="6367" max="6367" width="9" style="14"/>
    <col min="6368" max="6368" width="13.140625" style="14" bestFit="1" customWidth="1"/>
    <col min="6369" max="6369" width="15.140625" style="14" bestFit="1" customWidth="1"/>
    <col min="6370" max="6371" width="14.5703125" style="14" bestFit="1" customWidth="1"/>
    <col min="6372" max="6372" width="14.140625" style="14" bestFit="1" customWidth="1"/>
    <col min="6373" max="6373" width="17" style="14" bestFit="1" customWidth="1"/>
    <col min="6374" max="6374" width="14.140625" style="14" bestFit="1" customWidth="1"/>
    <col min="6375" max="6375" width="11.140625" style="14" bestFit="1" customWidth="1"/>
    <col min="6376" max="6376" width="17" style="14" bestFit="1" customWidth="1"/>
    <col min="6377" max="6377" width="14.5703125" style="14" bestFit="1" customWidth="1"/>
    <col min="6378" max="6378" width="11.140625" style="14" bestFit="1" customWidth="1"/>
    <col min="6379" max="6379" width="9" style="14"/>
    <col min="6380" max="6380" width="11.140625" style="14" bestFit="1" customWidth="1"/>
    <col min="6381" max="6381" width="14.5703125" style="14" bestFit="1" customWidth="1"/>
    <col min="6382" max="6382" width="11.140625" style="14" bestFit="1" customWidth="1"/>
    <col min="6383" max="6383" width="9" style="14"/>
    <col min="6384" max="6384" width="13.140625" style="14" bestFit="1" customWidth="1"/>
    <col min="6385" max="6385" width="15.140625" style="14" bestFit="1" customWidth="1"/>
    <col min="6386" max="6387" width="14.5703125" style="14" bestFit="1" customWidth="1"/>
    <col min="6388" max="6388" width="14.140625" style="14" bestFit="1" customWidth="1"/>
    <col min="6389" max="6389" width="17" style="14" bestFit="1" customWidth="1"/>
    <col min="6390" max="6390" width="14.140625" style="14" bestFit="1" customWidth="1"/>
    <col min="6391" max="6391" width="11.140625" style="14" bestFit="1" customWidth="1"/>
    <col min="6392" max="6392" width="17" style="14" bestFit="1" customWidth="1"/>
    <col min="6393" max="6393" width="14.5703125" style="14" bestFit="1" customWidth="1"/>
    <col min="6394" max="6394" width="11.140625" style="14" bestFit="1" customWidth="1"/>
    <col min="6395" max="6395" width="9" style="14"/>
    <col min="6396" max="6396" width="9.140625" style="14" customWidth="1"/>
    <col min="6397" max="6397" width="0" style="14" hidden="1" customWidth="1"/>
    <col min="6398" max="6399" width="10.42578125" style="14" bestFit="1" customWidth="1"/>
    <col min="6400" max="6400" width="8.42578125" style="14" bestFit="1" customWidth="1"/>
    <col min="6401" max="6401" width="14.5703125" style="14" customWidth="1"/>
    <col min="6402" max="6402" width="14.140625" style="14" bestFit="1" customWidth="1"/>
    <col min="6403" max="6403" width="10.5703125" style="14" customWidth="1"/>
    <col min="6404" max="6404" width="11.85546875" style="14" customWidth="1"/>
    <col min="6405" max="6405" width="15.42578125" style="14" bestFit="1" customWidth="1"/>
    <col min="6406" max="6406" width="15.140625" style="14" bestFit="1" customWidth="1"/>
    <col min="6407" max="6407" width="11.42578125" style="14" bestFit="1" customWidth="1"/>
    <col min="6408" max="6408" width="9.42578125" style="14" bestFit="1" customWidth="1"/>
    <col min="6409" max="6409" width="13.5703125" style="14" customWidth="1"/>
    <col min="6410" max="6411" width="8.42578125" style="14" bestFit="1" customWidth="1"/>
    <col min="6412" max="6412" width="10.42578125" style="14" bestFit="1" customWidth="1"/>
    <col min="6413" max="6413" width="14.140625" style="14" customWidth="1"/>
    <col min="6414" max="6414" width="9" style="14"/>
    <col min="6415" max="6415" width="14.140625" style="14" bestFit="1" customWidth="1"/>
    <col min="6416" max="6475" width="9" style="14"/>
    <col min="6476" max="6476" width="11.140625" style="14" bestFit="1" customWidth="1"/>
    <col min="6477" max="6477" width="14.5703125" style="14" bestFit="1" customWidth="1"/>
    <col min="6478" max="6478" width="11.140625" style="14" bestFit="1" customWidth="1"/>
    <col min="6479" max="6479" width="9" style="14"/>
    <col min="6480" max="6480" width="13.140625" style="14" bestFit="1" customWidth="1"/>
    <col min="6481" max="6481" width="15.140625" style="14" bestFit="1" customWidth="1"/>
    <col min="6482" max="6483" width="14.5703125" style="14" bestFit="1" customWidth="1"/>
    <col min="6484" max="6484" width="14.140625" style="14" bestFit="1" customWidth="1"/>
    <col min="6485" max="6485" width="17" style="14" bestFit="1" customWidth="1"/>
    <col min="6486" max="6486" width="14.140625" style="14" bestFit="1" customWidth="1"/>
    <col min="6487" max="6487" width="11.140625" style="14" bestFit="1" customWidth="1"/>
    <col min="6488" max="6488" width="17" style="14" bestFit="1" customWidth="1"/>
    <col min="6489" max="6489" width="14.5703125" style="14" bestFit="1" customWidth="1"/>
    <col min="6490" max="6490" width="11.140625" style="14" bestFit="1" customWidth="1"/>
    <col min="6491" max="6491" width="9" style="14"/>
    <col min="6492" max="6492" width="11.140625" style="14" bestFit="1" customWidth="1"/>
    <col min="6493" max="6493" width="14.5703125" style="14" bestFit="1" customWidth="1"/>
    <col min="6494" max="6494" width="11.140625" style="14" bestFit="1" customWidth="1"/>
    <col min="6495" max="6495" width="9" style="14"/>
    <col min="6496" max="6496" width="13.140625" style="14" bestFit="1" customWidth="1"/>
    <col min="6497" max="6497" width="15.140625" style="14" bestFit="1" customWidth="1"/>
    <col min="6498" max="6499" width="14.5703125" style="14" bestFit="1" customWidth="1"/>
    <col min="6500" max="6500" width="14.140625" style="14" bestFit="1" customWidth="1"/>
    <col min="6501" max="6501" width="17" style="14" bestFit="1" customWidth="1"/>
    <col min="6502" max="6502" width="14.140625" style="14" bestFit="1" customWidth="1"/>
    <col min="6503" max="6503" width="11.140625" style="14" bestFit="1" customWidth="1"/>
    <col min="6504" max="6504" width="17" style="14" bestFit="1" customWidth="1"/>
    <col min="6505" max="6505" width="14.5703125" style="14" bestFit="1" customWidth="1"/>
    <col min="6506" max="6506" width="11.140625" style="14" bestFit="1" customWidth="1"/>
    <col min="6507" max="6507" width="9" style="14"/>
    <col min="6508" max="6508" width="11.140625" style="14" bestFit="1" customWidth="1"/>
    <col min="6509" max="6509" width="14.5703125" style="14" bestFit="1" customWidth="1"/>
    <col min="6510" max="6510" width="11.140625" style="14" bestFit="1" customWidth="1"/>
    <col min="6511" max="6511" width="9" style="14"/>
    <col min="6512" max="6512" width="13.140625" style="14" bestFit="1" customWidth="1"/>
    <col min="6513" max="6513" width="15.140625" style="14" bestFit="1" customWidth="1"/>
    <col min="6514" max="6515" width="14.5703125" style="14" bestFit="1" customWidth="1"/>
    <col min="6516" max="6516" width="14.140625" style="14" bestFit="1" customWidth="1"/>
    <col min="6517" max="6517" width="17" style="14" bestFit="1" customWidth="1"/>
    <col min="6518" max="6518" width="14.140625" style="14" bestFit="1" customWidth="1"/>
    <col min="6519" max="6519" width="11.140625" style="14" bestFit="1" customWidth="1"/>
    <col min="6520" max="6520" width="17" style="14" bestFit="1" customWidth="1"/>
    <col min="6521" max="6521" width="14.5703125" style="14" bestFit="1" customWidth="1"/>
    <col min="6522" max="6522" width="11.140625" style="14" bestFit="1" customWidth="1"/>
    <col min="6523" max="6523" width="9" style="14"/>
    <col min="6524" max="6524" width="11.140625" style="14" bestFit="1" customWidth="1"/>
    <col min="6525" max="6525" width="14.5703125" style="14" bestFit="1" customWidth="1"/>
    <col min="6526" max="6526" width="11.140625" style="14" bestFit="1" customWidth="1"/>
    <col min="6527" max="6527" width="9" style="14"/>
    <col min="6528" max="6528" width="13.140625" style="14" bestFit="1" customWidth="1"/>
    <col min="6529" max="6529" width="15.140625" style="14" bestFit="1" customWidth="1"/>
    <col min="6530" max="6531" width="14.5703125" style="14" bestFit="1" customWidth="1"/>
    <col min="6532" max="6532" width="14.140625" style="14" bestFit="1" customWidth="1"/>
    <col min="6533" max="6533" width="17" style="14" bestFit="1" customWidth="1"/>
    <col min="6534" max="6534" width="14.140625" style="14" bestFit="1" customWidth="1"/>
    <col min="6535" max="6535" width="11.140625" style="14" bestFit="1" customWidth="1"/>
    <col min="6536" max="6536" width="17" style="14" bestFit="1" customWidth="1"/>
    <col min="6537" max="6537" width="14.5703125" style="14" bestFit="1" customWidth="1"/>
    <col min="6538" max="6538" width="11.140625" style="14" bestFit="1" customWidth="1"/>
    <col min="6539" max="6539" width="9" style="14"/>
    <col min="6540" max="6540" width="11.140625" style="14" bestFit="1" customWidth="1"/>
    <col min="6541" max="6541" width="14.5703125" style="14" bestFit="1" customWidth="1"/>
    <col min="6542" max="6542" width="11.140625" style="14" bestFit="1" customWidth="1"/>
    <col min="6543" max="6543" width="9" style="14"/>
    <col min="6544" max="6544" width="13.140625" style="14" bestFit="1" customWidth="1"/>
    <col min="6545" max="6545" width="15.140625" style="14" bestFit="1" customWidth="1"/>
    <col min="6546" max="6547" width="14.5703125" style="14" bestFit="1" customWidth="1"/>
    <col min="6548" max="6548" width="14.140625" style="14" bestFit="1" customWidth="1"/>
    <col min="6549" max="6549" width="17" style="14" bestFit="1" customWidth="1"/>
    <col min="6550" max="6550" width="14.140625" style="14" bestFit="1" customWidth="1"/>
    <col min="6551" max="6551" width="11.140625" style="14" bestFit="1" customWidth="1"/>
    <col min="6552" max="6552" width="17" style="14" bestFit="1" customWidth="1"/>
    <col min="6553" max="6553" width="14.5703125" style="14" bestFit="1" customWidth="1"/>
    <col min="6554" max="6554" width="11.140625" style="14" bestFit="1" customWidth="1"/>
    <col min="6555" max="6555" width="9" style="14"/>
    <col min="6556" max="6556" width="11.140625" style="14" bestFit="1" customWidth="1"/>
    <col min="6557" max="6557" width="14.5703125" style="14" bestFit="1" customWidth="1"/>
    <col min="6558" max="6558" width="11.140625" style="14" bestFit="1" customWidth="1"/>
    <col min="6559" max="6559" width="9" style="14"/>
    <col min="6560" max="6560" width="13.140625" style="14" bestFit="1" customWidth="1"/>
    <col min="6561" max="6561" width="15.140625" style="14" bestFit="1" customWidth="1"/>
    <col min="6562" max="6563" width="14.5703125" style="14" bestFit="1" customWidth="1"/>
    <col min="6564" max="6564" width="14.140625" style="14" bestFit="1" customWidth="1"/>
    <col min="6565" max="6565" width="17" style="14" bestFit="1" customWidth="1"/>
    <col min="6566" max="6566" width="14.140625" style="14" bestFit="1" customWidth="1"/>
    <col min="6567" max="6567" width="11.140625" style="14" bestFit="1" customWidth="1"/>
    <col min="6568" max="6568" width="17" style="14" bestFit="1" customWidth="1"/>
    <col min="6569" max="6569" width="14.5703125" style="14" bestFit="1" customWidth="1"/>
    <col min="6570" max="6570" width="11.140625" style="14" bestFit="1" customWidth="1"/>
    <col min="6571" max="6571" width="9" style="14"/>
    <col min="6572" max="6572" width="11.140625" style="14" bestFit="1" customWidth="1"/>
    <col min="6573" max="6573" width="14.5703125" style="14" bestFit="1" customWidth="1"/>
    <col min="6574" max="6574" width="11.140625" style="14" bestFit="1" customWidth="1"/>
    <col min="6575" max="6575" width="9" style="14"/>
    <col min="6576" max="6576" width="13.140625" style="14" bestFit="1" customWidth="1"/>
    <col min="6577" max="6577" width="15.140625" style="14" bestFit="1" customWidth="1"/>
    <col min="6578" max="6579" width="14.5703125" style="14" bestFit="1" customWidth="1"/>
    <col min="6580" max="6580" width="14.140625" style="14" bestFit="1" customWidth="1"/>
    <col min="6581" max="6581" width="17" style="14" bestFit="1" customWidth="1"/>
    <col min="6582" max="6582" width="14.140625" style="14" bestFit="1" customWidth="1"/>
    <col min="6583" max="6583" width="11.140625" style="14" bestFit="1" customWidth="1"/>
    <col min="6584" max="6584" width="17" style="14" bestFit="1" customWidth="1"/>
    <col min="6585" max="6585" width="14.5703125" style="14" bestFit="1" customWidth="1"/>
    <col min="6586" max="6586" width="11.140625" style="14" bestFit="1" customWidth="1"/>
    <col min="6587" max="6587" width="9" style="14"/>
    <col min="6588" max="6588" width="11.140625" style="14" bestFit="1" customWidth="1"/>
    <col min="6589" max="6589" width="14.5703125" style="14" bestFit="1" customWidth="1"/>
    <col min="6590" max="6590" width="11.140625" style="14" bestFit="1" customWidth="1"/>
    <col min="6591" max="6591" width="9" style="14"/>
    <col min="6592" max="6592" width="13.140625" style="14" bestFit="1" customWidth="1"/>
    <col min="6593" max="6593" width="15.140625" style="14" bestFit="1" customWidth="1"/>
    <col min="6594" max="6595" width="14.5703125" style="14" bestFit="1" customWidth="1"/>
    <col min="6596" max="6596" width="14.140625" style="14" bestFit="1" customWidth="1"/>
    <col min="6597" max="6597" width="17" style="14" bestFit="1" customWidth="1"/>
    <col min="6598" max="6598" width="14.140625" style="14" bestFit="1" customWidth="1"/>
    <col min="6599" max="6599" width="11.140625" style="14" bestFit="1" customWidth="1"/>
    <col min="6600" max="6600" width="17" style="14" bestFit="1" customWidth="1"/>
    <col min="6601" max="6601" width="14.5703125" style="14" bestFit="1" customWidth="1"/>
    <col min="6602" max="6602" width="11.140625" style="14" bestFit="1" customWidth="1"/>
    <col min="6603" max="6603" width="9" style="14"/>
    <col min="6604" max="6604" width="11.140625" style="14" bestFit="1" customWidth="1"/>
    <col min="6605" max="6605" width="14.5703125" style="14" bestFit="1" customWidth="1"/>
    <col min="6606" max="6606" width="11.140625" style="14" bestFit="1" customWidth="1"/>
    <col min="6607" max="6607" width="9" style="14"/>
    <col min="6608" max="6608" width="13.140625" style="14" bestFit="1" customWidth="1"/>
    <col min="6609" max="6609" width="15.140625" style="14" bestFit="1" customWidth="1"/>
    <col min="6610" max="6611" width="14.5703125" style="14" bestFit="1" customWidth="1"/>
    <col min="6612" max="6612" width="14.140625" style="14" bestFit="1" customWidth="1"/>
    <col min="6613" max="6613" width="17" style="14" bestFit="1" customWidth="1"/>
    <col min="6614" max="6614" width="14.140625" style="14" bestFit="1" customWidth="1"/>
    <col min="6615" max="6615" width="11.140625" style="14" bestFit="1" customWidth="1"/>
    <col min="6616" max="6616" width="17" style="14" bestFit="1" customWidth="1"/>
    <col min="6617" max="6617" width="14.5703125" style="14" bestFit="1" customWidth="1"/>
    <col min="6618" max="6618" width="11.140625" style="14" bestFit="1" customWidth="1"/>
    <col min="6619" max="6619" width="9" style="14"/>
    <col min="6620" max="6620" width="11.140625" style="14" bestFit="1" customWidth="1"/>
    <col min="6621" max="6621" width="14.5703125" style="14" bestFit="1" customWidth="1"/>
    <col min="6622" max="6622" width="11.140625" style="14" bestFit="1" customWidth="1"/>
    <col min="6623" max="6623" width="9" style="14"/>
    <col min="6624" max="6624" width="13.140625" style="14" bestFit="1" customWidth="1"/>
    <col min="6625" max="6625" width="15.140625" style="14" bestFit="1" customWidth="1"/>
    <col min="6626" max="6627" width="14.5703125" style="14" bestFit="1" customWidth="1"/>
    <col min="6628" max="6628" width="14.140625" style="14" bestFit="1" customWidth="1"/>
    <col min="6629" max="6629" width="17" style="14" bestFit="1" customWidth="1"/>
    <col min="6630" max="6630" width="14.140625" style="14" bestFit="1" customWidth="1"/>
    <col min="6631" max="6631" width="11.140625" style="14" bestFit="1" customWidth="1"/>
    <col min="6632" max="6632" width="17" style="14" bestFit="1" customWidth="1"/>
    <col min="6633" max="6633" width="14.5703125" style="14" bestFit="1" customWidth="1"/>
    <col min="6634" max="6634" width="11.140625" style="14" bestFit="1" customWidth="1"/>
    <col min="6635" max="6635" width="9" style="14"/>
    <col min="6636" max="6636" width="11.140625" style="14" bestFit="1" customWidth="1"/>
    <col min="6637" max="6637" width="14.5703125" style="14" bestFit="1" customWidth="1"/>
    <col min="6638" max="6638" width="11.140625" style="14" bestFit="1" customWidth="1"/>
    <col min="6639" max="6639" width="9" style="14"/>
    <col min="6640" max="6640" width="13.140625" style="14" bestFit="1" customWidth="1"/>
    <col min="6641" max="6641" width="15.140625" style="14" bestFit="1" customWidth="1"/>
    <col min="6642" max="6643" width="14.5703125" style="14" bestFit="1" customWidth="1"/>
    <col min="6644" max="6644" width="14.140625" style="14" bestFit="1" customWidth="1"/>
    <col min="6645" max="6645" width="17" style="14" bestFit="1" customWidth="1"/>
    <col min="6646" max="6646" width="14.140625" style="14" bestFit="1" customWidth="1"/>
    <col min="6647" max="6647" width="11.140625" style="14" bestFit="1" customWidth="1"/>
    <col min="6648" max="6648" width="17" style="14" bestFit="1" customWidth="1"/>
    <col min="6649" max="6649" width="14.5703125" style="14" bestFit="1" customWidth="1"/>
    <col min="6650" max="6650" width="11.140625" style="14" bestFit="1" customWidth="1"/>
    <col min="6651" max="6651" width="9" style="14"/>
    <col min="6652" max="6652" width="9.140625" style="14" customWidth="1"/>
    <col min="6653" max="6653" width="0" style="14" hidden="1" customWidth="1"/>
    <col min="6654" max="6655" width="10.42578125" style="14" bestFit="1" customWidth="1"/>
    <col min="6656" max="6656" width="8.42578125" style="14" bestFit="1" customWidth="1"/>
    <col min="6657" max="6657" width="14.5703125" style="14" customWidth="1"/>
    <col min="6658" max="6658" width="14.140625" style="14" bestFit="1" customWidth="1"/>
    <col min="6659" max="6659" width="10.5703125" style="14" customWidth="1"/>
    <col min="6660" max="6660" width="11.85546875" style="14" customWidth="1"/>
    <col min="6661" max="6661" width="15.42578125" style="14" bestFit="1" customWidth="1"/>
    <col min="6662" max="6662" width="15.140625" style="14" bestFit="1" customWidth="1"/>
    <col min="6663" max="6663" width="11.42578125" style="14" bestFit="1" customWidth="1"/>
    <col min="6664" max="6664" width="9.42578125" style="14" bestFit="1" customWidth="1"/>
    <col min="6665" max="6665" width="13.5703125" style="14" customWidth="1"/>
    <col min="6666" max="6667" width="8.42578125" style="14" bestFit="1" customWidth="1"/>
    <col min="6668" max="6668" width="10.42578125" style="14" bestFit="1" customWidth="1"/>
    <col min="6669" max="6669" width="14.140625" style="14" customWidth="1"/>
    <col min="6670" max="6670" width="9" style="14"/>
    <col min="6671" max="6671" width="14.140625" style="14" bestFit="1" customWidth="1"/>
    <col min="6672" max="6731" width="9" style="14"/>
    <col min="6732" max="6732" width="11.140625" style="14" bestFit="1" customWidth="1"/>
    <col min="6733" max="6733" width="14.5703125" style="14" bestFit="1" customWidth="1"/>
    <col min="6734" max="6734" width="11.140625" style="14" bestFit="1" customWidth="1"/>
    <col min="6735" max="6735" width="9" style="14"/>
    <col min="6736" max="6736" width="13.140625" style="14" bestFit="1" customWidth="1"/>
    <col min="6737" max="6737" width="15.140625" style="14" bestFit="1" customWidth="1"/>
    <col min="6738" max="6739" width="14.5703125" style="14" bestFit="1" customWidth="1"/>
    <col min="6740" max="6740" width="14.140625" style="14" bestFit="1" customWidth="1"/>
    <col min="6741" max="6741" width="17" style="14" bestFit="1" customWidth="1"/>
    <col min="6742" max="6742" width="14.140625" style="14" bestFit="1" customWidth="1"/>
    <col min="6743" max="6743" width="11.140625" style="14" bestFit="1" customWidth="1"/>
    <col min="6744" max="6744" width="17" style="14" bestFit="1" customWidth="1"/>
    <col min="6745" max="6745" width="14.5703125" style="14" bestFit="1" customWidth="1"/>
    <col min="6746" max="6746" width="11.140625" style="14" bestFit="1" customWidth="1"/>
    <col min="6747" max="6747" width="9" style="14"/>
    <col min="6748" max="6748" width="11.140625" style="14" bestFit="1" customWidth="1"/>
    <col min="6749" max="6749" width="14.5703125" style="14" bestFit="1" customWidth="1"/>
    <col min="6750" max="6750" width="11.140625" style="14" bestFit="1" customWidth="1"/>
    <col min="6751" max="6751" width="9" style="14"/>
    <col min="6752" max="6752" width="13.140625" style="14" bestFit="1" customWidth="1"/>
    <col min="6753" max="6753" width="15.140625" style="14" bestFit="1" customWidth="1"/>
    <col min="6754" max="6755" width="14.5703125" style="14" bestFit="1" customWidth="1"/>
    <col min="6756" max="6756" width="14.140625" style="14" bestFit="1" customWidth="1"/>
    <col min="6757" max="6757" width="17" style="14" bestFit="1" customWidth="1"/>
    <col min="6758" max="6758" width="14.140625" style="14" bestFit="1" customWidth="1"/>
    <col min="6759" max="6759" width="11.140625" style="14" bestFit="1" customWidth="1"/>
    <col min="6760" max="6760" width="17" style="14" bestFit="1" customWidth="1"/>
    <col min="6761" max="6761" width="14.5703125" style="14" bestFit="1" customWidth="1"/>
    <col min="6762" max="6762" width="11.140625" style="14" bestFit="1" customWidth="1"/>
    <col min="6763" max="6763" width="9" style="14"/>
    <col min="6764" max="6764" width="11.140625" style="14" bestFit="1" customWidth="1"/>
    <col min="6765" max="6765" width="14.5703125" style="14" bestFit="1" customWidth="1"/>
    <col min="6766" max="6766" width="11.140625" style="14" bestFit="1" customWidth="1"/>
    <col min="6767" max="6767" width="9" style="14"/>
    <col min="6768" max="6768" width="13.140625" style="14" bestFit="1" customWidth="1"/>
    <col min="6769" max="6769" width="15.140625" style="14" bestFit="1" customWidth="1"/>
    <col min="6770" max="6771" width="14.5703125" style="14" bestFit="1" customWidth="1"/>
    <col min="6772" max="6772" width="14.140625" style="14" bestFit="1" customWidth="1"/>
    <col min="6773" max="6773" width="17" style="14" bestFit="1" customWidth="1"/>
    <col min="6774" max="6774" width="14.140625" style="14" bestFit="1" customWidth="1"/>
    <col min="6775" max="6775" width="11.140625" style="14" bestFit="1" customWidth="1"/>
    <col min="6776" max="6776" width="17" style="14" bestFit="1" customWidth="1"/>
    <col min="6777" max="6777" width="14.5703125" style="14" bestFit="1" customWidth="1"/>
    <col min="6778" max="6778" width="11.140625" style="14" bestFit="1" customWidth="1"/>
    <col min="6779" max="6779" width="9" style="14"/>
    <col min="6780" max="6780" width="11.140625" style="14" bestFit="1" customWidth="1"/>
    <col min="6781" max="6781" width="14.5703125" style="14" bestFit="1" customWidth="1"/>
    <col min="6782" max="6782" width="11.140625" style="14" bestFit="1" customWidth="1"/>
    <col min="6783" max="6783" width="9" style="14"/>
    <col min="6784" max="6784" width="13.140625" style="14" bestFit="1" customWidth="1"/>
    <col min="6785" max="6785" width="15.140625" style="14" bestFit="1" customWidth="1"/>
    <col min="6786" max="6787" width="14.5703125" style="14" bestFit="1" customWidth="1"/>
    <col min="6788" max="6788" width="14.140625" style="14" bestFit="1" customWidth="1"/>
    <col min="6789" max="6789" width="17" style="14" bestFit="1" customWidth="1"/>
    <col min="6790" max="6790" width="14.140625" style="14" bestFit="1" customWidth="1"/>
    <col min="6791" max="6791" width="11.140625" style="14" bestFit="1" customWidth="1"/>
    <col min="6792" max="6792" width="17" style="14" bestFit="1" customWidth="1"/>
    <col min="6793" max="6793" width="14.5703125" style="14" bestFit="1" customWidth="1"/>
    <col min="6794" max="6794" width="11.140625" style="14" bestFit="1" customWidth="1"/>
    <col min="6795" max="6795" width="9" style="14"/>
    <col min="6796" max="6796" width="11.140625" style="14" bestFit="1" customWidth="1"/>
    <col min="6797" max="6797" width="14.5703125" style="14" bestFit="1" customWidth="1"/>
    <col min="6798" max="6798" width="11.140625" style="14" bestFit="1" customWidth="1"/>
    <col min="6799" max="6799" width="9" style="14"/>
    <col min="6800" max="6800" width="13.140625" style="14" bestFit="1" customWidth="1"/>
    <col min="6801" max="6801" width="15.140625" style="14" bestFit="1" customWidth="1"/>
    <col min="6802" max="6803" width="14.5703125" style="14" bestFit="1" customWidth="1"/>
    <col min="6804" max="6804" width="14.140625" style="14" bestFit="1" customWidth="1"/>
    <col min="6805" max="6805" width="17" style="14" bestFit="1" customWidth="1"/>
    <col min="6806" max="6806" width="14.140625" style="14" bestFit="1" customWidth="1"/>
    <col min="6807" max="6807" width="11.140625" style="14" bestFit="1" customWidth="1"/>
    <col min="6808" max="6808" width="17" style="14" bestFit="1" customWidth="1"/>
    <col min="6809" max="6809" width="14.5703125" style="14" bestFit="1" customWidth="1"/>
    <col min="6810" max="6810" width="11.140625" style="14" bestFit="1" customWidth="1"/>
    <col min="6811" max="6811" width="9" style="14"/>
    <col min="6812" max="6812" width="11.140625" style="14" bestFit="1" customWidth="1"/>
    <col min="6813" max="6813" width="14.5703125" style="14" bestFit="1" customWidth="1"/>
    <col min="6814" max="6814" width="11.140625" style="14" bestFit="1" customWidth="1"/>
    <col min="6815" max="6815" width="9" style="14"/>
    <col min="6816" max="6816" width="13.140625" style="14" bestFit="1" customWidth="1"/>
    <col min="6817" max="6817" width="15.140625" style="14" bestFit="1" customWidth="1"/>
    <col min="6818" max="6819" width="14.5703125" style="14" bestFit="1" customWidth="1"/>
    <col min="6820" max="6820" width="14.140625" style="14" bestFit="1" customWidth="1"/>
    <col min="6821" max="6821" width="17" style="14" bestFit="1" customWidth="1"/>
    <col min="6822" max="6822" width="14.140625" style="14" bestFit="1" customWidth="1"/>
    <col min="6823" max="6823" width="11.140625" style="14" bestFit="1" customWidth="1"/>
    <col min="6824" max="6824" width="17" style="14" bestFit="1" customWidth="1"/>
    <col min="6825" max="6825" width="14.5703125" style="14" bestFit="1" customWidth="1"/>
    <col min="6826" max="6826" width="11.140625" style="14" bestFit="1" customWidth="1"/>
    <col min="6827" max="6827" width="9" style="14"/>
    <col min="6828" max="6828" width="11.140625" style="14" bestFit="1" customWidth="1"/>
    <col min="6829" max="6829" width="14.5703125" style="14" bestFit="1" customWidth="1"/>
    <col min="6830" max="6830" width="11.140625" style="14" bestFit="1" customWidth="1"/>
    <col min="6831" max="6831" width="9" style="14"/>
    <col min="6832" max="6832" width="13.140625" style="14" bestFit="1" customWidth="1"/>
    <col min="6833" max="6833" width="15.140625" style="14" bestFit="1" customWidth="1"/>
    <col min="6834" max="6835" width="14.5703125" style="14" bestFit="1" customWidth="1"/>
    <col min="6836" max="6836" width="14.140625" style="14" bestFit="1" customWidth="1"/>
    <col min="6837" max="6837" width="17" style="14" bestFit="1" customWidth="1"/>
    <col min="6838" max="6838" width="14.140625" style="14" bestFit="1" customWidth="1"/>
    <col min="6839" max="6839" width="11.140625" style="14" bestFit="1" customWidth="1"/>
    <col min="6840" max="6840" width="17" style="14" bestFit="1" customWidth="1"/>
    <col min="6841" max="6841" width="14.5703125" style="14" bestFit="1" customWidth="1"/>
    <col min="6842" max="6842" width="11.140625" style="14" bestFit="1" customWidth="1"/>
    <col min="6843" max="6843" width="9" style="14"/>
    <col min="6844" max="6844" width="11.140625" style="14" bestFit="1" customWidth="1"/>
    <col min="6845" max="6845" width="14.5703125" style="14" bestFit="1" customWidth="1"/>
    <col min="6846" max="6846" width="11.140625" style="14" bestFit="1" customWidth="1"/>
    <col min="6847" max="6847" width="9" style="14"/>
    <col min="6848" max="6848" width="13.140625" style="14" bestFit="1" customWidth="1"/>
    <col min="6849" max="6849" width="15.140625" style="14" bestFit="1" customWidth="1"/>
    <col min="6850" max="6851" width="14.5703125" style="14" bestFit="1" customWidth="1"/>
    <col min="6852" max="6852" width="14.140625" style="14" bestFit="1" customWidth="1"/>
    <col min="6853" max="6853" width="17" style="14" bestFit="1" customWidth="1"/>
    <col min="6854" max="6854" width="14.140625" style="14" bestFit="1" customWidth="1"/>
    <col min="6855" max="6855" width="11.140625" style="14" bestFit="1" customWidth="1"/>
    <col min="6856" max="6856" width="17" style="14" bestFit="1" customWidth="1"/>
    <col min="6857" max="6857" width="14.5703125" style="14" bestFit="1" customWidth="1"/>
    <col min="6858" max="6858" width="11.140625" style="14" bestFit="1" customWidth="1"/>
    <col min="6859" max="6859" width="9" style="14"/>
    <col min="6860" max="6860" width="11.140625" style="14" bestFit="1" customWidth="1"/>
    <col min="6861" max="6861" width="14.5703125" style="14" bestFit="1" customWidth="1"/>
    <col min="6862" max="6862" width="11.140625" style="14" bestFit="1" customWidth="1"/>
    <col min="6863" max="6863" width="9" style="14"/>
    <col min="6864" max="6864" width="13.140625" style="14" bestFit="1" customWidth="1"/>
    <col min="6865" max="6865" width="15.140625" style="14" bestFit="1" customWidth="1"/>
    <col min="6866" max="6867" width="14.5703125" style="14" bestFit="1" customWidth="1"/>
    <col min="6868" max="6868" width="14.140625" style="14" bestFit="1" customWidth="1"/>
    <col min="6869" max="6869" width="17" style="14" bestFit="1" customWidth="1"/>
    <col min="6870" max="6870" width="14.140625" style="14" bestFit="1" customWidth="1"/>
    <col min="6871" max="6871" width="11.140625" style="14" bestFit="1" customWidth="1"/>
    <col min="6872" max="6872" width="17" style="14" bestFit="1" customWidth="1"/>
    <col min="6873" max="6873" width="14.5703125" style="14" bestFit="1" customWidth="1"/>
    <col min="6874" max="6874" width="11.140625" style="14" bestFit="1" customWidth="1"/>
    <col min="6875" max="6875" width="9" style="14"/>
    <col min="6876" max="6876" width="11.140625" style="14" bestFit="1" customWidth="1"/>
    <col min="6877" max="6877" width="14.5703125" style="14" bestFit="1" customWidth="1"/>
    <col min="6878" max="6878" width="11.140625" style="14" bestFit="1" customWidth="1"/>
    <col min="6879" max="6879" width="9" style="14"/>
    <col min="6880" max="6880" width="13.140625" style="14" bestFit="1" customWidth="1"/>
    <col min="6881" max="6881" width="15.140625" style="14" bestFit="1" customWidth="1"/>
    <col min="6882" max="6883" width="14.5703125" style="14" bestFit="1" customWidth="1"/>
    <col min="6884" max="6884" width="14.140625" style="14" bestFit="1" customWidth="1"/>
    <col min="6885" max="6885" width="17" style="14" bestFit="1" customWidth="1"/>
    <col min="6886" max="6886" width="14.140625" style="14" bestFit="1" customWidth="1"/>
    <col min="6887" max="6887" width="11.140625" style="14" bestFit="1" customWidth="1"/>
    <col min="6888" max="6888" width="17" style="14" bestFit="1" customWidth="1"/>
    <col min="6889" max="6889" width="14.5703125" style="14" bestFit="1" customWidth="1"/>
    <col min="6890" max="6890" width="11.140625" style="14" bestFit="1" customWidth="1"/>
    <col min="6891" max="6891" width="9" style="14"/>
    <col min="6892" max="6892" width="11.140625" style="14" bestFit="1" customWidth="1"/>
    <col min="6893" max="6893" width="14.5703125" style="14" bestFit="1" customWidth="1"/>
    <col min="6894" max="6894" width="11.140625" style="14" bestFit="1" customWidth="1"/>
    <col min="6895" max="6895" width="9" style="14"/>
    <col min="6896" max="6896" width="13.140625" style="14" bestFit="1" customWidth="1"/>
    <col min="6897" max="6897" width="15.140625" style="14" bestFit="1" customWidth="1"/>
    <col min="6898" max="6899" width="14.5703125" style="14" bestFit="1" customWidth="1"/>
    <col min="6900" max="6900" width="14.140625" style="14" bestFit="1" customWidth="1"/>
    <col min="6901" max="6901" width="17" style="14" bestFit="1" customWidth="1"/>
    <col min="6902" max="6902" width="14.140625" style="14" bestFit="1" customWidth="1"/>
    <col min="6903" max="6903" width="11.140625" style="14" bestFit="1" customWidth="1"/>
    <col min="6904" max="6904" width="17" style="14" bestFit="1" customWidth="1"/>
    <col min="6905" max="6905" width="14.5703125" style="14" bestFit="1" customWidth="1"/>
    <col min="6906" max="6906" width="11.140625" style="14" bestFit="1" customWidth="1"/>
    <col min="6907" max="6907" width="9" style="14"/>
    <col min="6908" max="6908" width="9.140625" style="14" customWidth="1"/>
    <col min="6909" max="6909" width="0" style="14" hidden="1" customWidth="1"/>
    <col min="6910" max="6911" width="10.42578125" style="14" bestFit="1" customWidth="1"/>
    <col min="6912" max="6912" width="8.42578125" style="14" bestFit="1" customWidth="1"/>
    <col min="6913" max="6913" width="14.5703125" style="14" customWidth="1"/>
    <col min="6914" max="6914" width="14.140625" style="14" bestFit="1" customWidth="1"/>
    <col min="6915" max="6915" width="10.5703125" style="14" customWidth="1"/>
    <col min="6916" max="6916" width="11.85546875" style="14" customWidth="1"/>
    <col min="6917" max="6917" width="15.42578125" style="14" bestFit="1" customWidth="1"/>
    <col min="6918" max="6918" width="15.140625" style="14" bestFit="1" customWidth="1"/>
    <col min="6919" max="6919" width="11.42578125" style="14" bestFit="1" customWidth="1"/>
    <col min="6920" max="6920" width="9.42578125" style="14" bestFit="1" customWidth="1"/>
    <col min="6921" max="6921" width="13.5703125" style="14" customWidth="1"/>
    <col min="6922" max="6923" width="8.42578125" style="14" bestFit="1" customWidth="1"/>
    <col min="6924" max="6924" width="10.42578125" style="14" bestFit="1" customWidth="1"/>
    <col min="6925" max="6925" width="14.140625" style="14" customWidth="1"/>
    <col min="6926" max="6926" width="9" style="14"/>
    <col min="6927" max="6927" width="14.140625" style="14" bestFit="1" customWidth="1"/>
    <col min="6928" max="6987" width="9" style="14"/>
    <col min="6988" max="6988" width="11.140625" style="14" bestFit="1" customWidth="1"/>
    <col min="6989" max="6989" width="14.5703125" style="14" bestFit="1" customWidth="1"/>
    <col min="6990" max="6990" width="11.140625" style="14" bestFit="1" customWidth="1"/>
    <col min="6991" max="6991" width="9" style="14"/>
    <col min="6992" max="6992" width="13.140625" style="14" bestFit="1" customWidth="1"/>
    <col min="6993" max="6993" width="15.140625" style="14" bestFit="1" customWidth="1"/>
    <col min="6994" max="6995" width="14.5703125" style="14" bestFit="1" customWidth="1"/>
    <col min="6996" max="6996" width="14.140625" style="14" bestFit="1" customWidth="1"/>
    <col min="6997" max="6997" width="17" style="14" bestFit="1" customWidth="1"/>
    <col min="6998" max="6998" width="14.140625" style="14" bestFit="1" customWidth="1"/>
    <col min="6999" max="6999" width="11.140625" style="14" bestFit="1" customWidth="1"/>
    <col min="7000" max="7000" width="17" style="14" bestFit="1" customWidth="1"/>
    <col min="7001" max="7001" width="14.5703125" style="14" bestFit="1" customWidth="1"/>
    <col min="7002" max="7002" width="11.140625" style="14" bestFit="1" customWidth="1"/>
    <col min="7003" max="7003" width="9" style="14"/>
    <col min="7004" max="7004" width="11.140625" style="14" bestFit="1" customWidth="1"/>
    <col min="7005" max="7005" width="14.5703125" style="14" bestFit="1" customWidth="1"/>
    <col min="7006" max="7006" width="11.140625" style="14" bestFit="1" customWidth="1"/>
    <col min="7007" max="7007" width="9" style="14"/>
    <col min="7008" max="7008" width="13.140625" style="14" bestFit="1" customWidth="1"/>
    <col min="7009" max="7009" width="15.140625" style="14" bestFit="1" customWidth="1"/>
    <col min="7010" max="7011" width="14.5703125" style="14" bestFit="1" customWidth="1"/>
    <col min="7012" max="7012" width="14.140625" style="14" bestFit="1" customWidth="1"/>
    <col min="7013" max="7013" width="17" style="14" bestFit="1" customWidth="1"/>
    <col min="7014" max="7014" width="14.140625" style="14" bestFit="1" customWidth="1"/>
    <col min="7015" max="7015" width="11.140625" style="14" bestFit="1" customWidth="1"/>
    <col min="7016" max="7016" width="17" style="14" bestFit="1" customWidth="1"/>
    <col min="7017" max="7017" width="14.5703125" style="14" bestFit="1" customWidth="1"/>
    <col min="7018" max="7018" width="11.140625" style="14" bestFit="1" customWidth="1"/>
    <col min="7019" max="7019" width="9" style="14"/>
    <col min="7020" max="7020" width="11.140625" style="14" bestFit="1" customWidth="1"/>
    <col min="7021" max="7021" width="14.5703125" style="14" bestFit="1" customWidth="1"/>
    <col min="7022" max="7022" width="11.140625" style="14" bestFit="1" customWidth="1"/>
    <col min="7023" max="7023" width="9" style="14"/>
    <col min="7024" max="7024" width="13.140625" style="14" bestFit="1" customWidth="1"/>
    <col min="7025" max="7025" width="15.140625" style="14" bestFit="1" customWidth="1"/>
    <col min="7026" max="7027" width="14.5703125" style="14" bestFit="1" customWidth="1"/>
    <col min="7028" max="7028" width="14.140625" style="14" bestFit="1" customWidth="1"/>
    <col min="7029" max="7029" width="17" style="14" bestFit="1" customWidth="1"/>
    <col min="7030" max="7030" width="14.140625" style="14" bestFit="1" customWidth="1"/>
    <col min="7031" max="7031" width="11.140625" style="14" bestFit="1" customWidth="1"/>
    <col min="7032" max="7032" width="17" style="14" bestFit="1" customWidth="1"/>
    <col min="7033" max="7033" width="14.5703125" style="14" bestFit="1" customWidth="1"/>
    <col min="7034" max="7034" width="11.140625" style="14" bestFit="1" customWidth="1"/>
    <col min="7035" max="7035" width="9" style="14"/>
    <col min="7036" max="7036" width="11.140625" style="14" bestFit="1" customWidth="1"/>
    <col min="7037" max="7037" width="14.5703125" style="14" bestFit="1" customWidth="1"/>
    <col min="7038" max="7038" width="11.140625" style="14" bestFit="1" customWidth="1"/>
    <col min="7039" max="7039" width="9" style="14"/>
    <col min="7040" max="7040" width="13.140625" style="14" bestFit="1" customWidth="1"/>
    <col min="7041" max="7041" width="15.140625" style="14" bestFit="1" customWidth="1"/>
    <col min="7042" max="7043" width="14.5703125" style="14" bestFit="1" customWidth="1"/>
    <col min="7044" max="7044" width="14.140625" style="14" bestFit="1" customWidth="1"/>
    <col min="7045" max="7045" width="17" style="14" bestFit="1" customWidth="1"/>
    <col min="7046" max="7046" width="14.140625" style="14" bestFit="1" customWidth="1"/>
    <col min="7047" max="7047" width="11.140625" style="14" bestFit="1" customWidth="1"/>
    <col min="7048" max="7048" width="17" style="14" bestFit="1" customWidth="1"/>
    <col min="7049" max="7049" width="14.5703125" style="14" bestFit="1" customWidth="1"/>
    <col min="7050" max="7050" width="11.140625" style="14" bestFit="1" customWidth="1"/>
    <col min="7051" max="7051" width="9" style="14"/>
    <col min="7052" max="7052" width="11.140625" style="14" bestFit="1" customWidth="1"/>
    <col min="7053" max="7053" width="14.5703125" style="14" bestFit="1" customWidth="1"/>
    <col min="7054" max="7054" width="11.140625" style="14" bestFit="1" customWidth="1"/>
    <col min="7055" max="7055" width="9" style="14"/>
    <col min="7056" max="7056" width="13.140625" style="14" bestFit="1" customWidth="1"/>
    <col min="7057" max="7057" width="15.140625" style="14" bestFit="1" customWidth="1"/>
    <col min="7058" max="7059" width="14.5703125" style="14" bestFit="1" customWidth="1"/>
    <col min="7060" max="7060" width="14.140625" style="14" bestFit="1" customWidth="1"/>
    <col min="7061" max="7061" width="17" style="14" bestFit="1" customWidth="1"/>
    <col min="7062" max="7062" width="14.140625" style="14" bestFit="1" customWidth="1"/>
    <col min="7063" max="7063" width="11.140625" style="14" bestFit="1" customWidth="1"/>
    <col min="7064" max="7064" width="17" style="14" bestFit="1" customWidth="1"/>
    <col min="7065" max="7065" width="14.5703125" style="14" bestFit="1" customWidth="1"/>
    <col min="7066" max="7066" width="11.140625" style="14" bestFit="1" customWidth="1"/>
    <col min="7067" max="7067" width="9" style="14"/>
    <col min="7068" max="7068" width="11.140625" style="14" bestFit="1" customWidth="1"/>
    <col min="7069" max="7069" width="14.5703125" style="14" bestFit="1" customWidth="1"/>
    <col min="7070" max="7070" width="11.140625" style="14" bestFit="1" customWidth="1"/>
    <col min="7071" max="7071" width="9" style="14"/>
    <col min="7072" max="7072" width="13.140625" style="14" bestFit="1" customWidth="1"/>
    <col min="7073" max="7073" width="15.140625" style="14" bestFit="1" customWidth="1"/>
    <col min="7074" max="7075" width="14.5703125" style="14" bestFit="1" customWidth="1"/>
    <col min="7076" max="7076" width="14.140625" style="14" bestFit="1" customWidth="1"/>
    <col min="7077" max="7077" width="17" style="14" bestFit="1" customWidth="1"/>
    <col min="7078" max="7078" width="14.140625" style="14" bestFit="1" customWidth="1"/>
    <col min="7079" max="7079" width="11.140625" style="14" bestFit="1" customWidth="1"/>
    <col min="7080" max="7080" width="17" style="14" bestFit="1" customWidth="1"/>
    <col min="7081" max="7081" width="14.5703125" style="14" bestFit="1" customWidth="1"/>
    <col min="7082" max="7082" width="11.140625" style="14" bestFit="1" customWidth="1"/>
    <col min="7083" max="7083" width="9" style="14"/>
    <col min="7084" max="7084" width="11.140625" style="14" bestFit="1" customWidth="1"/>
    <col min="7085" max="7085" width="14.5703125" style="14" bestFit="1" customWidth="1"/>
    <col min="7086" max="7086" width="11.140625" style="14" bestFit="1" customWidth="1"/>
    <col min="7087" max="7087" width="9" style="14"/>
    <col min="7088" max="7088" width="13.140625" style="14" bestFit="1" customWidth="1"/>
    <col min="7089" max="7089" width="15.140625" style="14" bestFit="1" customWidth="1"/>
    <col min="7090" max="7091" width="14.5703125" style="14" bestFit="1" customWidth="1"/>
    <col min="7092" max="7092" width="14.140625" style="14" bestFit="1" customWidth="1"/>
    <col min="7093" max="7093" width="17" style="14" bestFit="1" customWidth="1"/>
    <col min="7094" max="7094" width="14.140625" style="14" bestFit="1" customWidth="1"/>
    <col min="7095" max="7095" width="11.140625" style="14" bestFit="1" customWidth="1"/>
    <col min="7096" max="7096" width="17" style="14" bestFit="1" customWidth="1"/>
    <col min="7097" max="7097" width="14.5703125" style="14" bestFit="1" customWidth="1"/>
    <col min="7098" max="7098" width="11.140625" style="14" bestFit="1" customWidth="1"/>
    <col min="7099" max="7099" width="9" style="14"/>
    <col min="7100" max="7100" width="11.140625" style="14" bestFit="1" customWidth="1"/>
    <col min="7101" max="7101" width="14.5703125" style="14" bestFit="1" customWidth="1"/>
    <col min="7102" max="7102" width="11.140625" style="14" bestFit="1" customWidth="1"/>
    <col min="7103" max="7103" width="9" style="14"/>
    <col min="7104" max="7104" width="13.140625" style="14" bestFit="1" customWidth="1"/>
    <col min="7105" max="7105" width="15.140625" style="14" bestFit="1" customWidth="1"/>
    <col min="7106" max="7107" width="14.5703125" style="14" bestFit="1" customWidth="1"/>
    <col min="7108" max="7108" width="14.140625" style="14" bestFit="1" customWidth="1"/>
    <col min="7109" max="7109" width="17" style="14" bestFit="1" customWidth="1"/>
    <col min="7110" max="7110" width="14.140625" style="14" bestFit="1" customWidth="1"/>
    <col min="7111" max="7111" width="11.140625" style="14" bestFit="1" customWidth="1"/>
    <col min="7112" max="7112" width="17" style="14" bestFit="1" customWidth="1"/>
    <col min="7113" max="7113" width="14.5703125" style="14" bestFit="1" customWidth="1"/>
    <col min="7114" max="7114" width="11.140625" style="14" bestFit="1" customWidth="1"/>
    <col min="7115" max="7115" width="9" style="14"/>
    <col min="7116" max="7116" width="11.140625" style="14" bestFit="1" customWidth="1"/>
    <col min="7117" max="7117" width="14.5703125" style="14" bestFit="1" customWidth="1"/>
    <col min="7118" max="7118" width="11.140625" style="14" bestFit="1" customWidth="1"/>
    <col min="7119" max="7119" width="9" style="14"/>
    <col min="7120" max="7120" width="13.140625" style="14" bestFit="1" customWidth="1"/>
    <col min="7121" max="7121" width="15.140625" style="14" bestFit="1" customWidth="1"/>
    <col min="7122" max="7123" width="14.5703125" style="14" bestFit="1" customWidth="1"/>
    <col min="7124" max="7124" width="14.140625" style="14" bestFit="1" customWidth="1"/>
    <col min="7125" max="7125" width="17" style="14" bestFit="1" customWidth="1"/>
    <col min="7126" max="7126" width="14.140625" style="14" bestFit="1" customWidth="1"/>
    <col min="7127" max="7127" width="11.140625" style="14" bestFit="1" customWidth="1"/>
    <col min="7128" max="7128" width="17" style="14" bestFit="1" customWidth="1"/>
    <col min="7129" max="7129" width="14.5703125" style="14" bestFit="1" customWidth="1"/>
    <col min="7130" max="7130" width="11.140625" style="14" bestFit="1" customWidth="1"/>
    <col min="7131" max="7131" width="9" style="14"/>
    <col min="7132" max="7132" width="11.140625" style="14" bestFit="1" customWidth="1"/>
    <col min="7133" max="7133" width="14.5703125" style="14" bestFit="1" customWidth="1"/>
    <col min="7134" max="7134" width="11.140625" style="14" bestFit="1" customWidth="1"/>
    <col min="7135" max="7135" width="9" style="14"/>
    <col min="7136" max="7136" width="13.140625" style="14" bestFit="1" customWidth="1"/>
    <col min="7137" max="7137" width="15.140625" style="14" bestFit="1" customWidth="1"/>
    <col min="7138" max="7139" width="14.5703125" style="14" bestFit="1" customWidth="1"/>
    <col min="7140" max="7140" width="14.140625" style="14" bestFit="1" customWidth="1"/>
    <col min="7141" max="7141" width="17" style="14" bestFit="1" customWidth="1"/>
    <col min="7142" max="7142" width="14.140625" style="14" bestFit="1" customWidth="1"/>
    <col min="7143" max="7143" width="11.140625" style="14" bestFit="1" customWidth="1"/>
    <col min="7144" max="7144" width="17" style="14" bestFit="1" customWidth="1"/>
    <col min="7145" max="7145" width="14.5703125" style="14" bestFit="1" customWidth="1"/>
    <col min="7146" max="7146" width="11.140625" style="14" bestFit="1" customWidth="1"/>
    <col min="7147" max="7147" width="9" style="14"/>
    <col min="7148" max="7148" width="11.140625" style="14" bestFit="1" customWidth="1"/>
    <col min="7149" max="7149" width="14.5703125" style="14" bestFit="1" customWidth="1"/>
    <col min="7150" max="7150" width="11.140625" style="14" bestFit="1" customWidth="1"/>
    <col min="7151" max="7151" width="9" style="14"/>
    <col min="7152" max="7152" width="13.140625" style="14" bestFit="1" customWidth="1"/>
    <col min="7153" max="7153" width="15.140625" style="14" bestFit="1" customWidth="1"/>
    <col min="7154" max="7155" width="14.5703125" style="14" bestFit="1" customWidth="1"/>
    <col min="7156" max="7156" width="14.140625" style="14" bestFit="1" customWidth="1"/>
    <col min="7157" max="7157" width="17" style="14" bestFit="1" customWidth="1"/>
    <col min="7158" max="7158" width="14.140625" style="14" bestFit="1" customWidth="1"/>
    <col min="7159" max="7159" width="11.140625" style="14" bestFit="1" customWidth="1"/>
    <col min="7160" max="7160" width="17" style="14" bestFit="1" customWidth="1"/>
    <col min="7161" max="7161" width="14.5703125" style="14" bestFit="1" customWidth="1"/>
    <col min="7162" max="7162" width="11.140625" style="14" bestFit="1" customWidth="1"/>
    <col min="7163" max="7163" width="9" style="14"/>
    <col min="7164" max="7164" width="9.140625" style="14" customWidth="1"/>
    <col min="7165" max="7165" width="0" style="14" hidden="1" customWidth="1"/>
    <col min="7166" max="7167" width="10.42578125" style="14" bestFit="1" customWidth="1"/>
    <col min="7168" max="7168" width="8.42578125" style="14" bestFit="1" customWidth="1"/>
    <col min="7169" max="7169" width="14.5703125" style="14" customWidth="1"/>
    <col min="7170" max="7170" width="14.140625" style="14" bestFit="1" customWidth="1"/>
    <col min="7171" max="7171" width="10.5703125" style="14" customWidth="1"/>
    <col min="7172" max="7172" width="11.85546875" style="14" customWidth="1"/>
    <col min="7173" max="7173" width="15.42578125" style="14" bestFit="1" customWidth="1"/>
    <col min="7174" max="7174" width="15.140625" style="14" bestFit="1" customWidth="1"/>
    <col min="7175" max="7175" width="11.42578125" style="14" bestFit="1" customWidth="1"/>
    <col min="7176" max="7176" width="9.42578125" style="14" bestFit="1" customWidth="1"/>
    <col min="7177" max="7177" width="13.5703125" style="14" customWidth="1"/>
    <col min="7178" max="7179" width="8.42578125" style="14" bestFit="1" customWidth="1"/>
    <col min="7180" max="7180" width="10.42578125" style="14" bestFit="1" customWidth="1"/>
    <col min="7181" max="7181" width="14.140625" style="14" customWidth="1"/>
    <col min="7182" max="7182" width="9" style="14"/>
    <col min="7183" max="7183" width="14.140625" style="14" bestFit="1" customWidth="1"/>
    <col min="7184" max="7243" width="9" style="14"/>
    <col min="7244" max="7244" width="11.140625" style="14" bestFit="1" customWidth="1"/>
    <col min="7245" max="7245" width="14.5703125" style="14" bestFit="1" customWidth="1"/>
    <col min="7246" max="7246" width="11.140625" style="14" bestFit="1" customWidth="1"/>
    <col min="7247" max="7247" width="9" style="14"/>
    <col min="7248" max="7248" width="13.140625" style="14" bestFit="1" customWidth="1"/>
    <col min="7249" max="7249" width="15.140625" style="14" bestFit="1" customWidth="1"/>
    <col min="7250" max="7251" width="14.5703125" style="14" bestFit="1" customWidth="1"/>
    <col min="7252" max="7252" width="14.140625" style="14" bestFit="1" customWidth="1"/>
    <col min="7253" max="7253" width="17" style="14" bestFit="1" customWidth="1"/>
    <col min="7254" max="7254" width="14.140625" style="14" bestFit="1" customWidth="1"/>
    <col min="7255" max="7255" width="11.140625" style="14" bestFit="1" customWidth="1"/>
    <col min="7256" max="7256" width="17" style="14" bestFit="1" customWidth="1"/>
    <col min="7257" max="7257" width="14.5703125" style="14" bestFit="1" customWidth="1"/>
    <col min="7258" max="7258" width="11.140625" style="14" bestFit="1" customWidth="1"/>
    <col min="7259" max="7259" width="9" style="14"/>
    <col min="7260" max="7260" width="11.140625" style="14" bestFit="1" customWidth="1"/>
    <col min="7261" max="7261" width="14.5703125" style="14" bestFit="1" customWidth="1"/>
    <col min="7262" max="7262" width="11.140625" style="14" bestFit="1" customWidth="1"/>
    <col min="7263" max="7263" width="9" style="14"/>
    <col min="7264" max="7264" width="13.140625" style="14" bestFit="1" customWidth="1"/>
    <col min="7265" max="7265" width="15.140625" style="14" bestFit="1" customWidth="1"/>
    <col min="7266" max="7267" width="14.5703125" style="14" bestFit="1" customWidth="1"/>
    <col min="7268" max="7268" width="14.140625" style="14" bestFit="1" customWidth="1"/>
    <col min="7269" max="7269" width="17" style="14" bestFit="1" customWidth="1"/>
    <col min="7270" max="7270" width="14.140625" style="14" bestFit="1" customWidth="1"/>
    <col min="7271" max="7271" width="11.140625" style="14" bestFit="1" customWidth="1"/>
    <col min="7272" max="7272" width="17" style="14" bestFit="1" customWidth="1"/>
    <col min="7273" max="7273" width="14.5703125" style="14" bestFit="1" customWidth="1"/>
    <col min="7274" max="7274" width="11.140625" style="14" bestFit="1" customWidth="1"/>
    <col min="7275" max="7275" width="9" style="14"/>
    <col min="7276" max="7276" width="11.140625" style="14" bestFit="1" customWidth="1"/>
    <col min="7277" max="7277" width="14.5703125" style="14" bestFit="1" customWidth="1"/>
    <col min="7278" max="7278" width="11.140625" style="14" bestFit="1" customWidth="1"/>
    <col min="7279" max="7279" width="9" style="14"/>
    <col min="7280" max="7280" width="13.140625" style="14" bestFit="1" customWidth="1"/>
    <col min="7281" max="7281" width="15.140625" style="14" bestFit="1" customWidth="1"/>
    <col min="7282" max="7283" width="14.5703125" style="14" bestFit="1" customWidth="1"/>
    <col min="7284" max="7284" width="14.140625" style="14" bestFit="1" customWidth="1"/>
    <col min="7285" max="7285" width="17" style="14" bestFit="1" customWidth="1"/>
    <col min="7286" max="7286" width="14.140625" style="14" bestFit="1" customWidth="1"/>
    <col min="7287" max="7287" width="11.140625" style="14" bestFit="1" customWidth="1"/>
    <col min="7288" max="7288" width="17" style="14" bestFit="1" customWidth="1"/>
    <col min="7289" max="7289" width="14.5703125" style="14" bestFit="1" customWidth="1"/>
    <col min="7290" max="7290" width="11.140625" style="14" bestFit="1" customWidth="1"/>
    <col min="7291" max="7291" width="9" style="14"/>
    <col min="7292" max="7292" width="11.140625" style="14" bestFit="1" customWidth="1"/>
    <col min="7293" max="7293" width="14.5703125" style="14" bestFit="1" customWidth="1"/>
    <col min="7294" max="7294" width="11.140625" style="14" bestFit="1" customWidth="1"/>
    <col min="7295" max="7295" width="9" style="14"/>
    <col min="7296" max="7296" width="13.140625" style="14" bestFit="1" customWidth="1"/>
    <col min="7297" max="7297" width="15.140625" style="14" bestFit="1" customWidth="1"/>
    <col min="7298" max="7299" width="14.5703125" style="14" bestFit="1" customWidth="1"/>
    <col min="7300" max="7300" width="14.140625" style="14" bestFit="1" customWidth="1"/>
    <col min="7301" max="7301" width="17" style="14" bestFit="1" customWidth="1"/>
    <col min="7302" max="7302" width="14.140625" style="14" bestFit="1" customWidth="1"/>
    <col min="7303" max="7303" width="11.140625" style="14" bestFit="1" customWidth="1"/>
    <col min="7304" max="7304" width="17" style="14" bestFit="1" customWidth="1"/>
    <col min="7305" max="7305" width="14.5703125" style="14" bestFit="1" customWidth="1"/>
    <col min="7306" max="7306" width="11.140625" style="14" bestFit="1" customWidth="1"/>
    <col min="7307" max="7307" width="9" style="14"/>
    <col min="7308" max="7308" width="11.140625" style="14" bestFit="1" customWidth="1"/>
    <col min="7309" max="7309" width="14.5703125" style="14" bestFit="1" customWidth="1"/>
    <col min="7310" max="7310" width="11.140625" style="14" bestFit="1" customWidth="1"/>
    <col min="7311" max="7311" width="9" style="14"/>
    <col min="7312" max="7312" width="13.140625" style="14" bestFit="1" customWidth="1"/>
    <col min="7313" max="7313" width="15.140625" style="14" bestFit="1" customWidth="1"/>
    <col min="7314" max="7315" width="14.5703125" style="14" bestFit="1" customWidth="1"/>
    <col min="7316" max="7316" width="14.140625" style="14" bestFit="1" customWidth="1"/>
    <col min="7317" max="7317" width="17" style="14" bestFit="1" customWidth="1"/>
    <col min="7318" max="7318" width="14.140625" style="14" bestFit="1" customWidth="1"/>
    <col min="7319" max="7319" width="11.140625" style="14" bestFit="1" customWidth="1"/>
    <col min="7320" max="7320" width="17" style="14" bestFit="1" customWidth="1"/>
    <col min="7321" max="7321" width="14.5703125" style="14" bestFit="1" customWidth="1"/>
    <col min="7322" max="7322" width="11.140625" style="14" bestFit="1" customWidth="1"/>
    <col min="7323" max="7323" width="9" style="14"/>
    <col min="7324" max="7324" width="11.140625" style="14" bestFit="1" customWidth="1"/>
    <col min="7325" max="7325" width="14.5703125" style="14" bestFit="1" customWidth="1"/>
    <col min="7326" max="7326" width="11.140625" style="14" bestFit="1" customWidth="1"/>
    <col min="7327" max="7327" width="9" style="14"/>
    <col min="7328" max="7328" width="13.140625" style="14" bestFit="1" customWidth="1"/>
    <col min="7329" max="7329" width="15.140625" style="14" bestFit="1" customWidth="1"/>
    <col min="7330" max="7331" width="14.5703125" style="14" bestFit="1" customWidth="1"/>
    <col min="7332" max="7332" width="14.140625" style="14" bestFit="1" customWidth="1"/>
    <col min="7333" max="7333" width="17" style="14" bestFit="1" customWidth="1"/>
    <col min="7334" max="7334" width="14.140625" style="14" bestFit="1" customWidth="1"/>
    <col min="7335" max="7335" width="11.140625" style="14" bestFit="1" customWidth="1"/>
    <col min="7336" max="7336" width="17" style="14" bestFit="1" customWidth="1"/>
    <col min="7337" max="7337" width="14.5703125" style="14" bestFit="1" customWidth="1"/>
    <col min="7338" max="7338" width="11.140625" style="14" bestFit="1" customWidth="1"/>
    <col min="7339" max="7339" width="9" style="14"/>
    <col min="7340" max="7340" width="11.140625" style="14" bestFit="1" customWidth="1"/>
    <col min="7341" max="7341" width="14.5703125" style="14" bestFit="1" customWidth="1"/>
    <col min="7342" max="7342" width="11.140625" style="14" bestFit="1" customWidth="1"/>
    <col min="7343" max="7343" width="9" style="14"/>
    <col min="7344" max="7344" width="13.140625" style="14" bestFit="1" customWidth="1"/>
    <col min="7345" max="7345" width="15.140625" style="14" bestFit="1" customWidth="1"/>
    <col min="7346" max="7347" width="14.5703125" style="14" bestFit="1" customWidth="1"/>
    <col min="7348" max="7348" width="14.140625" style="14" bestFit="1" customWidth="1"/>
    <col min="7349" max="7349" width="17" style="14" bestFit="1" customWidth="1"/>
    <col min="7350" max="7350" width="14.140625" style="14" bestFit="1" customWidth="1"/>
    <col min="7351" max="7351" width="11.140625" style="14" bestFit="1" customWidth="1"/>
    <col min="7352" max="7352" width="17" style="14" bestFit="1" customWidth="1"/>
    <col min="7353" max="7353" width="14.5703125" style="14" bestFit="1" customWidth="1"/>
    <col min="7354" max="7354" width="11.140625" style="14" bestFit="1" customWidth="1"/>
    <col min="7355" max="7355" width="9" style="14"/>
    <col min="7356" max="7356" width="11.140625" style="14" bestFit="1" customWidth="1"/>
    <col min="7357" max="7357" width="14.5703125" style="14" bestFit="1" customWidth="1"/>
    <col min="7358" max="7358" width="11.140625" style="14" bestFit="1" customWidth="1"/>
    <col min="7359" max="7359" width="9" style="14"/>
    <col min="7360" max="7360" width="13.140625" style="14" bestFit="1" customWidth="1"/>
    <col min="7361" max="7361" width="15.140625" style="14" bestFit="1" customWidth="1"/>
    <col min="7362" max="7363" width="14.5703125" style="14" bestFit="1" customWidth="1"/>
    <col min="7364" max="7364" width="14.140625" style="14" bestFit="1" customWidth="1"/>
    <col min="7365" max="7365" width="17" style="14" bestFit="1" customWidth="1"/>
    <col min="7366" max="7366" width="14.140625" style="14" bestFit="1" customWidth="1"/>
    <col min="7367" max="7367" width="11.140625" style="14" bestFit="1" customWidth="1"/>
    <col min="7368" max="7368" width="17" style="14" bestFit="1" customWidth="1"/>
    <col min="7369" max="7369" width="14.5703125" style="14" bestFit="1" customWidth="1"/>
    <col min="7370" max="7370" width="11.140625" style="14" bestFit="1" customWidth="1"/>
    <col min="7371" max="7371" width="9" style="14"/>
    <col min="7372" max="7372" width="11.140625" style="14" bestFit="1" customWidth="1"/>
    <col min="7373" max="7373" width="14.5703125" style="14" bestFit="1" customWidth="1"/>
    <col min="7374" max="7374" width="11.140625" style="14" bestFit="1" customWidth="1"/>
    <col min="7375" max="7375" width="9" style="14"/>
    <col min="7376" max="7376" width="13.140625" style="14" bestFit="1" customWidth="1"/>
    <col min="7377" max="7377" width="15.140625" style="14" bestFit="1" customWidth="1"/>
    <col min="7378" max="7379" width="14.5703125" style="14" bestFit="1" customWidth="1"/>
    <col min="7380" max="7380" width="14.140625" style="14" bestFit="1" customWidth="1"/>
    <col min="7381" max="7381" width="17" style="14" bestFit="1" customWidth="1"/>
    <col min="7382" max="7382" width="14.140625" style="14" bestFit="1" customWidth="1"/>
    <col min="7383" max="7383" width="11.140625" style="14" bestFit="1" customWidth="1"/>
    <col min="7384" max="7384" width="17" style="14" bestFit="1" customWidth="1"/>
    <col min="7385" max="7385" width="14.5703125" style="14" bestFit="1" customWidth="1"/>
    <col min="7386" max="7386" width="11.140625" style="14" bestFit="1" customWidth="1"/>
    <col min="7387" max="7387" width="9" style="14"/>
    <col min="7388" max="7388" width="11.140625" style="14" bestFit="1" customWidth="1"/>
    <col min="7389" max="7389" width="14.5703125" style="14" bestFit="1" customWidth="1"/>
    <col min="7390" max="7390" width="11.140625" style="14" bestFit="1" customWidth="1"/>
    <col min="7391" max="7391" width="9" style="14"/>
    <col min="7392" max="7392" width="13.140625" style="14" bestFit="1" customWidth="1"/>
    <col min="7393" max="7393" width="15.140625" style="14" bestFit="1" customWidth="1"/>
    <col min="7394" max="7395" width="14.5703125" style="14" bestFit="1" customWidth="1"/>
    <col min="7396" max="7396" width="14.140625" style="14" bestFit="1" customWidth="1"/>
    <col min="7397" max="7397" width="17" style="14" bestFit="1" customWidth="1"/>
    <col min="7398" max="7398" width="14.140625" style="14" bestFit="1" customWidth="1"/>
    <col min="7399" max="7399" width="11.140625" style="14" bestFit="1" customWidth="1"/>
    <col min="7400" max="7400" width="17" style="14" bestFit="1" customWidth="1"/>
    <col min="7401" max="7401" width="14.5703125" style="14" bestFit="1" customWidth="1"/>
    <col min="7402" max="7402" width="11.140625" style="14" bestFit="1" customWidth="1"/>
    <col min="7403" max="7403" width="9" style="14"/>
    <col min="7404" max="7404" width="11.140625" style="14" bestFit="1" customWidth="1"/>
    <col min="7405" max="7405" width="14.5703125" style="14" bestFit="1" customWidth="1"/>
    <col min="7406" max="7406" width="11.140625" style="14" bestFit="1" customWidth="1"/>
    <col min="7407" max="7407" width="9" style="14"/>
    <col min="7408" max="7408" width="13.140625" style="14" bestFit="1" customWidth="1"/>
    <col min="7409" max="7409" width="15.140625" style="14" bestFit="1" customWidth="1"/>
    <col min="7410" max="7411" width="14.5703125" style="14" bestFit="1" customWidth="1"/>
    <col min="7412" max="7412" width="14.140625" style="14" bestFit="1" customWidth="1"/>
    <col min="7413" max="7413" width="17" style="14" bestFit="1" customWidth="1"/>
    <col min="7414" max="7414" width="14.140625" style="14" bestFit="1" customWidth="1"/>
    <col min="7415" max="7415" width="11.140625" style="14" bestFit="1" customWidth="1"/>
    <col min="7416" max="7416" width="17" style="14" bestFit="1" customWidth="1"/>
    <col min="7417" max="7417" width="14.5703125" style="14" bestFit="1" customWidth="1"/>
    <col min="7418" max="7418" width="11.140625" style="14" bestFit="1" customWidth="1"/>
    <col min="7419" max="7419" width="9" style="14"/>
    <col min="7420" max="7420" width="9.140625" style="14" customWidth="1"/>
    <col min="7421" max="7421" width="0" style="14" hidden="1" customWidth="1"/>
    <col min="7422" max="7423" width="10.42578125" style="14" bestFit="1" customWidth="1"/>
    <col min="7424" max="7424" width="8.42578125" style="14" bestFit="1" customWidth="1"/>
    <col min="7425" max="7425" width="14.5703125" style="14" customWidth="1"/>
    <col min="7426" max="7426" width="14.140625" style="14" bestFit="1" customWidth="1"/>
    <col min="7427" max="7427" width="10.5703125" style="14" customWidth="1"/>
    <col min="7428" max="7428" width="11.85546875" style="14" customWidth="1"/>
    <col min="7429" max="7429" width="15.42578125" style="14" bestFit="1" customWidth="1"/>
    <col min="7430" max="7430" width="15.140625" style="14" bestFit="1" customWidth="1"/>
    <col min="7431" max="7431" width="11.42578125" style="14" bestFit="1" customWidth="1"/>
    <col min="7432" max="7432" width="9.42578125" style="14" bestFit="1" customWidth="1"/>
    <col min="7433" max="7433" width="13.5703125" style="14" customWidth="1"/>
    <col min="7434" max="7435" width="8.42578125" style="14" bestFit="1" customWidth="1"/>
    <col min="7436" max="7436" width="10.42578125" style="14" bestFit="1" customWidth="1"/>
    <col min="7437" max="7437" width="14.140625" style="14" customWidth="1"/>
    <col min="7438" max="7438" width="9" style="14"/>
    <col min="7439" max="7439" width="14.140625" style="14" bestFit="1" customWidth="1"/>
    <col min="7440" max="7499" width="9" style="14"/>
    <col min="7500" max="7500" width="11.140625" style="14" bestFit="1" customWidth="1"/>
    <col min="7501" max="7501" width="14.5703125" style="14" bestFit="1" customWidth="1"/>
    <col min="7502" max="7502" width="11.140625" style="14" bestFit="1" customWidth="1"/>
    <col min="7503" max="7503" width="9" style="14"/>
    <col min="7504" max="7504" width="13.140625" style="14" bestFit="1" customWidth="1"/>
    <col min="7505" max="7505" width="15.140625" style="14" bestFit="1" customWidth="1"/>
    <col min="7506" max="7507" width="14.5703125" style="14" bestFit="1" customWidth="1"/>
    <col min="7508" max="7508" width="14.140625" style="14" bestFit="1" customWidth="1"/>
    <col min="7509" max="7509" width="17" style="14" bestFit="1" customWidth="1"/>
    <col min="7510" max="7510" width="14.140625" style="14" bestFit="1" customWidth="1"/>
    <col min="7511" max="7511" width="11.140625" style="14" bestFit="1" customWidth="1"/>
    <col min="7512" max="7512" width="17" style="14" bestFit="1" customWidth="1"/>
    <col min="7513" max="7513" width="14.5703125" style="14" bestFit="1" customWidth="1"/>
    <col min="7514" max="7514" width="11.140625" style="14" bestFit="1" customWidth="1"/>
    <col min="7515" max="7515" width="9" style="14"/>
    <col min="7516" max="7516" width="11.140625" style="14" bestFit="1" customWidth="1"/>
    <col min="7517" max="7517" width="14.5703125" style="14" bestFit="1" customWidth="1"/>
    <col min="7518" max="7518" width="11.140625" style="14" bestFit="1" customWidth="1"/>
    <col min="7519" max="7519" width="9" style="14"/>
    <col min="7520" max="7520" width="13.140625" style="14" bestFit="1" customWidth="1"/>
    <col min="7521" max="7521" width="15.140625" style="14" bestFit="1" customWidth="1"/>
    <col min="7522" max="7523" width="14.5703125" style="14" bestFit="1" customWidth="1"/>
    <col min="7524" max="7524" width="14.140625" style="14" bestFit="1" customWidth="1"/>
    <col min="7525" max="7525" width="17" style="14" bestFit="1" customWidth="1"/>
    <col min="7526" max="7526" width="14.140625" style="14" bestFit="1" customWidth="1"/>
    <col min="7527" max="7527" width="11.140625" style="14" bestFit="1" customWidth="1"/>
    <col min="7528" max="7528" width="17" style="14" bestFit="1" customWidth="1"/>
    <col min="7529" max="7529" width="14.5703125" style="14" bestFit="1" customWidth="1"/>
    <col min="7530" max="7530" width="11.140625" style="14" bestFit="1" customWidth="1"/>
    <col min="7531" max="7531" width="9" style="14"/>
    <col min="7532" max="7532" width="11.140625" style="14" bestFit="1" customWidth="1"/>
    <col min="7533" max="7533" width="14.5703125" style="14" bestFit="1" customWidth="1"/>
    <col min="7534" max="7534" width="11.140625" style="14" bestFit="1" customWidth="1"/>
    <col min="7535" max="7535" width="9" style="14"/>
    <col min="7536" max="7536" width="13.140625" style="14" bestFit="1" customWidth="1"/>
    <col min="7537" max="7537" width="15.140625" style="14" bestFit="1" customWidth="1"/>
    <col min="7538" max="7539" width="14.5703125" style="14" bestFit="1" customWidth="1"/>
    <col min="7540" max="7540" width="14.140625" style="14" bestFit="1" customWidth="1"/>
    <col min="7541" max="7541" width="17" style="14" bestFit="1" customWidth="1"/>
    <col min="7542" max="7542" width="14.140625" style="14" bestFit="1" customWidth="1"/>
    <col min="7543" max="7543" width="11.140625" style="14" bestFit="1" customWidth="1"/>
    <col min="7544" max="7544" width="17" style="14" bestFit="1" customWidth="1"/>
    <col min="7545" max="7545" width="14.5703125" style="14" bestFit="1" customWidth="1"/>
    <col min="7546" max="7546" width="11.140625" style="14" bestFit="1" customWidth="1"/>
    <col min="7547" max="7547" width="9" style="14"/>
    <col min="7548" max="7548" width="11.140625" style="14" bestFit="1" customWidth="1"/>
    <col min="7549" max="7549" width="14.5703125" style="14" bestFit="1" customWidth="1"/>
    <col min="7550" max="7550" width="11.140625" style="14" bestFit="1" customWidth="1"/>
    <col min="7551" max="7551" width="9" style="14"/>
    <col min="7552" max="7552" width="13.140625" style="14" bestFit="1" customWidth="1"/>
    <col min="7553" max="7553" width="15.140625" style="14" bestFit="1" customWidth="1"/>
    <col min="7554" max="7555" width="14.5703125" style="14" bestFit="1" customWidth="1"/>
    <col min="7556" max="7556" width="14.140625" style="14" bestFit="1" customWidth="1"/>
    <col min="7557" max="7557" width="17" style="14" bestFit="1" customWidth="1"/>
    <col min="7558" max="7558" width="14.140625" style="14" bestFit="1" customWidth="1"/>
    <col min="7559" max="7559" width="11.140625" style="14" bestFit="1" customWidth="1"/>
    <col min="7560" max="7560" width="17" style="14" bestFit="1" customWidth="1"/>
    <col min="7561" max="7561" width="14.5703125" style="14" bestFit="1" customWidth="1"/>
    <col min="7562" max="7562" width="11.140625" style="14" bestFit="1" customWidth="1"/>
    <col min="7563" max="7563" width="9" style="14"/>
    <col min="7564" max="7564" width="11.140625" style="14" bestFit="1" customWidth="1"/>
    <col min="7565" max="7565" width="14.5703125" style="14" bestFit="1" customWidth="1"/>
    <col min="7566" max="7566" width="11.140625" style="14" bestFit="1" customWidth="1"/>
    <col min="7567" max="7567" width="9" style="14"/>
    <col min="7568" max="7568" width="13.140625" style="14" bestFit="1" customWidth="1"/>
    <col min="7569" max="7569" width="15.140625" style="14" bestFit="1" customWidth="1"/>
    <col min="7570" max="7571" width="14.5703125" style="14" bestFit="1" customWidth="1"/>
    <col min="7572" max="7572" width="14.140625" style="14" bestFit="1" customWidth="1"/>
    <col min="7573" max="7573" width="17" style="14" bestFit="1" customWidth="1"/>
    <col min="7574" max="7574" width="14.140625" style="14" bestFit="1" customWidth="1"/>
    <col min="7575" max="7575" width="11.140625" style="14" bestFit="1" customWidth="1"/>
    <col min="7576" max="7576" width="17" style="14" bestFit="1" customWidth="1"/>
    <col min="7577" max="7577" width="14.5703125" style="14" bestFit="1" customWidth="1"/>
    <col min="7578" max="7578" width="11.140625" style="14" bestFit="1" customWidth="1"/>
    <col min="7579" max="7579" width="9" style="14"/>
    <col min="7580" max="7580" width="11.140625" style="14" bestFit="1" customWidth="1"/>
    <col min="7581" max="7581" width="14.5703125" style="14" bestFit="1" customWidth="1"/>
    <col min="7582" max="7582" width="11.140625" style="14" bestFit="1" customWidth="1"/>
    <col min="7583" max="7583" width="9" style="14"/>
    <col min="7584" max="7584" width="13.140625" style="14" bestFit="1" customWidth="1"/>
    <col min="7585" max="7585" width="15.140625" style="14" bestFit="1" customWidth="1"/>
    <col min="7586" max="7587" width="14.5703125" style="14" bestFit="1" customWidth="1"/>
    <col min="7588" max="7588" width="14.140625" style="14" bestFit="1" customWidth="1"/>
    <col min="7589" max="7589" width="17" style="14" bestFit="1" customWidth="1"/>
    <col min="7590" max="7590" width="14.140625" style="14" bestFit="1" customWidth="1"/>
    <col min="7591" max="7591" width="11.140625" style="14" bestFit="1" customWidth="1"/>
    <col min="7592" max="7592" width="17" style="14" bestFit="1" customWidth="1"/>
    <col min="7593" max="7593" width="14.5703125" style="14" bestFit="1" customWidth="1"/>
    <col min="7594" max="7594" width="11.140625" style="14" bestFit="1" customWidth="1"/>
    <col min="7595" max="7595" width="9" style="14"/>
    <col min="7596" max="7596" width="11.140625" style="14" bestFit="1" customWidth="1"/>
    <col min="7597" max="7597" width="14.5703125" style="14" bestFit="1" customWidth="1"/>
    <col min="7598" max="7598" width="11.140625" style="14" bestFit="1" customWidth="1"/>
    <col min="7599" max="7599" width="9" style="14"/>
    <col min="7600" max="7600" width="13.140625" style="14" bestFit="1" customWidth="1"/>
    <col min="7601" max="7601" width="15.140625" style="14" bestFit="1" customWidth="1"/>
    <col min="7602" max="7603" width="14.5703125" style="14" bestFit="1" customWidth="1"/>
    <col min="7604" max="7604" width="14.140625" style="14" bestFit="1" customWidth="1"/>
    <col min="7605" max="7605" width="17" style="14" bestFit="1" customWidth="1"/>
    <col min="7606" max="7606" width="14.140625" style="14" bestFit="1" customWidth="1"/>
    <col min="7607" max="7607" width="11.140625" style="14" bestFit="1" customWidth="1"/>
    <col min="7608" max="7608" width="17" style="14" bestFit="1" customWidth="1"/>
    <col min="7609" max="7609" width="14.5703125" style="14" bestFit="1" customWidth="1"/>
    <col min="7610" max="7610" width="11.140625" style="14" bestFit="1" customWidth="1"/>
    <col min="7611" max="7611" width="9" style="14"/>
    <col min="7612" max="7612" width="11.140625" style="14" bestFit="1" customWidth="1"/>
    <col min="7613" max="7613" width="14.5703125" style="14" bestFit="1" customWidth="1"/>
    <col min="7614" max="7614" width="11.140625" style="14" bestFit="1" customWidth="1"/>
    <col min="7615" max="7615" width="9" style="14"/>
    <col min="7616" max="7616" width="13.140625" style="14" bestFit="1" customWidth="1"/>
    <col min="7617" max="7617" width="15.140625" style="14" bestFit="1" customWidth="1"/>
    <col min="7618" max="7619" width="14.5703125" style="14" bestFit="1" customWidth="1"/>
    <col min="7620" max="7620" width="14.140625" style="14" bestFit="1" customWidth="1"/>
    <col min="7621" max="7621" width="17" style="14" bestFit="1" customWidth="1"/>
    <col min="7622" max="7622" width="14.140625" style="14" bestFit="1" customWidth="1"/>
    <col min="7623" max="7623" width="11.140625" style="14" bestFit="1" customWidth="1"/>
    <col min="7624" max="7624" width="17" style="14" bestFit="1" customWidth="1"/>
    <col min="7625" max="7625" width="14.5703125" style="14" bestFit="1" customWidth="1"/>
    <col min="7626" max="7626" width="11.140625" style="14" bestFit="1" customWidth="1"/>
    <col min="7627" max="7627" width="9" style="14"/>
    <col min="7628" max="7628" width="11.140625" style="14" bestFit="1" customWidth="1"/>
    <col min="7629" max="7629" width="14.5703125" style="14" bestFit="1" customWidth="1"/>
    <col min="7630" max="7630" width="11.140625" style="14" bestFit="1" customWidth="1"/>
    <col min="7631" max="7631" width="9" style="14"/>
    <col min="7632" max="7632" width="13.140625" style="14" bestFit="1" customWidth="1"/>
    <col min="7633" max="7633" width="15.140625" style="14" bestFit="1" customWidth="1"/>
    <col min="7634" max="7635" width="14.5703125" style="14" bestFit="1" customWidth="1"/>
    <col min="7636" max="7636" width="14.140625" style="14" bestFit="1" customWidth="1"/>
    <col min="7637" max="7637" width="17" style="14" bestFit="1" customWidth="1"/>
    <col min="7638" max="7638" width="14.140625" style="14" bestFit="1" customWidth="1"/>
    <col min="7639" max="7639" width="11.140625" style="14" bestFit="1" customWidth="1"/>
    <col min="7640" max="7640" width="17" style="14" bestFit="1" customWidth="1"/>
    <col min="7641" max="7641" width="14.5703125" style="14" bestFit="1" customWidth="1"/>
    <col min="7642" max="7642" width="11.140625" style="14" bestFit="1" customWidth="1"/>
    <col min="7643" max="7643" width="9" style="14"/>
    <col min="7644" max="7644" width="11.140625" style="14" bestFit="1" customWidth="1"/>
    <col min="7645" max="7645" width="14.5703125" style="14" bestFit="1" customWidth="1"/>
    <col min="7646" max="7646" width="11.140625" style="14" bestFit="1" customWidth="1"/>
    <col min="7647" max="7647" width="9" style="14"/>
    <col min="7648" max="7648" width="13.140625" style="14" bestFit="1" customWidth="1"/>
    <col min="7649" max="7649" width="15.140625" style="14" bestFit="1" customWidth="1"/>
    <col min="7650" max="7651" width="14.5703125" style="14" bestFit="1" customWidth="1"/>
    <col min="7652" max="7652" width="14.140625" style="14" bestFit="1" customWidth="1"/>
    <col min="7653" max="7653" width="17" style="14" bestFit="1" customWidth="1"/>
    <col min="7654" max="7654" width="14.140625" style="14" bestFit="1" customWidth="1"/>
    <col min="7655" max="7655" width="11.140625" style="14" bestFit="1" customWidth="1"/>
    <col min="7656" max="7656" width="17" style="14" bestFit="1" customWidth="1"/>
    <col min="7657" max="7657" width="14.5703125" style="14" bestFit="1" customWidth="1"/>
    <col min="7658" max="7658" width="11.140625" style="14" bestFit="1" customWidth="1"/>
    <col min="7659" max="7659" width="9" style="14"/>
    <col min="7660" max="7660" width="11.140625" style="14" bestFit="1" customWidth="1"/>
    <col min="7661" max="7661" width="14.5703125" style="14" bestFit="1" customWidth="1"/>
    <col min="7662" max="7662" width="11.140625" style="14" bestFit="1" customWidth="1"/>
    <col min="7663" max="7663" width="9" style="14"/>
    <col min="7664" max="7664" width="13.140625" style="14" bestFit="1" customWidth="1"/>
    <col min="7665" max="7665" width="15.140625" style="14" bestFit="1" customWidth="1"/>
    <col min="7666" max="7667" width="14.5703125" style="14" bestFit="1" customWidth="1"/>
    <col min="7668" max="7668" width="14.140625" style="14" bestFit="1" customWidth="1"/>
    <col min="7669" max="7669" width="17" style="14" bestFit="1" customWidth="1"/>
    <col min="7670" max="7670" width="14.140625" style="14" bestFit="1" customWidth="1"/>
    <col min="7671" max="7671" width="11.140625" style="14" bestFit="1" customWidth="1"/>
    <col min="7672" max="7672" width="17" style="14" bestFit="1" customWidth="1"/>
    <col min="7673" max="7673" width="14.5703125" style="14" bestFit="1" customWidth="1"/>
    <col min="7674" max="7674" width="11.140625" style="14" bestFit="1" customWidth="1"/>
    <col min="7675" max="7675" width="9" style="14"/>
    <col min="7676" max="7676" width="9.140625" style="14" customWidth="1"/>
    <col min="7677" max="7677" width="0" style="14" hidden="1" customWidth="1"/>
    <col min="7678" max="7679" width="10.42578125" style="14" bestFit="1" customWidth="1"/>
    <col min="7680" max="7680" width="8.42578125" style="14" bestFit="1" customWidth="1"/>
    <col min="7681" max="7681" width="14.5703125" style="14" customWidth="1"/>
    <col min="7682" max="7682" width="14.140625" style="14" bestFit="1" customWidth="1"/>
    <col min="7683" max="7683" width="10.5703125" style="14" customWidth="1"/>
    <col min="7684" max="7684" width="11.85546875" style="14" customWidth="1"/>
    <col min="7685" max="7685" width="15.42578125" style="14" bestFit="1" customWidth="1"/>
    <col min="7686" max="7686" width="15.140625" style="14" bestFit="1" customWidth="1"/>
    <col min="7687" max="7687" width="11.42578125" style="14" bestFit="1" customWidth="1"/>
    <col min="7688" max="7688" width="9.42578125" style="14" bestFit="1" customWidth="1"/>
    <col min="7689" max="7689" width="13.5703125" style="14" customWidth="1"/>
    <col min="7690" max="7691" width="8.42578125" style="14" bestFit="1" customWidth="1"/>
    <col min="7692" max="7692" width="10.42578125" style="14" bestFit="1" customWidth="1"/>
    <col min="7693" max="7693" width="14.140625" style="14" customWidth="1"/>
    <col min="7694" max="7694" width="9" style="14"/>
    <col min="7695" max="7695" width="14.140625" style="14" bestFit="1" customWidth="1"/>
    <col min="7696" max="7755" width="9" style="14"/>
    <col min="7756" max="7756" width="11.140625" style="14" bestFit="1" customWidth="1"/>
    <col min="7757" max="7757" width="14.5703125" style="14" bestFit="1" customWidth="1"/>
    <col min="7758" max="7758" width="11.140625" style="14" bestFit="1" customWidth="1"/>
    <col min="7759" max="7759" width="9" style="14"/>
    <col min="7760" max="7760" width="13.140625" style="14" bestFit="1" customWidth="1"/>
    <col min="7761" max="7761" width="15.140625" style="14" bestFit="1" customWidth="1"/>
    <col min="7762" max="7763" width="14.5703125" style="14" bestFit="1" customWidth="1"/>
    <col min="7764" max="7764" width="14.140625" style="14" bestFit="1" customWidth="1"/>
    <col min="7765" max="7765" width="17" style="14" bestFit="1" customWidth="1"/>
    <col min="7766" max="7766" width="14.140625" style="14" bestFit="1" customWidth="1"/>
    <col min="7767" max="7767" width="11.140625" style="14" bestFit="1" customWidth="1"/>
    <col min="7768" max="7768" width="17" style="14" bestFit="1" customWidth="1"/>
    <col min="7769" max="7769" width="14.5703125" style="14" bestFit="1" customWidth="1"/>
    <col min="7770" max="7770" width="11.140625" style="14" bestFit="1" customWidth="1"/>
    <col min="7771" max="7771" width="9" style="14"/>
    <col min="7772" max="7772" width="11.140625" style="14" bestFit="1" customWidth="1"/>
    <col min="7773" max="7773" width="14.5703125" style="14" bestFit="1" customWidth="1"/>
    <col min="7774" max="7774" width="11.140625" style="14" bestFit="1" customWidth="1"/>
    <col min="7775" max="7775" width="9" style="14"/>
    <col min="7776" max="7776" width="13.140625" style="14" bestFit="1" customWidth="1"/>
    <col min="7777" max="7777" width="15.140625" style="14" bestFit="1" customWidth="1"/>
    <col min="7778" max="7779" width="14.5703125" style="14" bestFit="1" customWidth="1"/>
    <col min="7780" max="7780" width="14.140625" style="14" bestFit="1" customWidth="1"/>
    <col min="7781" max="7781" width="17" style="14" bestFit="1" customWidth="1"/>
    <col min="7782" max="7782" width="14.140625" style="14" bestFit="1" customWidth="1"/>
    <col min="7783" max="7783" width="11.140625" style="14" bestFit="1" customWidth="1"/>
    <col min="7784" max="7784" width="17" style="14" bestFit="1" customWidth="1"/>
    <col min="7785" max="7785" width="14.5703125" style="14" bestFit="1" customWidth="1"/>
    <col min="7786" max="7786" width="11.140625" style="14" bestFit="1" customWidth="1"/>
    <col min="7787" max="7787" width="9" style="14"/>
    <col min="7788" max="7788" width="11.140625" style="14" bestFit="1" customWidth="1"/>
    <col min="7789" max="7789" width="14.5703125" style="14" bestFit="1" customWidth="1"/>
    <col min="7790" max="7790" width="11.140625" style="14" bestFit="1" customWidth="1"/>
    <col min="7791" max="7791" width="9" style="14"/>
    <col min="7792" max="7792" width="13.140625" style="14" bestFit="1" customWidth="1"/>
    <col min="7793" max="7793" width="15.140625" style="14" bestFit="1" customWidth="1"/>
    <col min="7794" max="7795" width="14.5703125" style="14" bestFit="1" customWidth="1"/>
    <col min="7796" max="7796" width="14.140625" style="14" bestFit="1" customWidth="1"/>
    <col min="7797" max="7797" width="17" style="14" bestFit="1" customWidth="1"/>
    <col min="7798" max="7798" width="14.140625" style="14" bestFit="1" customWidth="1"/>
    <col min="7799" max="7799" width="11.140625" style="14" bestFit="1" customWidth="1"/>
    <col min="7800" max="7800" width="17" style="14" bestFit="1" customWidth="1"/>
    <col min="7801" max="7801" width="14.5703125" style="14" bestFit="1" customWidth="1"/>
    <col min="7802" max="7802" width="11.140625" style="14" bestFit="1" customWidth="1"/>
    <col min="7803" max="7803" width="9" style="14"/>
    <col min="7804" max="7804" width="11.140625" style="14" bestFit="1" customWidth="1"/>
    <col min="7805" max="7805" width="14.5703125" style="14" bestFit="1" customWidth="1"/>
    <col min="7806" max="7806" width="11.140625" style="14" bestFit="1" customWidth="1"/>
    <col min="7807" max="7807" width="9" style="14"/>
    <col min="7808" max="7808" width="13.140625" style="14" bestFit="1" customWidth="1"/>
    <col min="7809" max="7809" width="15.140625" style="14" bestFit="1" customWidth="1"/>
    <col min="7810" max="7811" width="14.5703125" style="14" bestFit="1" customWidth="1"/>
    <col min="7812" max="7812" width="14.140625" style="14" bestFit="1" customWidth="1"/>
    <col min="7813" max="7813" width="17" style="14" bestFit="1" customWidth="1"/>
    <col min="7814" max="7814" width="14.140625" style="14" bestFit="1" customWidth="1"/>
    <col min="7815" max="7815" width="11.140625" style="14" bestFit="1" customWidth="1"/>
    <col min="7816" max="7816" width="17" style="14" bestFit="1" customWidth="1"/>
    <col min="7817" max="7817" width="14.5703125" style="14" bestFit="1" customWidth="1"/>
    <col min="7818" max="7818" width="11.140625" style="14" bestFit="1" customWidth="1"/>
    <col min="7819" max="7819" width="9" style="14"/>
    <col min="7820" max="7820" width="11.140625" style="14" bestFit="1" customWidth="1"/>
    <col min="7821" max="7821" width="14.5703125" style="14" bestFit="1" customWidth="1"/>
    <col min="7822" max="7822" width="11.140625" style="14" bestFit="1" customWidth="1"/>
    <col min="7823" max="7823" width="9" style="14"/>
    <col min="7824" max="7824" width="13.140625" style="14" bestFit="1" customWidth="1"/>
    <col min="7825" max="7825" width="15.140625" style="14" bestFit="1" customWidth="1"/>
    <col min="7826" max="7827" width="14.5703125" style="14" bestFit="1" customWidth="1"/>
    <col min="7828" max="7828" width="14.140625" style="14" bestFit="1" customWidth="1"/>
    <col min="7829" max="7829" width="17" style="14" bestFit="1" customWidth="1"/>
    <col min="7830" max="7830" width="14.140625" style="14" bestFit="1" customWidth="1"/>
    <col min="7831" max="7831" width="11.140625" style="14" bestFit="1" customWidth="1"/>
    <col min="7832" max="7832" width="17" style="14" bestFit="1" customWidth="1"/>
    <col min="7833" max="7833" width="14.5703125" style="14" bestFit="1" customWidth="1"/>
    <col min="7834" max="7834" width="11.140625" style="14" bestFit="1" customWidth="1"/>
    <col min="7835" max="7835" width="9" style="14"/>
    <col min="7836" max="7836" width="11.140625" style="14" bestFit="1" customWidth="1"/>
    <col min="7837" max="7837" width="14.5703125" style="14" bestFit="1" customWidth="1"/>
    <col min="7838" max="7838" width="11.140625" style="14" bestFit="1" customWidth="1"/>
    <col min="7839" max="7839" width="9" style="14"/>
    <col min="7840" max="7840" width="13.140625" style="14" bestFit="1" customWidth="1"/>
    <col min="7841" max="7841" width="15.140625" style="14" bestFit="1" customWidth="1"/>
    <col min="7842" max="7843" width="14.5703125" style="14" bestFit="1" customWidth="1"/>
    <col min="7844" max="7844" width="14.140625" style="14" bestFit="1" customWidth="1"/>
    <col min="7845" max="7845" width="17" style="14" bestFit="1" customWidth="1"/>
    <col min="7846" max="7846" width="14.140625" style="14" bestFit="1" customWidth="1"/>
    <col min="7847" max="7847" width="11.140625" style="14" bestFit="1" customWidth="1"/>
    <col min="7848" max="7848" width="17" style="14" bestFit="1" customWidth="1"/>
    <col min="7849" max="7849" width="14.5703125" style="14" bestFit="1" customWidth="1"/>
    <col min="7850" max="7850" width="11.140625" style="14" bestFit="1" customWidth="1"/>
    <col min="7851" max="7851" width="9" style="14"/>
    <col min="7852" max="7852" width="11.140625" style="14" bestFit="1" customWidth="1"/>
    <col min="7853" max="7853" width="14.5703125" style="14" bestFit="1" customWidth="1"/>
    <col min="7854" max="7854" width="11.140625" style="14" bestFit="1" customWidth="1"/>
    <col min="7855" max="7855" width="9" style="14"/>
    <col min="7856" max="7856" width="13.140625" style="14" bestFit="1" customWidth="1"/>
    <col min="7857" max="7857" width="15.140625" style="14" bestFit="1" customWidth="1"/>
    <col min="7858" max="7859" width="14.5703125" style="14" bestFit="1" customWidth="1"/>
    <col min="7860" max="7860" width="14.140625" style="14" bestFit="1" customWidth="1"/>
    <col min="7861" max="7861" width="17" style="14" bestFit="1" customWidth="1"/>
    <col min="7862" max="7862" width="14.140625" style="14" bestFit="1" customWidth="1"/>
    <col min="7863" max="7863" width="11.140625" style="14" bestFit="1" customWidth="1"/>
    <col min="7864" max="7864" width="17" style="14" bestFit="1" customWidth="1"/>
    <col min="7865" max="7865" width="14.5703125" style="14" bestFit="1" customWidth="1"/>
    <col min="7866" max="7866" width="11.140625" style="14" bestFit="1" customWidth="1"/>
    <col min="7867" max="7867" width="9" style="14"/>
    <col min="7868" max="7868" width="11.140625" style="14" bestFit="1" customWidth="1"/>
    <col min="7869" max="7869" width="14.5703125" style="14" bestFit="1" customWidth="1"/>
    <col min="7870" max="7870" width="11.140625" style="14" bestFit="1" customWidth="1"/>
    <col min="7871" max="7871" width="9" style="14"/>
    <col min="7872" max="7872" width="13.140625" style="14" bestFit="1" customWidth="1"/>
    <col min="7873" max="7873" width="15.140625" style="14" bestFit="1" customWidth="1"/>
    <col min="7874" max="7875" width="14.5703125" style="14" bestFit="1" customWidth="1"/>
    <col min="7876" max="7876" width="14.140625" style="14" bestFit="1" customWidth="1"/>
    <col min="7877" max="7877" width="17" style="14" bestFit="1" customWidth="1"/>
    <col min="7878" max="7878" width="14.140625" style="14" bestFit="1" customWidth="1"/>
    <col min="7879" max="7879" width="11.140625" style="14" bestFit="1" customWidth="1"/>
    <col min="7880" max="7880" width="17" style="14" bestFit="1" customWidth="1"/>
    <col min="7881" max="7881" width="14.5703125" style="14" bestFit="1" customWidth="1"/>
    <col min="7882" max="7882" width="11.140625" style="14" bestFit="1" customWidth="1"/>
    <col min="7883" max="7883" width="9" style="14"/>
    <col min="7884" max="7884" width="11.140625" style="14" bestFit="1" customWidth="1"/>
    <col min="7885" max="7885" width="14.5703125" style="14" bestFit="1" customWidth="1"/>
    <col min="7886" max="7886" width="11.140625" style="14" bestFit="1" customWidth="1"/>
    <col min="7887" max="7887" width="9" style="14"/>
    <col min="7888" max="7888" width="13.140625" style="14" bestFit="1" customWidth="1"/>
    <col min="7889" max="7889" width="15.140625" style="14" bestFit="1" customWidth="1"/>
    <col min="7890" max="7891" width="14.5703125" style="14" bestFit="1" customWidth="1"/>
    <col min="7892" max="7892" width="14.140625" style="14" bestFit="1" customWidth="1"/>
    <col min="7893" max="7893" width="17" style="14" bestFit="1" customWidth="1"/>
    <col min="7894" max="7894" width="14.140625" style="14" bestFit="1" customWidth="1"/>
    <col min="7895" max="7895" width="11.140625" style="14" bestFit="1" customWidth="1"/>
    <col min="7896" max="7896" width="17" style="14" bestFit="1" customWidth="1"/>
    <col min="7897" max="7897" width="14.5703125" style="14" bestFit="1" customWidth="1"/>
    <col min="7898" max="7898" width="11.140625" style="14" bestFit="1" customWidth="1"/>
    <col min="7899" max="7899" width="9" style="14"/>
    <col min="7900" max="7900" width="11.140625" style="14" bestFit="1" customWidth="1"/>
    <col min="7901" max="7901" width="14.5703125" style="14" bestFit="1" customWidth="1"/>
    <col min="7902" max="7902" width="11.140625" style="14" bestFit="1" customWidth="1"/>
    <col min="7903" max="7903" width="9" style="14"/>
    <col min="7904" max="7904" width="13.140625" style="14" bestFit="1" customWidth="1"/>
    <col min="7905" max="7905" width="15.140625" style="14" bestFit="1" customWidth="1"/>
    <col min="7906" max="7907" width="14.5703125" style="14" bestFit="1" customWidth="1"/>
    <col min="7908" max="7908" width="14.140625" style="14" bestFit="1" customWidth="1"/>
    <col min="7909" max="7909" width="17" style="14" bestFit="1" customWidth="1"/>
    <col min="7910" max="7910" width="14.140625" style="14" bestFit="1" customWidth="1"/>
    <col min="7911" max="7911" width="11.140625" style="14" bestFit="1" customWidth="1"/>
    <col min="7912" max="7912" width="17" style="14" bestFit="1" customWidth="1"/>
    <col min="7913" max="7913" width="14.5703125" style="14" bestFit="1" customWidth="1"/>
    <col min="7914" max="7914" width="11.140625" style="14" bestFit="1" customWidth="1"/>
    <col min="7915" max="7915" width="9" style="14"/>
    <col min="7916" max="7916" width="11.140625" style="14" bestFit="1" customWidth="1"/>
    <col min="7917" max="7917" width="14.5703125" style="14" bestFit="1" customWidth="1"/>
    <col min="7918" max="7918" width="11.140625" style="14" bestFit="1" customWidth="1"/>
    <col min="7919" max="7919" width="9" style="14"/>
    <col min="7920" max="7920" width="13.140625" style="14" bestFit="1" customWidth="1"/>
    <col min="7921" max="7921" width="15.140625" style="14" bestFit="1" customWidth="1"/>
    <col min="7922" max="7923" width="14.5703125" style="14" bestFit="1" customWidth="1"/>
    <col min="7924" max="7924" width="14.140625" style="14" bestFit="1" customWidth="1"/>
    <col min="7925" max="7925" width="17" style="14" bestFit="1" customWidth="1"/>
    <col min="7926" max="7926" width="14.140625" style="14" bestFit="1" customWidth="1"/>
    <col min="7927" max="7927" width="11.140625" style="14" bestFit="1" customWidth="1"/>
    <col min="7928" max="7928" width="17" style="14" bestFit="1" customWidth="1"/>
    <col min="7929" max="7929" width="14.5703125" style="14" bestFit="1" customWidth="1"/>
    <col min="7930" max="7930" width="11.140625" style="14" bestFit="1" customWidth="1"/>
    <col min="7931" max="7931" width="9" style="14"/>
    <col min="7932" max="7932" width="9.140625" style="14" customWidth="1"/>
    <col min="7933" max="7933" width="0" style="14" hidden="1" customWidth="1"/>
    <col min="7934" max="7935" width="10.42578125" style="14" bestFit="1" customWidth="1"/>
    <col min="7936" max="7936" width="8.42578125" style="14" bestFit="1" customWidth="1"/>
    <col min="7937" max="7937" width="14.5703125" style="14" customWidth="1"/>
    <col min="7938" max="7938" width="14.140625" style="14" bestFit="1" customWidth="1"/>
    <col min="7939" max="7939" width="10.5703125" style="14" customWidth="1"/>
    <col min="7940" max="7940" width="11.85546875" style="14" customWidth="1"/>
    <col min="7941" max="7941" width="15.42578125" style="14" bestFit="1" customWidth="1"/>
    <col min="7942" max="7942" width="15.140625" style="14" bestFit="1" customWidth="1"/>
    <col min="7943" max="7943" width="11.42578125" style="14" bestFit="1" customWidth="1"/>
    <col min="7944" max="7944" width="9.42578125" style="14" bestFit="1" customWidth="1"/>
    <col min="7945" max="7945" width="13.5703125" style="14" customWidth="1"/>
    <col min="7946" max="7947" width="8.42578125" style="14" bestFit="1" customWidth="1"/>
    <col min="7948" max="7948" width="10.42578125" style="14" bestFit="1" customWidth="1"/>
    <col min="7949" max="7949" width="14.140625" style="14" customWidth="1"/>
    <col min="7950" max="7950" width="9" style="14"/>
    <col min="7951" max="7951" width="14.140625" style="14" bestFit="1" customWidth="1"/>
    <col min="7952" max="8011" width="9" style="14"/>
    <col min="8012" max="8012" width="11.140625" style="14" bestFit="1" customWidth="1"/>
    <col min="8013" max="8013" width="14.5703125" style="14" bestFit="1" customWidth="1"/>
    <col min="8014" max="8014" width="11.140625" style="14" bestFit="1" customWidth="1"/>
    <col min="8015" max="8015" width="9" style="14"/>
    <col min="8016" max="8016" width="13.140625" style="14" bestFit="1" customWidth="1"/>
    <col min="8017" max="8017" width="15.140625" style="14" bestFit="1" customWidth="1"/>
    <col min="8018" max="8019" width="14.5703125" style="14" bestFit="1" customWidth="1"/>
    <col min="8020" max="8020" width="14.140625" style="14" bestFit="1" customWidth="1"/>
    <col min="8021" max="8021" width="17" style="14" bestFit="1" customWidth="1"/>
    <col min="8022" max="8022" width="14.140625" style="14" bestFit="1" customWidth="1"/>
    <col min="8023" max="8023" width="11.140625" style="14" bestFit="1" customWidth="1"/>
    <col min="8024" max="8024" width="17" style="14" bestFit="1" customWidth="1"/>
    <col min="8025" max="8025" width="14.5703125" style="14" bestFit="1" customWidth="1"/>
    <col min="8026" max="8026" width="11.140625" style="14" bestFit="1" customWidth="1"/>
    <col min="8027" max="8027" width="9" style="14"/>
    <col min="8028" max="8028" width="11.140625" style="14" bestFit="1" customWidth="1"/>
    <col min="8029" max="8029" width="14.5703125" style="14" bestFit="1" customWidth="1"/>
    <col min="8030" max="8030" width="11.140625" style="14" bestFit="1" customWidth="1"/>
    <col min="8031" max="8031" width="9" style="14"/>
    <col min="8032" max="8032" width="13.140625" style="14" bestFit="1" customWidth="1"/>
    <col min="8033" max="8033" width="15.140625" style="14" bestFit="1" customWidth="1"/>
    <col min="8034" max="8035" width="14.5703125" style="14" bestFit="1" customWidth="1"/>
    <col min="8036" max="8036" width="14.140625" style="14" bestFit="1" customWidth="1"/>
    <col min="8037" max="8037" width="17" style="14" bestFit="1" customWidth="1"/>
    <col min="8038" max="8038" width="14.140625" style="14" bestFit="1" customWidth="1"/>
    <col min="8039" max="8039" width="11.140625" style="14" bestFit="1" customWidth="1"/>
    <col min="8040" max="8040" width="17" style="14" bestFit="1" customWidth="1"/>
    <col min="8041" max="8041" width="14.5703125" style="14" bestFit="1" customWidth="1"/>
    <col min="8042" max="8042" width="11.140625" style="14" bestFit="1" customWidth="1"/>
    <col min="8043" max="8043" width="9" style="14"/>
    <col min="8044" max="8044" width="11.140625" style="14" bestFit="1" customWidth="1"/>
    <col min="8045" max="8045" width="14.5703125" style="14" bestFit="1" customWidth="1"/>
    <col min="8046" max="8046" width="11.140625" style="14" bestFit="1" customWidth="1"/>
    <col min="8047" max="8047" width="9" style="14"/>
    <col min="8048" max="8048" width="13.140625" style="14" bestFit="1" customWidth="1"/>
    <col min="8049" max="8049" width="15.140625" style="14" bestFit="1" customWidth="1"/>
    <col min="8050" max="8051" width="14.5703125" style="14" bestFit="1" customWidth="1"/>
    <col min="8052" max="8052" width="14.140625" style="14" bestFit="1" customWidth="1"/>
    <col min="8053" max="8053" width="17" style="14" bestFit="1" customWidth="1"/>
    <col min="8054" max="8054" width="14.140625" style="14" bestFit="1" customWidth="1"/>
    <col min="8055" max="8055" width="11.140625" style="14" bestFit="1" customWidth="1"/>
    <col min="8056" max="8056" width="17" style="14" bestFit="1" customWidth="1"/>
    <col min="8057" max="8057" width="14.5703125" style="14" bestFit="1" customWidth="1"/>
    <col min="8058" max="8058" width="11.140625" style="14" bestFit="1" customWidth="1"/>
    <col min="8059" max="8059" width="9" style="14"/>
    <col min="8060" max="8060" width="11.140625" style="14" bestFit="1" customWidth="1"/>
    <col min="8061" max="8061" width="14.5703125" style="14" bestFit="1" customWidth="1"/>
    <col min="8062" max="8062" width="11.140625" style="14" bestFit="1" customWidth="1"/>
    <col min="8063" max="8063" width="9" style="14"/>
    <col min="8064" max="8064" width="13.140625" style="14" bestFit="1" customWidth="1"/>
    <col min="8065" max="8065" width="15.140625" style="14" bestFit="1" customWidth="1"/>
    <col min="8066" max="8067" width="14.5703125" style="14" bestFit="1" customWidth="1"/>
    <col min="8068" max="8068" width="14.140625" style="14" bestFit="1" customWidth="1"/>
    <col min="8069" max="8069" width="17" style="14" bestFit="1" customWidth="1"/>
    <col min="8070" max="8070" width="14.140625" style="14" bestFit="1" customWidth="1"/>
    <col min="8071" max="8071" width="11.140625" style="14" bestFit="1" customWidth="1"/>
    <col min="8072" max="8072" width="17" style="14" bestFit="1" customWidth="1"/>
    <col min="8073" max="8073" width="14.5703125" style="14" bestFit="1" customWidth="1"/>
    <col min="8074" max="8074" width="11.140625" style="14" bestFit="1" customWidth="1"/>
    <col min="8075" max="8075" width="9" style="14"/>
    <col min="8076" max="8076" width="11.140625" style="14" bestFit="1" customWidth="1"/>
    <col min="8077" max="8077" width="14.5703125" style="14" bestFit="1" customWidth="1"/>
    <col min="8078" max="8078" width="11.140625" style="14" bestFit="1" customWidth="1"/>
    <col min="8079" max="8079" width="9" style="14"/>
    <col min="8080" max="8080" width="13.140625" style="14" bestFit="1" customWidth="1"/>
    <col min="8081" max="8081" width="15.140625" style="14" bestFit="1" customWidth="1"/>
    <col min="8082" max="8083" width="14.5703125" style="14" bestFit="1" customWidth="1"/>
    <col min="8084" max="8084" width="14.140625" style="14" bestFit="1" customWidth="1"/>
    <col min="8085" max="8085" width="17" style="14" bestFit="1" customWidth="1"/>
    <col min="8086" max="8086" width="14.140625" style="14" bestFit="1" customWidth="1"/>
    <col min="8087" max="8087" width="11.140625" style="14" bestFit="1" customWidth="1"/>
    <col min="8088" max="8088" width="17" style="14" bestFit="1" customWidth="1"/>
    <col min="8089" max="8089" width="14.5703125" style="14" bestFit="1" customWidth="1"/>
    <col min="8090" max="8090" width="11.140625" style="14" bestFit="1" customWidth="1"/>
    <col min="8091" max="8091" width="9" style="14"/>
    <col min="8092" max="8092" width="11.140625" style="14" bestFit="1" customWidth="1"/>
    <col min="8093" max="8093" width="14.5703125" style="14" bestFit="1" customWidth="1"/>
    <col min="8094" max="8094" width="11.140625" style="14" bestFit="1" customWidth="1"/>
    <col min="8095" max="8095" width="9" style="14"/>
    <col min="8096" max="8096" width="13.140625" style="14" bestFit="1" customWidth="1"/>
    <col min="8097" max="8097" width="15.140625" style="14" bestFit="1" customWidth="1"/>
    <col min="8098" max="8099" width="14.5703125" style="14" bestFit="1" customWidth="1"/>
    <col min="8100" max="8100" width="14.140625" style="14" bestFit="1" customWidth="1"/>
    <col min="8101" max="8101" width="17" style="14" bestFit="1" customWidth="1"/>
    <col min="8102" max="8102" width="14.140625" style="14" bestFit="1" customWidth="1"/>
    <col min="8103" max="8103" width="11.140625" style="14" bestFit="1" customWidth="1"/>
    <col min="8104" max="8104" width="17" style="14" bestFit="1" customWidth="1"/>
    <col min="8105" max="8105" width="14.5703125" style="14" bestFit="1" customWidth="1"/>
    <col min="8106" max="8106" width="11.140625" style="14" bestFit="1" customWidth="1"/>
    <col min="8107" max="8107" width="9" style="14"/>
    <col min="8108" max="8108" width="11.140625" style="14" bestFit="1" customWidth="1"/>
    <col min="8109" max="8109" width="14.5703125" style="14" bestFit="1" customWidth="1"/>
    <col min="8110" max="8110" width="11.140625" style="14" bestFit="1" customWidth="1"/>
    <col min="8111" max="8111" width="9" style="14"/>
    <col min="8112" max="8112" width="13.140625" style="14" bestFit="1" customWidth="1"/>
    <col min="8113" max="8113" width="15.140625" style="14" bestFit="1" customWidth="1"/>
    <col min="8114" max="8115" width="14.5703125" style="14" bestFit="1" customWidth="1"/>
    <col min="8116" max="8116" width="14.140625" style="14" bestFit="1" customWidth="1"/>
    <col min="8117" max="8117" width="17" style="14" bestFit="1" customWidth="1"/>
    <col min="8118" max="8118" width="14.140625" style="14" bestFit="1" customWidth="1"/>
    <col min="8119" max="8119" width="11.140625" style="14" bestFit="1" customWidth="1"/>
    <col min="8120" max="8120" width="17" style="14" bestFit="1" customWidth="1"/>
    <col min="8121" max="8121" width="14.5703125" style="14" bestFit="1" customWidth="1"/>
    <col min="8122" max="8122" width="11.140625" style="14" bestFit="1" customWidth="1"/>
    <col min="8123" max="8123" width="9" style="14"/>
    <col min="8124" max="8124" width="11.140625" style="14" bestFit="1" customWidth="1"/>
    <col min="8125" max="8125" width="14.5703125" style="14" bestFit="1" customWidth="1"/>
    <col min="8126" max="8126" width="11.140625" style="14" bestFit="1" customWidth="1"/>
    <col min="8127" max="8127" width="9" style="14"/>
    <col min="8128" max="8128" width="13.140625" style="14" bestFit="1" customWidth="1"/>
    <col min="8129" max="8129" width="15.140625" style="14" bestFit="1" customWidth="1"/>
    <col min="8130" max="8131" width="14.5703125" style="14" bestFit="1" customWidth="1"/>
    <col min="8132" max="8132" width="14.140625" style="14" bestFit="1" customWidth="1"/>
    <col min="8133" max="8133" width="17" style="14" bestFit="1" customWidth="1"/>
    <col min="8134" max="8134" width="14.140625" style="14" bestFit="1" customWidth="1"/>
    <col min="8135" max="8135" width="11.140625" style="14" bestFit="1" customWidth="1"/>
    <col min="8136" max="8136" width="17" style="14" bestFit="1" customWidth="1"/>
    <col min="8137" max="8137" width="14.5703125" style="14" bestFit="1" customWidth="1"/>
    <col min="8138" max="8138" width="11.140625" style="14" bestFit="1" customWidth="1"/>
    <col min="8139" max="8139" width="9" style="14"/>
    <col min="8140" max="8140" width="11.140625" style="14" bestFit="1" customWidth="1"/>
    <col min="8141" max="8141" width="14.5703125" style="14" bestFit="1" customWidth="1"/>
    <col min="8142" max="8142" width="11.140625" style="14" bestFit="1" customWidth="1"/>
    <col min="8143" max="8143" width="9" style="14"/>
    <col min="8144" max="8144" width="13.140625" style="14" bestFit="1" customWidth="1"/>
    <col min="8145" max="8145" width="15.140625" style="14" bestFit="1" customWidth="1"/>
    <col min="8146" max="8147" width="14.5703125" style="14" bestFit="1" customWidth="1"/>
    <col min="8148" max="8148" width="14.140625" style="14" bestFit="1" customWidth="1"/>
    <col min="8149" max="8149" width="17" style="14" bestFit="1" customWidth="1"/>
    <col min="8150" max="8150" width="14.140625" style="14" bestFit="1" customWidth="1"/>
    <col min="8151" max="8151" width="11.140625" style="14" bestFit="1" customWidth="1"/>
    <col min="8152" max="8152" width="17" style="14" bestFit="1" customWidth="1"/>
    <col min="8153" max="8153" width="14.5703125" style="14" bestFit="1" customWidth="1"/>
    <col min="8154" max="8154" width="11.140625" style="14" bestFit="1" customWidth="1"/>
    <col min="8155" max="8155" width="9" style="14"/>
    <col min="8156" max="8156" width="11.140625" style="14" bestFit="1" customWidth="1"/>
    <col min="8157" max="8157" width="14.5703125" style="14" bestFit="1" customWidth="1"/>
    <col min="8158" max="8158" width="11.140625" style="14" bestFit="1" customWidth="1"/>
    <col min="8159" max="8159" width="9" style="14"/>
    <col min="8160" max="8160" width="13.140625" style="14" bestFit="1" customWidth="1"/>
    <col min="8161" max="8161" width="15.140625" style="14" bestFit="1" customWidth="1"/>
    <col min="8162" max="8163" width="14.5703125" style="14" bestFit="1" customWidth="1"/>
    <col min="8164" max="8164" width="14.140625" style="14" bestFit="1" customWidth="1"/>
    <col min="8165" max="8165" width="17" style="14" bestFit="1" customWidth="1"/>
    <col min="8166" max="8166" width="14.140625" style="14" bestFit="1" customWidth="1"/>
    <col min="8167" max="8167" width="11.140625" style="14" bestFit="1" customWidth="1"/>
    <col min="8168" max="8168" width="17" style="14" bestFit="1" customWidth="1"/>
    <col min="8169" max="8169" width="14.5703125" style="14" bestFit="1" customWidth="1"/>
    <col min="8170" max="8170" width="11.140625" style="14" bestFit="1" customWidth="1"/>
    <col min="8171" max="8171" width="9" style="14"/>
    <col min="8172" max="8172" width="11.140625" style="14" bestFit="1" customWidth="1"/>
    <col min="8173" max="8173" width="14.5703125" style="14" bestFit="1" customWidth="1"/>
    <col min="8174" max="8174" width="11.140625" style="14" bestFit="1" customWidth="1"/>
    <col min="8175" max="8175" width="9" style="14"/>
    <col min="8176" max="8176" width="13.140625" style="14" bestFit="1" customWidth="1"/>
    <col min="8177" max="8177" width="15.140625" style="14" bestFit="1" customWidth="1"/>
    <col min="8178" max="8179" width="14.5703125" style="14" bestFit="1" customWidth="1"/>
    <col min="8180" max="8180" width="14.140625" style="14" bestFit="1" customWidth="1"/>
    <col min="8181" max="8181" width="17" style="14" bestFit="1" customWidth="1"/>
    <col min="8182" max="8182" width="14.140625" style="14" bestFit="1" customWidth="1"/>
    <col min="8183" max="8183" width="11.140625" style="14" bestFit="1" customWidth="1"/>
    <col min="8184" max="8184" width="17" style="14" bestFit="1" customWidth="1"/>
    <col min="8185" max="8185" width="14.5703125" style="14" bestFit="1" customWidth="1"/>
    <col min="8186" max="8186" width="11.140625" style="14" bestFit="1" customWidth="1"/>
    <col min="8187" max="8187" width="9" style="14"/>
    <col min="8188" max="8188" width="9.140625" style="14" customWidth="1"/>
    <col min="8189" max="8189" width="0" style="14" hidden="1" customWidth="1"/>
    <col min="8190" max="8191" width="10.42578125" style="14" bestFit="1" customWidth="1"/>
    <col min="8192" max="8192" width="8.42578125" style="14" bestFit="1" customWidth="1"/>
    <col min="8193" max="8193" width="14.5703125" style="14" customWidth="1"/>
    <col min="8194" max="8194" width="14.140625" style="14" bestFit="1" customWidth="1"/>
    <col min="8195" max="8195" width="10.5703125" style="14" customWidth="1"/>
    <col min="8196" max="8196" width="11.85546875" style="14" customWidth="1"/>
    <col min="8197" max="8197" width="15.42578125" style="14" bestFit="1" customWidth="1"/>
    <col min="8198" max="8198" width="15.140625" style="14" bestFit="1" customWidth="1"/>
    <col min="8199" max="8199" width="11.42578125" style="14" bestFit="1" customWidth="1"/>
    <col min="8200" max="8200" width="9.42578125" style="14" bestFit="1" customWidth="1"/>
    <col min="8201" max="8201" width="13.5703125" style="14" customWidth="1"/>
    <col min="8202" max="8203" width="8.42578125" style="14" bestFit="1" customWidth="1"/>
    <col min="8204" max="8204" width="10.42578125" style="14" bestFit="1" customWidth="1"/>
    <col min="8205" max="8205" width="14.140625" style="14" customWidth="1"/>
    <col min="8206" max="8206" width="9" style="14"/>
    <col min="8207" max="8207" width="14.140625" style="14" bestFit="1" customWidth="1"/>
    <col min="8208" max="8267" width="9" style="14"/>
    <col min="8268" max="8268" width="11.140625" style="14" bestFit="1" customWidth="1"/>
    <col min="8269" max="8269" width="14.5703125" style="14" bestFit="1" customWidth="1"/>
    <col min="8270" max="8270" width="11.140625" style="14" bestFit="1" customWidth="1"/>
    <col min="8271" max="8271" width="9" style="14"/>
    <col min="8272" max="8272" width="13.140625" style="14" bestFit="1" customWidth="1"/>
    <col min="8273" max="8273" width="15.140625" style="14" bestFit="1" customWidth="1"/>
    <col min="8274" max="8275" width="14.5703125" style="14" bestFit="1" customWidth="1"/>
    <col min="8276" max="8276" width="14.140625" style="14" bestFit="1" customWidth="1"/>
    <col min="8277" max="8277" width="17" style="14" bestFit="1" customWidth="1"/>
    <col min="8278" max="8278" width="14.140625" style="14" bestFit="1" customWidth="1"/>
    <col min="8279" max="8279" width="11.140625" style="14" bestFit="1" customWidth="1"/>
    <col min="8280" max="8280" width="17" style="14" bestFit="1" customWidth="1"/>
    <col min="8281" max="8281" width="14.5703125" style="14" bestFit="1" customWidth="1"/>
    <col min="8282" max="8282" width="11.140625" style="14" bestFit="1" customWidth="1"/>
    <col min="8283" max="8283" width="9" style="14"/>
    <col min="8284" max="8284" width="11.140625" style="14" bestFit="1" customWidth="1"/>
    <col min="8285" max="8285" width="14.5703125" style="14" bestFit="1" customWidth="1"/>
    <col min="8286" max="8286" width="11.140625" style="14" bestFit="1" customWidth="1"/>
    <col min="8287" max="8287" width="9" style="14"/>
    <col min="8288" max="8288" width="13.140625" style="14" bestFit="1" customWidth="1"/>
    <col min="8289" max="8289" width="15.140625" style="14" bestFit="1" customWidth="1"/>
    <col min="8290" max="8291" width="14.5703125" style="14" bestFit="1" customWidth="1"/>
    <col min="8292" max="8292" width="14.140625" style="14" bestFit="1" customWidth="1"/>
    <col min="8293" max="8293" width="17" style="14" bestFit="1" customWidth="1"/>
    <col min="8294" max="8294" width="14.140625" style="14" bestFit="1" customWidth="1"/>
    <col min="8295" max="8295" width="11.140625" style="14" bestFit="1" customWidth="1"/>
    <col min="8296" max="8296" width="17" style="14" bestFit="1" customWidth="1"/>
    <col min="8297" max="8297" width="14.5703125" style="14" bestFit="1" customWidth="1"/>
    <col min="8298" max="8298" width="11.140625" style="14" bestFit="1" customWidth="1"/>
    <col min="8299" max="8299" width="9" style="14"/>
    <col min="8300" max="8300" width="11.140625" style="14" bestFit="1" customWidth="1"/>
    <col min="8301" max="8301" width="14.5703125" style="14" bestFit="1" customWidth="1"/>
    <col min="8302" max="8302" width="11.140625" style="14" bestFit="1" customWidth="1"/>
    <col min="8303" max="8303" width="9" style="14"/>
    <col min="8304" max="8304" width="13.140625" style="14" bestFit="1" customWidth="1"/>
    <col min="8305" max="8305" width="15.140625" style="14" bestFit="1" customWidth="1"/>
    <col min="8306" max="8307" width="14.5703125" style="14" bestFit="1" customWidth="1"/>
    <col min="8308" max="8308" width="14.140625" style="14" bestFit="1" customWidth="1"/>
    <col min="8309" max="8309" width="17" style="14" bestFit="1" customWidth="1"/>
    <col min="8310" max="8310" width="14.140625" style="14" bestFit="1" customWidth="1"/>
    <col min="8311" max="8311" width="11.140625" style="14" bestFit="1" customWidth="1"/>
    <col min="8312" max="8312" width="17" style="14" bestFit="1" customWidth="1"/>
    <col min="8313" max="8313" width="14.5703125" style="14" bestFit="1" customWidth="1"/>
    <col min="8314" max="8314" width="11.140625" style="14" bestFit="1" customWidth="1"/>
    <col min="8315" max="8315" width="9" style="14"/>
    <col min="8316" max="8316" width="11.140625" style="14" bestFit="1" customWidth="1"/>
    <col min="8317" max="8317" width="14.5703125" style="14" bestFit="1" customWidth="1"/>
    <col min="8318" max="8318" width="11.140625" style="14" bestFit="1" customWidth="1"/>
    <col min="8319" max="8319" width="9" style="14"/>
    <col min="8320" max="8320" width="13.140625" style="14" bestFit="1" customWidth="1"/>
    <col min="8321" max="8321" width="15.140625" style="14" bestFit="1" customWidth="1"/>
    <col min="8322" max="8323" width="14.5703125" style="14" bestFit="1" customWidth="1"/>
    <col min="8324" max="8324" width="14.140625" style="14" bestFit="1" customWidth="1"/>
    <col min="8325" max="8325" width="17" style="14" bestFit="1" customWidth="1"/>
    <col min="8326" max="8326" width="14.140625" style="14" bestFit="1" customWidth="1"/>
    <col min="8327" max="8327" width="11.140625" style="14" bestFit="1" customWidth="1"/>
    <col min="8328" max="8328" width="17" style="14" bestFit="1" customWidth="1"/>
    <col min="8329" max="8329" width="14.5703125" style="14" bestFit="1" customWidth="1"/>
    <col min="8330" max="8330" width="11.140625" style="14" bestFit="1" customWidth="1"/>
    <col min="8331" max="8331" width="9" style="14"/>
    <col min="8332" max="8332" width="11.140625" style="14" bestFit="1" customWidth="1"/>
    <col min="8333" max="8333" width="14.5703125" style="14" bestFit="1" customWidth="1"/>
    <col min="8334" max="8334" width="11.140625" style="14" bestFit="1" customWidth="1"/>
    <col min="8335" max="8335" width="9" style="14"/>
    <col min="8336" max="8336" width="13.140625" style="14" bestFit="1" customWidth="1"/>
    <col min="8337" max="8337" width="15.140625" style="14" bestFit="1" customWidth="1"/>
    <col min="8338" max="8339" width="14.5703125" style="14" bestFit="1" customWidth="1"/>
    <col min="8340" max="8340" width="14.140625" style="14" bestFit="1" customWidth="1"/>
    <col min="8341" max="8341" width="17" style="14" bestFit="1" customWidth="1"/>
    <col min="8342" max="8342" width="14.140625" style="14" bestFit="1" customWidth="1"/>
    <col min="8343" max="8343" width="11.140625" style="14" bestFit="1" customWidth="1"/>
    <col min="8344" max="8344" width="17" style="14" bestFit="1" customWidth="1"/>
    <col min="8345" max="8345" width="14.5703125" style="14" bestFit="1" customWidth="1"/>
    <col min="8346" max="8346" width="11.140625" style="14" bestFit="1" customWidth="1"/>
    <col min="8347" max="8347" width="9" style="14"/>
    <col min="8348" max="8348" width="11.140625" style="14" bestFit="1" customWidth="1"/>
    <col min="8349" max="8349" width="14.5703125" style="14" bestFit="1" customWidth="1"/>
    <col min="8350" max="8350" width="11.140625" style="14" bestFit="1" customWidth="1"/>
    <col min="8351" max="8351" width="9" style="14"/>
    <col min="8352" max="8352" width="13.140625" style="14" bestFit="1" customWidth="1"/>
    <col min="8353" max="8353" width="15.140625" style="14" bestFit="1" customWidth="1"/>
    <col min="8354" max="8355" width="14.5703125" style="14" bestFit="1" customWidth="1"/>
    <col min="8356" max="8356" width="14.140625" style="14" bestFit="1" customWidth="1"/>
    <col min="8357" max="8357" width="17" style="14" bestFit="1" customWidth="1"/>
    <col min="8358" max="8358" width="14.140625" style="14" bestFit="1" customWidth="1"/>
    <col min="8359" max="8359" width="11.140625" style="14" bestFit="1" customWidth="1"/>
    <col min="8360" max="8360" width="17" style="14" bestFit="1" customWidth="1"/>
    <col min="8361" max="8361" width="14.5703125" style="14" bestFit="1" customWidth="1"/>
    <col min="8362" max="8362" width="11.140625" style="14" bestFit="1" customWidth="1"/>
    <col min="8363" max="8363" width="9" style="14"/>
    <col min="8364" max="8364" width="11.140625" style="14" bestFit="1" customWidth="1"/>
    <col min="8365" max="8365" width="14.5703125" style="14" bestFit="1" customWidth="1"/>
    <col min="8366" max="8366" width="11.140625" style="14" bestFit="1" customWidth="1"/>
    <col min="8367" max="8367" width="9" style="14"/>
    <col min="8368" max="8368" width="13.140625" style="14" bestFit="1" customWidth="1"/>
    <col min="8369" max="8369" width="15.140625" style="14" bestFit="1" customWidth="1"/>
    <col min="8370" max="8371" width="14.5703125" style="14" bestFit="1" customWidth="1"/>
    <col min="8372" max="8372" width="14.140625" style="14" bestFit="1" customWidth="1"/>
    <col min="8373" max="8373" width="17" style="14" bestFit="1" customWidth="1"/>
    <col min="8374" max="8374" width="14.140625" style="14" bestFit="1" customWidth="1"/>
    <col min="8375" max="8375" width="11.140625" style="14" bestFit="1" customWidth="1"/>
    <col min="8376" max="8376" width="17" style="14" bestFit="1" customWidth="1"/>
    <col min="8377" max="8377" width="14.5703125" style="14" bestFit="1" customWidth="1"/>
    <col min="8378" max="8378" width="11.140625" style="14" bestFit="1" customWidth="1"/>
    <col min="8379" max="8379" width="9" style="14"/>
    <col min="8380" max="8380" width="11.140625" style="14" bestFit="1" customWidth="1"/>
    <col min="8381" max="8381" width="14.5703125" style="14" bestFit="1" customWidth="1"/>
    <col min="8382" max="8382" width="11.140625" style="14" bestFit="1" customWidth="1"/>
    <col min="8383" max="8383" width="9" style="14"/>
    <col min="8384" max="8384" width="13.140625" style="14" bestFit="1" customWidth="1"/>
    <col min="8385" max="8385" width="15.140625" style="14" bestFit="1" customWidth="1"/>
    <col min="8386" max="8387" width="14.5703125" style="14" bestFit="1" customWidth="1"/>
    <col min="8388" max="8388" width="14.140625" style="14" bestFit="1" customWidth="1"/>
    <col min="8389" max="8389" width="17" style="14" bestFit="1" customWidth="1"/>
    <col min="8390" max="8390" width="14.140625" style="14" bestFit="1" customWidth="1"/>
    <col min="8391" max="8391" width="11.140625" style="14" bestFit="1" customWidth="1"/>
    <col min="8392" max="8392" width="17" style="14" bestFit="1" customWidth="1"/>
    <col min="8393" max="8393" width="14.5703125" style="14" bestFit="1" customWidth="1"/>
    <col min="8394" max="8394" width="11.140625" style="14" bestFit="1" customWidth="1"/>
    <col min="8395" max="8395" width="9" style="14"/>
    <col min="8396" max="8396" width="11.140625" style="14" bestFit="1" customWidth="1"/>
    <col min="8397" max="8397" width="14.5703125" style="14" bestFit="1" customWidth="1"/>
    <col min="8398" max="8398" width="11.140625" style="14" bestFit="1" customWidth="1"/>
    <col min="8399" max="8399" width="9" style="14"/>
    <col min="8400" max="8400" width="13.140625" style="14" bestFit="1" customWidth="1"/>
    <col min="8401" max="8401" width="15.140625" style="14" bestFit="1" customWidth="1"/>
    <col min="8402" max="8403" width="14.5703125" style="14" bestFit="1" customWidth="1"/>
    <col min="8404" max="8404" width="14.140625" style="14" bestFit="1" customWidth="1"/>
    <col min="8405" max="8405" width="17" style="14" bestFit="1" customWidth="1"/>
    <col min="8406" max="8406" width="14.140625" style="14" bestFit="1" customWidth="1"/>
    <col min="8407" max="8407" width="11.140625" style="14" bestFit="1" customWidth="1"/>
    <col min="8408" max="8408" width="17" style="14" bestFit="1" customWidth="1"/>
    <col min="8409" max="8409" width="14.5703125" style="14" bestFit="1" customWidth="1"/>
    <col min="8410" max="8410" width="11.140625" style="14" bestFit="1" customWidth="1"/>
    <col min="8411" max="8411" width="9" style="14"/>
    <col min="8412" max="8412" width="11.140625" style="14" bestFit="1" customWidth="1"/>
    <col min="8413" max="8413" width="14.5703125" style="14" bestFit="1" customWidth="1"/>
    <col min="8414" max="8414" width="11.140625" style="14" bestFit="1" customWidth="1"/>
    <col min="8415" max="8415" width="9" style="14"/>
    <col min="8416" max="8416" width="13.140625" style="14" bestFit="1" customWidth="1"/>
    <col min="8417" max="8417" width="15.140625" style="14" bestFit="1" customWidth="1"/>
    <col min="8418" max="8419" width="14.5703125" style="14" bestFit="1" customWidth="1"/>
    <col min="8420" max="8420" width="14.140625" style="14" bestFit="1" customWidth="1"/>
    <col min="8421" max="8421" width="17" style="14" bestFit="1" customWidth="1"/>
    <col min="8422" max="8422" width="14.140625" style="14" bestFit="1" customWidth="1"/>
    <col min="8423" max="8423" width="11.140625" style="14" bestFit="1" customWidth="1"/>
    <col min="8424" max="8424" width="17" style="14" bestFit="1" customWidth="1"/>
    <col min="8425" max="8425" width="14.5703125" style="14" bestFit="1" customWidth="1"/>
    <col min="8426" max="8426" width="11.140625" style="14" bestFit="1" customWidth="1"/>
    <col min="8427" max="8427" width="9" style="14"/>
    <col min="8428" max="8428" width="11.140625" style="14" bestFit="1" customWidth="1"/>
    <col min="8429" max="8429" width="14.5703125" style="14" bestFit="1" customWidth="1"/>
    <col min="8430" max="8430" width="11.140625" style="14" bestFit="1" customWidth="1"/>
    <col min="8431" max="8431" width="9" style="14"/>
    <col min="8432" max="8432" width="13.140625" style="14" bestFit="1" customWidth="1"/>
    <col min="8433" max="8433" width="15.140625" style="14" bestFit="1" customWidth="1"/>
    <col min="8434" max="8435" width="14.5703125" style="14" bestFit="1" customWidth="1"/>
    <col min="8436" max="8436" width="14.140625" style="14" bestFit="1" customWidth="1"/>
    <col min="8437" max="8437" width="17" style="14" bestFit="1" customWidth="1"/>
    <col min="8438" max="8438" width="14.140625" style="14" bestFit="1" customWidth="1"/>
    <col min="8439" max="8439" width="11.140625" style="14" bestFit="1" customWidth="1"/>
    <col min="8440" max="8440" width="17" style="14" bestFit="1" customWidth="1"/>
    <col min="8441" max="8441" width="14.5703125" style="14" bestFit="1" customWidth="1"/>
    <col min="8442" max="8442" width="11.140625" style="14" bestFit="1" customWidth="1"/>
    <col min="8443" max="8443" width="9" style="14"/>
    <col min="8444" max="8444" width="9.140625" style="14" customWidth="1"/>
    <col min="8445" max="8445" width="0" style="14" hidden="1" customWidth="1"/>
    <col min="8446" max="8447" width="10.42578125" style="14" bestFit="1" customWidth="1"/>
    <col min="8448" max="8448" width="8.42578125" style="14" bestFit="1" customWidth="1"/>
    <col min="8449" max="8449" width="14.5703125" style="14" customWidth="1"/>
    <col min="8450" max="8450" width="14.140625" style="14" bestFit="1" customWidth="1"/>
    <col min="8451" max="8451" width="10.5703125" style="14" customWidth="1"/>
    <col min="8452" max="8452" width="11.85546875" style="14" customWidth="1"/>
    <col min="8453" max="8453" width="15.42578125" style="14" bestFit="1" customWidth="1"/>
    <col min="8454" max="8454" width="15.140625" style="14" bestFit="1" customWidth="1"/>
    <col min="8455" max="8455" width="11.42578125" style="14" bestFit="1" customWidth="1"/>
    <col min="8456" max="8456" width="9.42578125" style="14" bestFit="1" customWidth="1"/>
    <col min="8457" max="8457" width="13.5703125" style="14" customWidth="1"/>
    <col min="8458" max="8459" width="8.42578125" style="14" bestFit="1" customWidth="1"/>
    <col min="8460" max="8460" width="10.42578125" style="14" bestFit="1" customWidth="1"/>
    <col min="8461" max="8461" width="14.140625" style="14" customWidth="1"/>
    <col min="8462" max="8462" width="9" style="14"/>
    <col min="8463" max="8463" width="14.140625" style="14" bestFit="1" customWidth="1"/>
    <col min="8464" max="8523" width="9" style="14"/>
    <col min="8524" max="8524" width="11.140625" style="14" bestFit="1" customWidth="1"/>
    <col min="8525" max="8525" width="14.5703125" style="14" bestFit="1" customWidth="1"/>
    <col min="8526" max="8526" width="11.140625" style="14" bestFit="1" customWidth="1"/>
    <col min="8527" max="8527" width="9" style="14"/>
    <col min="8528" max="8528" width="13.140625" style="14" bestFit="1" customWidth="1"/>
    <col min="8529" max="8529" width="15.140625" style="14" bestFit="1" customWidth="1"/>
    <col min="8530" max="8531" width="14.5703125" style="14" bestFit="1" customWidth="1"/>
    <col min="8532" max="8532" width="14.140625" style="14" bestFit="1" customWidth="1"/>
    <col min="8533" max="8533" width="17" style="14" bestFit="1" customWidth="1"/>
    <col min="8534" max="8534" width="14.140625" style="14" bestFit="1" customWidth="1"/>
    <col min="8535" max="8535" width="11.140625" style="14" bestFit="1" customWidth="1"/>
    <col min="8536" max="8536" width="17" style="14" bestFit="1" customWidth="1"/>
    <col min="8537" max="8537" width="14.5703125" style="14" bestFit="1" customWidth="1"/>
    <col min="8538" max="8538" width="11.140625" style="14" bestFit="1" customWidth="1"/>
    <col min="8539" max="8539" width="9" style="14"/>
    <col min="8540" max="8540" width="11.140625" style="14" bestFit="1" customWidth="1"/>
    <col min="8541" max="8541" width="14.5703125" style="14" bestFit="1" customWidth="1"/>
    <col min="8542" max="8542" width="11.140625" style="14" bestFit="1" customWidth="1"/>
    <col min="8543" max="8543" width="9" style="14"/>
    <col min="8544" max="8544" width="13.140625" style="14" bestFit="1" customWidth="1"/>
    <col min="8545" max="8545" width="15.140625" style="14" bestFit="1" customWidth="1"/>
    <col min="8546" max="8547" width="14.5703125" style="14" bestFit="1" customWidth="1"/>
    <col min="8548" max="8548" width="14.140625" style="14" bestFit="1" customWidth="1"/>
    <col min="8549" max="8549" width="17" style="14" bestFit="1" customWidth="1"/>
    <col min="8550" max="8550" width="14.140625" style="14" bestFit="1" customWidth="1"/>
    <col min="8551" max="8551" width="11.140625" style="14" bestFit="1" customWidth="1"/>
    <col min="8552" max="8552" width="17" style="14" bestFit="1" customWidth="1"/>
    <col min="8553" max="8553" width="14.5703125" style="14" bestFit="1" customWidth="1"/>
    <col min="8554" max="8554" width="11.140625" style="14" bestFit="1" customWidth="1"/>
    <col min="8555" max="8555" width="9" style="14"/>
    <col min="8556" max="8556" width="11.140625" style="14" bestFit="1" customWidth="1"/>
    <col min="8557" max="8557" width="14.5703125" style="14" bestFit="1" customWidth="1"/>
    <col min="8558" max="8558" width="11.140625" style="14" bestFit="1" customWidth="1"/>
    <col min="8559" max="8559" width="9" style="14"/>
    <col min="8560" max="8560" width="13.140625" style="14" bestFit="1" customWidth="1"/>
    <col min="8561" max="8561" width="15.140625" style="14" bestFit="1" customWidth="1"/>
    <col min="8562" max="8563" width="14.5703125" style="14" bestFit="1" customWidth="1"/>
    <col min="8564" max="8564" width="14.140625" style="14" bestFit="1" customWidth="1"/>
    <col min="8565" max="8565" width="17" style="14" bestFit="1" customWidth="1"/>
    <col min="8566" max="8566" width="14.140625" style="14" bestFit="1" customWidth="1"/>
    <col min="8567" max="8567" width="11.140625" style="14" bestFit="1" customWidth="1"/>
    <col min="8568" max="8568" width="17" style="14" bestFit="1" customWidth="1"/>
    <col min="8569" max="8569" width="14.5703125" style="14" bestFit="1" customWidth="1"/>
    <col min="8570" max="8570" width="11.140625" style="14" bestFit="1" customWidth="1"/>
    <col min="8571" max="8571" width="9" style="14"/>
    <col min="8572" max="8572" width="11.140625" style="14" bestFit="1" customWidth="1"/>
    <col min="8573" max="8573" width="14.5703125" style="14" bestFit="1" customWidth="1"/>
    <col min="8574" max="8574" width="11.140625" style="14" bestFit="1" customWidth="1"/>
    <col min="8575" max="8575" width="9" style="14"/>
    <col min="8576" max="8576" width="13.140625" style="14" bestFit="1" customWidth="1"/>
    <col min="8577" max="8577" width="15.140625" style="14" bestFit="1" customWidth="1"/>
    <col min="8578" max="8579" width="14.5703125" style="14" bestFit="1" customWidth="1"/>
    <col min="8580" max="8580" width="14.140625" style="14" bestFit="1" customWidth="1"/>
    <col min="8581" max="8581" width="17" style="14" bestFit="1" customWidth="1"/>
    <col min="8582" max="8582" width="14.140625" style="14" bestFit="1" customWidth="1"/>
    <col min="8583" max="8583" width="11.140625" style="14" bestFit="1" customWidth="1"/>
    <col min="8584" max="8584" width="17" style="14" bestFit="1" customWidth="1"/>
    <col min="8585" max="8585" width="14.5703125" style="14" bestFit="1" customWidth="1"/>
    <col min="8586" max="8586" width="11.140625" style="14" bestFit="1" customWidth="1"/>
    <col min="8587" max="8587" width="9" style="14"/>
    <col min="8588" max="8588" width="11.140625" style="14" bestFit="1" customWidth="1"/>
    <col min="8589" max="8589" width="14.5703125" style="14" bestFit="1" customWidth="1"/>
    <col min="8590" max="8590" width="11.140625" style="14" bestFit="1" customWidth="1"/>
    <col min="8591" max="8591" width="9" style="14"/>
    <col min="8592" max="8592" width="13.140625" style="14" bestFit="1" customWidth="1"/>
    <col min="8593" max="8593" width="15.140625" style="14" bestFit="1" customWidth="1"/>
    <col min="8594" max="8595" width="14.5703125" style="14" bestFit="1" customWidth="1"/>
    <col min="8596" max="8596" width="14.140625" style="14" bestFit="1" customWidth="1"/>
    <col min="8597" max="8597" width="17" style="14" bestFit="1" customWidth="1"/>
    <col min="8598" max="8598" width="14.140625" style="14" bestFit="1" customWidth="1"/>
    <col min="8599" max="8599" width="11.140625" style="14" bestFit="1" customWidth="1"/>
    <col min="8600" max="8600" width="17" style="14" bestFit="1" customWidth="1"/>
    <col min="8601" max="8601" width="14.5703125" style="14" bestFit="1" customWidth="1"/>
    <col min="8602" max="8602" width="11.140625" style="14" bestFit="1" customWidth="1"/>
    <col min="8603" max="8603" width="9" style="14"/>
    <col min="8604" max="8604" width="11.140625" style="14" bestFit="1" customWidth="1"/>
    <col min="8605" max="8605" width="14.5703125" style="14" bestFit="1" customWidth="1"/>
    <col min="8606" max="8606" width="11.140625" style="14" bestFit="1" customWidth="1"/>
    <col min="8607" max="8607" width="9" style="14"/>
    <col min="8608" max="8608" width="13.140625" style="14" bestFit="1" customWidth="1"/>
    <col min="8609" max="8609" width="15.140625" style="14" bestFit="1" customWidth="1"/>
    <col min="8610" max="8611" width="14.5703125" style="14" bestFit="1" customWidth="1"/>
    <col min="8612" max="8612" width="14.140625" style="14" bestFit="1" customWidth="1"/>
    <col min="8613" max="8613" width="17" style="14" bestFit="1" customWidth="1"/>
    <col min="8614" max="8614" width="14.140625" style="14" bestFit="1" customWidth="1"/>
    <col min="8615" max="8615" width="11.140625" style="14" bestFit="1" customWidth="1"/>
    <col min="8616" max="8616" width="17" style="14" bestFit="1" customWidth="1"/>
    <col min="8617" max="8617" width="14.5703125" style="14" bestFit="1" customWidth="1"/>
    <col min="8618" max="8618" width="11.140625" style="14" bestFit="1" customWidth="1"/>
    <col min="8619" max="8619" width="9" style="14"/>
    <col min="8620" max="8620" width="11.140625" style="14" bestFit="1" customWidth="1"/>
    <col min="8621" max="8621" width="14.5703125" style="14" bestFit="1" customWidth="1"/>
    <col min="8622" max="8622" width="11.140625" style="14" bestFit="1" customWidth="1"/>
    <col min="8623" max="8623" width="9" style="14"/>
    <col min="8624" max="8624" width="13.140625" style="14" bestFit="1" customWidth="1"/>
    <col min="8625" max="8625" width="15.140625" style="14" bestFit="1" customWidth="1"/>
    <col min="8626" max="8627" width="14.5703125" style="14" bestFit="1" customWidth="1"/>
    <col min="8628" max="8628" width="14.140625" style="14" bestFit="1" customWidth="1"/>
    <col min="8629" max="8629" width="17" style="14" bestFit="1" customWidth="1"/>
    <col min="8630" max="8630" width="14.140625" style="14" bestFit="1" customWidth="1"/>
    <col min="8631" max="8631" width="11.140625" style="14" bestFit="1" customWidth="1"/>
    <col min="8632" max="8632" width="17" style="14" bestFit="1" customWidth="1"/>
    <col min="8633" max="8633" width="14.5703125" style="14" bestFit="1" customWidth="1"/>
    <col min="8634" max="8634" width="11.140625" style="14" bestFit="1" customWidth="1"/>
    <col min="8635" max="8635" width="9" style="14"/>
    <col min="8636" max="8636" width="11.140625" style="14" bestFit="1" customWidth="1"/>
    <col min="8637" max="8637" width="14.5703125" style="14" bestFit="1" customWidth="1"/>
    <col min="8638" max="8638" width="11.140625" style="14" bestFit="1" customWidth="1"/>
    <col min="8639" max="8639" width="9" style="14"/>
    <col min="8640" max="8640" width="13.140625" style="14" bestFit="1" customWidth="1"/>
    <col min="8641" max="8641" width="15.140625" style="14" bestFit="1" customWidth="1"/>
    <col min="8642" max="8643" width="14.5703125" style="14" bestFit="1" customWidth="1"/>
    <col min="8644" max="8644" width="14.140625" style="14" bestFit="1" customWidth="1"/>
    <col min="8645" max="8645" width="17" style="14" bestFit="1" customWidth="1"/>
    <col min="8646" max="8646" width="14.140625" style="14" bestFit="1" customWidth="1"/>
    <col min="8647" max="8647" width="11.140625" style="14" bestFit="1" customWidth="1"/>
    <col min="8648" max="8648" width="17" style="14" bestFit="1" customWidth="1"/>
    <col min="8649" max="8649" width="14.5703125" style="14" bestFit="1" customWidth="1"/>
    <col min="8650" max="8650" width="11.140625" style="14" bestFit="1" customWidth="1"/>
    <col min="8651" max="8651" width="9" style="14"/>
    <col min="8652" max="8652" width="11.140625" style="14" bestFit="1" customWidth="1"/>
    <col min="8653" max="8653" width="14.5703125" style="14" bestFit="1" customWidth="1"/>
    <col min="8654" max="8654" width="11.140625" style="14" bestFit="1" customWidth="1"/>
    <col min="8655" max="8655" width="9" style="14"/>
    <col min="8656" max="8656" width="13.140625" style="14" bestFit="1" customWidth="1"/>
    <col min="8657" max="8657" width="15.140625" style="14" bestFit="1" customWidth="1"/>
    <col min="8658" max="8659" width="14.5703125" style="14" bestFit="1" customWidth="1"/>
    <col min="8660" max="8660" width="14.140625" style="14" bestFit="1" customWidth="1"/>
    <col min="8661" max="8661" width="17" style="14" bestFit="1" customWidth="1"/>
    <col min="8662" max="8662" width="14.140625" style="14" bestFit="1" customWidth="1"/>
    <col min="8663" max="8663" width="11.140625" style="14" bestFit="1" customWidth="1"/>
    <col min="8664" max="8664" width="17" style="14" bestFit="1" customWidth="1"/>
    <col min="8665" max="8665" width="14.5703125" style="14" bestFit="1" customWidth="1"/>
    <col min="8666" max="8666" width="11.140625" style="14" bestFit="1" customWidth="1"/>
    <col min="8667" max="8667" width="9" style="14"/>
    <col min="8668" max="8668" width="11.140625" style="14" bestFit="1" customWidth="1"/>
    <col min="8669" max="8669" width="14.5703125" style="14" bestFit="1" customWidth="1"/>
    <col min="8670" max="8670" width="11.140625" style="14" bestFit="1" customWidth="1"/>
    <col min="8671" max="8671" width="9" style="14"/>
    <col min="8672" max="8672" width="13.140625" style="14" bestFit="1" customWidth="1"/>
    <col min="8673" max="8673" width="15.140625" style="14" bestFit="1" customWidth="1"/>
    <col min="8674" max="8675" width="14.5703125" style="14" bestFit="1" customWidth="1"/>
    <col min="8676" max="8676" width="14.140625" style="14" bestFit="1" customWidth="1"/>
    <col min="8677" max="8677" width="17" style="14" bestFit="1" customWidth="1"/>
    <col min="8678" max="8678" width="14.140625" style="14" bestFit="1" customWidth="1"/>
    <col min="8679" max="8679" width="11.140625" style="14" bestFit="1" customWidth="1"/>
    <col min="8680" max="8680" width="17" style="14" bestFit="1" customWidth="1"/>
    <col min="8681" max="8681" width="14.5703125" style="14" bestFit="1" customWidth="1"/>
    <col min="8682" max="8682" width="11.140625" style="14" bestFit="1" customWidth="1"/>
    <col min="8683" max="8683" width="9" style="14"/>
    <col min="8684" max="8684" width="11.140625" style="14" bestFit="1" customWidth="1"/>
    <col min="8685" max="8685" width="14.5703125" style="14" bestFit="1" customWidth="1"/>
    <col min="8686" max="8686" width="11.140625" style="14" bestFit="1" customWidth="1"/>
    <col min="8687" max="8687" width="9" style="14"/>
    <col min="8688" max="8688" width="13.140625" style="14" bestFit="1" customWidth="1"/>
    <col min="8689" max="8689" width="15.140625" style="14" bestFit="1" customWidth="1"/>
    <col min="8690" max="8691" width="14.5703125" style="14" bestFit="1" customWidth="1"/>
    <col min="8692" max="8692" width="14.140625" style="14" bestFit="1" customWidth="1"/>
    <col min="8693" max="8693" width="17" style="14" bestFit="1" customWidth="1"/>
    <col min="8694" max="8694" width="14.140625" style="14" bestFit="1" customWidth="1"/>
    <col min="8695" max="8695" width="11.140625" style="14" bestFit="1" customWidth="1"/>
    <col min="8696" max="8696" width="17" style="14" bestFit="1" customWidth="1"/>
    <col min="8697" max="8697" width="14.5703125" style="14" bestFit="1" customWidth="1"/>
    <col min="8698" max="8698" width="11.140625" style="14" bestFit="1" customWidth="1"/>
    <col min="8699" max="8699" width="9" style="14"/>
    <col min="8700" max="8700" width="9.140625" style="14" customWidth="1"/>
    <col min="8701" max="8701" width="0" style="14" hidden="1" customWidth="1"/>
    <col min="8702" max="8703" width="10.42578125" style="14" bestFit="1" customWidth="1"/>
    <col min="8704" max="8704" width="8.42578125" style="14" bestFit="1" customWidth="1"/>
    <col min="8705" max="8705" width="14.5703125" style="14" customWidth="1"/>
    <col min="8706" max="8706" width="14.140625" style="14" bestFit="1" customWidth="1"/>
    <col min="8707" max="8707" width="10.5703125" style="14" customWidth="1"/>
    <col min="8708" max="8708" width="11.85546875" style="14" customWidth="1"/>
    <col min="8709" max="8709" width="15.42578125" style="14" bestFit="1" customWidth="1"/>
    <col min="8710" max="8710" width="15.140625" style="14" bestFit="1" customWidth="1"/>
    <col min="8711" max="8711" width="11.42578125" style="14" bestFit="1" customWidth="1"/>
    <col min="8712" max="8712" width="9.42578125" style="14" bestFit="1" customWidth="1"/>
    <col min="8713" max="8713" width="13.5703125" style="14" customWidth="1"/>
    <col min="8714" max="8715" width="8.42578125" style="14" bestFit="1" customWidth="1"/>
    <col min="8716" max="8716" width="10.42578125" style="14" bestFit="1" customWidth="1"/>
    <col min="8717" max="8717" width="14.140625" style="14" customWidth="1"/>
    <col min="8718" max="8718" width="9" style="14"/>
    <col min="8719" max="8719" width="14.140625" style="14" bestFit="1" customWidth="1"/>
    <col min="8720" max="8779" width="9" style="14"/>
    <col min="8780" max="8780" width="11.140625" style="14" bestFit="1" customWidth="1"/>
    <col min="8781" max="8781" width="14.5703125" style="14" bestFit="1" customWidth="1"/>
    <col min="8782" max="8782" width="11.140625" style="14" bestFit="1" customWidth="1"/>
    <col min="8783" max="8783" width="9" style="14"/>
    <col min="8784" max="8784" width="13.140625" style="14" bestFit="1" customWidth="1"/>
    <col min="8785" max="8785" width="15.140625" style="14" bestFit="1" customWidth="1"/>
    <col min="8786" max="8787" width="14.5703125" style="14" bestFit="1" customWidth="1"/>
    <col min="8788" max="8788" width="14.140625" style="14" bestFit="1" customWidth="1"/>
    <col min="8789" max="8789" width="17" style="14" bestFit="1" customWidth="1"/>
    <col min="8790" max="8790" width="14.140625" style="14" bestFit="1" customWidth="1"/>
    <col min="8791" max="8791" width="11.140625" style="14" bestFit="1" customWidth="1"/>
    <col min="8792" max="8792" width="17" style="14" bestFit="1" customWidth="1"/>
    <col min="8793" max="8793" width="14.5703125" style="14" bestFit="1" customWidth="1"/>
    <col min="8794" max="8794" width="11.140625" style="14" bestFit="1" customWidth="1"/>
    <col min="8795" max="8795" width="9" style="14"/>
    <col min="8796" max="8796" width="11.140625" style="14" bestFit="1" customWidth="1"/>
    <col min="8797" max="8797" width="14.5703125" style="14" bestFit="1" customWidth="1"/>
    <col min="8798" max="8798" width="11.140625" style="14" bestFit="1" customWidth="1"/>
    <col min="8799" max="8799" width="9" style="14"/>
    <col min="8800" max="8800" width="13.140625" style="14" bestFit="1" customWidth="1"/>
    <col min="8801" max="8801" width="15.140625" style="14" bestFit="1" customWidth="1"/>
    <col min="8802" max="8803" width="14.5703125" style="14" bestFit="1" customWidth="1"/>
    <col min="8804" max="8804" width="14.140625" style="14" bestFit="1" customWidth="1"/>
    <col min="8805" max="8805" width="17" style="14" bestFit="1" customWidth="1"/>
    <col min="8806" max="8806" width="14.140625" style="14" bestFit="1" customWidth="1"/>
    <col min="8807" max="8807" width="11.140625" style="14" bestFit="1" customWidth="1"/>
    <col min="8808" max="8808" width="17" style="14" bestFit="1" customWidth="1"/>
    <col min="8809" max="8809" width="14.5703125" style="14" bestFit="1" customWidth="1"/>
    <col min="8810" max="8810" width="11.140625" style="14" bestFit="1" customWidth="1"/>
    <col min="8811" max="8811" width="9" style="14"/>
    <col min="8812" max="8812" width="11.140625" style="14" bestFit="1" customWidth="1"/>
    <col min="8813" max="8813" width="14.5703125" style="14" bestFit="1" customWidth="1"/>
    <col min="8814" max="8814" width="11.140625" style="14" bestFit="1" customWidth="1"/>
    <col min="8815" max="8815" width="9" style="14"/>
    <col min="8816" max="8816" width="13.140625" style="14" bestFit="1" customWidth="1"/>
    <col min="8817" max="8817" width="15.140625" style="14" bestFit="1" customWidth="1"/>
    <col min="8818" max="8819" width="14.5703125" style="14" bestFit="1" customWidth="1"/>
    <col min="8820" max="8820" width="14.140625" style="14" bestFit="1" customWidth="1"/>
    <col min="8821" max="8821" width="17" style="14" bestFit="1" customWidth="1"/>
    <col min="8822" max="8822" width="14.140625" style="14" bestFit="1" customWidth="1"/>
    <col min="8823" max="8823" width="11.140625" style="14" bestFit="1" customWidth="1"/>
    <col min="8824" max="8824" width="17" style="14" bestFit="1" customWidth="1"/>
    <col min="8825" max="8825" width="14.5703125" style="14" bestFit="1" customWidth="1"/>
    <col min="8826" max="8826" width="11.140625" style="14" bestFit="1" customWidth="1"/>
    <col min="8827" max="8827" width="9" style="14"/>
    <col min="8828" max="8828" width="11.140625" style="14" bestFit="1" customWidth="1"/>
    <col min="8829" max="8829" width="14.5703125" style="14" bestFit="1" customWidth="1"/>
    <col min="8830" max="8830" width="11.140625" style="14" bestFit="1" customWidth="1"/>
    <col min="8831" max="8831" width="9" style="14"/>
    <col min="8832" max="8832" width="13.140625" style="14" bestFit="1" customWidth="1"/>
    <col min="8833" max="8833" width="15.140625" style="14" bestFit="1" customWidth="1"/>
    <col min="8834" max="8835" width="14.5703125" style="14" bestFit="1" customWidth="1"/>
    <col min="8836" max="8836" width="14.140625" style="14" bestFit="1" customWidth="1"/>
    <col min="8837" max="8837" width="17" style="14" bestFit="1" customWidth="1"/>
    <col min="8838" max="8838" width="14.140625" style="14" bestFit="1" customWidth="1"/>
    <col min="8839" max="8839" width="11.140625" style="14" bestFit="1" customWidth="1"/>
    <col min="8840" max="8840" width="17" style="14" bestFit="1" customWidth="1"/>
    <col min="8841" max="8841" width="14.5703125" style="14" bestFit="1" customWidth="1"/>
    <col min="8842" max="8842" width="11.140625" style="14" bestFit="1" customWidth="1"/>
    <col min="8843" max="8843" width="9" style="14"/>
    <col min="8844" max="8844" width="11.140625" style="14" bestFit="1" customWidth="1"/>
    <col min="8845" max="8845" width="14.5703125" style="14" bestFit="1" customWidth="1"/>
    <col min="8846" max="8846" width="11.140625" style="14" bestFit="1" customWidth="1"/>
    <col min="8847" max="8847" width="9" style="14"/>
    <col min="8848" max="8848" width="13.140625" style="14" bestFit="1" customWidth="1"/>
    <col min="8849" max="8849" width="15.140625" style="14" bestFit="1" customWidth="1"/>
    <col min="8850" max="8851" width="14.5703125" style="14" bestFit="1" customWidth="1"/>
    <col min="8852" max="8852" width="14.140625" style="14" bestFit="1" customWidth="1"/>
    <col min="8853" max="8853" width="17" style="14" bestFit="1" customWidth="1"/>
    <col min="8854" max="8854" width="14.140625" style="14" bestFit="1" customWidth="1"/>
    <col min="8855" max="8855" width="11.140625" style="14" bestFit="1" customWidth="1"/>
    <col min="8856" max="8856" width="17" style="14" bestFit="1" customWidth="1"/>
    <col min="8857" max="8857" width="14.5703125" style="14" bestFit="1" customWidth="1"/>
    <col min="8858" max="8858" width="11.140625" style="14" bestFit="1" customWidth="1"/>
    <col min="8859" max="8859" width="9" style="14"/>
    <col min="8860" max="8860" width="11.140625" style="14" bestFit="1" customWidth="1"/>
    <col min="8861" max="8861" width="14.5703125" style="14" bestFit="1" customWidth="1"/>
    <col min="8862" max="8862" width="11.140625" style="14" bestFit="1" customWidth="1"/>
    <col min="8863" max="8863" width="9" style="14"/>
    <col min="8864" max="8864" width="13.140625" style="14" bestFit="1" customWidth="1"/>
    <col min="8865" max="8865" width="15.140625" style="14" bestFit="1" customWidth="1"/>
    <col min="8866" max="8867" width="14.5703125" style="14" bestFit="1" customWidth="1"/>
    <col min="8868" max="8868" width="14.140625" style="14" bestFit="1" customWidth="1"/>
    <col min="8869" max="8869" width="17" style="14" bestFit="1" customWidth="1"/>
    <col min="8870" max="8870" width="14.140625" style="14" bestFit="1" customWidth="1"/>
    <col min="8871" max="8871" width="11.140625" style="14" bestFit="1" customWidth="1"/>
    <col min="8872" max="8872" width="17" style="14" bestFit="1" customWidth="1"/>
    <col min="8873" max="8873" width="14.5703125" style="14" bestFit="1" customWidth="1"/>
    <col min="8874" max="8874" width="11.140625" style="14" bestFit="1" customWidth="1"/>
    <col min="8875" max="8875" width="9" style="14"/>
    <col min="8876" max="8876" width="11.140625" style="14" bestFit="1" customWidth="1"/>
    <col min="8877" max="8877" width="14.5703125" style="14" bestFit="1" customWidth="1"/>
    <col min="8878" max="8878" width="11.140625" style="14" bestFit="1" customWidth="1"/>
    <col min="8879" max="8879" width="9" style="14"/>
    <col min="8880" max="8880" width="13.140625" style="14" bestFit="1" customWidth="1"/>
    <col min="8881" max="8881" width="15.140625" style="14" bestFit="1" customWidth="1"/>
    <col min="8882" max="8883" width="14.5703125" style="14" bestFit="1" customWidth="1"/>
    <col min="8884" max="8884" width="14.140625" style="14" bestFit="1" customWidth="1"/>
    <col min="8885" max="8885" width="17" style="14" bestFit="1" customWidth="1"/>
    <col min="8886" max="8886" width="14.140625" style="14" bestFit="1" customWidth="1"/>
    <col min="8887" max="8887" width="11.140625" style="14" bestFit="1" customWidth="1"/>
    <col min="8888" max="8888" width="17" style="14" bestFit="1" customWidth="1"/>
    <col min="8889" max="8889" width="14.5703125" style="14" bestFit="1" customWidth="1"/>
    <col min="8890" max="8890" width="11.140625" style="14" bestFit="1" customWidth="1"/>
    <col min="8891" max="8891" width="9" style="14"/>
    <col min="8892" max="8892" width="11.140625" style="14" bestFit="1" customWidth="1"/>
    <col min="8893" max="8893" width="14.5703125" style="14" bestFit="1" customWidth="1"/>
    <col min="8894" max="8894" width="11.140625" style="14" bestFit="1" customWidth="1"/>
    <col min="8895" max="8895" width="9" style="14"/>
    <col min="8896" max="8896" width="13.140625" style="14" bestFit="1" customWidth="1"/>
    <col min="8897" max="8897" width="15.140625" style="14" bestFit="1" customWidth="1"/>
    <col min="8898" max="8899" width="14.5703125" style="14" bestFit="1" customWidth="1"/>
    <col min="8900" max="8900" width="14.140625" style="14" bestFit="1" customWidth="1"/>
    <col min="8901" max="8901" width="17" style="14" bestFit="1" customWidth="1"/>
    <col min="8902" max="8902" width="14.140625" style="14" bestFit="1" customWidth="1"/>
    <col min="8903" max="8903" width="11.140625" style="14" bestFit="1" customWidth="1"/>
    <col min="8904" max="8904" width="17" style="14" bestFit="1" customWidth="1"/>
    <col min="8905" max="8905" width="14.5703125" style="14" bestFit="1" customWidth="1"/>
    <col min="8906" max="8906" width="11.140625" style="14" bestFit="1" customWidth="1"/>
    <col min="8907" max="8907" width="9" style="14"/>
    <col min="8908" max="8908" width="11.140625" style="14" bestFit="1" customWidth="1"/>
    <col min="8909" max="8909" width="14.5703125" style="14" bestFit="1" customWidth="1"/>
    <col min="8910" max="8910" width="11.140625" style="14" bestFit="1" customWidth="1"/>
    <col min="8911" max="8911" width="9" style="14"/>
    <col min="8912" max="8912" width="13.140625" style="14" bestFit="1" customWidth="1"/>
    <col min="8913" max="8913" width="15.140625" style="14" bestFit="1" customWidth="1"/>
    <col min="8914" max="8915" width="14.5703125" style="14" bestFit="1" customWidth="1"/>
    <col min="8916" max="8916" width="14.140625" style="14" bestFit="1" customWidth="1"/>
    <col min="8917" max="8917" width="17" style="14" bestFit="1" customWidth="1"/>
    <col min="8918" max="8918" width="14.140625" style="14" bestFit="1" customWidth="1"/>
    <col min="8919" max="8919" width="11.140625" style="14" bestFit="1" customWidth="1"/>
    <col min="8920" max="8920" width="17" style="14" bestFit="1" customWidth="1"/>
    <col min="8921" max="8921" width="14.5703125" style="14" bestFit="1" customWidth="1"/>
    <col min="8922" max="8922" width="11.140625" style="14" bestFit="1" customWidth="1"/>
    <col min="8923" max="8923" width="9" style="14"/>
    <col min="8924" max="8924" width="11.140625" style="14" bestFit="1" customWidth="1"/>
    <col min="8925" max="8925" width="14.5703125" style="14" bestFit="1" customWidth="1"/>
    <col min="8926" max="8926" width="11.140625" style="14" bestFit="1" customWidth="1"/>
    <col min="8927" max="8927" width="9" style="14"/>
    <col min="8928" max="8928" width="13.140625" style="14" bestFit="1" customWidth="1"/>
    <col min="8929" max="8929" width="15.140625" style="14" bestFit="1" customWidth="1"/>
    <col min="8930" max="8931" width="14.5703125" style="14" bestFit="1" customWidth="1"/>
    <col min="8932" max="8932" width="14.140625" style="14" bestFit="1" customWidth="1"/>
    <col min="8933" max="8933" width="17" style="14" bestFit="1" customWidth="1"/>
    <col min="8934" max="8934" width="14.140625" style="14" bestFit="1" customWidth="1"/>
    <col min="8935" max="8935" width="11.140625" style="14" bestFit="1" customWidth="1"/>
    <col min="8936" max="8936" width="17" style="14" bestFit="1" customWidth="1"/>
    <col min="8937" max="8937" width="14.5703125" style="14" bestFit="1" customWidth="1"/>
    <col min="8938" max="8938" width="11.140625" style="14" bestFit="1" customWidth="1"/>
    <col min="8939" max="8939" width="9" style="14"/>
    <col min="8940" max="8940" width="11.140625" style="14" bestFit="1" customWidth="1"/>
    <col min="8941" max="8941" width="14.5703125" style="14" bestFit="1" customWidth="1"/>
    <col min="8942" max="8942" width="11.140625" style="14" bestFit="1" customWidth="1"/>
    <col min="8943" max="8943" width="9" style="14"/>
    <col min="8944" max="8944" width="13.140625" style="14" bestFit="1" customWidth="1"/>
    <col min="8945" max="8945" width="15.140625" style="14" bestFit="1" customWidth="1"/>
    <col min="8946" max="8947" width="14.5703125" style="14" bestFit="1" customWidth="1"/>
    <col min="8948" max="8948" width="14.140625" style="14" bestFit="1" customWidth="1"/>
    <col min="8949" max="8949" width="17" style="14" bestFit="1" customWidth="1"/>
    <col min="8950" max="8950" width="14.140625" style="14" bestFit="1" customWidth="1"/>
    <col min="8951" max="8951" width="11.140625" style="14" bestFit="1" customWidth="1"/>
    <col min="8952" max="8952" width="17" style="14" bestFit="1" customWidth="1"/>
    <col min="8953" max="8953" width="14.5703125" style="14" bestFit="1" customWidth="1"/>
    <col min="8954" max="8954" width="11.140625" style="14" bestFit="1" customWidth="1"/>
    <col min="8955" max="8955" width="9" style="14"/>
    <col min="8956" max="8956" width="9.140625" style="14" customWidth="1"/>
    <col min="8957" max="8957" width="0" style="14" hidden="1" customWidth="1"/>
    <col min="8958" max="8959" width="10.42578125" style="14" bestFit="1" customWidth="1"/>
    <col min="8960" max="8960" width="8.42578125" style="14" bestFit="1" customWidth="1"/>
    <col min="8961" max="8961" width="14.5703125" style="14" customWidth="1"/>
    <col min="8962" max="8962" width="14.140625" style="14" bestFit="1" customWidth="1"/>
    <col min="8963" max="8963" width="10.5703125" style="14" customWidth="1"/>
    <col min="8964" max="8964" width="11.85546875" style="14" customWidth="1"/>
    <col min="8965" max="8965" width="15.42578125" style="14" bestFit="1" customWidth="1"/>
    <col min="8966" max="8966" width="15.140625" style="14" bestFit="1" customWidth="1"/>
    <col min="8967" max="8967" width="11.42578125" style="14" bestFit="1" customWidth="1"/>
    <col min="8968" max="8968" width="9.42578125" style="14" bestFit="1" customWidth="1"/>
    <col min="8969" max="8969" width="13.5703125" style="14" customWidth="1"/>
    <col min="8970" max="8971" width="8.42578125" style="14" bestFit="1" customWidth="1"/>
    <col min="8972" max="8972" width="10.42578125" style="14" bestFit="1" customWidth="1"/>
    <col min="8973" max="8973" width="14.140625" style="14" customWidth="1"/>
    <col min="8974" max="8974" width="9" style="14"/>
    <col min="8975" max="8975" width="14.140625" style="14" bestFit="1" customWidth="1"/>
    <col min="8976" max="9035" width="9" style="14"/>
    <col min="9036" max="9036" width="11.140625" style="14" bestFit="1" customWidth="1"/>
    <col min="9037" max="9037" width="14.5703125" style="14" bestFit="1" customWidth="1"/>
    <col min="9038" max="9038" width="11.140625" style="14" bestFit="1" customWidth="1"/>
    <col min="9039" max="9039" width="9" style="14"/>
    <col min="9040" max="9040" width="13.140625" style="14" bestFit="1" customWidth="1"/>
    <col min="9041" max="9041" width="15.140625" style="14" bestFit="1" customWidth="1"/>
    <col min="9042" max="9043" width="14.5703125" style="14" bestFit="1" customWidth="1"/>
    <col min="9044" max="9044" width="14.140625" style="14" bestFit="1" customWidth="1"/>
    <col min="9045" max="9045" width="17" style="14" bestFit="1" customWidth="1"/>
    <col min="9046" max="9046" width="14.140625" style="14" bestFit="1" customWidth="1"/>
    <col min="9047" max="9047" width="11.140625" style="14" bestFit="1" customWidth="1"/>
    <col min="9048" max="9048" width="17" style="14" bestFit="1" customWidth="1"/>
    <col min="9049" max="9049" width="14.5703125" style="14" bestFit="1" customWidth="1"/>
    <col min="9050" max="9050" width="11.140625" style="14" bestFit="1" customWidth="1"/>
    <col min="9051" max="9051" width="9" style="14"/>
    <col min="9052" max="9052" width="11.140625" style="14" bestFit="1" customWidth="1"/>
    <col min="9053" max="9053" width="14.5703125" style="14" bestFit="1" customWidth="1"/>
    <col min="9054" max="9054" width="11.140625" style="14" bestFit="1" customWidth="1"/>
    <col min="9055" max="9055" width="9" style="14"/>
    <col min="9056" max="9056" width="13.140625" style="14" bestFit="1" customWidth="1"/>
    <col min="9057" max="9057" width="15.140625" style="14" bestFit="1" customWidth="1"/>
    <col min="9058" max="9059" width="14.5703125" style="14" bestFit="1" customWidth="1"/>
    <col min="9060" max="9060" width="14.140625" style="14" bestFit="1" customWidth="1"/>
    <col min="9061" max="9061" width="17" style="14" bestFit="1" customWidth="1"/>
    <col min="9062" max="9062" width="14.140625" style="14" bestFit="1" customWidth="1"/>
    <col min="9063" max="9063" width="11.140625" style="14" bestFit="1" customWidth="1"/>
    <col min="9064" max="9064" width="17" style="14" bestFit="1" customWidth="1"/>
    <col min="9065" max="9065" width="14.5703125" style="14" bestFit="1" customWidth="1"/>
    <col min="9066" max="9066" width="11.140625" style="14" bestFit="1" customWidth="1"/>
    <col min="9067" max="9067" width="9" style="14"/>
    <col min="9068" max="9068" width="11.140625" style="14" bestFit="1" customWidth="1"/>
    <col min="9069" max="9069" width="14.5703125" style="14" bestFit="1" customWidth="1"/>
    <col min="9070" max="9070" width="11.140625" style="14" bestFit="1" customWidth="1"/>
    <col min="9071" max="9071" width="9" style="14"/>
    <col min="9072" max="9072" width="13.140625" style="14" bestFit="1" customWidth="1"/>
    <col min="9073" max="9073" width="15.140625" style="14" bestFit="1" customWidth="1"/>
    <col min="9074" max="9075" width="14.5703125" style="14" bestFit="1" customWidth="1"/>
    <col min="9076" max="9076" width="14.140625" style="14" bestFit="1" customWidth="1"/>
    <col min="9077" max="9077" width="17" style="14" bestFit="1" customWidth="1"/>
    <col min="9078" max="9078" width="14.140625" style="14" bestFit="1" customWidth="1"/>
    <col min="9079" max="9079" width="11.140625" style="14" bestFit="1" customWidth="1"/>
    <col min="9080" max="9080" width="17" style="14" bestFit="1" customWidth="1"/>
    <col min="9081" max="9081" width="14.5703125" style="14" bestFit="1" customWidth="1"/>
    <col min="9082" max="9082" width="11.140625" style="14" bestFit="1" customWidth="1"/>
    <col min="9083" max="9083" width="9" style="14"/>
    <col min="9084" max="9084" width="11.140625" style="14" bestFit="1" customWidth="1"/>
    <col min="9085" max="9085" width="14.5703125" style="14" bestFit="1" customWidth="1"/>
    <col min="9086" max="9086" width="11.140625" style="14" bestFit="1" customWidth="1"/>
    <col min="9087" max="9087" width="9" style="14"/>
    <col min="9088" max="9088" width="13.140625" style="14" bestFit="1" customWidth="1"/>
    <col min="9089" max="9089" width="15.140625" style="14" bestFit="1" customWidth="1"/>
    <col min="9090" max="9091" width="14.5703125" style="14" bestFit="1" customWidth="1"/>
    <col min="9092" max="9092" width="14.140625" style="14" bestFit="1" customWidth="1"/>
    <col min="9093" max="9093" width="17" style="14" bestFit="1" customWidth="1"/>
    <col min="9094" max="9094" width="14.140625" style="14" bestFit="1" customWidth="1"/>
    <col min="9095" max="9095" width="11.140625" style="14" bestFit="1" customWidth="1"/>
    <col min="9096" max="9096" width="17" style="14" bestFit="1" customWidth="1"/>
    <col min="9097" max="9097" width="14.5703125" style="14" bestFit="1" customWidth="1"/>
    <col min="9098" max="9098" width="11.140625" style="14" bestFit="1" customWidth="1"/>
    <col min="9099" max="9099" width="9" style="14"/>
    <col min="9100" max="9100" width="11.140625" style="14" bestFit="1" customWidth="1"/>
    <col min="9101" max="9101" width="14.5703125" style="14" bestFit="1" customWidth="1"/>
    <col min="9102" max="9102" width="11.140625" style="14" bestFit="1" customWidth="1"/>
    <col min="9103" max="9103" width="9" style="14"/>
    <col min="9104" max="9104" width="13.140625" style="14" bestFit="1" customWidth="1"/>
    <col min="9105" max="9105" width="15.140625" style="14" bestFit="1" customWidth="1"/>
    <col min="9106" max="9107" width="14.5703125" style="14" bestFit="1" customWidth="1"/>
    <col min="9108" max="9108" width="14.140625" style="14" bestFit="1" customWidth="1"/>
    <col min="9109" max="9109" width="17" style="14" bestFit="1" customWidth="1"/>
    <col min="9110" max="9110" width="14.140625" style="14" bestFit="1" customWidth="1"/>
    <col min="9111" max="9111" width="11.140625" style="14" bestFit="1" customWidth="1"/>
    <col min="9112" max="9112" width="17" style="14" bestFit="1" customWidth="1"/>
    <col min="9113" max="9113" width="14.5703125" style="14" bestFit="1" customWidth="1"/>
    <col min="9114" max="9114" width="11.140625" style="14" bestFit="1" customWidth="1"/>
    <col min="9115" max="9115" width="9" style="14"/>
    <col min="9116" max="9116" width="11.140625" style="14" bestFit="1" customWidth="1"/>
    <col min="9117" max="9117" width="14.5703125" style="14" bestFit="1" customWidth="1"/>
    <col min="9118" max="9118" width="11.140625" style="14" bestFit="1" customWidth="1"/>
    <col min="9119" max="9119" width="9" style="14"/>
    <col min="9120" max="9120" width="13.140625" style="14" bestFit="1" customWidth="1"/>
    <col min="9121" max="9121" width="15.140625" style="14" bestFit="1" customWidth="1"/>
    <col min="9122" max="9123" width="14.5703125" style="14" bestFit="1" customWidth="1"/>
    <col min="9124" max="9124" width="14.140625" style="14" bestFit="1" customWidth="1"/>
    <col min="9125" max="9125" width="17" style="14" bestFit="1" customWidth="1"/>
    <col min="9126" max="9126" width="14.140625" style="14" bestFit="1" customWidth="1"/>
    <col min="9127" max="9127" width="11.140625" style="14" bestFit="1" customWidth="1"/>
    <col min="9128" max="9128" width="17" style="14" bestFit="1" customWidth="1"/>
    <col min="9129" max="9129" width="14.5703125" style="14" bestFit="1" customWidth="1"/>
    <col min="9130" max="9130" width="11.140625" style="14" bestFit="1" customWidth="1"/>
    <col min="9131" max="9131" width="9" style="14"/>
    <col min="9132" max="9132" width="11.140625" style="14" bestFit="1" customWidth="1"/>
    <col min="9133" max="9133" width="14.5703125" style="14" bestFit="1" customWidth="1"/>
    <col min="9134" max="9134" width="11.140625" style="14" bestFit="1" customWidth="1"/>
    <col min="9135" max="9135" width="9" style="14"/>
    <col min="9136" max="9136" width="13.140625" style="14" bestFit="1" customWidth="1"/>
    <col min="9137" max="9137" width="15.140625" style="14" bestFit="1" customWidth="1"/>
    <col min="9138" max="9139" width="14.5703125" style="14" bestFit="1" customWidth="1"/>
    <col min="9140" max="9140" width="14.140625" style="14" bestFit="1" customWidth="1"/>
    <col min="9141" max="9141" width="17" style="14" bestFit="1" customWidth="1"/>
    <col min="9142" max="9142" width="14.140625" style="14" bestFit="1" customWidth="1"/>
    <col min="9143" max="9143" width="11.140625" style="14" bestFit="1" customWidth="1"/>
    <col min="9144" max="9144" width="17" style="14" bestFit="1" customWidth="1"/>
    <col min="9145" max="9145" width="14.5703125" style="14" bestFit="1" customWidth="1"/>
    <col min="9146" max="9146" width="11.140625" style="14" bestFit="1" customWidth="1"/>
    <col min="9147" max="9147" width="9" style="14"/>
    <col min="9148" max="9148" width="11.140625" style="14" bestFit="1" customWidth="1"/>
    <col min="9149" max="9149" width="14.5703125" style="14" bestFit="1" customWidth="1"/>
    <col min="9150" max="9150" width="11.140625" style="14" bestFit="1" customWidth="1"/>
    <col min="9151" max="9151" width="9" style="14"/>
    <col min="9152" max="9152" width="13.140625" style="14" bestFit="1" customWidth="1"/>
    <col min="9153" max="9153" width="15.140625" style="14" bestFit="1" customWidth="1"/>
    <col min="9154" max="9155" width="14.5703125" style="14" bestFit="1" customWidth="1"/>
    <col min="9156" max="9156" width="14.140625" style="14" bestFit="1" customWidth="1"/>
    <col min="9157" max="9157" width="17" style="14" bestFit="1" customWidth="1"/>
    <col min="9158" max="9158" width="14.140625" style="14" bestFit="1" customWidth="1"/>
    <col min="9159" max="9159" width="11.140625" style="14" bestFit="1" customWidth="1"/>
    <col min="9160" max="9160" width="17" style="14" bestFit="1" customWidth="1"/>
    <col min="9161" max="9161" width="14.5703125" style="14" bestFit="1" customWidth="1"/>
    <col min="9162" max="9162" width="11.140625" style="14" bestFit="1" customWidth="1"/>
    <col min="9163" max="9163" width="9" style="14"/>
    <col min="9164" max="9164" width="11.140625" style="14" bestFit="1" customWidth="1"/>
    <col min="9165" max="9165" width="14.5703125" style="14" bestFit="1" customWidth="1"/>
    <col min="9166" max="9166" width="11.140625" style="14" bestFit="1" customWidth="1"/>
    <col min="9167" max="9167" width="9" style="14"/>
    <col min="9168" max="9168" width="13.140625" style="14" bestFit="1" customWidth="1"/>
    <col min="9169" max="9169" width="15.140625" style="14" bestFit="1" customWidth="1"/>
    <col min="9170" max="9171" width="14.5703125" style="14" bestFit="1" customWidth="1"/>
    <col min="9172" max="9172" width="14.140625" style="14" bestFit="1" customWidth="1"/>
    <col min="9173" max="9173" width="17" style="14" bestFit="1" customWidth="1"/>
    <col min="9174" max="9174" width="14.140625" style="14" bestFit="1" customWidth="1"/>
    <col min="9175" max="9175" width="11.140625" style="14" bestFit="1" customWidth="1"/>
    <col min="9176" max="9176" width="17" style="14" bestFit="1" customWidth="1"/>
    <col min="9177" max="9177" width="14.5703125" style="14" bestFit="1" customWidth="1"/>
    <col min="9178" max="9178" width="11.140625" style="14" bestFit="1" customWidth="1"/>
    <col min="9179" max="9179" width="9" style="14"/>
    <col min="9180" max="9180" width="11.140625" style="14" bestFit="1" customWidth="1"/>
    <col min="9181" max="9181" width="14.5703125" style="14" bestFit="1" customWidth="1"/>
    <col min="9182" max="9182" width="11.140625" style="14" bestFit="1" customWidth="1"/>
    <col min="9183" max="9183" width="9" style="14"/>
    <col min="9184" max="9184" width="13.140625" style="14" bestFit="1" customWidth="1"/>
    <col min="9185" max="9185" width="15.140625" style="14" bestFit="1" customWidth="1"/>
    <col min="9186" max="9187" width="14.5703125" style="14" bestFit="1" customWidth="1"/>
    <col min="9188" max="9188" width="14.140625" style="14" bestFit="1" customWidth="1"/>
    <col min="9189" max="9189" width="17" style="14" bestFit="1" customWidth="1"/>
    <col min="9190" max="9190" width="14.140625" style="14" bestFit="1" customWidth="1"/>
    <col min="9191" max="9191" width="11.140625" style="14" bestFit="1" customWidth="1"/>
    <col min="9192" max="9192" width="17" style="14" bestFit="1" customWidth="1"/>
    <col min="9193" max="9193" width="14.5703125" style="14" bestFit="1" customWidth="1"/>
    <col min="9194" max="9194" width="11.140625" style="14" bestFit="1" customWidth="1"/>
    <col min="9195" max="9195" width="9" style="14"/>
    <col min="9196" max="9196" width="11.140625" style="14" bestFit="1" customWidth="1"/>
    <col min="9197" max="9197" width="14.5703125" style="14" bestFit="1" customWidth="1"/>
    <col min="9198" max="9198" width="11.140625" style="14" bestFit="1" customWidth="1"/>
    <col min="9199" max="9199" width="9" style="14"/>
    <col min="9200" max="9200" width="13.140625" style="14" bestFit="1" customWidth="1"/>
    <col min="9201" max="9201" width="15.140625" style="14" bestFit="1" customWidth="1"/>
    <col min="9202" max="9203" width="14.5703125" style="14" bestFit="1" customWidth="1"/>
    <col min="9204" max="9204" width="14.140625" style="14" bestFit="1" customWidth="1"/>
    <col min="9205" max="9205" width="17" style="14" bestFit="1" customWidth="1"/>
    <col min="9206" max="9206" width="14.140625" style="14" bestFit="1" customWidth="1"/>
    <col min="9207" max="9207" width="11.140625" style="14" bestFit="1" customWidth="1"/>
    <col min="9208" max="9208" width="17" style="14" bestFit="1" customWidth="1"/>
    <col min="9209" max="9209" width="14.5703125" style="14" bestFit="1" customWidth="1"/>
    <col min="9210" max="9210" width="11.140625" style="14" bestFit="1" customWidth="1"/>
    <col min="9211" max="9211" width="9" style="14"/>
    <col min="9212" max="9212" width="9.140625" style="14" customWidth="1"/>
    <col min="9213" max="9213" width="0" style="14" hidden="1" customWidth="1"/>
    <col min="9214" max="9215" width="10.42578125" style="14" bestFit="1" customWidth="1"/>
    <col min="9216" max="9216" width="8.42578125" style="14" bestFit="1" customWidth="1"/>
    <col min="9217" max="9217" width="14.5703125" style="14" customWidth="1"/>
    <col min="9218" max="9218" width="14.140625" style="14" bestFit="1" customWidth="1"/>
    <col min="9219" max="9219" width="10.5703125" style="14" customWidth="1"/>
    <col min="9220" max="9220" width="11.85546875" style="14" customWidth="1"/>
    <col min="9221" max="9221" width="15.42578125" style="14" bestFit="1" customWidth="1"/>
    <col min="9222" max="9222" width="15.140625" style="14" bestFit="1" customWidth="1"/>
    <col min="9223" max="9223" width="11.42578125" style="14" bestFit="1" customWidth="1"/>
    <col min="9224" max="9224" width="9.42578125" style="14" bestFit="1" customWidth="1"/>
    <col min="9225" max="9225" width="13.5703125" style="14" customWidth="1"/>
    <col min="9226" max="9227" width="8.42578125" style="14" bestFit="1" customWidth="1"/>
    <col min="9228" max="9228" width="10.42578125" style="14" bestFit="1" customWidth="1"/>
    <col min="9229" max="9229" width="14.140625" style="14" customWidth="1"/>
    <col min="9230" max="9230" width="9" style="14"/>
    <col min="9231" max="9231" width="14.140625" style="14" bestFit="1" customWidth="1"/>
    <col min="9232" max="9291" width="9" style="14"/>
    <col min="9292" max="9292" width="11.140625" style="14" bestFit="1" customWidth="1"/>
    <col min="9293" max="9293" width="14.5703125" style="14" bestFit="1" customWidth="1"/>
    <col min="9294" max="9294" width="11.140625" style="14" bestFit="1" customWidth="1"/>
    <col min="9295" max="9295" width="9" style="14"/>
    <col min="9296" max="9296" width="13.140625" style="14" bestFit="1" customWidth="1"/>
    <col min="9297" max="9297" width="15.140625" style="14" bestFit="1" customWidth="1"/>
    <col min="9298" max="9299" width="14.5703125" style="14" bestFit="1" customWidth="1"/>
    <col min="9300" max="9300" width="14.140625" style="14" bestFit="1" customWidth="1"/>
    <col min="9301" max="9301" width="17" style="14" bestFit="1" customWidth="1"/>
    <col min="9302" max="9302" width="14.140625" style="14" bestFit="1" customWidth="1"/>
    <col min="9303" max="9303" width="11.140625" style="14" bestFit="1" customWidth="1"/>
    <col min="9304" max="9304" width="17" style="14" bestFit="1" customWidth="1"/>
    <col min="9305" max="9305" width="14.5703125" style="14" bestFit="1" customWidth="1"/>
    <col min="9306" max="9306" width="11.140625" style="14" bestFit="1" customWidth="1"/>
    <col min="9307" max="9307" width="9" style="14"/>
    <col min="9308" max="9308" width="11.140625" style="14" bestFit="1" customWidth="1"/>
    <col min="9309" max="9309" width="14.5703125" style="14" bestFit="1" customWidth="1"/>
    <col min="9310" max="9310" width="11.140625" style="14" bestFit="1" customWidth="1"/>
    <col min="9311" max="9311" width="9" style="14"/>
    <col min="9312" max="9312" width="13.140625" style="14" bestFit="1" customWidth="1"/>
    <col min="9313" max="9313" width="15.140625" style="14" bestFit="1" customWidth="1"/>
    <col min="9314" max="9315" width="14.5703125" style="14" bestFit="1" customWidth="1"/>
    <col min="9316" max="9316" width="14.140625" style="14" bestFit="1" customWidth="1"/>
    <col min="9317" max="9317" width="17" style="14" bestFit="1" customWidth="1"/>
    <col min="9318" max="9318" width="14.140625" style="14" bestFit="1" customWidth="1"/>
    <col min="9319" max="9319" width="11.140625" style="14" bestFit="1" customWidth="1"/>
    <col min="9320" max="9320" width="17" style="14" bestFit="1" customWidth="1"/>
    <col min="9321" max="9321" width="14.5703125" style="14" bestFit="1" customWidth="1"/>
    <col min="9322" max="9322" width="11.140625" style="14" bestFit="1" customWidth="1"/>
    <col min="9323" max="9323" width="9" style="14"/>
    <col min="9324" max="9324" width="11.140625" style="14" bestFit="1" customWidth="1"/>
    <col min="9325" max="9325" width="14.5703125" style="14" bestFit="1" customWidth="1"/>
    <col min="9326" max="9326" width="11.140625" style="14" bestFit="1" customWidth="1"/>
    <col min="9327" max="9327" width="9" style="14"/>
    <col min="9328" max="9328" width="13.140625" style="14" bestFit="1" customWidth="1"/>
    <col min="9329" max="9329" width="15.140625" style="14" bestFit="1" customWidth="1"/>
    <col min="9330" max="9331" width="14.5703125" style="14" bestFit="1" customWidth="1"/>
    <col min="9332" max="9332" width="14.140625" style="14" bestFit="1" customWidth="1"/>
    <col min="9333" max="9333" width="17" style="14" bestFit="1" customWidth="1"/>
    <col min="9334" max="9334" width="14.140625" style="14" bestFit="1" customWidth="1"/>
    <col min="9335" max="9335" width="11.140625" style="14" bestFit="1" customWidth="1"/>
    <col min="9336" max="9336" width="17" style="14" bestFit="1" customWidth="1"/>
    <col min="9337" max="9337" width="14.5703125" style="14" bestFit="1" customWidth="1"/>
    <col min="9338" max="9338" width="11.140625" style="14" bestFit="1" customWidth="1"/>
    <col min="9339" max="9339" width="9" style="14"/>
    <col min="9340" max="9340" width="11.140625" style="14" bestFit="1" customWidth="1"/>
    <col min="9341" max="9341" width="14.5703125" style="14" bestFit="1" customWidth="1"/>
    <col min="9342" max="9342" width="11.140625" style="14" bestFit="1" customWidth="1"/>
    <col min="9343" max="9343" width="9" style="14"/>
    <col min="9344" max="9344" width="13.140625" style="14" bestFit="1" customWidth="1"/>
    <col min="9345" max="9345" width="15.140625" style="14" bestFit="1" customWidth="1"/>
    <col min="9346" max="9347" width="14.5703125" style="14" bestFit="1" customWidth="1"/>
    <col min="9348" max="9348" width="14.140625" style="14" bestFit="1" customWidth="1"/>
    <col min="9349" max="9349" width="17" style="14" bestFit="1" customWidth="1"/>
    <col min="9350" max="9350" width="14.140625" style="14" bestFit="1" customWidth="1"/>
    <col min="9351" max="9351" width="11.140625" style="14" bestFit="1" customWidth="1"/>
    <col min="9352" max="9352" width="17" style="14" bestFit="1" customWidth="1"/>
    <col min="9353" max="9353" width="14.5703125" style="14" bestFit="1" customWidth="1"/>
    <col min="9354" max="9354" width="11.140625" style="14" bestFit="1" customWidth="1"/>
    <col min="9355" max="9355" width="9" style="14"/>
    <col min="9356" max="9356" width="11.140625" style="14" bestFit="1" customWidth="1"/>
    <col min="9357" max="9357" width="14.5703125" style="14" bestFit="1" customWidth="1"/>
    <col min="9358" max="9358" width="11.140625" style="14" bestFit="1" customWidth="1"/>
    <col min="9359" max="9359" width="9" style="14"/>
    <col min="9360" max="9360" width="13.140625" style="14" bestFit="1" customWidth="1"/>
    <col min="9361" max="9361" width="15.140625" style="14" bestFit="1" customWidth="1"/>
    <col min="9362" max="9363" width="14.5703125" style="14" bestFit="1" customWidth="1"/>
    <col min="9364" max="9364" width="14.140625" style="14" bestFit="1" customWidth="1"/>
    <col min="9365" max="9365" width="17" style="14" bestFit="1" customWidth="1"/>
    <col min="9366" max="9366" width="14.140625" style="14" bestFit="1" customWidth="1"/>
    <col min="9367" max="9367" width="11.140625" style="14" bestFit="1" customWidth="1"/>
    <col min="9368" max="9368" width="17" style="14" bestFit="1" customWidth="1"/>
    <col min="9369" max="9369" width="14.5703125" style="14" bestFit="1" customWidth="1"/>
    <col min="9370" max="9370" width="11.140625" style="14" bestFit="1" customWidth="1"/>
    <col min="9371" max="9371" width="9" style="14"/>
    <col min="9372" max="9372" width="11.140625" style="14" bestFit="1" customWidth="1"/>
    <col min="9373" max="9373" width="14.5703125" style="14" bestFit="1" customWidth="1"/>
    <col min="9374" max="9374" width="11.140625" style="14" bestFit="1" customWidth="1"/>
    <col min="9375" max="9375" width="9" style="14"/>
    <col min="9376" max="9376" width="13.140625" style="14" bestFit="1" customWidth="1"/>
    <col min="9377" max="9377" width="15.140625" style="14" bestFit="1" customWidth="1"/>
    <col min="9378" max="9379" width="14.5703125" style="14" bestFit="1" customWidth="1"/>
    <col min="9380" max="9380" width="14.140625" style="14" bestFit="1" customWidth="1"/>
    <col min="9381" max="9381" width="17" style="14" bestFit="1" customWidth="1"/>
    <col min="9382" max="9382" width="14.140625" style="14" bestFit="1" customWidth="1"/>
    <col min="9383" max="9383" width="11.140625" style="14" bestFit="1" customWidth="1"/>
    <col min="9384" max="9384" width="17" style="14" bestFit="1" customWidth="1"/>
    <col min="9385" max="9385" width="14.5703125" style="14" bestFit="1" customWidth="1"/>
    <col min="9386" max="9386" width="11.140625" style="14" bestFit="1" customWidth="1"/>
    <col min="9387" max="9387" width="9" style="14"/>
    <col min="9388" max="9388" width="11.140625" style="14" bestFit="1" customWidth="1"/>
    <col min="9389" max="9389" width="14.5703125" style="14" bestFit="1" customWidth="1"/>
    <col min="9390" max="9390" width="11.140625" style="14" bestFit="1" customWidth="1"/>
    <col min="9391" max="9391" width="9" style="14"/>
    <col min="9392" max="9392" width="13.140625" style="14" bestFit="1" customWidth="1"/>
    <col min="9393" max="9393" width="15.140625" style="14" bestFit="1" customWidth="1"/>
    <col min="9394" max="9395" width="14.5703125" style="14" bestFit="1" customWidth="1"/>
    <col min="9396" max="9396" width="14.140625" style="14" bestFit="1" customWidth="1"/>
    <col min="9397" max="9397" width="17" style="14" bestFit="1" customWidth="1"/>
    <col min="9398" max="9398" width="14.140625" style="14" bestFit="1" customWidth="1"/>
    <col min="9399" max="9399" width="11.140625" style="14" bestFit="1" customWidth="1"/>
    <col min="9400" max="9400" width="17" style="14" bestFit="1" customWidth="1"/>
    <col min="9401" max="9401" width="14.5703125" style="14" bestFit="1" customWidth="1"/>
    <col min="9402" max="9402" width="11.140625" style="14" bestFit="1" customWidth="1"/>
    <col min="9403" max="9403" width="9" style="14"/>
    <col min="9404" max="9404" width="11.140625" style="14" bestFit="1" customWidth="1"/>
    <col min="9405" max="9405" width="14.5703125" style="14" bestFit="1" customWidth="1"/>
    <col min="9406" max="9406" width="11.140625" style="14" bestFit="1" customWidth="1"/>
    <col min="9407" max="9407" width="9" style="14"/>
    <col min="9408" max="9408" width="13.140625" style="14" bestFit="1" customWidth="1"/>
    <col min="9409" max="9409" width="15.140625" style="14" bestFit="1" customWidth="1"/>
    <col min="9410" max="9411" width="14.5703125" style="14" bestFit="1" customWidth="1"/>
    <col min="9412" max="9412" width="14.140625" style="14" bestFit="1" customWidth="1"/>
    <col min="9413" max="9413" width="17" style="14" bestFit="1" customWidth="1"/>
    <col min="9414" max="9414" width="14.140625" style="14" bestFit="1" customWidth="1"/>
    <col min="9415" max="9415" width="11.140625" style="14" bestFit="1" customWidth="1"/>
    <col min="9416" max="9416" width="17" style="14" bestFit="1" customWidth="1"/>
    <col min="9417" max="9417" width="14.5703125" style="14" bestFit="1" customWidth="1"/>
    <col min="9418" max="9418" width="11.140625" style="14" bestFit="1" customWidth="1"/>
    <col min="9419" max="9419" width="9" style="14"/>
    <col min="9420" max="9420" width="11.140625" style="14" bestFit="1" customWidth="1"/>
    <col min="9421" max="9421" width="14.5703125" style="14" bestFit="1" customWidth="1"/>
    <col min="9422" max="9422" width="11.140625" style="14" bestFit="1" customWidth="1"/>
    <col min="9423" max="9423" width="9" style="14"/>
    <col min="9424" max="9424" width="13.140625" style="14" bestFit="1" customWidth="1"/>
    <col min="9425" max="9425" width="15.140625" style="14" bestFit="1" customWidth="1"/>
    <col min="9426" max="9427" width="14.5703125" style="14" bestFit="1" customWidth="1"/>
    <col min="9428" max="9428" width="14.140625" style="14" bestFit="1" customWidth="1"/>
    <col min="9429" max="9429" width="17" style="14" bestFit="1" customWidth="1"/>
    <col min="9430" max="9430" width="14.140625" style="14" bestFit="1" customWidth="1"/>
    <col min="9431" max="9431" width="11.140625" style="14" bestFit="1" customWidth="1"/>
    <col min="9432" max="9432" width="17" style="14" bestFit="1" customWidth="1"/>
    <col min="9433" max="9433" width="14.5703125" style="14" bestFit="1" customWidth="1"/>
    <col min="9434" max="9434" width="11.140625" style="14" bestFit="1" customWidth="1"/>
    <col min="9435" max="9435" width="9" style="14"/>
    <col min="9436" max="9436" width="11.140625" style="14" bestFit="1" customWidth="1"/>
    <col min="9437" max="9437" width="14.5703125" style="14" bestFit="1" customWidth="1"/>
    <col min="9438" max="9438" width="11.140625" style="14" bestFit="1" customWidth="1"/>
    <col min="9439" max="9439" width="9" style="14"/>
    <col min="9440" max="9440" width="13.140625" style="14" bestFit="1" customWidth="1"/>
    <col min="9441" max="9441" width="15.140625" style="14" bestFit="1" customWidth="1"/>
    <col min="9442" max="9443" width="14.5703125" style="14" bestFit="1" customWidth="1"/>
    <col min="9444" max="9444" width="14.140625" style="14" bestFit="1" customWidth="1"/>
    <col min="9445" max="9445" width="17" style="14" bestFit="1" customWidth="1"/>
    <col min="9446" max="9446" width="14.140625" style="14" bestFit="1" customWidth="1"/>
    <col min="9447" max="9447" width="11.140625" style="14" bestFit="1" customWidth="1"/>
    <col min="9448" max="9448" width="17" style="14" bestFit="1" customWidth="1"/>
    <col min="9449" max="9449" width="14.5703125" style="14" bestFit="1" customWidth="1"/>
    <col min="9450" max="9450" width="11.140625" style="14" bestFit="1" customWidth="1"/>
    <col min="9451" max="9451" width="9" style="14"/>
    <col min="9452" max="9452" width="11.140625" style="14" bestFit="1" customWidth="1"/>
    <col min="9453" max="9453" width="14.5703125" style="14" bestFit="1" customWidth="1"/>
    <col min="9454" max="9454" width="11.140625" style="14" bestFit="1" customWidth="1"/>
    <col min="9455" max="9455" width="9" style="14"/>
    <col min="9456" max="9456" width="13.140625" style="14" bestFit="1" customWidth="1"/>
    <col min="9457" max="9457" width="15.140625" style="14" bestFit="1" customWidth="1"/>
    <col min="9458" max="9459" width="14.5703125" style="14" bestFit="1" customWidth="1"/>
    <col min="9460" max="9460" width="14.140625" style="14" bestFit="1" customWidth="1"/>
    <col min="9461" max="9461" width="17" style="14" bestFit="1" customWidth="1"/>
    <col min="9462" max="9462" width="14.140625" style="14" bestFit="1" customWidth="1"/>
    <col min="9463" max="9463" width="11.140625" style="14" bestFit="1" customWidth="1"/>
    <col min="9464" max="9464" width="17" style="14" bestFit="1" customWidth="1"/>
    <col min="9465" max="9465" width="14.5703125" style="14" bestFit="1" customWidth="1"/>
    <col min="9466" max="9466" width="11.140625" style="14" bestFit="1" customWidth="1"/>
    <col min="9467" max="9467" width="9" style="14"/>
    <col min="9468" max="9468" width="9.140625" style="14" customWidth="1"/>
    <col min="9469" max="9469" width="0" style="14" hidden="1" customWidth="1"/>
    <col min="9470" max="9471" width="10.42578125" style="14" bestFit="1" customWidth="1"/>
    <col min="9472" max="9472" width="8.42578125" style="14" bestFit="1" customWidth="1"/>
    <col min="9473" max="9473" width="14.5703125" style="14" customWidth="1"/>
    <col min="9474" max="9474" width="14.140625" style="14" bestFit="1" customWidth="1"/>
    <col min="9475" max="9475" width="10.5703125" style="14" customWidth="1"/>
    <col min="9476" max="9476" width="11.85546875" style="14" customWidth="1"/>
    <col min="9477" max="9477" width="15.42578125" style="14" bestFit="1" customWidth="1"/>
    <col min="9478" max="9478" width="15.140625" style="14" bestFit="1" customWidth="1"/>
    <col min="9479" max="9479" width="11.42578125" style="14" bestFit="1" customWidth="1"/>
    <col min="9480" max="9480" width="9.42578125" style="14" bestFit="1" customWidth="1"/>
    <col min="9481" max="9481" width="13.5703125" style="14" customWidth="1"/>
    <col min="9482" max="9483" width="8.42578125" style="14" bestFit="1" customWidth="1"/>
    <col min="9484" max="9484" width="10.42578125" style="14" bestFit="1" customWidth="1"/>
    <col min="9485" max="9485" width="14.140625" style="14" customWidth="1"/>
    <col min="9486" max="9486" width="9" style="14"/>
    <col min="9487" max="9487" width="14.140625" style="14" bestFit="1" customWidth="1"/>
    <col min="9488" max="9547" width="9" style="14"/>
    <col min="9548" max="9548" width="11.140625" style="14" bestFit="1" customWidth="1"/>
    <col min="9549" max="9549" width="14.5703125" style="14" bestFit="1" customWidth="1"/>
    <col min="9550" max="9550" width="11.140625" style="14" bestFit="1" customWidth="1"/>
    <col min="9551" max="9551" width="9" style="14"/>
    <col min="9552" max="9552" width="13.140625" style="14" bestFit="1" customWidth="1"/>
    <col min="9553" max="9553" width="15.140625" style="14" bestFit="1" customWidth="1"/>
    <col min="9554" max="9555" width="14.5703125" style="14" bestFit="1" customWidth="1"/>
    <col min="9556" max="9556" width="14.140625" style="14" bestFit="1" customWidth="1"/>
    <col min="9557" max="9557" width="17" style="14" bestFit="1" customWidth="1"/>
    <col min="9558" max="9558" width="14.140625" style="14" bestFit="1" customWidth="1"/>
    <col min="9559" max="9559" width="11.140625" style="14" bestFit="1" customWidth="1"/>
    <col min="9560" max="9560" width="17" style="14" bestFit="1" customWidth="1"/>
    <col min="9561" max="9561" width="14.5703125" style="14" bestFit="1" customWidth="1"/>
    <col min="9562" max="9562" width="11.140625" style="14" bestFit="1" customWidth="1"/>
    <col min="9563" max="9563" width="9" style="14"/>
    <col min="9564" max="9564" width="11.140625" style="14" bestFit="1" customWidth="1"/>
    <col min="9565" max="9565" width="14.5703125" style="14" bestFit="1" customWidth="1"/>
    <col min="9566" max="9566" width="11.140625" style="14" bestFit="1" customWidth="1"/>
    <col min="9567" max="9567" width="9" style="14"/>
    <col min="9568" max="9568" width="13.140625" style="14" bestFit="1" customWidth="1"/>
    <col min="9569" max="9569" width="15.140625" style="14" bestFit="1" customWidth="1"/>
    <col min="9570" max="9571" width="14.5703125" style="14" bestFit="1" customWidth="1"/>
    <col min="9572" max="9572" width="14.140625" style="14" bestFit="1" customWidth="1"/>
    <col min="9573" max="9573" width="17" style="14" bestFit="1" customWidth="1"/>
    <col min="9574" max="9574" width="14.140625" style="14" bestFit="1" customWidth="1"/>
    <col min="9575" max="9575" width="11.140625" style="14" bestFit="1" customWidth="1"/>
    <col min="9576" max="9576" width="17" style="14" bestFit="1" customWidth="1"/>
    <col min="9577" max="9577" width="14.5703125" style="14" bestFit="1" customWidth="1"/>
    <col min="9578" max="9578" width="11.140625" style="14" bestFit="1" customWidth="1"/>
    <col min="9579" max="9579" width="9" style="14"/>
    <col min="9580" max="9580" width="11.140625" style="14" bestFit="1" customWidth="1"/>
    <col min="9581" max="9581" width="14.5703125" style="14" bestFit="1" customWidth="1"/>
    <col min="9582" max="9582" width="11.140625" style="14" bestFit="1" customWidth="1"/>
    <col min="9583" max="9583" width="9" style="14"/>
    <col min="9584" max="9584" width="13.140625" style="14" bestFit="1" customWidth="1"/>
    <col min="9585" max="9585" width="15.140625" style="14" bestFit="1" customWidth="1"/>
    <col min="9586" max="9587" width="14.5703125" style="14" bestFit="1" customWidth="1"/>
    <col min="9588" max="9588" width="14.140625" style="14" bestFit="1" customWidth="1"/>
    <col min="9589" max="9589" width="17" style="14" bestFit="1" customWidth="1"/>
    <col min="9590" max="9590" width="14.140625" style="14" bestFit="1" customWidth="1"/>
    <col min="9591" max="9591" width="11.140625" style="14" bestFit="1" customWidth="1"/>
    <col min="9592" max="9592" width="17" style="14" bestFit="1" customWidth="1"/>
    <col min="9593" max="9593" width="14.5703125" style="14" bestFit="1" customWidth="1"/>
    <col min="9594" max="9594" width="11.140625" style="14" bestFit="1" customWidth="1"/>
    <col min="9595" max="9595" width="9" style="14"/>
    <col min="9596" max="9596" width="11.140625" style="14" bestFit="1" customWidth="1"/>
    <col min="9597" max="9597" width="14.5703125" style="14" bestFit="1" customWidth="1"/>
    <col min="9598" max="9598" width="11.140625" style="14" bestFit="1" customWidth="1"/>
    <col min="9599" max="9599" width="9" style="14"/>
    <col min="9600" max="9600" width="13.140625" style="14" bestFit="1" customWidth="1"/>
    <col min="9601" max="9601" width="15.140625" style="14" bestFit="1" customWidth="1"/>
    <col min="9602" max="9603" width="14.5703125" style="14" bestFit="1" customWidth="1"/>
    <col min="9604" max="9604" width="14.140625" style="14" bestFit="1" customWidth="1"/>
    <col min="9605" max="9605" width="17" style="14" bestFit="1" customWidth="1"/>
    <col min="9606" max="9606" width="14.140625" style="14" bestFit="1" customWidth="1"/>
    <col min="9607" max="9607" width="11.140625" style="14" bestFit="1" customWidth="1"/>
    <col min="9608" max="9608" width="17" style="14" bestFit="1" customWidth="1"/>
    <col min="9609" max="9609" width="14.5703125" style="14" bestFit="1" customWidth="1"/>
    <col min="9610" max="9610" width="11.140625" style="14" bestFit="1" customWidth="1"/>
    <col min="9611" max="9611" width="9" style="14"/>
    <col min="9612" max="9612" width="11.140625" style="14" bestFit="1" customWidth="1"/>
    <col min="9613" max="9613" width="14.5703125" style="14" bestFit="1" customWidth="1"/>
    <col min="9614" max="9614" width="11.140625" style="14" bestFit="1" customWidth="1"/>
    <col min="9615" max="9615" width="9" style="14"/>
    <col min="9616" max="9616" width="13.140625" style="14" bestFit="1" customWidth="1"/>
    <col min="9617" max="9617" width="15.140625" style="14" bestFit="1" customWidth="1"/>
    <col min="9618" max="9619" width="14.5703125" style="14" bestFit="1" customWidth="1"/>
    <col min="9620" max="9620" width="14.140625" style="14" bestFit="1" customWidth="1"/>
    <col min="9621" max="9621" width="17" style="14" bestFit="1" customWidth="1"/>
    <col min="9622" max="9622" width="14.140625" style="14" bestFit="1" customWidth="1"/>
    <col min="9623" max="9623" width="11.140625" style="14" bestFit="1" customWidth="1"/>
    <col min="9624" max="9624" width="17" style="14" bestFit="1" customWidth="1"/>
    <col min="9625" max="9625" width="14.5703125" style="14" bestFit="1" customWidth="1"/>
    <col min="9626" max="9626" width="11.140625" style="14" bestFit="1" customWidth="1"/>
    <col min="9627" max="9627" width="9" style="14"/>
    <col min="9628" max="9628" width="11.140625" style="14" bestFit="1" customWidth="1"/>
    <col min="9629" max="9629" width="14.5703125" style="14" bestFit="1" customWidth="1"/>
    <col min="9630" max="9630" width="11.140625" style="14" bestFit="1" customWidth="1"/>
    <col min="9631" max="9631" width="9" style="14"/>
    <col min="9632" max="9632" width="13.140625" style="14" bestFit="1" customWidth="1"/>
    <col min="9633" max="9633" width="15.140625" style="14" bestFit="1" customWidth="1"/>
    <col min="9634" max="9635" width="14.5703125" style="14" bestFit="1" customWidth="1"/>
    <col min="9636" max="9636" width="14.140625" style="14" bestFit="1" customWidth="1"/>
    <col min="9637" max="9637" width="17" style="14" bestFit="1" customWidth="1"/>
    <col min="9638" max="9638" width="14.140625" style="14" bestFit="1" customWidth="1"/>
    <col min="9639" max="9639" width="11.140625" style="14" bestFit="1" customWidth="1"/>
    <col min="9640" max="9640" width="17" style="14" bestFit="1" customWidth="1"/>
    <col min="9641" max="9641" width="14.5703125" style="14" bestFit="1" customWidth="1"/>
    <col min="9642" max="9642" width="11.140625" style="14" bestFit="1" customWidth="1"/>
    <col min="9643" max="9643" width="9" style="14"/>
    <col min="9644" max="9644" width="11.140625" style="14" bestFit="1" customWidth="1"/>
    <col min="9645" max="9645" width="14.5703125" style="14" bestFit="1" customWidth="1"/>
    <col min="9646" max="9646" width="11.140625" style="14" bestFit="1" customWidth="1"/>
    <col min="9647" max="9647" width="9" style="14"/>
    <col min="9648" max="9648" width="13.140625" style="14" bestFit="1" customWidth="1"/>
    <col min="9649" max="9649" width="15.140625" style="14" bestFit="1" customWidth="1"/>
    <col min="9650" max="9651" width="14.5703125" style="14" bestFit="1" customWidth="1"/>
    <col min="9652" max="9652" width="14.140625" style="14" bestFit="1" customWidth="1"/>
    <col min="9653" max="9653" width="17" style="14" bestFit="1" customWidth="1"/>
    <col min="9654" max="9654" width="14.140625" style="14" bestFit="1" customWidth="1"/>
    <col min="9655" max="9655" width="11.140625" style="14" bestFit="1" customWidth="1"/>
    <col min="9656" max="9656" width="17" style="14" bestFit="1" customWidth="1"/>
    <col min="9657" max="9657" width="14.5703125" style="14" bestFit="1" customWidth="1"/>
    <col min="9658" max="9658" width="11.140625" style="14" bestFit="1" customWidth="1"/>
    <col min="9659" max="9659" width="9" style="14"/>
    <col min="9660" max="9660" width="11.140625" style="14" bestFit="1" customWidth="1"/>
    <col min="9661" max="9661" width="14.5703125" style="14" bestFit="1" customWidth="1"/>
    <col min="9662" max="9662" width="11.140625" style="14" bestFit="1" customWidth="1"/>
    <col min="9663" max="9663" width="9" style="14"/>
    <col min="9664" max="9664" width="13.140625" style="14" bestFit="1" customWidth="1"/>
    <col min="9665" max="9665" width="15.140625" style="14" bestFit="1" customWidth="1"/>
    <col min="9666" max="9667" width="14.5703125" style="14" bestFit="1" customWidth="1"/>
    <col min="9668" max="9668" width="14.140625" style="14" bestFit="1" customWidth="1"/>
    <col min="9669" max="9669" width="17" style="14" bestFit="1" customWidth="1"/>
    <col min="9670" max="9670" width="14.140625" style="14" bestFit="1" customWidth="1"/>
    <col min="9671" max="9671" width="11.140625" style="14" bestFit="1" customWidth="1"/>
    <col min="9672" max="9672" width="17" style="14" bestFit="1" customWidth="1"/>
    <col min="9673" max="9673" width="14.5703125" style="14" bestFit="1" customWidth="1"/>
    <col min="9674" max="9674" width="11.140625" style="14" bestFit="1" customWidth="1"/>
    <col min="9675" max="9675" width="9" style="14"/>
    <col min="9676" max="9676" width="11.140625" style="14" bestFit="1" customWidth="1"/>
    <col min="9677" max="9677" width="14.5703125" style="14" bestFit="1" customWidth="1"/>
    <col min="9678" max="9678" width="11.140625" style="14" bestFit="1" customWidth="1"/>
    <col min="9679" max="9679" width="9" style="14"/>
    <col min="9680" max="9680" width="13.140625" style="14" bestFit="1" customWidth="1"/>
    <col min="9681" max="9681" width="15.140625" style="14" bestFit="1" customWidth="1"/>
    <col min="9682" max="9683" width="14.5703125" style="14" bestFit="1" customWidth="1"/>
    <col min="9684" max="9684" width="14.140625" style="14" bestFit="1" customWidth="1"/>
    <col min="9685" max="9685" width="17" style="14" bestFit="1" customWidth="1"/>
    <col min="9686" max="9686" width="14.140625" style="14" bestFit="1" customWidth="1"/>
    <col min="9687" max="9687" width="11.140625" style="14" bestFit="1" customWidth="1"/>
    <col min="9688" max="9688" width="17" style="14" bestFit="1" customWidth="1"/>
    <col min="9689" max="9689" width="14.5703125" style="14" bestFit="1" customWidth="1"/>
    <col min="9690" max="9690" width="11.140625" style="14" bestFit="1" customWidth="1"/>
    <col min="9691" max="9691" width="9" style="14"/>
    <col min="9692" max="9692" width="11.140625" style="14" bestFit="1" customWidth="1"/>
    <col min="9693" max="9693" width="14.5703125" style="14" bestFit="1" customWidth="1"/>
    <col min="9694" max="9694" width="11.140625" style="14" bestFit="1" customWidth="1"/>
    <col min="9695" max="9695" width="9" style="14"/>
    <col min="9696" max="9696" width="13.140625" style="14" bestFit="1" customWidth="1"/>
    <col min="9697" max="9697" width="15.140625" style="14" bestFit="1" customWidth="1"/>
    <col min="9698" max="9699" width="14.5703125" style="14" bestFit="1" customWidth="1"/>
    <col min="9700" max="9700" width="14.140625" style="14" bestFit="1" customWidth="1"/>
    <col min="9701" max="9701" width="17" style="14" bestFit="1" customWidth="1"/>
    <col min="9702" max="9702" width="14.140625" style="14" bestFit="1" customWidth="1"/>
    <col min="9703" max="9703" width="11.140625" style="14" bestFit="1" customWidth="1"/>
    <col min="9704" max="9704" width="17" style="14" bestFit="1" customWidth="1"/>
    <col min="9705" max="9705" width="14.5703125" style="14" bestFit="1" customWidth="1"/>
    <col min="9706" max="9706" width="11.140625" style="14" bestFit="1" customWidth="1"/>
    <col min="9707" max="9707" width="9" style="14"/>
    <col min="9708" max="9708" width="11.140625" style="14" bestFit="1" customWidth="1"/>
    <col min="9709" max="9709" width="14.5703125" style="14" bestFit="1" customWidth="1"/>
    <col min="9710" max="9710" width="11.140625" style="14" bestFit="1" customWidth="1"/>
    <col min="9711" max="9711" width="9" style="14"/>
    <col min="9712" max="9712" width="13.140625" style="14" bestFit="1" customWidth="1"/>
    <col min="9713" max="9713" width="15.140625" style="14" bestFit="1" customWidth="1"/>
    <col min="9714" max="9715" width="14.5703125" style="14" bestFit="1" customWidth="1"/>
    <col min="9716" max="9716" width="14.140625" style="14" bestFit="1" customWidth="1"/>
    <col min="9717" max="9717" width="17" style="14" bestFit="1" customWidth="1"/>
    <col min="9718" max="9718" width="14.140625" style="14" bestFit="1" customWidth="1"/>
    <col min="9719" max="9719" width="11.140625" style="14" bestFit="1" customWidth="1"/>
    <col min="9720" max="9720" width="17" style="14" bestFit="1" customWidth="1"/>
    <col min="9721" max="9721" width="14.5703125" style="14" bestFit="1" customWidth="1"/>
    <col min="9722" max="9722" width="11.140625" style="14" bestFit="1" customWidth="1"/>
    <col min="9723" max="9723" width="9" style="14"/>
    <col min="9724" max="9724" width="9.140625" style="14" customWidth="1"/>
    <col min="9725" max="9725" width="0" style="14" hidden="1" customWidth="1"/>
    <col min="9726" max="9727" width="10.42578125" style="14" bestFit="1" customWidth="1"/>
    <col min="9728" max="9728" width="8.42578125" style="14" bestFit="1" customWidth="1"/>
    <col min="9729" max="9729" width="14.5703125" style="14" customWidth="1"/>
    <col min="9730" max="9730" width="14.140625" style="14" bestFit="1" customWidth="1"/>
    <col min="9731" max="9731" width="10.5703125" style="14" customWidth="1"/>
    <col min="9732" max="9732" width="11.85546875" style="14" customWidth="1"/>
    <col min="9733" max="9733" width="15.42578125" style="14" bestFit="1" customWidth="1"/>
    <col min="9734" max="9734" width="15.140625" style="14" bestFit="1" customWidth="1"/>
    <col min="9735" max="9735" width="11.42578125" style="14" bestFit="1" customWidth="1"/>
    <col min="9736" max="9736" width="9.42578125" style="14" bestFit="1" customWidth="1"/>
    <col min="9737" max="9737" width="13.5703125" style="14" customWidth="1"/>
    <col min="9738" max="9739" width="8.42578125" style="14" bestFit="1" customWidth="1"/>
    <col min="9740" max="9740" width="10.42578125" style="14" bestFit="1" customWidth="1"/>
    <col min="9741" max="9741" width="14.140625" style="14" customWidth="1"/>
    <col min="9742" max="9742" width="9" style="14"/>
    <col min="9743" max="9743" width="14.140625" style="14" bestFit="1" customWidth="1"/>
    <col min="9744" max="9803" width="9" style="14"/>
    <col min="9804" max="9804" width="11.140625" style="14" bestFit="1" customWidth="1"/>
    <col min="9805" max="9805" width="14.5703125" style="14" bestFit="1" customWidth="1"/>
    <col min="9806" max="9806" width="11.140625" style="14" bestFit="1" customWidth="1"/>
    <col min="9807" max="9807" width="9" style="14"/>
    <col min="9808" max="9808" width="13.140625" style="14" bestFit="1" customWidth="1"/>
    <col min="9809" max="9809" width="15.140625" style="14" bestFit="1" customWidth="1"/>
    <col min="9810" max="9811" width="14.5703125" style="14" bestFit="1" customWidth="1"/>
    <col min="9812" max="9812" width="14.140625" style="14" bestFit="1" customWidth="1"/>
    <col min="9813" max="9813" width="17" style="14" bestFit="1" customWidth="1"/>
    <col min="9814" max="9814" width="14.140625" style="14" bestFit="1" customWidth="1"/>
    <col min="9815" max="9815" width="11.140625" style="14" bestFit="1" customWidth="1"/>
    <col min="9816" max="9816" width="17" style="14" bestFit="1" customWidth="1"/>
    <col min="9817" max="9817" width="14.5703125" style="14" bestFit="1" customWidth="1"/>
    <col min="9818" max="9818" width="11.140625" style="14" bestFit="1" customWidth="1"/>
    <col min="9819" max="9819" width="9" style="14"/>
    <col min="9820" max="9820" width="11.140625" style="14" bestFit="1" customWidth="1"/>
    <col min="9821" max="9821" width="14.5703125" style="14" bestFit="1" customWidth="1"/>
    <col min="9822" max="9822" width="11.140625" style="14" bestFit="1" customWidth="1"/>
    <col min="9823" max="9823" width="9" style="14"/>
    <col min="9824" max="9824" width="13.140625" style="14" bestFit="1" customWidth="1"/>
    <col min="9825" max="9825" width="15.140625" style="14" bestFit="1" customWidth="1"/>
    <col min="9826" max="9827" width="14.5703125" style="14" bestFit="1" customWidth="1"/>
    <col min="9828" max="9828" width="14.140625" style="14" bestFit="1" customWidth="1"/>
    <col min="9829" max="9829" width="17" style="14" bestFit="1" customWidth="1"/>
    <col min="9830" max="9830" width="14.140625" style="14" bestFit="1" customWidth="1"/>
    <col min="9831" max="9831" width="11.140625" style="14" bestFit="1" customWidth="1"/>
    <col min="9832" max="9832" width="17" style="14" bestFit="1" customWidth="1"/>
    <col min="9833" max="9833" width="14.5703125" style="14" bestFit="1" customWidth="1"/>
    <col min="9834" max="9834" width="11.140625" style="14" bestFit="1" customWidth="1"/>
    <col min="9835" max="9835" width="9" style="14"/>
    <col min="9836" max="9836" width="11.140625" style="14" bestFit="1" customWidth="1"/>
    <col min="9837" max="9837" width="14.5703125" style="14" bestFit="1" customWidth="1"/>
    <col min="9838" max="9838" width="11.140625" style="14" bestFit="1" customWidth="1"/>
    <col min="9839" max="9839" width="9" style="14"/>
    <col min="9840" max="9840" width="13.140625" style="14" bestFit="1" customWidth="1"/>
    <col min="9841" max="9841" width="15.140625" style="14" bestFit="1" customWidth="1"/>
    <col min="9842" max="9843" width="14.5703125" style="14" bestFit="1" customWidth="1"/>
    <col min="9844" max="9844" width="14.140625" style="14" bestFit="1" customWidth="1"/>
    <col min="9845" max="9845" width="17" style="14" bestFit="1" customWidth="1"/>
    <col min="9846" max="9846" width="14.140625" style="14" bestFit="1" customWidth="1"/>
    <col min="9847" max="9847" width="11.140625" style="14" bestFit="1" customWidth="1"/>
    <col min="9848" max="9848" width="17" style="14" bestFit="1" customWidth="1"/>
    <col min="9849" max="9849" width="14.5703125" style="14" bestFit="1" customWidth="1"/>
    <col min="9850" max="9850" width="11.140625" style="14" bestFit="1" customWidth="1"/>
    <col min="9851" max="9851" width="9" style="14"/>
    <col min="9852" max="9852" width="11.140625" style="14" bestFit="1" customWidth="1"/>
    <col min="9853" max="9853" width="14.5703125" style="14" bestFit="1" customWidth="1"/>
    <col min="9854" max="9854" width="11.140625" style="14" bestFit="1" customWidth="1"/>
    <col min="9855" max="9855" width="9" style="14"/>
    <col min="9856" max="9856" width="13.140625" style="14" bestFit="1" customWidth="1"/>
    <col min="9857" max="9857" width="15.140625" style="14" bestFit="1" customWidth="1"/>
    <col min="9858" max="9859" width="14.5703125" style="14" bestFit="1" customWidth="1"/>
    <col min="9860" max="9860" width="14.140625" style="14" bestFit="1" customWidth="1"/>
    <col min="9861" max="9861" width="17" style="14" bestFit="1" customWidth="1"/>
    <col min="9862" max="9862" width="14.140625" style="14" bestFit="1" customWidth="1"/>
    <col min="9863" max="9863" width="11.140625" style="14" bestFit="1" customWidth="1"/>
    <col min="9864" max="9864" width="17" style="14" bestFit="1" customWidth="1"/>
    <col min="9865" max="9865" width="14.5703125" style="14" bestFit="1" customWidth="1"/>
    <col min="9866" max="9866" width="11.140625" style="14" bestFit="1" customWidth="1"/>
    <col min="9867" max="9867" width="9" style="14"/>
    <col min="9868" max="9868" width="11.140625" style="14" bestFit="1" customWidth="1"/>
    <col min="9869" max="9869" width="14.5703125" style="14" bestFit="1" customWidth="1"/>
    <col min="9870" max="9870" width="11.140625" style="14" bestFit="1" customWidth="1"/>
    <col min="9871" max="9871" width="9" style="14"/>
    <col min="9872" max="9872" width="13.140625" style="14" bestFit="1" customWidth="1"/>
    <col min="9873" max="9873" width="15.140625" style="14" bestFit="1" customWidth="1"/>
    <col min="9874" max="9875" width="14.5703125" style="14" bestFit="1" customWidth="1"/>
    <col min="9876" max="9876" width="14.140625" style="14" bestFit="1" customWidth="1"/>
    <col min="9877" max="9877" width="17" style="14" bestFit="1" customWidth="1"/>
    <col min="9878" max="9878" width="14.140625" style="14" bestFit="1" customWidth="1"/>
    <col min="9879" max="9879" width="11.140625" style="14" bestFit="1" customWidth="1"/>
    <col min="9880" max="9880" width="17" style="14" bestFit="1" customWidth="1"/>
    <col min="9881" max="9881" width="14.5703125" style="14" bestFit="1" customWidth="1"/>
    <col min="9882" max="9882" width="11.140625" style="14" bestFit="1" customWidth="1"/>
    <col min="9883" max="9883" width="9" style="14"/>
    <col min="9884" max="9884" width="11.140625" style="14" bestFit="1" customWidth="1"/>
    <col min="9885" max="9885" width="14.5703125" style="14" bestFit="1" customWidth="1"/>
    <col min="9886" max="9886" width="11.140625" style="14" bestFit="1" customWidth="1"/>
    <col min="9887" max="9887" width="9" style="14"/>
    <col min="9888" max="9888" width="13.140625" style="14" bestFit="1" customWidth="1"/>
    <col min="9889" max="9889" width="15.140625" style="14" bestFit="1" customWidth="1"/>
    <col min="9890" max="9891" width="14.5703125" style="14" bestFit="1" customWidth="1"/>
    <col min="9892" max="9892" width="14.140625" style="14" bestFit="1" customWidth="1"/>
    <col min="9893" max="9893" width="17" style="14" bestFit="1" customWidth="1"/>
    <col min="9894" max="9894" width="14.140625" style="14" bestFit="1" customWidth="1"/>
    <col min="9895" max="9895" width="11.140625" style="14" bestFit="1" customWidth="1"/>
    <col min="9896" max="9896" width="17" style="14" bestFit="1" customWidth="1"/>
    <col min="9897" max="9897" width="14.5703125" style="14" bestFit="1" customWidth="1"/>
    <col min="9898" max="9898" width="11.140625" style="14" bestFit="1" customWidth="1"/>
    <col min="9899" max="9899" width="9" style="14"/>
    <col min="9900" max="9900" width="11.140625" style="14" bestFit="1" customWidth="1"/>
    <col min="9901" max="9901" width="14.5703125" style="14" bestFit="1" customWidth="1"/>
    <col min="9902" max="9902" width="11.140625" style="14" bestFit="1" customWidth="1"/>
    <col min="9903" max="9903" width="9" style="14"/>
    <col min="9904" max="9904" width="13.140625" style="14" bestFit="1" customWidth="1"/>
    <col min="9905" max="9905" width="15.140625" style="14" bestFit="1" customWidth="1"/>
    <col min="9906" max="9907" width="14.5703125" style="14" bestFit="1" customWidth="1"/>
    <col min="9908" max="9908" width="14.140625" style="14" bestFit="1" customWidth="1"/>
    <col min="9909" max="9909" width="17" style="14" bestFit="1" customWidth="1"/>
    <col min="9910" max="9910" width="14.140625" style="14" bestFit="1" customWidth="1"/>
    <col min="9911" max="9911" width="11.140625" style="14" bestFit="1" customWidth="1"/>
    <col min="9912" max="9912" width="17" style="14" bestFit="1" customWidth="1"/>
    <col min="9913" max="9913" width="14.5703125" style="14" bestFit="1" customWidth="1"/>
    <col min="9914" max="9914" width="11.140625" style="14" bestFit="1" customWidth="1"/>
    <col min="9915" max="9915" width="9" style="14"/>
    <col min="9916" max="9916" width="11.140625" style="14" bestFit="1" customWidth="1"/>
    <col min="9917" max="9917" width="14.5703125" style="14" bestFit="1" customWidth="1"/>
    <col min="9918" max="9918" width="11.140625" style="14" bestFit="1" customWidth="1"/>
    <col min="9919" max="9919" width="9" style="14"/>
    <col min="9920" max="9920" width="13.140625" style="14" bestFit="1" customWidth="1"/>
    <col min="9921" max="9921" width="15.140625" style="14" bestFit="1" customWidth="1"/>
    <col min="9922" max="9923" width="14.5703125" style="14" bestFit="1" customWidth="1"/>
    <col min="9924" max="9924" width="14.140625" style="14" bestFit="1" customWidth="1"/>
    <col min="9925" max="9925" width="17" style="14" bestFit="1" customWidth="1"/>
    <col min="9926" max="9926" width="14.140625" style="14" bestFit="1" customWidth="1"/>
    <col min="9927" max="9927" width="11.140625" style="14" bestFit="1" customWidth="1"/>
    <col min="9928" max="9928" width="17" style="14" bestFit="1" customWidth="1"/>
    <col min="9929" max="9929" width="14.5703125" style="14" bestFit="1" customWidth="1"/>
    <col min="9930" max="9930" width="11.140625" style="14" bestFit="1" customWidth="1"/>
    <col min="9931" max="9931" width="9" style="14"/>
    <col min="9932" max="9932" width="11.140625" style="14" bestFit="1" customWidth="1"/>
    <col min="9933" max="9933" width="14.5703125" style="14" bestFit="1" customWidth="1"/>
    <col min="9934" max="9934" width="11.140625" style="14" bestFit="1" customWidth="1"/>
    <col min="9935" max="9935" width="9" style="14"/>
    <col min="9936" max="9936" width="13.140625" style="14" bestFit="1" customWidth="1"/>
    <col min="9937" max="9937" width="15.140625" style="14" bestFit="1" customWidth="1"/>
    <col min="9938" max="9939" width="14.5703125" style="14" bestFit="1" customWidth="1"/>
    <col min="9940" max="9940" width="14.140625" style="14" bestFit="1" customWidth="1"/>
    <col min="9941" max="9941" width="17" style="14" bestFit="1" customWidth="1"/>
    <col min="9942" max="9942" width="14.140625" style="14" bestFit="1" customWidth="1"/>
    <col min="9943" max="9943" width="11.140625" style="14" bestFit="1" customWidth="1"/>
    <col min="9944" max="9944" width="17" style="14" bestFit="1" customWidth="1"/>
    <col min="9945" max="9945" width="14.5703125" style="14" bestFit="1" customWidth="1"/>
    <col min="9946" max="9946" width="11.140625" style="14" bestFit="1" customWidth="1"/>
    <col min="9947" max="9947" width="9" style="14"/>
    <col min="9948" max="9948" width="11.140625" style="14" bestFit="1" customWidth="1"/>
    <col min="9949" max="9949" width="14.5703125" style="14" bestFit="1" customWidth="1"/>
    <col min="9950" max="9950" width="11.140625" style="14" bestFit="1" customWidth="1"/>
    <col min="9951" max="9951" width="9" style="14"/>
    <col min="9952" max="9952" width="13.140625" style="14" bestFit="1" customWidth="1"/>
    <col min="9953" max="9953" width="15.140625" style="14" bestFit="1" customWidth="1"/>
    <col min="9954" max="9955" width="14.5703125" style="14" bestFit="1" customWidth="1"/>
    <col min="9956" max="9956" width="14.140625" style="14" bestFit="1" customWidth="1"/>
    <col min="9957" max="9957" width="17" style="14" bestFit="1" customWidth="1"/>
    <col min="9958" max="9958" width="14.140625" style="14" bestFit="1" customWidth="1"/>
    <col min="9959" max="9959" width="11.140625" style="14" bestFit="1" customWidth="1"/>
    <col min="9960" max="9960" width="17" style="14" bestFit="1" customWidth="1"/>
    <col min="9961" max="9961" width="14.5703125" style="14" bestFit="1" customWidth="1"/>
    <col min="9962" max="9962" width="11.140625" style="14" bestFit="1" customWidth="1"/>
    <col min="9963" max="9963" width="9" style="14"/>
    <col min="9964" max="9964" width="11.140625" style="14" bestFit="1" customWidth="1"/>
    <col min="9965" max="9965" width="14.5703125" style="14" bestFit="1" customWidth="1"/>
    <col min="9966" max="9966" width="11.140625" style="14" bestFit="1" customWidth="1"/>
    <col min="9967" max="9967" width="9" style="14"/>
    <col min="9968" max="9968" width="13.140625" style="14" bestFit="1" customWidth="1"/>
    <col min="9969" max="9969" width="15.140625" style="14" bestFit="1" customWidth="1"/>
    <col min="9970" max="9971" width="14.5703125" style="14" bestFit="1" customWidth="1"/>
    <col min="9972" max="9972" width="14.140625" style="14" bestFit="1" customWidth="1"/>
    <col min="9973" max="9973" width="17" style="14" bestFit="1" customWidth="1"/>
    <col min="9974" max="9974" width="14.140625" style="14" bestFit="1" customWidth="1"/>
    <col min="9975" max="9975" width="11.140625" style="14" bestFit="1" customWidth="1"/>
    <col min="9976" max="9976" width="17" style="14" bestFit="1" customWidth="1"/>
    <col min="9977" max="9977" width="14.5703125" style="14" bestFit="1" customWidth="1"/>
    <col min="9978" max="9978" width="11.140625" style="14" bestFit="1" customWidth="1"/>
    <col min="9979" max="9979" width="9" style="14"/>
    <col min="9980" max="9980" width="9.140625" style="14" customWidth="1"/>
    <col min="9981" max="9981" width="0" style="14" hidden="1" customWidth="1"/>
    <col min="9982" max="9983" width="10.42578125" style="14" bestFit="1" customWidth="1"/>
    <col min="9984" max="9984" width="8.42578125" style="14" bestFit="1" customWidth="1"/>
    <col min="9985" max="9985" width="14.5703125" style="14" customWidth="1"/>
    <col min="9986" max="9986" width="14.140625" style="14" bestFit="1" customWidth="1"/>
    <col min="9987" max="9987" width="10.5703125" style="14" customWidth="1"/>
    <col min="9988" max="9988" width="11.85546875" style="14" customWidth="1"/>
    <col min="9989" max="9989" width="15.42578125" style="14" bestFit="1" customWidth="1"/>
    <col min="9990" max="9990" width="15.140625" style="14" bestFit="1" customWidth="1"/>
    <col min="9991" max="9991" width="11.42578125" style="14" bestFit="1" customWidth="1"/>
    <col min="9992" max="9992" width="9.42578125" style="14" bestFit="1" customWidth="1"/>
    <col min="9993" max="9993" width="13.5703125" style="14" customWidth="1"/>
    <col min="9994" max="9995" width="8.42578125" style="14" bestFit="1" customWidth="1"/>
    <col min="9996" max="9996" width="10.42578125" style="14" bestFit="1" customWidth="1"/>
    <col min="9997" max="9997" width="14.140625" style="14" customWidth="1"/>
    <col min="9998" max="9998" width="9" style="14"/>
    <col min="9999" max="9999" width="14.140625" style="14" bestFit="1" customWidth="1"/>
    <col min="10000" max="10059" width="9" style="14"/>
    <col min="10060" max="10060" width="11.140625" style="14" bestFit="1" customWidth="1"/>
    <col min="10061" max="10061" width="14.5703125" style="14" bestFit="1" customWidth="1"/>
    <col min="10062" max="10062" width="11.140625" style="14" bestFit="1" customWidth="1"/>
    <col min="10063" max="10063" width="9" style="14"/>
    <col min="10064" max="10064" width="13.140625" style="14" bestFit="1" customWidth="1"/>
    <col min="10065" max="10065" width="15.140625" style="14" bestFit="1" customWidth="1"/>
    <col min="10066" max="10067" width="14.5703125" style="14" bestFit="1" customWidth="1"/>
    <col min="10068" max="10068" width="14.140625" style="14" bestFit="1" customWidth="1"/>
    <col min="10069" max="10069" width="17" style="14" bestFit="1" customWidth="1"/>
    <col min="10070" max="10070" width="14.140625" style="14" bestFit="1" customWidth="1"/>
    <col min="10071" max="10071" width="11.140625" style="14" bestFit="1" customWidth="1"/>
    <col min="10072" max="10072" width="17" style="14" bestFit="1" customWidth="1"/>
    <col min="10073" max="10073" width="14.5703125" style="14" bestFit="1" customWidth="1"/>
    <col min="10074" max="10074" width="11.140625" style="14" bestFit="1" customWidth="1"/>
    <col min="10075" max="10075" width="9" style="14"/>
    <col min="10076" max="10076" width="11.140625" style="14" bestFit="1" customWidth="1"/>
    <col min="10077" max="10077" width="14.5703125" style="14" bestFit="1" customWidth="1"/>
    <col min="10078" max="10078" width="11.140625" style="14" bestFit="1" customWidth="1"/>
    <col min="10079" max="10079" width="9" style="14"/>
    <col min="10080" max="10080" width="13.140625" style="14" bestFit="1" customWidth="1"/>
    <col min="10081" max="10081" width="15.140625" style="14" bestFit="1" customWidth="1"/>
    <col min="10082" max="10083" width="14.5703125" style="14" bestFit="1" customWidth="1"/>
    <col min="10084" max="10084" width="14.140625" style="14" bestFit="1" customWidth="1"/>
    <col min="10085" max="10085" width="17" style="14" bestFit="1" customWidth="1"/>
    <col min="10086" max="10086" width="14.140625" style="14" bestFit="1" customWidth="1"/>
    <col min="10087" max="10087" width="11.140625" style="14" bestFit="1" customWidth="1"/>
    <col min="10088" max="10088" width="17" style="14" bestFit="1" customWidth="1"/>
    <col min="10089" max="10089" width="14.5703125" style="14" bestFit="1" customWidth="1"/>
    <col min="10090" max="10090" width="11.140625" style="14" bestFit="1" customWidth="1"/>
    <col min="10091" max="10091" width="9" style="14"/>
    <col min="10092" max="10092" width="11.140625" style="14" bestFit="1" customWidth="1"/>
    <col min="10093" max="10093" width="14.5703125" style="14" bestFit="1" customWidth="1"/>
    <col min="10094" max="10094" width="11.140625" style="14" bestFit="1" customWidth="1"/>
    <col min="10095" max="10095" width="9" style="14"/>
    <col min="10096" max="10096" width="13.140625" style="14" bestFit="1" customWidth="1"/>
    <col min="10097" max="10097" width="15.140625" style="14" bestFit="1" customWidth="1"/>
    <col min="10098" max="10099" width="14.5703125" style="14" bestFit="1" customWidth="1"/>
    <col min="10100" max="10100" width="14.140625" style="14" bestFit="1" customWidth="1"/>
    <col min="10101" max="10101" width="17" style="14" bestFit="1" customWidth="1"/>
    <col min="10102" max="10102" width="14.140625" style="14" bestFit="1" customWidth="1"/>
    <col min="10103" max="10103" width="11.140625" style="14" bestFit="1" customWidth="1"/>
    <col min="10104" max="10104" width="17" style="14" bestFit="1" customWidth="1"/>
    <col min="10105" max="10105" width="14.5703125" style="14" bestFit="1" customWidth="1"/>
    <col min="10106" max="10106" width="11.140625" style="14" bestFit="1" customWidth="1"/>
    <col min="10107" max="10107" width="9" style="14"/>
    <col min="10108" max="10108" width="11.140625" style="14" bestFit="1" customWidth="1"/>
    <col min="10109" max="10109" width="14.5703125" style="14" bestFit="1" customWidth="1"/>
    <col min="10110" max="10110" width="11.140625" style="14" bestFit="1" customWidth="1"/>
    <col min="10111" max="10111" width="9" style="14"/>
    <col min="10112" max="10112" width="13.140625" style="14" bestFit="1" customWidth="1"/>
    <col min="10113" max="10113" width="15.140625" style="14" bestFit="1" customWidth="1"/>
    <col min="10114" max="10115" width="14.5703125" style="14" bestFit="1" customWidth="1"/>
    <col min="10116" max="10116" width="14.140625" style="14" bestFit="1" customWidth="1"/>
    <col min="10117" max="10117" width="17" style="14" bestFit="1" customWidth="1"/>
    <col min="10118" max="10118" width="14.140625" style="14" bestFit="1" customWidth="1"/>
    <col min="10119" max="10119" width="11.140625" style="14" bestFit="1" customWidth="1"/>
    <col min="10120" max="10120" width="17" style="14" bestFit="1" customWidth="1"/>
    <col min="10121" max="10121" width="14.5703125" style="14" bestFit="1" customWidth="1"/>
    <col min="10122" max="10122" width="11.140625" style="14" bestFit="1" customWidth="1"/>
    <col min="10123" max="10123" width="9" style="14"/>
    <col min="10124" max="10124" width="11.140625" style="14" bestFit="1" customWidth="1"/>
    <col min="10125" max="10125" width="14.5703125" style="14" bestFit="1" customWidth="1"/>
    <col min="10126" max="10126" width="11.140625" style="14" bestFit="1" customWidth="1"/>
    <col min="10127" max="10127" width="9" style="14"/>
    <col min="10128" max="10128" width="13.140625" style="14" bestFit="1" customWidth="1"/>
    <col min="10129" max="10129" width="15.140625" style="14" bestFit="1" customWidth="1"/>
    <col min="10130" max="10131" width="14.5703125" style="14" bestFit="1" customWidth="1"/>
    <col min="10132" max="10132" width="14.140625" style="14" bestFit="1" customWidth="1"/>
    <col min="10133" max="10133" width="17" style="14" bestFit="1" customWidth="1"/>
    <col min="10134" max="10134" width="14.140625" style="14" bestFit="1" customWidth="1"/>
    <col min="10135" max="10135" width="11.140625" style="14" bestFit="1" customWidth="1"/>
    <col min="10136" max="10136" width="17" style="14" bestFit="1" customWidth="1"/>
    <col min="10137" max="10137" width="14.5703125" style="14" bestFit="1" customWidth="1"/>
    <col min="10138" max="10138" width="11.140625" style="14" bestFit="1" customWidth="1"/>
    <col min="10139" max="10139" width="9" style="14"/>
    <col min="10140" max="10140" width="11.140625" style="14" bestFit="1" customWidth="1"/>
    <col min="10141" max="10141" width="14.5703125" style="14" bestFit="1" customWidth="1"/>
    <col min="10142" max="10142" width="11.140625" style="14" bestFit="1" customWidth="1"/>
    <col min="10143" max="10143" width="9" style="14"/>
    <col min="10144" max="10144" width="13.140625" style="14" bestFit="1" customWidth="1"/>
    <col min="10145" max="10145" width="15.140625" style="14" bestFit="1" customWidth="1"/>
    <col min="10146" max="10147" width="14.5703125" style="14" bestFit="1" customWidth="1"/>
    <col min="10148" max="10148" width="14.140625" style="14" bestFit="1" customWidth="1"/>
    <col min="10149" max="10149" width="17" style="14" bestFit="1" customWidth="1"/>
    <col min="10150" max="10150" width="14.140625" style="14" bestFit="1" customWidth="1"/>
    <col min="10151" max="10151" width="11.140625" style="14" bestFit="1" customWidth="1"/>
    <col min="10152" max="10152" width="17" style="14" bestFit="1" customWidth="1"/>
    <col min="10153" max="10153" width="14.5703125" style="14" bestFit="1" customWidth="1"/>
    <col min="10154" max="10154" width="11.140625" style="14" bestFit="1" customWidth="1"/>
    <col min="10155" max="10155" width="9" style="14"/>
    <col min="10156" max="10156" width="11.140625" style="14" bestFit="1" customWidth="1"/>
    <col min="10157" max="10157" width="14.5703125" style="14" bestFit="1" customWidth="1"/>
    <col min="10158" max="10158" width="11.140625" style="14" bestFit="1" customWidth="1"/>
    <col min="10159" max="10159" width="9" style="14"/>
    <col min="10160" max="10160" width="13.140625" style="14" bestFit="1" customWidth="1"/>
    <col min="10161" max="10161" width="15.140625" style="14" bestFit="1" customWidth="1"/>
    <col min="10162" max="10163" width="14.5703125" style="14" bestFit="1" customWidth="1"/>
    <col min="10164" max="10164" width="14.140625" style="14" bestFit="1" customWidth="1"/>
    <col min="10165" max="10165" width="17" style="14" bestFit="1" customWidth="1"/>
    <col min="10166" max="10166" width="14.140625" style="14" bestFit="1" customWidth="1"/>
    <col min="10167" max="10167" width="11.140625" style="14" bestFit="1" customWidth="1"/>
    <col min="10168" max="10168" width="17" style="14" bestFit="1" customWidth="1"/>
    <col min="10169" max="10169" width="14.5703125" style="14" bestFit="1" customWidth="1"/>
    <col min="10170" max="10170" width="11.140625" style="14" bestFit="1" customWidth="1"/>
    <col min="10171" max="10171" width="9" style="14"/>
    <col min="10172" max="10172" width="11.140625" style="14" bestFit="1" customWidth="1"/>
    <col min="10173" max="10173" width="14.5703125" style="14" bestFit="1" customWidth="1"/>
    <col min="10174" max="10174" width="11.140625" style="14" bestFit="1" customWidth="1"/>
    <col min="10175" max="10175" width="9" style="14"/>
    <col min="10176" max="10176" width="13.140625" style="14" bestFit="1" customWidth="1"/>
    <col min="10177" max="10177" width="15.140625" style="14" bestFit="1" customWidth="1"/>
    <col min="10178" max="10179" width="14.5703125" style="14" bestFit="1" customWidth="1"/>
    <col min="10180" max="10180" width="14.140625" style="14" bestFit="1" customWidth="1"/>
    <col min="10181" max="10181" width="17" style="14" bestFit="1" customWidth="1"/>
    <col min="10182" max="10182" width="14.140625" style="14" bestFit="1" customWidth="1"/>
    <col min="10183" max="10183" width="11.140625" style="14" bestFit="1" customWidth="1"/>
    <col min="10184" max="10184" width="17" style="14" bestFit="1" customWidth="1"/>
    <col min="10185" max="10185" width="14.5703125" style="14" bestFit="1" customWidth="1"/>
    <col min="10186" max="10186" width="11.140625" style="14" bestFit="1" customWidth="1"/>
    <col min="10187" max="10187" width="9" style="14"/>
    <col min="10188" max="10188" width="11.140625" style="14" bestFit="1" customWidth="1"/>
    <col min="10189" max="10189" width="14.5703125" style="14" bestFit="1" customWidth="1"/>
    <col min="10190" max="10190" width="11.140625" style="14" bestFit="1" customWidth="1"/>
    <col min="10191" max="10191" width="9" style="14"/>
    <col min="10192" max="10192" width="13.140625" style="14" bestFit="1" customWidth="1"/>
    <col min="10193" max="10193" width="15.140625" style="14" bestFit="1" customWidth="1"/>
    <col min="10194" max="10195" width="14.5703125" style="14" bestFit="1" customWidth="1"/>
    <col min="10196" max="10196" width="14.140625" style="14" bestFit="1" customWidth="1"/>
    <col min="10197" max="10197" width="17" style="14" bestFit="1" customWidth="1"/>
    <col min="10198" max="10198" width="14.140625" style="14" bestFit="1" customWidth="1"/>
    <col min="10199" max="10199" width="11.140625" style="14" bestFit="1" customWidth="1"/>
    <col min="10200" max="10200" width="17" style="14" bestFit="1" customWidth="1"/>
    <col min="10201" max="10201" width="14.5703125" style="14" bestFit="1" customWidth="1"/>
    <col min="10202" max="10202" width="11.140625" style="14" bestFit="1" customWidth="1"/>
    <col min="10203" max="10203" width="9" style="14"/>
    <col min="10204" max="10204" width="11.140625" style="14" bestFit="1" customWidth="1"/>
    <col min="10205" max="10205" width="14.5703125" style="14" bestFit="1" customWidth="1"/>
    <col min="10206" max="10206" width="11.140625" style="14" bestFit="1" customWidth="1"/>
    <col min="10207" max="10207" width="9" style="14"/>
    <col min="10208" max="10208" width="13.140625" style="14" bestFit="1" customWidth="1"/>
    <col min="10209" max="10209" width="15.140625" style="14" bestFit="1" customWidth="1"/>
    <col min="10210" max="10211" width="14.5703125" style="14" bestFit="1" customWidth="1"/>
    <col min="10212" max="10212" width="14.140625" style="14" bestFit="1" customWidth="1"/>
    <col min="10213" max="10213" width="17" style="14" bestFit="1" customWidth="1"/>
    <col min="10214" max="10214" width="14.140625" style="14" bestFit="1" customWidth="1"/>
    <col min="10215" max="10215" width="11.140625" style="14" bestFit="1" customWidth="1"/>
    <col min="10216" max="10216" width="17" style="14" bestFit="1" customWidth="1"/>
    <col min="10217" max="10217" width="14.5703125" style="14" bestFit="1" customWidth="1"/>
    <col min="10218" max="10218" width="11.140625" style="14" bestFit="1" customWidth="1"/>
    <col min="10219" max="10219" width="9" style="14"/>
    <col min="10220" max="10220" width="11.140625" style="14" bestFit="1" customWidth="1"/>
    <col min="10221" max="10221" width="14.5703125" style="14" bestFit="1" customWidth="1"/>
    <col min="10222" max="10222" width="11.140625" style="14" bestFit="1" customWidth="1"/>
    <col min="10223" max="10223" width="9" style="14"/>
    <col min="10224" max="10224" width="13.140625" style="14" bestFit="1" customWidth="1"/>
    <col min="10225" max="10225" width="15.140625" style="14" bestFit="1" customWidth="1"/>
    <col min="10226" max="10227" width="14.5703125" style="14" bestFit="1" customWidth="1"/>
    <col min="10228" max="10228" width="14.140625" style="14" bestFit="1" customWidth="1"/>
    <col min="10229" max="10229" width="17" style="14" bestFit="1" customWidth="1"/>
    <col min="10230" max="10230" width="14.140625" style="14" bestFit="1" customWidth="1"/>
    <col min="10231" max="10231" width="11.140625" style="14" bestFit="1" customWidth="1"/>
    <col min="10232" max="10232" width="17" style="14" bestFit="1" customWidth="1"/>
    <col min="10233" max="10233" width="14.5703125" style="14" bestFit="1" customWidth="1"/>
    <col min="10234" max="10234" width="11.140625" style="14" bestFit="1" customWidth="1"/>
    <col min="10235" max="10235" width="9" style="14"/>
    <col min="10236" max="10236" width="9.140625" style="14" customWidth="1"/>
    <col min="10237" max="10237" width="0" style="14" hidden="1" customWidth="1"/>
    <col min="10238" max="10239" width="10.42578125" style="14" bestFit="1" customWidth="1"/>
    <col min="10240" max="10240" width="8.42578125" style="14" bestFit="1" customWidth="1"/>
    <col min="10241" max="10241" width="14.5703125" style="14" customWidth="1"/>
    <col min="10242" max="10242" width="14.140625" style="14" bestFit="1" customWidth="1"/>
    <col min="10243" max="10243" width="10.5703125" style="14" customWidth="1"/>
    <col min="10244" max="10244" width="11.85546875" style="14" customWidth="1"/>
    <col min="10245" max="10245" width="15.42578125" style="14" bestFit="1" customWidth="1"/>
    <col min="10246" max="10246" width="15.140625" style="14" bestFit="1" customWidth="1"/>
    <col min="10247" max="10247" width="11.42578125" style="14" bestFit="1" customWidth="1"/>
    <col min="10248" max="10248" width="9.42578125" style="14" bestFit="1" customWidth="1"/>
    <col min="10249" max="10249" width="13.5703125" style="14" customWidth="1"/>
    <col min="10250" max="10251" width="8.42578125" style="14" bestFit="1" customWidth="1"/>
    <col min="10252" max="10252" width="10.42578125" style="14" bestFit="1" customWidth="1"/>
    <col min="10253" max="10253" width="14.140625" style="14" customWidth="1"/>
    <col min="10254" max="10254" width="9" style="14"/>
    <col min="10255" max="10255" width="14.140625" style="14" bestFit="1" customWidth="1"/>
    <col min="10256" max="10315" width="9" style="14"/>
    <col min="10316" max="10316" width="11.140625" style="14" bestFit="1" customWidth="1"/>
    <col min="10317" max="10317" width="14.5703125" style="14" bestFit="1" customWidth="1"/>
    <col min="10318" max="10318" width="11.140625" style="14" bestFit="1" customWidth="1"/>
    <col min="10319" max="10319" width="9" style="14"/>
    <col min="10320" max="10320" width="13.140625" style="14" bestFit="1" customWidth="1"/>
    <col min="10321" max="10321" width="15.140625" style="14" bestFit="1" customWidth="1"/>
    <col min="10322" max="10323" width="14.5703125" style="14" bestFit="1" customWidth="1"/>
    <col min="10324" max="10324" width="14.140625" style="14" bestFit="1" customWidth="1"/>
    <col min="10325" max="10325" width="17" style="14" bestFit="1" customWidth="1"/>
    <col min="10326" max="10326" width="14.140625" style="14" bestFit="1" customWidth="1"/>
    <col min="10327" max="10327" width="11.140625" style="14" bestFit="1" customWidth="1"/>
    <col min="10328" max="10328" width="17" style="14" bestFit="1" customWidth="1"/>
    <col min="10329" max="10329" width="14.5703125" style="14" bestFit="1" customWidth="1"/>
    <col min="10330" max="10330" width="11.140625" style="14" bestFit="1" customWidth="1"/>
    <col min="10331" max="10331" width="9" style="14"/>
    <col min="10332" max="10332" width="11.140625" style="14" bestFit="1" customWidth="1"/>
    <col min="10333" max="10333" width="14.5703125" style="14" bestFit="1" customWidth="1"/>
    <col min="10334" max="10334" width="11.140625" style="14" bestFit="1" customWidth="1"/>
    <col min="10335" max="10335" width="9" style="14"/>
    <col min="10336" max="10336" width="13.140625" style="14" bestFit="1" customWidth="1"/>
    <col min="10337" max="10337" width="15.140625" style="14" bestFit="1" customWidth="1"/>
    <col min="10338" max="10339" width="14.5703125" style="14" bestFit="1" customWidth="1"/>
    <col min="10340" max="10340" width="14.140625" style="14" bestFit="1" customWidth="1"/>
    <col min="10341" max="10341" width="17" style="14" bestFit="1" customWidth="1"/>
    <col min="10342" max="10342" width="14.140625" style="14" bestFit="1" customWidth="1"/>
    <col min="10343" max="10343" width="11.140625" style="14" bestFit="1" customWidth="1"/>
    <col min="10344" max="10344" width="17" style="14" bestFit="1" customWidth="1"/>
    <col min="10345" max="10345" width="14.5703125" style="14" bestFit="1" customWidth="1"/>
    <col min="10346" max="10346" width="11.140625" style="14" bestFit="1" customWidth="1"/>
    <col min="10347" max="10347" width="9" style="14"/>
    <col min="10348" max="10348" width="11.140625" style="14" bestFit="1" customWidth="1"/>
    <col min="10349" max="10349" width="14.5703125" style="14" bestFit="1" customWidth="1"/>
    <col min="10350" max="10350" width="11.140625" style="14" bestFit="1" customWidth="1"/>
    <col min="10351" max="10351" width="9" style="14"/>
    <col min="10352" max="10352" width="13.140625" style="14" bestFit="1" customWidth="1"/>
    <col min="10353" max="10353" width="15.140625" style="14" bestFit="1" customWidth="1"/>
    <col min="10354" max="10355" width="14.5703125" style="14" bestFit="1" customWidth="1"/>
    <col min="10356" max="10356" width="14.140625" style="14" bestFit="1" customWidth="1"/>
    <col min="10357" max="10357" width="17" style="14" bestFit="1" customWidth="1"/>
    <col min="10358" max="10358" width="14.140625" style="14" bestFit="1" customWidth="1"/>
    <col min="10359" max="10359" width="11.140625" style="14" bestFit="1" customWidth="1"/>
    <col min="10360" max="10360" width="17" style="14" bestFit="1" customWidth="1"/>
    <col min="10361" max="10361" width="14.5703125" style="14" bestFit="1" customWidth="1"/>
    <col min="10362" max="10362" width="11.140625" style="14" bestFit="1" customWidth="1"/>
    <col min="10363" max="10363" width="9" style="14"/>
    <col min="10364" max="10364" width="11.140625" style="14" bestFit="1" customWidth="1"/>
    <col min="10365" max="10365" width="14.5703125" style="14" bestFit="1" customWidth="1"/>
    <col min="10366" max="10366" width="11.140625" style="14" bestFit="1" customWidth="1"/>
    <col min="10367" max="10367" width="9" style="14"/>
    <col min="10368" max="10368" width="13.140625" style="14" bestFit="1" customWidth="1"/>
    <col min="10369" max="10369" width="15.140625" style="14" bestFit="1" customWidth="1"/>
    <col min="10370" max="10371" width="14.5703125" style="14" bestFit="1" customWidth="1"/>
    <col min="10372" max="10372" width="14.140625" style="14" bestFit="1" customWidth="1"/>
    <col min="10373" max="10373" width="17" style="14" bestFit="1" customWidth="1"/>
    <col min="10374" max="10374" width="14.140625" style="14" bestFit="1" customWidth="1"/>
    <col min="10375" max="10375" width="11.140625" style="14" bestFit="1" customWidth="1"/>
    <col min="10376" max="10376" width="17" style="14" bestFit="1" customWidth="1"/>
    <col min="10377" max="10377" width="14.5703125" style="14" bestFit="1" customWidth="1"/>
    <col min="10378" max="10378" width="11.140625" style="14" bestFit="1" customWidth="1"/>
    <col min="10379" max="10379" width="9" style="14"/>
    <col min="10380" max="10380" width="11.140625" style="14" bestFit="1" customWidth="1"/>
    <col min="10381" max="10381" width="14.5703125" style="14" bestFit="1" customWidth="1"/>
    <col min="10382" max="10382" width="11.140625" style="14" bestFit="1" customWidth="1"/>
    <col min="10383" max="10383" width="9" style="14"/>
    <col min="10384" max="10384" width="13.140625" style="14" bestFit="1" customWidth="1"/>
    <col min="10385" max="10385" width="15.140625" style="14" bestFit="1" customWidth="1"/>
    <col min="10386" max="10387" width="14.5703125" style="14" bestFit="1" customWidth="1"/>
    <col min="10388" max="10388" width="14.140625" style="14" bestFit="1" customWidth="1"/>
    <col min="10389" max="10389" width="17" style="14" bestFit="1" customWidth="1"/>
    <col min="10390" max="10390" width="14.140625" style="14" bestFit="1" customWidth="1"/>
    <col min="10391" max="10391" width="11.140625" style="14" bestFit="1" customWidth="1"/>
    <col min="10392" max="10392" width="17" style="14" bestFit="1" customWidth="1"/>
    <col min="10393" max="10393" width="14.5703125" style="14" bestFit="1" customWidth="1"/>
    <col min="10394" max="10394" width="11.140625" style="14" bestFit="1" customWidth="1"/>
    <col min="10395" max="10395" width="9" style="14"/>
    <col min="10396" max="10396" width="11.140625" style="14" bestFit="1" customWidth="1"/>
    <col min="10397" max="10397" width="14.5703125" style="14" bestFit="1" customWidth="1"/>
    <col min="10398" max="10398" width="11.140625" style="14" bestFit="1" customWidth="1"/>
    <col min="10399" max="10399" width="9" style="14"/>
    <col min="10400" max="10400" width="13.140625" style="14" bestFit="1" customWidth="1"/>
    <col min="10401" max="10401" width="15.140625" style="14" bestFit="1" customWidth="1"/>
    <col min="10402" max="10403" width="14.5703125" style="14" bestFit="1" customWidth="1"/>
    <col min="10404" max="10404" width="14.140625" style="14" bestFit="1" customWidth="1"/>
    <col min="10405" max="10405" width="17" style="14" bestFit="1" customWidth="1"/>
    <col min="10406" max="10406" width="14.140625" style="14" bestFit="1" customWidth="1"/>
    <col min="10407" max="10407" width="11.140625" style="14" bestFit="1" customWidth="1"/>
    <col min="10408" max="10408" width="17" style="14" bestFit="1" customWidth="1"/>
    <col min="10409" max="10409" width="14.5703125" style="14" bestFit="1" customWidth="1"/>
    <col min="10410" max="10410" width="11.140625" style="14" bestFit="1" customWidth="1"/>
    <col min="10411" max="10411" width="9" style="14"/>
    <col min="10412" max="10412" width="11.140625" style="14" bestFit="1" customWidth="1"/>
    <col min="10413" max="10413" width="14.5703125" style="14" bestFit="1" customWidth="1"/>
    <col min="10414" max="10414" width="11.140625" style="14" bestFit="1" customWidth="1"/>
    <col min="10415" max="10415" width="9" style="14"/>
    <col min="10416" max="10416" width="13.140625" style="14" bestFit="1" customWidth="1"/>
    <col min="10417" max="10417" width="15.140625" style="14" bestFit="1" customWidth="1"/>
    <col min="10418" max="10419" width="14.5703125" style="14" bestFit="1" customWidth="1"/>
    <col min="10420" max="10420" width="14.140625" style="14" bestFit="1" customWidth="1"/>
    <col min="10421" max="10421" width="17" style="14" bestFit="1" customWidth="1"/>
    <col min="10422" max="10422" width="14.140625" style="14" bestFit="1" customWidth="1"/>
    <col min="10423" max="10423" width="11.140625" style="14" bestFit="1" customWidth="1"/>
    <col min="10424" max="10424" width="17" style="14" bestFit="1" customWidth="1"/>
    <col min="10425" max="10425" width="14.5703125" style="14" bestFit="1" customWidth="1"/>
    <col min="10426" max="10426" width="11.140625" style="14" bestFit="1" customWidth="1"/>
    <col min="10427" max="10427" width="9" style="14"/>
    <col min="10428" max="10428" width="11.140625" style="14" bestFit="1" customWidth="1"/>
    <col min="10429" max="10429" width="14.5703125" style="14" bestFit="1" customWidth="1"/>
    <col min="10430" max="10430" width="11.140625" style="14" bestFit="1" customWidth="1"/>
    <col min="10431" max="10431" width="9" style="14"/>
    <col min="10432" max="10432" width="13.140625" style="14" bestFit="1" customWidth="1"/>
    <col min="10433" max="10433" width="15.140625" style="14" bestFit="1" customWidth="1"/>
    <col min="10434" max="10435" width="14.5703125" style="14" bestFit="1" customWidth="1"/>
    <col min="10436" max="10436" width="14.140625" style="14" bestFit="1" customWidth="1"/>
    <col min="10437" max="10437" width="17" style="14" bestFit="1" customWidth="1"/>
    <col min="10438" max="10438" width="14.140625" style="14" bestFit="1" customWidth="1"/>
    <col min="10439" max="10439" width="11.140625" style="14" bestFit="1" customWidth="1"/>
    <col min="10440" max="10440" width="17" style="14" bestFit="1" customWidth="1"/>
    <col min="10441" max="10441" width="14.5703125" style="14" bestFit="1" customWidth="1"/>
    <col min="10442" max="10442" width="11.140625" style="14" bestFit="1" customWidth="1"/>
    <col min="10443" max="10443" width="9" style="14"/>
    <col min="10444" max="10444" width="11.140625" style="14" bestFit="1" customWidth="1"/>
    <col min="10445" max="10445" width="14.5703125" style="14" bestFit="1" customWidth="1"/>
    <col min="10446" max="10446" width="11.140625" style="14" bestFit="1" customWidth="1"/>
    <col min="10447" max="10447" width="9" style="14"/>
    <col min="10448" max="10448" width="13.140625" style="14" bestFit="1" customWidth="1"/>
    <col min="10449" max="10449" width="15.140625" style="14" bestFit="1" customWidth="1"/>
    <col min="10450" max="10451" width="14.5703125" style="14" bestFit="1" customWidth="1"/>
    <col min="10452" max="10452" width="14.140625" style="14" bestFit="1" customWidth="1"/>
    <col min="10453" max="10453" width="17" style="14" bestFit="1" customWidth="1"/>
    <col min="10454" max="10454" width="14.140625" style="14" bestFit="1" customWidth="1"/>
    <col min="10455" max="10455" width="11.140625" style="14" bestFit="1" customWidth="1"/>
    <col min="10456" max="10456" width="17" style="14" bestFit="1" customWidth="1"/>
    <col min="10457" max="10457" width="14.5703125" style="14" bestFit="1" customWidth="1"/>
    <col min="10458" max="10458" width="11.140625" style="14" bestFit="1" customWidth="1"/>
    <col min="10459" max="10459" width="9" style="14"/>
    <col min="10460" max="10460" width="11.140625" style="14" bestFit="1" customWidth="1"/>
    <col min="10461" max="10461" width="14.5703125" style="14" bestFit="1" customWidth="1"/>
    <col min="10462" max="10462" width="11.140625" style="14" bestFit="1" customWidth="1"/>
    <col min="10463" max="10463" width="9" style="14"/>
    <col min="10464" max="10464" width="13.140625" style="14" bestFit="1" customWidth="1"/>
    <col min="10465" max="10465" width="15.140625" style="14" bestFit="1" customWidth="1"/>
    <col min="10466" max="10467" width="14.5703125" style="14" bestFit="1" customWidth="1"/>
    <col min="10468" max="10468" width="14.140625" style="14" bestFit="1" customWidth="1"/>
    <col min="10469" max="10469" width="17" style="14" bestFit="1" customWidth="1"/>
    <col min="10470" max="10470" width="14.140625" style="14" bestFit="1" customWidth="1"/>
    <col min="10471" max="10471" width="11.140625" style="14" bestFit="1" customWidth="1"/>
    <col min="10472" max="10472" width="17" style="14" bestFit="1" customWidth="1"/>
    <col min="10473" max="10473" width="14.5703125" style="14" bestFit="1" customWidth="1"/>
    <col min="10474" max="10474" width="11.140625" style="14" bestFit="1" customWidth="1"/>
    <col min="10475" max="10475" width="9" style="14"/>
    <col min="10476" max="10476" width="11.140625" style="14" bestFit="1" customWidth="1"/>
    <col min="10477" max="10477" width="14.5703125" style="14" bestFit="1" customWidth="1"/>
    <col min="10478" max="10478" width="11.140625" style="14" bestFit="1" customWidth="1"/>
    <col min="10479" max="10479" width="9" style="14"/>
    <col min="10480" max="10480" width="13.140625" style="14" bestFit="1" customWidth="1"/>
    <col min="10481" max="10481" width="15.140625" style="14" bestFit="1" customWidth="1"/>
    <col min="10482" max="10483" width="14.5703125" style="14" bestFit="1" customWidth="1"/>
    <col min="10484" max="10484" width="14.140625" style="14" bestFit="1" customWidth="1"/>
    <col min="10485" max="10485" width="17" style="14" bestFit="1" customWidth="1"/>
    <col min="10486" max="10486" width="14.140625" style="14" bestFit="1" customWidth="1"/>
    <col min="10487" max="10487" width="11.140625" style="14" bestFit="1" customWidth="1"/>
    <col min="10488" max="10488" width="17" style="14" bestFit="1" customWidth="1"/>
    <col min="10489" max="10489" width="14.5703125" style="14" bestFit="1" customWidth="1"/>
    <col min="10490" max="10490" width="11.140625" style="14" bestFit="1" customWidth="1"/>
    <col min="10491" max="10491" width="9" style="14"/>
    <col min="10492" max="10492" width="9.140625" style="14" customWidth="1"/>
    <col min="10493" max="10493" width="0" style="14" hidden="1" customWidth="1"/>
    <col min="10494" max="10495" width="10.42578125" style="14" bestFit="1" customWidth="1"/>
    <col min="10496" max="10496" width="8.42578125" style="14" bestFit="1" customWidth="1"/>
    <col min="10497" max="10497" width="14.5703125" style="14" customWidth="1"/>
    <col min="10498" max="10498" width="14.140625" style="14" bestFit="1" customWidth="1"/>
    <col min="10499" max="10499" width="10.5703125" style="14" customWidth="1"/>
    <col min="10500" max="10500" width="11.85546875" style="14" customWidth="1"/>
    <col min="10501" max="10501" width="15.42578125" style="14" bestFit="1" customWidth="1"/>
    <col min="10502" max="10502" width="15.140625" style="14" bestFit="1" customWidth="1"/>
    <col min="10503" max="10503" width="11.42578125" style="14" bestFit="1" customWidth="1"/>
    <col min="10504" max="10504" width="9.42578125" style="14" bestFit="1" customWidth="1"/>
    <col min="10505" max="10505" width="13.5703125" style="14" customWidth="1"/>
    <col min="10506" max="10507" width="8.42578125" style="14" bestFit="1" customWidth="1"/>
    <col min="10508" max="10508" width="10.42578125" style="14" bestFit="1" customWidth="1"/>
    <col min="10509" max="10509" width="14.140625" style="14" customWidth="1"/>
    <col min="10510" max="10510" width="9" style="14"/>
    <col min="10511" max="10511" width="14.140625" style="14" bestFit="1" customWidth="1"/>
    <col min="10512" max="10571" width="9" style="14"/>
    <col min="10572" max="10572" width="11.140625" style="14" bestFit="1" customWidth="1"/>
    <col min="10573" max="10573" width="14.5703125" style="14" bestFit="1" customWidth="1"/>
    <col min="10574" max="10574" width="11.140625" style="14" bestFit="1" customWidth="1"/>
    <col min="10575" max="10575" width="9" style="14"/>
    <col min="10576" max="10576" width="13.140625" style="14" bestFit="1" customWidth="1"/>
    <col min="10577" max="10577" width="15.140625" style="14" bestFit="1" customWidth="1"/>
    <col min="10578" max="10579" width="14.5703125" style="14" bestFit="1" customWidth="1"/>
    <col min="10580" max="10580" width="14.140625" style="14" bestFit="1" customWidth="1"/>
    <col min="10581" max="10581" width="17" style="14" bestFit="1" customWidth="1"/>
    <col min="10582" max="10582" width="14.140625" style="14" bestFit="1" customWidth="1"/>
    <col min="10583" max="10583" width="11.140625" style="14" bestFit="1" customWidth="1"/>
    <col min="10584" max="10584" width="17" style="14" bestFit="1" customWidth="1"/>
    <col min="10585" max="10585" width="14.5703125" style="14" bestFit="1" customWidth="1"/>
    <col min="10586" max="10586" width="11.140625" style="14" bestFit="1" customWidth="1"/>
    <col min="10587" max="10587" width="9" style="14"/>
    <col min="10588" max="10588" width="11.140625" style="14" bestFit="1" customWidth="1"/>
    <col min="10589" max="10589" width="14.5703125" style="14" bestFit="1" customWidth="1"/>
    <col min="10590" max="10590" width="11.140625" style="14" bestFit="1" customWidth="1"/>
    <col min="10591" max="10591" width="9" style="14"/>
    <col min="10592" max="10592" width="13.140625" style="14" bestFit="1" customWidth="1"/>
    <col min="10593" max="10593" width="15.140625" style="14" bestFit="1" customWidth="1"/>
    <col min="10594" max="10595" width="14.5703125" style="14" bestFit="1" customWidth="1"/>
    <col min="10596" max="10596" width="14.140625" style="14" bestFit="1" customWidth="1"/>
    <col min="10597" max="10597" width="17" style="14" bestFit="1" customWidth="1"/>
    <col min="10598" max="10598" width="14.140625" style="14" bestFit="1" customWidth="1"/>
    <col min="10599" max="10599" width="11.140625" style="14" bestFit="1" customWidth="1"/>
    <col min="10600" max="10600" width="17" style="14" bestFit="1" customWidth="1"/>
    <col min="10601" max="10601" width="14.5703125" style="14" bestFit="1" customWidth="1"/>
    <col min="10602" max="10602" width="11.140625" style="14" bestFit="1" customWidth="1"/>
    <col min="10603" max="10603" width="9" style="14"/>
    <col min="10604" max="10604" width="11.140625" style="14" bestFit="1" customWidth="1"/>
    <col min="10605" max="10605" width="14.5703125" style="14" bestFit="1" customWidth="1"/>
    <col min="10606" max="10606" width="11.140625" style="14" bestFit="1" customWidth="1"/>
    <col min="10607" max="10607" width="9" style="14"/>
    <col min="10608" max="10608" width="13.140625" style="14" bestFit="1" customWidth="1"/>
    <col min="10609" max="10609" width="15.140625" style="14" bestFit="1" customWidth="1"/>
    <col min="10610" max="10611" width="14.5703125" style="14" bestFit="1" customWidth="1"/>
    <col min="10612" max="10612" width="14.140625" style="14" bestFit="1" customWidth="1"/>
    <col min="10613" max="10613" width="17" style="14" bestFit="1" customWidth="1"/>
    <col min="10614" max="10614" width="14.140625" style="14" bestFit="1" customWidth="1"/>
    <col min="10615" max="10615" width="11.140625" style="14" bestFit="1" customWidth="1"/>
    <col min="10616" max="10616" width="17" style="14" bestFit="1" customWidth="1"/>
    <col min="10617" max="10617" width="14.5703125" style="14" bestFit="1" customWidth="1"/>
    <col min="10618" max="10618" width="11.140625" style="14" bestFit="1" customWidth="1"/>
    <col min="10619" max="10619" width="9" style="14"/>
    <col min="10620" max="10620" width="11.140625" style="14" bestFit="1" customWidth="1"/>
    <col min="10621" max="10621" width="14.5703125" style="14" bestFit="1" customWidth="1"/>
    <col min="10622" max="10622" width="11.140625" style="14" bestFit="1" customWidth="1"/>
    <col min="10623" max="10623" width="9" style="14"/>
    <col min="10624" max="10624" width="13.140625" style="14" bestFit="1" customWidth="1"/>
    <col min="10625" max="10625" width="15.140625" style="14" bestFit="1" customWidth="1"/>
    <col min="10626" max="10627" width="14.5703125" style="14" bestFit="1" customWidth="1"/>
    <col min="10628" max="10628" width="14.140625" style="14" bestFit="1" customWidth="1"/>
    <col min="10629" max="10629" width="17" style="14" bestFit="1" customWidth="1"/>
    <col min="10630" max="10630" width="14.140625" style="14" bestFit="1" customWidth="1"/>
    <col min="10631" max="10631" width="11.140625" style="14" bestFit="1" customWidth="1"/>
    <col min="10632" max="10632" width="17" style="14" bestFit="1" customWidth="1"/>
    <col min="10633" max="10633" width="14.5703125" style="14" bestFit="1" customWidth="1"/>
    <col min="10634" max="10634" width="11.140625" style="14" bestFit="1" customWidth="1"/>
    <col min="10635" max="10635" width="9" style="14"/>
    <col min="10636" max="10636" width="11.140625" style="14" bestFit="1" customWidth="1"/>
    <col min="10637" max="10637" width="14.5703125" style="14" bestFit="1" customWidth="1"/>
    <col min="10638" max="10638" width="11.140625" style="14" bestFit="1" customWidth="1"/>
    <col min="10639" max="10639" width="9" style="14"/>
    <col min="10640" max="10640" width="13.140625" style="14" bestFit="1" customWidth="1"/>
    <col min="10641" max="10641" width="15.140625" style="14" bestFit="1" customWidth="1"/>
    <col min="10642" max="10643" width="14.5703125" style="14" bestFit="1" customWidth="1"/>
    <col min="10644" max="10644" width="14.140625" style="14" bestFit="1" customWidth="1"/>
    <col min="10645" max="10645" width="17" style="14" bestFit="1" customWidth="1"/>
    <col min="10646" max="10646" width="14.140625" style="14" bestFit="1" customWidth="1"/>
    <col min="10647" max="10647" width="11.140625" style="14" bestFit="1" customWidth="1"/>
    <col min="10648" max="10648" width="17" style="14" bestFit="1" customWidth="1"/>
    <col min="10649" max="10649" width="14.5703125" style="14" bestFit="1" customWidth="1"/>
    <col min="10650" max="10650" width="11.140625" style="14" bestFit="1" customWidth="1"/>
    <col min="10651" max="10651" width="9" style="14"/>
    <col min="10652" max="10652" width="11.140625" style="14" bestFit="1" customWidth="1"/>
    <col min="10653" max="10653" width="14.5703125" style="14" bestFit="1" customWidth="1"/>
    <col min="10654" max="10654" width="11.140625" style="14" bestFit="1" customWidth="1"/>
    <col min="10655" max="10655" width="9" style="14"/>
    <col min="10656" max="10656" width="13.140625" style="14" bestFit="1" customWidth="1"/>
    <col min="10657" max="10657" width="15.140625" style="14" bestFit="1" customWidth="1"/>
    <col min="10658" max="10659" width="14.5703125" style="14" bestFit="1" customWidth="1"/>
    <col min="10660" max="10660" width="14.140625" style="14" bestFit="1" customWidth="1"/>
    <col min="10661" max="10661" width="17" style="14" bestFit="1" customWidth="1"/>
    <col min="10662" max="10662" width="14.140625" style="14" bestFit="1" customWidth="1"/>
    <col min="10663" max="10663" width="11.140625" style="14" bestFit="1" customWidth="1"/>
    <col min="10664" max="10664" width="17" style="14" bestFit="1" customWidth="1"/>
    <col min="10665" max="10665" width="14.5703125" style="14" bestFit="1" customWidth="1"/>
    <col min="10666" max="10666" width="11.140625" style="14" bestFit="1" customWidth="1"/>
    <col min="10667" max="10667" width="9" style="14"/>
    <col min="10668" max="10668" width="11.140625" style="14" bestFit="1" customWidth="1"/>
    <col min="10669" max="10669" width="14.5703125" style="14" bestFit="1" customWidth="1"/>
    <col min="10670" max="10670" width="11.140625" style="14" bestFit="1" customWidth="1"/>
    <col min="10671" max="10671" width="9" style="14"/>
    <col min="10672" max="10672" width="13.140625" style="14" bestFit="1" customWidth="1"/>
    <col min="10673" max="10673" width="15.140625" style="14" bestFit="1" customWidth="1"/>
    <col min="10674" max="10675" width="14.5703125" style="14" bestFit="1" customWidth="1"/>
    <col min="10676" max="10676" width="14.140625" style="14" bestFit="1" customWidth="1"/>
    <col min="10677" max="10677" width="17" style="14" bestFit="1" customWidth="1"/>
    <col min="10678" max="10678" width="14.140625" style="14" bestFit="1" customWidth="1"/>
    <col min="10679" max="10679" width="11.140625" style="14" bestFit="1" customWidth="1"/>
    <col min="10680" max="10680" width="17" style="14" bestFit="1" customWidth="1"/>
    <col min="10681" max="10681" width="14.5703125" style="14" bestFit="1" customWidth="1"/>
    <col min="10682" max="10682" width="11.140625" style="14" bestFit="1" customWidth="1"/>
    <col min="10683" max="10683" width="9" style="14"/>
    <col min="10684" max="10684" width="11.140625" style="14" bestFit="1" customWidth="1"/>
    <col min="10685" max="10685" width="14.5703125" style="14" bestFit="1" customWidth="1"/>
    <col min="10686" max="10686" width="11.140625" style="14" bestFit="1" customWidth="1"/>
    <col min="10687" max="10687" width="9" style="14"/>
    <col min="10688" max="10688" width="13.140625" style="14" bestFit="1" customWidth="1"/>
    <col min="10689" max="10689" width="15.140625" style="14" bestFit="1" customWidth="1"/>
    <col min="10690" max="10691" width="14.5703125" style="14" bestFit="1" customWidth="1"/>
    <col min="10692" max="10692" width="14.140625" style="14" bestFit="1" customWidth="1"/>
    <col min="10693" max="10693" width="17" style="14" bestFit="1" customWidth="1"/>
    <col min="10694" max="10694" width="14.140625" style="14" bestFit="1" customWidth="1"/>
    <col min="10695" max="10695" width="11.140625" style="14" bestFit="1" customWidth="1"/>
    <col min="10696" max="10696" width="17" style="14" bestFit="1" customWidth="1"/>
    <col min="10697" max="10697" width="14.5703125" style="14" bestFit="1" customWidth="1"/>
    <col min="10698" max="10698" width="11.140625" style="14" bestFit="1" customWidth="1"/>
    <col min="10699" max="10699" width="9" style="14"/>
    <col min="10700" max="10700" width="11.140625" style="14" bestFit="1" customWidth="1"/>
    <col min="10701" max="10701" width="14.5703125" style="14" bestFit="1" customWidth="1"/>
    <col min="10702" max="10702" width="11.140625" style="14" bestFit="1" customWidth="1"/>
    <col min="10703" max="10703" width="9" style="14"/>
    <col min="10704" max="10704" width="13.140625" style="14" bestFit="1" customWidth="1"/>
    <col min="10705" max="10705" width="15.140625" style="14" bestFit="1" customWidth="1"/>
    <col min="10706" max="10707" width="14.5703125" style="14" bestFit="1" customWidth="1"/>
    <col min="10708" max="10708" width="14.140625" style="14" bestFit="1" customWidth="1"/>
    <col min="10709" max="10709" width="17" style="14" bestFit="1" customWidth="1"/>
    <col min="10710" max="10710" width="14.140625" style="14" bestFit="1" customWidth="1"/>
    <col min="10711" max="10711" width="11.140625" style="14" bestFit="1" customWidth="1"/>
    <col min="10712" max="10712" width="17" style="14" bestFit="1" customWidth="1"/>
    <col min="10713" max="10713" width="14.5703125" style="14" bestFit="1" customWidth="1"/>
    <col min="10714" max="10714" width="11.140625" style="14" bestFit="1" customWidth="1"/>
    <col min="10715" max="10715" width="9" style="14"/>
    <col min="10716" max="10716" width="11.140625" style="14" bestFit="1" customWidth="1"/>
    <col min="10717" max="10717" width="14.5703125" style="14" bestFit="1" customWidth="1"/>
    <col min="10718" max="10718" width="11.140625" style="14" bestFit="1" customWidth="1"/>
    <col min="10719" max="10719" width="9" style="14"/>
    <col min="10720" max="10720" width="13.140625" style="14" bestFit="1" customWidth="1"/>
    <col min="10721" max="10721" width="15.140625" style="14" bestFit="1" customWidth="1"/>
    <col min="10722" max="10723" width="14.5703125" style="14" bestFit="1" customWidth="1"/>
    <col min="10724" max="10724" width="14.140625" style="14" bestFit="1" customWidth="1"/>
    <col min="10725" max="10725" width="17" style="14" bestFit="1" customWidth="1"/>
    <col min="10726" max="10726" width="14.140625" style="14" bestFit="1" customWidth="1"/>
    <col min="10727" max="10727" width="11.140625" style="14" bestFit="1" customWidth="1"/>
    <col min="10728" max="10728" width="17" style="14" bestFit="1" customWidth="1"/>
    <col min="10729" max="10729" width="14.5703125" style="14" bestFit="1" customWidth="1"/>
    <col min="10730" max="10730" width="11.140625" style="14" bestFit="1" customWidth="1"/>
    <col min="10731" max="10731" width="9" style="14"/>
    <col min="10732" max="10732" width="11.140625" style="14" bestFit="1" customWidth="1"/>
    <col min="10733" max="10733" width="14.5703125" style="14" bestFit="1" customWidth="1"/>
    <col min="10734" max="10734" width="11.140625" style="14" bestFit="1" customWidth="1"/>
    <col min="10735" max="10735" width="9" style="14"/>
    <col min="10736" max="10736" width="13.140625" style="14" bestFit="1" customWidth="1"/>
    <col min="10737" max="10737" width="15.140625" style="14" bestFit="1" customWidth="1"/>
    <col min="10738" max="10739" width="14.5703125" style="14" bestFit="1" customWidth="1"/>
    <col min="10740" max="10740" width="14.140625" style="14" bestFit="1" customWidth="1"/>
    <col min="10741" max="10741" width="17" style="14" bestFit="1" customWidth="1"/>
    <col min="10742" max="10742" width="14.140625" style="14" bestFit="1" customWidth="1"/>
    <col min="10743" max="10743" width="11.140625" style="14" bestFit="1" customWidth="1"/>
    <col min="10744" max="10744" width="17" style="14" bestFit="1" customWidth="1"/>
    <col min="10745" max="10745" width="14.5703125" style="14" bestFit="1" customWidth="1"/>
    <col min="10746" max="10746" width="11.140625" style="14" bestFit="1" customWidth="1"/>
    <col min="10747" max="10747" width="9" style="14"/>
    <col min="10748" max="10748" width="9.140625" style="14" customWidth="1"/>
    <col min="10749" max="10749" width="0" style="14" hidden="1" customWidth="1"/>
    <col min="10750" max="10751" width="10.42578125" style="14" bestFit="1" customWidth="1"/>
    <col min="10752" max="10752" width="8.42578125" style="14" bestFit="1" customWidth="1"/>
    <col min="10753" max="10753" width="14.5703125" style="14" customWidth="1"/>
    <col min="10754" max="10754" width="14.140625" style="14" bestFit="1" customWidth="1"/>
    <col min="10755" max="10755" width="10.5703125" style="14" customWidth="1"/>
    <col min="10756" max="10756" width="11.85546875" style="14" customWidth="1"/>
    <col min="10757" max="10757" width="15.42578125" style="14" bestFit="1" customWidth="1"/>
    <col min="10758" max="10758" width="15.140625" style="14" bestFit="1" customWidth="1"/>
    <col min="10759" max="10759" width="11.42578125" style="14" bestFit="1" customWidth="1"/>
    <col min="10760" max="10760" width="9.42578125" style="14" bestFit="1" customWidth="1"/>
    <col min="10761" max="10761" width="13.5703125" style="14" customWidth="1"/>
    <col min="10762" max="10763" width="8.42578125" style="14" bestFit="1" customWidth="1"/>
    <col min="10764" max="10764" width="10.42578125" style="14" bestFit="1" customWidth="1"/>
    <col min="10765" max="10765" width="14.140625" style="14" customWidth="1"/>
    <col min="10766" max="10766" width="9" style="14"/>
    <col min="10767" max="10767" width="14.140625" style="14" bestFit="1" customWidth="1"/>
    <col min="10768" max="10827" width="9" style="14"/>
    <col min="10828" max="10828" width="11.140625" style="14" bestFit="1" customWidth="1"/>
    <col min="10829" max="10829" width="14.5703125" style="14" bestFit="1" customWidth="1"/>
    <col min="10830" max="10830" width="11.140625" style="14" bestFit="1" customWidth="1"/>
    <col min="10831" max="10831" width="9" style="14"/>
    <col min="10832" max="10832" width="13.140625" style="14" bestFit="1" customWidth="1"/>
    <col min="10833" max="10833" width="15.140625" style="14" bestFit="1" customWidth="1"/>
    <col min="10834" max="10835" width="14.5703125" style="14" bestFit="1" customWidth="1"/>
    <col min="10836" max="10836" width="14.140625" style="14" bestFit="1" customWidth="1"/>
    <col min="10837" max="10837" width="17" style="14" bestFit="1" customWidth="1"/>
    <col min="10838" max="10838" width="14.140625" style="14" bestFit="1" customWidth="1"/>
    <col min="10839" max="10839" width="11.140625" style="14" bestFit="1" customWidth="1"/>
    <col min="10840" max="10840" width="17" style="14" bestFit="1" customWidth="1"/>
    <col min="10841" max="10841" width="14.5703125" style="14" bestFit="1" customWidth="1"/>
    <col min="10842" max="10842" width="11.140625" style="14" bestFit="1" customWidth="1"/>
    <col min="10843" max="10843" width="9" style="14"/>
    <col min="10844" max="10844" width="11.140625" style="14" bestFit="1" customWidth="1"/>
    <col min="10845" max="10845" width="14.5703125" style="14" bestFit="1" customWidth="1"/>
    <col min="10846" max="10846" width="11.140625" style="14" bestFit="1" customWidth="1"/>
    <col min="10847" max="10847" width="9" style="14"/>
    <col min="10848" max="10848" width="13.140625" style="14" bestFit="1" customWidth="1"/>
    <col min="10849" max="10849" width="15.140625" style="14" bestFit="1" customWidth="1"/>
    <col min="10850" max="10851" width="14.5703125" style="14" bestFit="1" customWidth="1"/>
    <col min="10852" max="10852" width="14.140625" style="14" bestFit="1" customWidth="1"/>
    <col min="10853" max="10853" width="17" style="14" bestFit="1" customWidth="1"/>
    <col min="10854" max="10854" width="14.140625" style="14" bestFit="1" customWidth="1"/>
    <col min="10855" max="10855" width="11.140625" style="14" bestFit="1" customWidth="1"/>
    <col min="10856" max="10856" width="17" style="14" bestFit="1" customWidth="1"/>
    <col min="10857" max="10857" width="14.5703125" style="14" bestFit="1" customWidth="1"/>
    <col min="10858" max="10858" width="11.140625" style="14" bestFit="1" customWidth="1"/>
    <col min="10859" max="10859" width="9" style="14"/>
    <col min="10860" max="10860" width="11.140625" style="14" bestFit="1" customWidth="1"/>
    <col min="10861" max="10861" width="14.5703125" style="14" bestFit="1" customWidth="1"/>
    <col min="10862" max="10862" width="11.140625" style="14" bestFit="1" customWidth="1"/>
    <col min="10863" max="10863" width="9" style="14"/>
    <col min="10864" max="10864" width="13.140625" style="14" bestFit="1" customWidth="1"/>
    <col min="10865" max="10865" width="15.140625" style="14" bestFit="1" customWidth="1"/>
    <col min="10866" max="10867" width="14.5703125" style="14" bestFit="1" customWidth="1"/>
    <col min="10868" max="10868" width="14.140625" style="14" bestFit="1" customWidth="1"/>
    <col min="10869" max="10869" width="17" style="14" bestFit="1" customWidth="1"/>
    <col min="10870" max="10870" width="14.140625" style="14" bestFit="1" customWidth="1"/>
    <col min="10871" max="10871" width="11.140625" style="14" bestFit="1" customWidth="1"/>
    <col min="10872" max="10872" width="17" style="14" bestFit="1" customWidth="1"/>
    <col min="10873" max="10873" width="14.5703125" style="14" bestFit="1" customWidth="1"/>
    <col min="10874" max="10874" width="11.140625" style="14" bestFit="1" customWidth="1"/>
    <col min="10875" max="10875" width="9" style="14"/>
    <col min="10876" max="10876" width="11.140625" style="14" bestFit="1" customWidth="1"/>
    <col min="10877" max="10877" width="14.5703125" style="14" bestFit="1" customWidth="1"/>
    <col min="10878" max="10878" width="11.140625" style="14" bestFit="1" customWidth="1"/>
    <col min="10879" max="10879" width="9" style="14"/>
    <col min="10880" max="10880" width="13.140625" style="14" bestFit="1" customWidth="1"/>
    <col min="10881" max="10881" width="15.140625" style="14" bestFit="1" customWidth="1"/>
    <col min="10882" max="10883" width="14.5703125" style="14" bestFit="1" customWidth="1"/>
    <col min="10884" max="10884" width="14.140625" style="14" bestFit="1" customWidth="1"/>
    <col min="10885" max="10885" width="17" style="14" bestFit="1" customWidth="1"/>
    <col min="10886" max="10886" width="14.140625" style="14" bestFit="1" customWidth="1"/>
    <col min="10887" max="10887" width="11.140625" style="14" bestFit="1" customWidth="1"/>
    <col min="10888" max="10888" width="17" style="14" bestFit="1" customWidth="1"/>
    <col min="10889" max="10889" width="14.5703125" style="14" bestFit="1" customWidth="1"/>
    <col min="10890" max="10890" width="11.140625" style="14" bestFit="1" customWidth="1"/>
    <col min="10891" max="10891" width="9" style="14"/>
    <col min="10892" max="10892" width="11.140625" style="14" bestFit="1" customWidth="1"/>
    <col min="10893" max="10893" width="14.5703125" style="14" bestFit="1" customWidth="1"/>
    <col min="10894" max="10894" width="11.140625" style="14" bestFit="1" customWidth="1"/>
    <col min="10895" max="10895" width="9" style="14"/>
    <col min="10896" max="10896" width="13.140625" style="14" bestFit="1" customWidth="1"/>
    <col min="10897" max="10897" width="15.140625" style="14" bestFit="1" customWidth="1"/>
    <col min="10898" max="10899" width="14.5703125" style="14" bestFit="1" customWidth="1"/>
    <col min="10900" max="10900" width="14.140625" style="14" bestFit="1" customWidth="1"/>
    <col min="10901" max="10901" width="17" style="14" bestFit="1" customWidth="1"/>
    <col min="10902" max="10902" width="14.140625" style="14" bestFit="1" customWidth="1"/>
    <col min="10903" max="10903" width="11.140625" style="14" bestFit="1" customWidth="1"/>
    <col min="10904" max="10904" width="17" style="14" bestFit="1" customWidth="1"/>
    <col min="10905" max="10905" width="14.5703125" style="14" bestFit="1" customWidth="1"/>
    <col min="10906" max="10906" width="11.140625" style="14" bestFit="1" customWidth="1"/>
    <col min="10907" max="10907" width="9" style="14"/>
    <col min="10908" max="10908" width="11.140625" style="14" bestFit="1" customWidth="1"/>
    <col min="10909" max="10909" width="14.5703125" style="14" bestFit="1" customWidth="1"/>
    <col min="10910" max="10910" width="11.140625" style="14" bestFit="1" customWidth="1"/>
    <col min="10911" max="10911" width="9" style="14"/>
    <col min="10912" max="10912" width="13.140625" style="14" bestFit="1" customWidth="1"/>
    <col min="10913" max="10913" width="15.140625" style="14" bestFit="1" customWidth="1"/>
    <col min="10914" max="10915" width="14.5703125" style="14" bestFit="1" customWidth="1"/>
    <col min="10916" max="10916" width="14.140625" style="14" bestFit="1" customWidth="1"/>
    <col min="10917" max="10917" width="17" style="14" bestFit="1" customWidth="1"/>
    <col min="10918" max="10918" width="14.140625" style="14" bestFit="1" customWidth="1"/>
    <col min="10919" max="10919" width="11.140625" style="14" bestFit="1" customWidth="1"/>
    <col min="10920" max="10920" width="17" style="14" bestFit="1" customWidth="1"/>
    <col min="10921" max="10921" width="14.5703125" style="14" bestFit="1" customWidth="1"/>
    <col min="10922" max="10922" width="11.140625" style="14" bestFit="1" customWidth="1"/>
    <col min="10923" max="10923" width="9" style="14"/>
    <col min="10924" max="10924" width="11.140625" style="14" bestFit="1" customWidth="1"/>
    <col min="10925" max="10925" width="14.5703125" style="14" bestFit="1" customWidth="1"/>
    <col min="10926" max="10926" width="11.140625" style="14" bestFit="1" customWidth="1"/>
    <col min="10927" max="10927" width="9" style="14"/>
    <col min="10928" max="10928" width="13.140625" style="14" bestFit="1" customWidth="1"/>
    <col min="10929" max="10929" width="15.140625" style="14" bestFit="1" customWidth="1"/>
    <col min="10930" max="10931" width="14.5703125" style="14" bestFit="1" customWidth="1"/>
    <col min="10932" max="10932" width="14.140625" style="14" bestFit="1" customWidth="1"/>
    <col min="10933" max="10933" width="17" style="14" bestFit="1" customWidth="1"/>
    <col min="10934" max="10934" width="14.140625" style="14" bestFit="1" customWidth="1"/>
    <col min="10935" max="10935" width="11.140625" style="14" bestFit="1" customWidth="1"/>
    <col min="10936" max="10936" width="17" style="14" bestFit="1" customWidth="1"/>
    <col min="10937" max="10937" width="14.5703125" style="14" bestFit="1" customWidth="1"/>
    <col min="10938" max="10938" width="11.140625" style="14" bestFit="1" customWidth="1"/>
    <col min="10939" max="10939" width="9" style="14"/>
    <col min="10940" max="10940" width="11.140625" style="14" bestFit="1" customWidth="1"/>
    <col min="10941" max="10941" width="14.5703125" style="14" bestFit="1" customWidth="1"/>
    <col min="10942" max="10942" width="11.140625" style="14" bestFit="1" customWidth="1"/>
    <col min="10943" max="10943" width="9" style="14"/>
    <col min="10944" max="10944" width="13.140625" style="14" bestFit="1" customWidth="1"/>
    <col min="10945" max="10945" width="15.140625" style="14" bestFit="1" customWidth="1"/>
    <col min="10946" max="10947" width="14.5703125" style="14" bestFit="1" customWidth="1"/>
    <col min="10948" max="10948" width="14.140625" style="14" bestFit="1" customWidth="1"/>
    <col min="10949" max="10949" width="17" style="14" bestFit="1" customWidth="1"/>
    <col min="10950" max="10950" width="14.140625" style="14" bestFit="1" customWidth="1"/>
    <col min="10951" max="10951" width="11.140625" style="14" bestFit="1" customWidth="1"/>
    <col min="10952" max="10952" width="17" style="14" bestFit="1" customWidth="1"/>
    <col min="10953" max="10953" width="14.5703125" style="14" bestFit="1" customWidth="1"/>
    <col min="10954" max="10954" width="11.140625" style="14" bestFit="1" customWidth="1"/>
    <col min="10955" max="10955" width="9" style="14"/>
    <col min="10956" max="10956" width="11.140625" style="14" bestFit="1" customWidth="1"/>
    <col min="10957" max="10957" width="14.5703125" style="14" bestFit="1" customWidth="1"/>
    <col min="10958" max="10958" width="11.140625" style="14" bestFit="1" customWidth="1"/>
    <col min="10959" max="10959" width="9" style="14"/>
    <col min="10960" max="10960" width="13.140625" style="14" bestFit="1" customWidth="1"/>
    <col min="10961" max="10961" width="15.140625" style="14" bestFit="1" customWidth="1"/>
    <col min="10962" max="10963" width="14.5703125" style="14" bestFit="1" customWidth="1"/>
    <col min="10964" max="10964" width="14.140625" style="14" bestFit="1" customWidth="1"/>
    <col min="10965" max="10965" width="17" style="14" bestFit="1" customWidth="1"/>
    <col min="10966" max="10966" width="14.140625" style="14" bestFit="1" customWidth="1"/>
    <col min="10967" max="10967" width="11.140625" style="14" bestFit="1" customWidth="1"/>
    <col min="10968" max="10968" width="17" style="14" bestFit="1" customWidth="1"/>
    <col min="10969" max="10969" width="14.5703125" style="14" bestFit="1" customWidth="1"/>
    <col min="10970" max="10970" width="11.140625" style="14" bestFit="1" customWidth="1"/>
    <col min="10971" max="10971" width="9" style="14"/>
    <col min="10972" max="10972" width="11.140625" style="14" bestFit="1" customWidth="1"/>
    <col min="10973" max="10973" width="14.5703125" style="14" bestFit="1" customWidth="1"/>
    <col min="10974" max="10974" width="11.140625" style="14" bestFit="1" customWidth="1"/>
    <col min="10975" max="10975" width="9" style="14"/>
    <col min="10976" max="10976" width="13.140625" style="14" bestFit="1" customWidth="1"/>
    <col min="10977" max="10977" width="15.140625" style="14" bestFit="1" customWidth="1"/>
    <col min="10978" max="10979" width="14.5703125" style="14" bestFit="1" customWidth="1"/>
    <col min="10980" max="10980" width="14.140625" style="14" bestFit="1" customWidth="1"/>
    <col min="10981" max="10981" width="17" style="14" bestFit="1" customWidth="1"/>
    <col min="10982" max="10982" width="14.140625" style="14" bestFit="1" customWidth="1"/>
    <col min="10983" max="10983" width="11.140625" style="14" bestFit="1" customWidth="1"/>
    <col min="10984" max="10984" width="17" style="14" bestFit="1" customWidth="1"/>
    <col min="10985" max="10985" width="14.5703125" style="14" bestFit="1" customWidth="1"/>
    <col min="10986" max="10986" width="11.140625" style="14" bestFit="1" customWidth="1"/>
    <col min="10987" max="10987" width="9" style="14"/>
    <col min="10988" max="10988" width="11.140625" style="14" bestFit="1" customWidth="1"/>
    <col min="10989" max="10989" width="14.5703125" style="14" bestFit="1" customWidth="1"/>
    <col min="10990" max="10990" width="11.140625" style="14" bestFit="1" customWidth="1"/>
    <col min="10991" max="10991" width="9" style="14"/>
    <col min="10992" max="10992" width="13.140625" style="14" bestFit="1" customWidth="1"/>
    <col min="10993" max="10993" width="15.140625" style="14" bestFit="1" customWidth="1"/>
    <col min="10994" max="10995" width="14.5703125" style="14" bestFit="1" customWidth="1"/>
    <col min="10996" max="10996" width="14.140625" style="14" bestFit="1" customWidth="1"/>
    <col min="10997" max="10997" width="17" style="14" bestFit="1" customWidth="1"/>
    <col min="10998" max="10998" width="14.140625" style="14" bestFit="1" customWidth="1"/>
    <col min="10999" max="10999" width="11.140625" style="14" bestFit="1" customWidth="1"/>
    <col min="11000" max="11000" width="17" style="14" bestFit="1" customWidth="1"/>
    <col min="11001" max="11001" width="14.5703125" style="14" bestFit="1" customWidth="1"/>
    <col min="11002" max="11002" width="11.140625" style="14" bestFit="1" customWidth="1"/>
    <col min="11003" max="11003" width="9" style="14"/>
    <col min="11004" max="11004" width="9.140625" style="14" customWidth="1"/>
    <col min="11005" max="11005" width="0" style="14" hidden="1" customWidth="1"/>
    <col min="11006" max="11007" width="10.42578125" style="14" bestFit="1" customWidth="1"/>
    <col min="11008" max="11008" width="8.42578125" style="14" bestFit="1" customWidth="1"/>
    <col min="11009" max="11009" width="14.5703125" style="14" customWidth="1"/>
    <col min="11010" max="11010" width="14.140625" style="14" bestFit="1" customWidth="1"/>
    <col min="11011" max="11011" width="10.5703125" style="14" customWidth="1"/>
    <col min="11012" max="11012" width="11.85546875" style="14" customWidth="1"/>
    <col min="11013" max="11013" width="15.42578125" style="14" bestFit="1" customWidth="1"/>
    <col min="11014" max="11014" width="15.140625" style="14" bestFit="1" customWidth="1"/>
    <col min="11015" max="11015" width="11.42578125" style="14" bestFit="1" customWidth="1"/>
    <col min="11016" max="11016" width="9.42578125" style="14" bestFit="1" customWidth="1"/>
    <col min="11017" max="11017" width="13.5703125" style="14" customWidth="1"/>
    <col min="11018" max="11019" width="8.42578125" style="14" bestFit="1" customWidth="1"/>
    <col min="11020" max="11020" width="10.42578125" style="14" bestFit="1" customWidth="1"/>
    <col min="11021" max="11021" width="14.140625" style="14" customWidth="1"/>
    <col min="11022" max="11022" width="9" style="14"/>
    <col min="11023" max="11023" width="14.140625" style="14" bestFit="1" customWidth="1"/>
    <col min="11024" max="11083" width="9" style="14"/>
    <col min="11084" max="11084" width="11.140625" style="14" bestFit="1" customWidth="1"/>
    <col min="11085" max="11085" width="14.5703125" style="14" bestFit="1" customWidth="1"/>
    <col min="11086" max="11086" width="11.140625" style="14" bestFit="1" customWidth="1"/>
    <col min="11087" max="11087" width="9" style="14"/>
    <col min="11088" max="11088" width="13.140625" style="14" bestFit="1" customWidth="1"/>
    <col min="11089" max="11089" width="15.140625" style="14" bestFit="1" customWidth="1"/>
    <col min="11090" max="11091" width="14.5703125" style="14" bestFit="1" customWidth="1"/>
    <col min="11092" max="11092" width="14.140625" style="14" bestFit="1" customWidth="1"/>
    <col min="11093" max="11093" width="17" style="14" bestFit="1" customWidth="1"/>
    <col min="11094" max="11094" width="14.140625" style="14" bestFit="1" customWidth="1"/>
    <col min="11095" max="11095" width="11.140625" style="14" bestFit="1" customWidth="1"/>
    <col min="11096" max="11096" width="17" style="14" bestFit="1" customWidth="1"/>
    <col min="11097" max="11097" width="14.5703125" style="14" bestFit="1" customWidth="1"/>
    <col min="11098" max="11098" width="11.140625" style="14" bestFit="1" customWidth="1"/>
    <col min="11099" max="11099" width="9" style="14"/>
    <col min="11100" max="11100" width="11.140625" style="14" bestFit="1" customWidth="1"/>
    <col min="11101" max="11101" width="14.5703125" style="14" bestFit="1" customWidth="1"/>
    <col min="11102" max="11102" width="11.140625" style="14" bestFit="1" customWidth="1"/>
    <col min="11103" max="11103" width="9" style="14"/>
    <col min="11104" max="11104" width="13.140625" style="14" bestFit="1" customWidth="1"/>
    <col min="11105" max="11105" width="15.140625" style="14" bestFit="1" customWidth="1"/>
    <col min="11106" max="11107" width="14.5703125" style="14" bestFit="1" customWidth="1"/>
    <col min="11108" max="11108" width="14.140625" style="14" bestFit="1" customWidth="1"/>
    <col min="11109" max="11109" width="17" style="14" bestFit="1" customWidth="1"/>
    <col min="11110" max="11110" width="14.140625" style="14" bestFit="1" customWidth="1"/>
    <col min="11111" max="11111" width="11.140625" style="14" bestFit="1" customWidth="1"/>
    <col min="11112" max="11112" width="17" style="14" bestFit="1" customWidth="1"/>
    <col min="11113" max="11113" width="14.5703125" style="14" bestFit="1" customWidth="1"/>
    <col min="11114" max="11114" width="11.140625" style="14" bestFit="1" customWidth="1"/>
    <col min="11115" max="11115" width="9" style="14"/>
    <col min="11116" max="11116" width="11.140625" style="14" bestFit="1" customWidth="1"/>
    <col min="11117" max="11117" width="14.5703125" style="14" bestFit="1" customWidth="1"/>
    <col min="11118" max="11118" width="11.140625" style="14" bestFit="1" customWidth="1"/>
    <col min="11119" max="11119" width="9" style="14"/>
    <col min="11120" max="11120" width="13.140625" style="14" bestFit="1" customWidth="1"/>
    <col min="11121" max="11121" width="15.140625" style="14" bestFit="1" customWidth="1"/>
    <col min="11122" max="11123" width="14.5703125" style="14" bestFit="1" customWidth="1"/>
    <col min="11124" max="11124" width="14.140625" style="14" bestFit="1" customWidth="1"/>
    <col min="11125" max="11125" width="17" style="14" bestFit="1" customWidth="1"/>
    <col min="11126" max="11126" width="14.140625" style="14" bestFit="1" customWidth="1"/>
    <col min="11127" max="11127" width="11.140625" style="14" bestFit="1" customWidth="1"/>
    <col min="11128" max="11128" width="17" style="14" bestFit="1" customWidth="1"/>
    <col min="11129" max="11129" width="14.5703125" style="14" bestFit="1" customWidth="1"/>
    <col min="11130" max="11130" width="11.140625" style="14" bestFit="1" customWidth="1"/>
    <col min="11131" max="11131" width="9" style="14"/>
    <col min="11132" max="11132" width="11.140625" style="14" bestFit="1" customWidth="1"/>
    <col min="11133" max="11133" width="14.5703125" style="14" bestFit="1" customWidth="1"/>
    <col min="11134" max="11134" width="11.140625" style="14" bestFit="1" customWidth="1"/>
    <col min="11135" max="11135" width="9" style="14"/>
    <col min="11136" max="11136" width="13.140625" style="14" bestFit="1" customWidth="1"/>
    <col min="11137" max="11137" width="15.140625" style="14" bestFit="1" customWidth="1"/>
    <col min="11138" max="11139" width="14.5703125" style="14" bestFit="1" customWidth="1"/>
    <col min="11140" max="11140" width="14.140625" style="14" bestFit="1" customWidth="1"/>
    <col min="11141" max="11141" width="17" style="14" bestFit="1" customWidth="1"/>
    <col min="11142" max="11142" width="14.140625" style="14" bestFit="1" customWidth="1"/>
    <col min="11143" max="11143" width="11.140625" style="14" bestFit="1" customWidth="1"/>
    <col min="11144" max="11144" width="17" style="14" bestFit="1" customWidth="1"/>
    <col min="11145" max="11145" width="14.5703125" style="14" bestFit="1" customWidth="1"/>
    <col min="11146" max="11146" width="11.140625" style="14" bestFit="1" customWidth="1"/>
    <col min="11147" max="11147" width="9" style="14"/>
    <col min="11148" max="11148" width="11.140625" style="14" bestFit="1" customWidth="1"/>
    <col min="11149" max="11149" width="14.5703125" style="14" bestFit="1" customWidth="1"/>
    <col min="11150" max="11150" width="11.140625" style="14" bestFit="1" customWidth="1"/>
    <col min="11151" max="11151" width="9" style="14"/>
    <col min="11152" max="11152" width="13.140625" style="14" bestFit="1" customWidth="1"/>
    <col min="11153" max="11153" width="15.140625" style="14" bestFit="1" customWidth="1"/>
    <col min="11154" max="11155" width="14.5703125" style="14" bestFit="1" customWidth="1"/>
    <col min="11156" max="11156" width="14.140625" style="14" bestFit="1" customWidth="1"/>
    <col min="11157" max="11157" width="17" style="14" bestFit="1" customWidth="1"/>
    <col min="11158" max="11158" width="14.140625" style="14" bestFit="1" customWidth="1"/>
    <col min="11159" max="11159" width="11.140625" style="14" bestFit="1" customWidth="1"/>
    <col min="11160" max="11160" width="17" style="14" bestFit="1" customWidth="1"/>
    <col min="11161" max="11161" width="14.5703125" style="14" bestFit="1" customWidth="1"/>
    <col min="11162" max="11162" width="11.140625" style="14" bestFit="1" customWidth="1"/>
    <col min="11163" max="11163" width="9" style="14"/>
    <col min="11164" max="11164" width="11.140625" style="14" bestFit="1" customWidth="1"/>
    <col min="11165" max="11165" width="14.5703125" style="14" bestFit="1" customWidth="1"/>
    <col min="11166" max="11166" width="11.140625" style="14" bestFit="1" customWidth="1"/>
    <col min="11167" max="11167" width="9" style="14"/>
    <col min="11168" max="11168" width="13.140625" style="14" bestFit="1" customWidth="1"/>
    <col min="11169" max="11169" width="15.140625" style="14" bestFit="1" customWidth="1"/>
    <col min="11170" max="11171" width="14.5703125" style="14" bestFit="1" customWidth="1"/>
    <col min="11172" max="11172" width="14.140625" style="14" bestFit="1" customWidth="1"/>
    <col min="11173" max="11173" width="17" style="14" bestFit="1" customWidth="1"/>
    <col min="11174" max="11174" width="14.140625" style="14" bestFit="1" customWidth="1"/>
    <col min="11175" max="11175" width="11.140625" style="14" bestFit="1" customWidth="1"/>
    <col min="11176" max="11176" width="17" style="14" bestFit="1" customWidth="1"/>
    <col min="11177" max="11177" width="14.5703125" style="14" bestFit="1" customWidth="1"/>
    <col min="11178" max="11178" width="11.140625" style="14" bestFit="1" customWidth="1"/>
    <col min="11179" max="11179" width="9" style="14"/>
    <col min="11180" max="11180" width="11.140625" style="14" bestFit="1" customWidth="1"/>
    <col min="11181" max="11181" width="14.5703125" style="14" bestFit="1" customWidth="1"/>
    <col min="11182" max="11182" width="11.140625" style="14" bestFit="1" customWidth="1"/>
    <col min="11183" max="11183" width="9" style="14"/>
    <col min="11184" max="11184" width="13.140625" style="14" bestFit="1" customWidth="1"/>
    <col min="11185" max="11185" width="15.140625" style="14" bestFit="1" customWidth="1"/>
    <col min="11186" max="11187" width="14.5703125" style="14" bestFit="1" customWidth="1"/>
    <col min="11188" max="11188" width="14.140625" style="14" bestFit="1" customWidth="1"/>
    <col min="11189" max="11189" width="17" style="14" bestFit="1" customWidth="1"/>
    <col min="11190" max="11190" width="14.140625" style="14" bestFit="1" customWidth="1"/>
    <col min="11191" max="11191" width="11.140625" style="14" bestFit="1" customWidth="1"/>
    <col min="11192" max="11192" width="17" style="14" bestFit="1" customWidth="1"/>
    <col min="11193" max="11193" width="14.5703125" style="14" bestFit="1" customWidth="1"/>
    <col min="11194" max="11194" width="11.140625" style="14" bestFit="1" customWidth="1"/>
    <col min="11195" max="11195" width="9" style="14"/>
    <col min="11196" max="11196" width="11.140625" style="14" bestFit="1" customWidth="1"/>
    <col min="11197" max="11197" width="14.5703125" style="14" bestFit="1" customWidth="1"/>
    <col min="11198" max="11198" width="11.140625" style="14" bestFit="1" customWidth="1"/>
    <col min="11199" max="11199" width="9" style="14"/>
    <col min="11200" max="11200" width="13.140625" style="14" bestFit="1" customWidth="1"/>
    <col min="11201" max="11201" width="15.140625" style="14" bestFit="1" customWidth="1"/>
    <col min="11202" max="11203" width="14.5703125" style="14" bestFit="1" customWidth="1"/>
    <col min="11204" max="11204" width="14.140625" style="14" bestFit="1" customWidth="1"/>
    <col min="11205" max="11205" width="17" style="14" bestFit="1" customWidth="1"/>
    <col min="11206" max="11206" width="14.140625" style="14" bestFit="1" customWidth="1"/>
    <col min="11207" max="11207" width="11.140625" style="14" bestFit="1" customWidth="1"/>
    <col min="11208" max="11208" width="17" style="14" bestFit="1" customWidth="1"/>
    <col min="11209" max="11209" width="14.5703125" style="14" bestFit="1" customWidth="1"/>
    <col min="11210" max="11210" width="11.140625" style="14" bestFit="1" customWidth="1"/>
    <col min="11211" max="11211" width="9" style="14"/>
    <col min="11212" max="11212" width="11.140625" style="14" bestFit="1" customWidth="1"/>
    <col min="11213" max="11213" width="14.5703125" style="14" bestFit="1" customWidth="1"/>
    <col min="11214" max="11214" width="11.140625" style="14" bestFit="1" customWidth="1"/>
    <col min="11215" max="11215" width="9" style="14"/>
    <col min="11216" max="11216" width="13.140625" style="14" bestFit="1" customWidth="1"/>
    <col min="11217" max="11217" width="15.140625" style="14" bestFit="1" customWidth="1"/>
    <col min="11218" max="11219" width="14.5703125" style="14" bestFit="1" customWidth="1"/>
    <col min="11220" max="11220" width="14.140625" style="14" bestFit="1" customWidth="1"/>
    <col min="11221" max="11221" width="17" style="14" bestFit="1" customWidth="1"/>
    <col min="11222" max="11222" width="14.140625" style="14" bestFit="1" customWidth="1"/>
    <col min="11223" max="11223" width="11.140625" style="14" bestFit="1" customWidth="1"/>
    <col min="11224" max="11224" width="17" style="14" bestFit="1" customWidth="1"/>
    <col min="11225" max="11225" width="14.5703125" style="14" bestFit="1" customWidth="1"/>
    <col min="11226" max="11226" width="11.140625" style="14" bestFit="1" customWidth="1"/>
    <col min="11227" max="11227" width="9" style="14"/>
    <col min="11228" max="11228" width="11.140625" style="14" bestFit="1" customWidth="1"/>
    <col min="11229" max="11229" width="14.5703125" style="14" bestFit="1" customWidth="1"/>
    <col min="11230" max="11230" width="11.140625" style="14" bestFit="1" customWidth="1"/>
    <col min="11231" max="11231" width="9" style="14"/>
    <col min="11232" max="11232" width="13.140625" style="14" bestFit="1" customWidth="1"/>
    <col min="11233" max="11233" width="15.140625" style="14" bestFit="1" customWidth="1"/>
    <col min="11234" max="11235" width="14.5703125" style="14" bestFit="1" customWidth="1"/>
    <col min="11236" max="11236" width="14.140625" style="14" bestFit="1" customWidth="1"/>
    <col min="11237" max="11237" width="17" style="14" bestFit="1" customWidth="1"/>
    <col min="11238" max="11238" width="14.140625" style="14" bestFit="1" customWidth="1"/>
    <col min="11239" max="11239" width="11.140625" style="14" bestFit="1" customWidth="1"/>
    <col min="11240" max="11240" width="17" style="14" bestFit="1" customWidth="1"/>
    <col min="11241" max="11241" width="14.5703125" style="14" bestFit="1" customWidth="1"/>
    <col min="11242" max="11242" width="11.140625" style="14" bestFit="1" customWidth="1"/>
    <col min="11243" max="11243" width="9" style="14"/>
    <col min="11244" max="11244" width="11.140625" style="14" bestFit="1" customWidth="1"/>
    <col min="11245" max="11245" width="14.5703125" style="14" bestFit="1" customWidth="1"/>
    <col min="11246" max="11246" width="11.140625" style="14" bestFit="1" customWidth="1"/>
    <col min="11247" max="11247" width="9" style="14"/>
    <col min="11248" max="11248" width="13.140625" style="14" bestFit="1" customWidth="1"/>
    <col min="11249" max="11249" width="15.140625" style="14" bestFit="1" customWidth="1"/>
    <col min="11250" max="11251" width="14.5703125" style="14" bestFit="1" customWidth="1"/>
    <col min="11252" max="11252" width="14.140625" style="14" bestFit="1" customWidth="1"/>
    <col min="11253" max="11253" width="17" style="14" bestFit="1" customWidth="1"/>
    <col min="11254" max="11254" width="14.140625" style="14" bestFit="1" customWidth="1"/>
    <col min="11255" max="11255" width="11.140625" style="14" bestFit="1" customWidth="1"/>
    <col min="11256" max="11256" width="17" style="14" bestFit="1" customWidth="1"/>
    <col min="11257" max="11257" width="14.5703125" style="14" bestFit="1" customWidth="1"/>
    <col min="11258" max="11258" width="11.140625" style="14" bestFit="1" customWidth="1"/>
    <col min="11259" max="11259" width="9" style="14"/>
    <col min="11260" max="11260" width="9.140625" style="14" customWidth="1"/>
    <col min="11261" max="11261" width="0" style="14" hidden="1" customWidth="1"/>
    <col min="11262" max="11263" width="10.42578125" style="14" bestFit="1" customWidth="1"/>
    <col min="11264" max="11264" width="8.42578125" style="14" bestFit="1" customWidth="1"/>
    <col min="11265" max="11265" width="14.5703125" style="14" customWidth="1"/>
    <col min="11266" max="11266" width="14.140625" style="14" bestFit="1" customWidth="1"/>
    <col min="11267" max="11267" width="10.5703125" style="14" customWidth="1"/>
    <col min="11268" max="11268" width="11.85546875" style="14" customWidth="1"/>
    <col min="11269" max="11269" width="15.42578125" style="14" bestFit="1" customWidth="1"/>
    <col min="11270" max="11270" width="15.140625" style="14" bestFit="1" customWidth="1"/>
    <col min="11271" max="11271" width="11.42578125" style="14" bestFit="1" customWidth="1"/>
    <col min="11272" max="11272" width="9.42578125" style="14" bestFit="1" customWidth="1"/>
    <col min="11273" max="11273" width="13.5703125" style="14" customWidth="1"/>
    <col min="11274" max="11275" width="8.42578125" style="14" bestFit="1" customWidth="1"/>
    <col min="11276" max="11276" width="10.42578125" style="14" bestFit="1" customWidth="1"/>
    <col min="11277" max="11277" width="14.140625" style="14" customWidth="1"/>
    <col min="11278" max="11278" width="9" style="14"/>
    <col min="11279" max="11279" width="14.140625" style="14" bestFit="1" customWidth="1"/>
    <col min="11280" max="11339" width="9" style="14"/>
    <col min="11340" max="11340" width="11.140625" style="14" bestFit="1" customWidth="1"/>
    <col min="11341" max="11341" width="14.5703125" style="14" bestFit="1" customWidth="1"/>
    <col min="11342" max="11342" width="11.140625" style="14" bestFit="1" customWidth="1"/>
    <col min="11343" max="11343" width="9" style="14"/>
    <col min="11344" max="11344" width="13.140625" style="14" bestFit="1" customWidth="1"/>
    <col min="11345" max="11345" width="15.140625" style="14" bestFit="1" customWidth="1"/>
    <col min="11346" max="11347" width="14.5703125" style="14" bestFit="1" customWidth="1"/>
    <col min="11348" max="11348" width="14.140625" style="14" bestFit="1" customWidth="1"/>
    <col min="11349" max="11349" width="17" style="14" bestFit="1" customWidth="1"/>
    <col min="11350" max="11350" width="14.140625" style="14" bestFit="1" customWidth="1"/>
    <col min="11351" max="11351" width="11.140625" style="14" bestFit="1" customWidth="1"/>
    <col min="11352" max="11352" width="17" style="14" bestFit="1" customWidth="1"/>
    <col min="11353" max="11353" width="14.5703125" style="14" bestFit="1" customWidth="1"/>
    <col min="11354" max="11354" width="11.140625" style="14" bestFit="1" customWidth="1"/>
    <col min="11355" max="11355" width="9" style="14"/>
    <col min="11356" max="11356" width="11.140625" style="14" bestFit="1" customWidth="1"/>
    <col min="11357" max="11357" width="14.5703125" style="14" bestFit="1" customWidth="1"/>
    <col min="11358" max="11358" width="11.140625" style="14" bestFit="1" customWidth="1"/>
    <col min="11359" max="11359" width="9" style="14"/>
    <col min="11360" max="11360" width="13.140625" style="14" bestFit="1" customWidth="1"/>
    <col min="11361" max="11361" width="15.140625" style="14" bestFit="1" customWidth="1"/>
    <col min="11362" max="11363" width="14.5703125" style="14" bestFit="1" customWidth="1"/>
    <col min="11364" max="11364" width="14.140625" style="14" bestFit="1" customWidth="1"/>
    <col min="11365" max="11365" width="17" style="14" bestFit="1" customWidth="1"/>
    <col min="11366" max="11366" width="14.140625" style="14" bestFit="1" customWidth="1"/>
    <col min="11367" max="11367" width="11.140625" style="14" bestFit="1" customWidth="1"/>
    <col min="11368" max="11368" width="17" style="14" bestFit="1" customWidth="1"/>
    <col min="11369" max="11369" width="14.5703125" style="14" bestFit="1" customWidth="1"/>
    <col min="11370" max="11370" width="11.140625" style="14" bestFit="1" customWidth="1"/>
    <col min="11371" max="11371" width="9" style="14"/>
    <col min="11372" max="11372" width="11.140625" style="14" bestFit="1" customWidth="1"/>
    <col min="11373" max="11373" width="14.5703125" style="14" bestFit="1" customWidth="1"/>
    <col min="11374" max="11374" width="11.140625" style="14" bestFit="1" customWidth="1"/>
    <col min="11375" max="11375" width="9" style="14"/>
    <col min="11376" max="11376" width="13.140625" style="14" bestFit="1" customWidth="1"/>
    <col min="11377" max="11377" width="15.140625" style="14" bestFit="1" customWidth="1"/>
    <col min="11378" max="11379" width="14.5703125" style="14" bestFit="1" customWidth="1"/>
    <col min="11380" max="11380" width="14.140625" style="14" bestFit="1" customWidth="1"/>
    <col min="11381" max="11381" width="17" style="14" bestFit="1" customWidth="1"/>
    <col min="11382" max="11382" width="14.140625" style="14" bestFit="1" customWidth="1"/>
    <col min="11383" max="11383" width="11.140625" style="14" bestFit="1" customWidth="1"/>
    <col min="11384" max="11384" width="17" style="14" bestFit="1" customWidth="1"/>
    <col min="11385" max="11385" width="14.5703125" style="14" bestFit="1" customWidth="1"/>
    <col min="11386" max="11386" width="11.140625" style="14" bestFit="1" customWidth="1"/>
    <col min="11387" max="11387" width="9" style="14"/>
    <col min="11388" max="11388" width="11.140625" style="14" bestFit="1" customWidth="1"/>
    <col min="11389" max="11389" width="14.5703125" style="14" bestFit="1" customWidth="1"/>
    <col min="11390" max="11390" width="11.140625" style="14" bestFit="1" customWidth="1"/>
    <col min="11391" max="11391" width="9" style="14"/>
    <col min="11392" max="11392" width="13.140625" style="14" bestFit="1" customWidth="1"/>
    <col min="11393" max="11393" width="15.140625" style="14" bestFit="1" customWidth="1"/>
    <col min="11394" max="11395" width="14.5703125" style="14" bestFit="1" customWidth="1"/>
    <col min="11396" max="11396" width="14.140625" style="14" bestFit="1" customWidth="1"/>
    <col min="11397" max="11397" width="17" style="14" bestFit="1" customWidth="1"/>
    <col min="11398" max="11398" width="14.140625" style="14" bestFit="1" customWidth="1"/>
    <col min="11399" max="11399" width="11.140625" style="14" bestFit="1" customWidth="1"/>
    <col min="11400" max="11400" width="17" style="14" bestFit="1" customWidth="1"/>
    <col min="11401" max="11401" width="14.5703125" style="14" bestFit="1" customWidth="1"/>
    <col min="11402" max="11402" width="11.140625" style="14" bestFit="1" customWidth="1"/>
    <col min="11403" max="11403" width="9" style="14"/>
    <col min="11404" max="11404" width="11.140625" style="14" bestFit="1" customWidth="1"/>
    <col min="11405" max="11405" width="14.5703125" style="14" bestFit="1" customWidth="1"/>
    <col min="11406" max="11406" width="11.140625" style="14" bestFit="1" customWidth="1"/>
    <col min="11407" max="11407" width="9" style="14"/>
    <col min="11408" max="11408" width="13.140625" style="14" bestFit="1" customWidth="1"/>
    <col min="11409" max="11409" width="15.140625" style="14" bestFit="1" customWidth="1"/>
    <col min="11410" max="11411" width="14.5703125" style="14" bestFit="1" customWidth="1"/>
    <col min="11412" max="11412" width="14.140625" style="14" bestFit="1" customWidth="1"/>
    <col min="11413" max="11413" width="17" style="14" bestFit="1" customWidth="1"/>
    <col min="11414" max="11414" width="14.140625" style="14" bestFit="1" customWidth="1"/>
    <col min="11415" max="11415" width="11.140625" style="14" bestFit="1" customWidth="1"/>
    <col min="11416" max="11416" width="17" style="14" bestFit="1" customWidth="1"/>
    <col min="11417" max="11417" width="14.5703125" style="14" bestFit="1" customWidth="1"/>
    <col min="11418" max="11418" width="11.140625" style="14" bestFit="1" customWidth="1"/>
    <col min="11419" max="11419" width="9" style="14"/>
    <col min="11420" max="11420" width="11.140625" style="14" bestFit="1" customWidth="1"/>
    <col min="11421" max="11421" width="14.5703125" style="14" bestFit="1" customWidth="1"/>
    <col min="11422" max="11422" width="11.140625" style="14" bestFit="1" customWidth="1"/>
    <col min="11423" max="11423" width="9" style="14"/>
    <col min="11424" max="11424" width="13.140625" style="14" bestFit="1" customWidth="1"/>
    <col min="11425" max="11425" width="15.140625" style="14" bestFit="1" customWidth="1"/>
    <col min="11426" max="11427" width="14.5703125" style="14" bestFit="1" customWidth="1"/>
    <col min="11428" max="11428" width="14.140625" style="14" bestFit="1" customWidth="1"/>
    <col min="11429" max="11429" width="17" style="14" bestFit="1" customWidth="1"/>
    <col min="11430" max="11430" width="14.140625" style="14" bestFit="1" customWidth="1"/>
    <col min="11431" max="11431" width="11.140625" style="14" bestFit="1" customWidth="1"/>
    <col min="11432" max="11432" width="17" style="14" bestFit="1" customWidth="1"/>
    <col min="11433" max="11433" width="14.5703125" style="14" bestFit="1" customWidth="1"/>
    <col min="11434" max="11434" width="11.140625" style="14" bestFit="1" customWidth="1"/>
    <col min="11435" max="11435" width="9" style="14"/>
    <col min="11436" max="11436" width="11.140625" style="14" bestFit="1" customWidth="1"/>
    <col min="11437" max="11437" width="14.5703125" style="14" bestFit="1" customWidth="1"/>
    <col min="11438" max="11438" width="11.140625" style="14" bestFit="1" customWidth="1"/>
    <col min="11439" max="11439" width="9" style="14"/>
    <col min="11440" max="11440" width="13.140625" style="14" bestFit="1" customWidth="1"/>
    <col min="11441" max="11441" width="15.140625" style="14" bestFit="1" customWidth="1"/>
    <col min="11442" max="11443" width="14.5703125" style="14" bestFit="1" customWidth="1"/>
    <col min="11444" max="11444" width="14.140625" style="14" bestFit="1" customWidth="1"/>
    <col min="11445" max="11445" width="17" style="14" bestFit="1" customWidth="1"/>
    <col min="11446" max="11446" width="14.140625" style="14" bestFit="1" customWidth="1"/>
    <col min="11447" max="11447" width="11.140625" style="14" bestFit="1" customWidth="1"/>
    <col min="11448" max="11448" width="17" style="14" bestFit="1" customWidth="1"/>
    <col min="11449" max="11449" width="14.5703125" style="14" bestFit="1" customWidth="1"/>
    <col min="11450" max="11450" width="11.140625" style="14" bestFit="1" customWidth="1"/>
    <col min="11451" max="11451" width="9" style="14"/>
    <col min="11452" max="11452" width="11.140625" style="14" bestFit="1" customWidth="1"/>
    <col min="11453" max="11453" width="14.5703125" style="14" bestFit="1" customWidth="1"/>
    <col min="11454" max="11454" width="11.140625" style="14" bestFit="1" customWidth="1"/>
    <col min="11455" max="11455" width="9" style="14"/>
    <col min="11456" max="11456" width="13.140625" style="14" bestFit="1" customWidth="1"/>
    <col min="11457" max="11457" width="15.140625" style="14" bestFit="1" customWidth="1"/>
    <col min="11458" max="11459" width="14.5703125" style="14" bestFit="1" customWidth="1"/>
    <col min="11460" max="11460" width="14.140625" style="14" bestFit="1" customWidth="1"/>
    <col min="11461" max="11461" width="17" style="14" bestFit="1" customWidth="1"/>
    <col min="11462" max="11462" width="14.140625" style="14" bestFit="1" customWidth="1"/>
    <col min="11463" max="11463" width="11.140625" style="14" bestFit="1" customWidth="1"/>
    <col min="11464" max="11464" width="17" style="14" bestFit="1" customWidth="1"/>
    <col min="11465" max="11465" width="14.5703125" style="14" bestFit="1" customWidth="1"/>
    <col min="11466" max="11466" width="11.140625" style="14" bestFit="1" customWidth="1"/>
    <col min="11467" max="11467" width="9" style="14"/>
    <col min="11468" max="11468" width="11.140625" style="14" bestFit="1" customWidth="1"/>
    <col min="11469" max="11469" width="14.5703125" style="14" bestFit="1" customWidth="1"/>
    <col min="11470" max="11470" width="11.140625" style="14" bestFit="1" customWidth="1"/>
    <col min="11471" max="11471" width="9" style="14"/>
    <col min="11472" max="11472" width="13.140625" style="14" bestFit="1" customWidth="1"/>
    <col min="11473" max="11473" width="15.140625" style="14" bestFit="1" customWidth="1"/>
    <col min="11474" max="11475" width="14.5703125" style="14" bestFit="1" customWidth="1"/>
    <col min="11476" max="11476" width="14.140625" style="14" bestFit="1" customWidth="1"/>
    <col min="11477" max="11477" width="17" style="14" bestFit="1" customWidth="1"/>
    <col min="11478" max="11478" width="14.140625" style="14" bestFit="1" customWidth="1"/>
    <col min="11479" max="11479" width="11.140625" style="14" bestFit="1" customWidth="1"/>
    <col min="11480" max="11480" width="17" style="14" bestFit="1" customWidth="1"/>
    <col min="11481" max="11481" width="14.5703125" style="14" bestFit="1" customWidth="1"/>
    <col min="11482" max="11482" width="11.140625" style="14" bestFit="1" customWidth="1"/>
    <col min="11483" max="11483" width="9" style="14"/>
    <col min="11484" max="11484" width="11.140625" style="14" bestFit="1" customWidth="1"/>
    <col min="11485" max="11485" width="14.5703125" style="14" bestFit="1" customWidth="1"/>
    <col min="11486" max="11486" width="11.140625" style="14" bestFit="1" customWidth="1"/>
    <col min="11487" max="11487" width="9" style="14"/>
    <col min="11488" max="11488" width="13.140625" style="14" bestFit="1" customWidth="1"/>
    <col min="11489" max="11489" width="15.140625" style="14" bestFit="1" customWidth="1"/>
    <col min="11490" max="11491" width="14.5703125" style="14" bestFit="1" customWidth="1"/>
    <col min="11492" max="11492" width="14.140625" style="14" bestFit="1" customWidth="1"/>
    <col min="11493" max="11493" width="17" style="14" bestFit="1" customWidth="1"/>
    <col min="11494" max="11494" width="14.140625" style="14" bestFit="1" customWidth="1"/>
    <col min="11495" max="11495" width="11.140625" style="14" bestFit="1" customWidth="1"/>
    <col min="11496" max="11496" width="17" style="14" bestFit="1" customWidth="1"/>
    <col min="11497" max="11497" width="14.5703125" style="14" bestFit="1" customWidth="1"/>
    <col min="11498" max="11498" width="11.140625" style="14" bestFit="1" customWidth="1"/>
    <col min="11499" max="11499" width="9" style="14"/>
    <col min="11500" max="11500" width="11.140625" style="14" bestFit="1" customWidth="1"/>
    <col min="11501" max="11501" width="14.5703125" style="14" bestFit="1" customWidth="1"/>
    <col min="11502" max="11502" width="11.140625" style="14" bestFit="1" customWidth="1"/>
    <col min="11503" max="11503" width="9" style="14"/>
    <col min="11504" max="11504" width="13.140625" style="14" bestFit="1" customWidth="1"/>
    <col min="11505" max="11505" width="15.140625" style="14" bestFit="1" customWidth="1"/>
    <col min="11506" max="11507" width="14.5703125" style="14" bestFit="1" customWidth="1"/>
    <col min="11508" max="11508" width="14.140625" style="14" bestFit="1" customWidth="1"/>
    <col min="11509" max="11509" width="17" style="14" bestFit="1" customWidth="1"/>
    <col min="11510" max="11510" width="14.140625" style="14" bestFit="1" customWidth="1"/>
    <col min="11511" max="11511" width="11.140625" style="14" bestFit="1" customWidth="1"/>
    <col min="11512" max="11512" width="17" style="14" bestFit="1" customWidth="1"/>
    <col min="11513" max="11513" width="14.5703125" style="14" bestFit="1" customWidth="1"/>
    <col min="11514" max="11514" width="11.140625" style="14" bestFit="1" customWidth="1"/>
    <col min="11515" max="11515" width="9" style="14"/>
    <col min="11516" max="11516" width="9.140625" style="14" customWidth="1"/>
    <col min="11517" max="11517" width="0" style="14" hidden="1" customWidth="1"/>
    <col min="11518" max="11519" width="10.42578125" style="14" bestFit="1" customWidth="1"/>
    <col min="11520" max="11520" width="8.42578125" style="14" bestFit="1" customWidth="1"/>
    <col min="11521" max="11521" width="14.5703125" style="14" customWidth="1"/>
    <col min="11522" max="11522" width="14.140625" style="14" bestFit="1" customWidth="1"/>
    <col min="11523" max="11523" width="10.5703125" style="14" customWidth="1"/>
    <col min="11524" max="11524" width="11.85546875" style="14" customWidth="1"/>
    <col min="11525" max="11525" width="15.42578125" style="14" bestFit="1" customWidth="1"/>
    <col min="11526" max="11526" width="15.140625" style="14" bestFit="1" customWidth="1"/>
    <col min="11527" max="11527" width="11.42578125" style="14" bestFit="1" customWidth="1"/>
    <col min="11528" max="11528" width="9.42578125" style="14" bestFit="1" customWidth="1"/>
    <col min="11529" max="11529" width="13.5703125" style="14" customWidth="1"/>
    <col min="11530" max="11531" width="8.42578125" style="14" bestFit="1" customWidth="1"/>
    <col min="11532" max="11532" width="10.42578125" style="14" bestFit="1" customWidth="1"/>
    <col min="11533" max="11533" width="14.140625" style="14" customWidth="1"/>
    <col min="11534" max="11534" width="9" style="14"/>
    <col min="11535" max="11535" width="14.140625" style="14" bestFit="1" customWidth="1"/>
    <col min="11536" max="11595" width="9" style="14"/>
    <col min="11596" max="11596" width="11.140625" style="14" bestFit="1" customWidth="1"/>
    <col min="11597" max="11597" width="14.5703125" style="14" bestFit="1" customWidth="1"/>
    <col min="11598" max="11598" width="11.140625" style="14" bestFit="1" customWidth="1"/>
    <col min="11599" max="11599" width="9" style="14"/>
    <col min="11600" max="11600" width="13.140625" style="14" bestFit="1" customWidth="1"/>
    <col min="11601" max="11601" width="15.140625" style="14" bestFit="1" customWidth="1"/>
    <col min="11602" max="11603" width="14.5703125" style="14" bestFit="1" customWidth="1"/>
    <col min="11604" max="11604" width="14.140625" style="14" bestFit="1" customWidth="1"/>
    <col min="11605" max="11605" width="17" style="14" bestFit="1" customWidth="1"/>
    <col min="11606" max="11606" width="14.140625" style="14" bestFit="1" customWidth="1"/>
    <col min="11607" max="11607" width="11.140625" style="14" bestFit="1" customWidth="1"/>
    <col min="11608" max="11608" width="17" style="14" bestFit="1" customWidth="1"/>
    <col min="11609" max="11609" width="14.5703125" style="14" bestFit="1" customWidth="1"/>
    <col min="11610" max="11610" width="11.140625" style="14" bestFit="1" customWidth="1"/>
    <col min="11611" max="11611" width="9" style="14"/>
    <col min="11612" max="11612" width="11.140625" style="14" bestFit="1" customWidth="1"/>
    <col min="11613" max="11613" width="14.5703125" style="14" bestFit="1" customWidth="1"/>
    <col min="11614" max="11614" width="11.140625" style="14" bestFit="1" customWidth="1"/>
    <col min="11615" max="11615" width="9" style="14"/>
    <col min="11616" max="11616" width="13.140625" style="14" bestFit="1" customWidth="1"/>
    <col min="11617" max="11617" width="15.140625" style="14" bestFit="1" customWidth="1"/>
    <col min="11618" max="11619" width="14.5703125" style="14" bestFit="1" customWidth="1"/>
    <col min="11620" max="11620" width="14.140625" style="14" bestFit="1" customWidth="1"/>
    <col min="11621" max="11621" width="17" style="14" bestFit="1" customWidth="1"/>
    <col min="11622" max="11622" width="14.140625" style="14" bestFit="1" customWidth="1"/>
    <col min="11623" max="11623" width="11.140625" style="14" bestFit="1" customWidth="1"/>
    <col min="11624" max="11624" width="17" style="14" bestFit="1" customWidth="1"/>
    <col min="11625" max="11625" width="14.5703125" style="14" bestFit="1" customWidth="1"/>
    <col min="11626" max="11626" width="11.140625" style="14" bestFit="1" customWidth="1"/>
    <col min="11627" max="11627" width="9" style="14"/>
    <col min="11628" max="11628" width="11.140625" style="14" bestFit="1" customWidth="1"/>
    <col min="11629" max="11629" width="14.5703125" style="14" bestFit="1" customWidth="1"/>
    <col min="11630" max="11630" width="11.140625" style="14" bestFit="1" customWidth="1"/>
    <col min="11631" max="11631" width="9" style="14"/>
    <col min="11632" max="11632" width="13.140625" style="14" bestFit="1" customWidth="1"/>
    <col min="11633" max="11633" width="15.140625" style="14" bestFit="1" customWidth="1"/>
    <col min="11634" max="11635" width="14.5703125" style="14" bestFit="1" customWidth="1"/>
    <col min="11636" max="11636" width="14.140625" style="14" bestFit="1" customWidth="1"/>
    <col min="11637" max="11637" width="17" style="14" bestFit="1" customWidth="1"/>
    <col min="11638" max="11638" width="14.140625" style="14" bestFit="1" customWidth="1"/>
    <col min="11639" max="11639" width="11.140625" style="14" bestFit="1" customWidth="1"/>
    <col min="11640" max="11640" width="17" style="14" bestFit="1" customWidth="1"/>
    <col min="11641" max="11641" width="14.5703125" style="14" bestFit="1" customWidth="1"/>
    <col min="11642" max="11642" width="11.140625" style="14" bestFit="1" customWidth="1"/>
    <col min="11643" max="11643" width="9" style="14"/>
    <col min="11644" max="11644" width="11.140625" style="14" bestFit="1" customWidth="1"/>
    <col min="11645" max="11645" width="14.5703125" style="14" bestFit="1" customWidth="1"/>
    <col min="11646" max="11646" width="11.140625" style="14" bestFit="1" customWidth="1"/>
    <col min="11647" max="11647" width="9" style="14"/>
    <col min="11648" max="11648" width="13.140625" style="14" bestFit="1" customWidth="1"/>
    <col min="11649" max="11649" width="15.140625" style="14" bestFit="1" customWidth="1"/>
    <col min="11650" max="11651" width="14.5703125" style="14" bestFit="1" customWidth="1"/>
    <col min="11652" max="11652" width="14.140625" style="14" bestFit="1" customWidth="1"/>
    <col min="11653" max="11653" width="17" style="14" bestFit="1" customWidth="1"/>
    <col min="11654" max="11654" width="14.140625" style="14" bestFit="1" customWidth="1"/>
    <col min="11655" max="11655" width="11.140625" style="14" bestFit="1" customWidth="1"/>
    <col min="11656" max="11656" width="17" style="14" bestFit="1" customWidth="1"/>
    <col min="11657" max="11657" width="14.5703125" style="14" bestFit="1" customWidth="1"/>
    <col min="11658" max="11658" width="11.140625" style="14" bestFit="1" customWidth="1"/>
    <col min="11659" max="11659" width="9" style="14"/>
    <col min="11660" max="11660" width="11.140625" style="14" bestFit="1" customWidth="1"/>
    <col min="11661" max="11661" width="14.5703125" style="14" bestFit="1" customWidth="1"/>
    <col min="11662" max="11662" width="11.140625" style="14" bestFit="1" customWidth="1"/>
    <col min="11663" max="11663" width="9" style="14"/>
    <col min="11664" max="11664" width="13.140625" style="14" bestFit="1" customWidth="1"/>
    <col min="11665" max="11665" width="15.140625" style="14" bestFit="1" customWidth="1"/>
    <col min="11666" max="11667" width="14.5703125" style="14" bestFit="1" customWidth="1"/>
    <col min="11668" max="11668" width="14.140625" style="14" bestFit="1" customWidth="1"/>
    <col min="11669" max="11669" width="17" style="14" bestFit="1" customWidth="1"/>
    <col min="11670" max="11670" width="14.140625" style="14" bestFit="1" customWidth="1"/>
    <col min="11671" max="11671" width="11.140625" style="14" bestFit="1" customWidth="1"/>
    <col min="11672" max="11672" width="17" style="14" bestFit="1" customWidth="1"/>
    <col min="11673" max="11673" width="14.5703125" style="14" bestFit="1" customWidth="1"/>
    <col min="11674" max="11674" width="11.140625" style="14" bestFit="1" customWidth="1"/>
    <col min="11675" max="11675" width="9" style="14"/>
    <col min="11676" max="11676" width="11.140625" style="14" bestFit="1" customWidth="1"/>
    <col min="11677" max="11677" width="14.5703125" style="14" bestFit="1" customWidth="1"/>
    <col min="11678" max="11678" width="11.140625" style="14" bestFit="1" customWidth="1"/>
    <col min="11679" max="11679" width="9" style="14"/>
    <col min="11680" max="11680" width="13.140625" style="14" bestFit="1" customWidth="1"/>
    <col min="11681" max="11681" width="15.140625" style="14" bestFit="1" customWidth="1"/>
    <col min="11682" max="11683" width="14.5703125" style="14" bestFit="1" customWidth="1"/>
    <col min="11684" max="11684" width="14.140625" style="14" bestFit="1" customWidth="1"/>
    <col min="11685" max="11685" width="17" style="14" bestFit="1" customWidth="1"/>
    <col min="11686" max="11686" width="14.140625" style="14" bestFit="1" customWidth="1"/>
    <col min="11687" max="11687" width="11.140625" style="14" bestFit="1" customWidth="1"/>
    <col min="11688" max="11688" width="17" style="14" bestFit="1" customWidth="1"/>
    <col min="11689" max="11689" width="14.5703125" style="14" bestFit="1" customWidth="1"/>
    <col min="11690" max="11690" width="11.140625" style="14" bestFit="1" customWidth="1"/>
    <col min="11691" max="11691" width="9" style="14"/>
    <col min="11692" max="11692" width="11.140625" style="14" bestFit="1" customWidth="1"/>
    <col min="11693" max="11693" width="14.5703125" style="14" bestFit="1" customWidth="1"/>
    <col min="11694" max="11694" width="11.140625" style="14" bestFit="1" customWidth="1"/>
    <col min="11695" max="11695" width="9" style="14"/>
    <col min="11696" max="11696" width="13.140625" style="14" bestFit="1" customWidth="1"/>
    <col min="11697" max="11697" width="15.140625" style="14" bestFit="1" customWidth="1"/>
    <col min="11698" max="11699" width="14.5703125" style="14" bestFit="1" customWidth="1"/>
    <col min="11700" max="11700" width="14.140625" style="14" bestFit="1" customWidth="1"/>
    <col min="11701" max="11701" width="17" style="14" bestFit="1" customWidth="1"/>
    <col min="11702" max="11702" width="14.140625" style="14" bestFit="1" customWidth="1"/>
    <col min="11703" max="11703" width="11.140625" style="14" bestFit="1" customWidth="1"/>
    <col min="11704" max="11704" width="17" style="14" bestFit="1" customWidth="1"/>
    <col min="11705" max="11705" width="14.5703125" style="14" bestFit="1" customWidth="1"/>
    <col min="11706" max="11706" width="11.140625" style="14" bestFit="1" customWidth="1"/>
    <col min="11707" max="11707" width="9" style="14"/>
    <col min="11708" max="11708" width="11.140625" style="14" bestFit="1" customWidth="1"/>
    <col min="11709" max="11709" width="14.5703125" style="14" bestFit="1" customWidth="1"/>
    <col min="11710" max="11710" width="11.140625" style="14" bestFit="1" customWidth="1"/>
    <col min="11711" max="11711" width="9" style="14"/>
    <col min="11712" max="11712" width="13.140625" style="14" bestFit="1" customWidth="1"/>
    <col min="11713" max="11713" width="15.140625" style="14" bestFit="1" customWidth="1"/>
    <col min="11714" max="11715" width="14.5703125" style="14" bestFit="1" customWidth="1"/>
    <col min="11716" max="11716" width="14.140625" style="14" bestFit="1" customWidth="1"/>
    <col min="11717" max="11717" width="17" style="14" bestFit="1" customWidth="1"/>
    <col min="11718" max="11718" width="14.140625" style="14" bestFit="1" customWidth="1"/>
    <col min="11719" max="11719" width="11.140625" style="14" bestFit="1" customWidth="1"/>
    <col min="11720" max="11720" width="17" style="14" bestFit="1" customWidth="1"/>
    <col min="11721" max="11721" width="14.5703125" style="14" bestFit="1" customWidth="1"/>
    <col min="11722" max="11722" width="11.140625" style="14" bestFit="1" customWidth="1"/>
    <col min="11723" max="11723" width="9" style="14"/>
    <col min="11724" max="11724" width="11.140625" style="14" bestFit="1" customWidth="1"/>
    <col min="11725" max="11725" width="14.5703125" style="14" bestFit="1" customWidth="1"/>
    <col min="11726" max="11726" width="11.140625" style="14" bestFit="1" customWidth="1"/>
    <col min="11727" max="11727" width="9" style="14"/>
    <col min="11728" max="11728" width="13.140625" style="14" bestFit="1" customWidth="1"/>
    <col min="11729" max="11729" width="15.140625" style="14" bestFit="1" customWidth="1"/>
    <col min="11730" max="11731" width="14.5703125" style="14" bestFit="1" customWidth="1"/>
    <col min="11732" max="11732" width="14.140625" style="14" bestFit="1" customWidth="1"/>
    <col min="11733" max="11733" width="17" style="14" bestFit="1" customWidth="1"/>
    <col min="11734" max="11734" width="14.140625" style="14" bestFit="1" customWidth="1"/>
    <col min="11735" max="11735" width="11.140625" style="14" bestFit="1" customWidth="1"/>
    <col min="11736" max="11736" width="17" style="14" bestFit="1" customWidth="1"/>
    <col min="11737" max="11737" width="14.5703125" style="14" bestFit="1" customWidth="1"/>
    <col min="11738" max="11738" width="11.140625" style="14" bestFit="1" customWidth="1"/>
    <col min="11739" max="11739" width="9" style="14"/>
    <col min="11740" max="11740" width="11.140625" style="14" bestFit="1" customWidth="1"/>
    <col min="11741" max="11741" width="14.5703125" style="14" bestFit="1" customWidth="1"/>
    <col min="11742" max="11742" width="11.140625" style="14" bestFit="1" customWidth="1"/>
    <col min="11743" max="11743" width="9" style="14"/>
    <col min="11744" max="11744" width="13.140625" style="14" bestFit="1" customWidth="1"/>
    <col min="11745" max="11745" width="15.140625" style="14" bestFit="1" customWidth="1"/>
    <col min="11746" max="11747" width="14.5703125" style="14" bestFit="1" customWidth="1"/>
    <col min="11748" max="11748" width="14.140625" style="14" bestFit="1" customWidth="1"/>
    <col min="11749" max="11749" width="17" style="14" bestFit="1" customWidth="1"/>
    <col min="11750" max="11750" width="14.140625" style="14" bestFit="1" customWidth="1"/>
    <col min="11751" max="11751" width="11.140625" style="14" bestFit="1" customWidth="1"/>
    <col min="11752" max="11752" width="17" style="14" bestFit="1" customWidth="1"/>
    <col min="11753" max="11753" width="14.5703125" style="14" bestFit="1" customWidth="1"/>
    <col min="11754" max="11754" width="11.140625" style="14" bestFit="1" customWidth="1"/>
    <col min="11755" max="11755" width="9" style="14"/>
    <col min="11756" max="11756" width="11.140625" style="14" bestFit="1" customWidth="1"/>
    <col min="11757" max="11757" width="14.5703125" style="14" bestFit="1" customWidth="1"/>
    <col min="11758" max="11758" width="11.140625" style="14" bestFit="1" customWidth="1"/>
    <col min="11759" max="11759" width="9" style="14"/>
    <col min="11760" max="11760" width="13.140625" style="14" bestFit="1" customWidth="1"/>
    <col min="11761" max="11761" width="15.140625" style="14" bestFit="1" customWidth="1"/>
    <col min="11762" max="11763" width="14.5703125" style="14" bestFit="1" customWidth="1"/>
    <col min="11764" max="11764" width="14.140625" style="14" bestFit="1" customWidth="1"/>
    <col min="11765" max="11765" width="17" style="14" bestFit="1" customWidth="1"/>
    <col min="11766" max="11766" width="14.140625" style="14" bestFit="1" customWidth="1"/>
    <col min="11767" max="11767" width="11.140625" style="14" bestFit="1" customWidth="1"/>
    <col min="11768" max="11768" width="17" style="14" bestFit="1" customWidth="1"/>
    <col min="11769" max="11769" width="14.5703125" style="14" bestFit="1" customWidth="1"/>
    <col min="11770" max="11770" width="11.140625" style="14" bestFit="1" customWidth="1"/>
    <col min="11771" max="11771" width="9" style="14"/>
    <col min="11772" max="11772" width="9.140625" style="14" customWidth="1"/>
    <col min="11773" max="11773" width="0" style="14" hidden="1" customWidth="1"/>
    <col min="11774" max="11775" width="10.42578125" style="14" bestFit="1" customWidth="1"/>
    <col min="11776" max="11776" width="8.42578125" style="14" bestFit="1" customWidth="1"/>
    <col min="11777" max="11777" width="14.5703125" style="14" customWidth="1"/>
    <col min="11778" max="11778" width="14.140625" style="14" bestFit="1" customWidth="1"/>
    <col min="11779" max="11779" width="10.5703125" style="14" customWidth="1"/>
    <col min="11780" max="11780" width="11.85546875" style="14" customWidth="1"/>
    <col min="11781" max="11781" width="15.42578125" style="14" bestFit="1" customWidth="1"/>
    <col min="11782" max="11782" width="15.140625" style="14" bestFit="1" customWidth="1"/>
    <col min="11783" max="11783" width="11.42578125" style="14" bestFit="1" customWidth="1"/>
    <col min="11784" max="11784" width="9.42578125" style="14" bestFit="1" customWidth="1"/>
    <col min="11785" max="11785" width="13.5703125" style="14" customWidth="1"/>
    <col min="11786" max="11787" width="8.42578125" style="14" bestFit="1" customWidth="1"/>
    <col min="11788" max="11788" width="10.42578125" style="14" bestFit="1" customWidth="1"/>
    <col min="11789" max="11789" width="14.140625" style="14" customWidth="1"/>
    <col min="11790" max="11790" width="9" style="14"/>
    <col min="11791" max="11791" width="14.140625" style="14" bestFit="1" customWidth="1"/>
    <col min="11792" max="11851" width="9" style="14"/>
    <col min="11852" max="11852" width="11.140625" style="14" bestFit="1" customWidth="1"/>
    <col min="11853" max="11853" width="14.5703125" style="14" bestFit="1" customWidth="1"/>
    <col min="11854" max="11854" width="11.140625" style="14" bestFit="1" customWidth="1"/>
    <col min="11855" max="11855" width="9" style="14"/>
    <col min="11856" max="11856" width="13.140625" style="14" bestFit="1" customWidth="1"/>
    <col min="11857" max="11857" width="15.140625" style="14" bestFit="1" customWidth="1"/>
    <col min="11858" max="11859" width="14.5703125" style="14" bestFit="1" customWidth="1"/>
    <col min="11860" max="11860" width="14.140625" style="14" bestFit="1" customWidth="1"/>
    <col min="11861" max="11861" width="17" style="14" bestFit="1" customWidth="1"/>
    <col min="11862" max="11862" width="14.140625" style="14" bestFit="1" customWidth="1"/>
    <col min="11863" max="11863" width="11.140625" style="14" bestFit="1" customWidth="1"/>
    <col min="11864" max="11864" width="17" style="14" bestFit="1" customWidth="1"/>
    <col min="11865" max="11865" width="14.5703125" style="14" bestFit="1" customWidth="1"/>
    <col min="11866" max="11866" width="11.140625" style="14" bestFit="1" customWidth="1"/>
    <col min="11867" max="11867" width="9" style="14"/>
    <col min="11868" max="11868" width="11.140625" style="14" bestFit="1" customWidth="1"/>
    <col min="11869" max="11869" width="14.5703125" style="14" bestFit="1" customWidth="1"/>
    <col min="11870" max="11870" width="11.140625" style="14" bestFit="1" customWidth="1"/>
    <col min="11871" max="11871" width="9" style="14"/>
    <col min="11872" max="11872" width="13.140625" style="14" bestFit="1" customWidth="1"/>
    <col min="11873" max="11873" width="15.140625" style="14" bestFit="1" customWidth="1"/>
    <col min="11874" max="11875" width="14.5703125" style="14" bestFit="1" customWidth="1"/>
    <col min="11876" max="11876" width="14.140625" style="14" bestFit="1" customWidth="1"/>
    <col min="11877" max="11877" width="17" style="14" bestFit="1" customWidth="1"/>
    <col min="11878" max="11878" width="14.140625" style="14" bestFit="1" customWidth="1"/>
    <col min="11879" max="11879" width="11.140625" style="14" bestFit="1" customWidth="1"/>
    <col min="11880" max="11880" width="17" style="14" bestFit="1" customWidth="1"/>
    <col min="11881" max="11881" width="14.5703125" style="14" bestFit="1" customWidth="1"/>
    <col min="11882" max="11882" width="11.140625" style="14" bestFit="1" customWidth="1"/>
    <col min="11883" max="11883" width="9" style="14"/>
    <col min="11884" max="11884" width="11.140625" style="14" bestFit="1" customWidth="1"/>
    <col min="11885" max="11885" width="14.5703125" style="14" bestFit="1" customWidth="1"/>
    <col min="11886" max="11886" width="11.140625" style="14" bestFit="1" customWidth="1"/>
    <col min="11887" max="11887" width="9" style="14"/>
    <col min="11888" max="11888" width="13.140625" style="14" bestFit="1" customWidth="1"/>
    <col min="11889" max="11889" width="15.140625" style="14" bestFit="1" customWidth="1"/>
    <col min="11890" max="11891" width="14.5703125" style="14" bestFit="1" customWidth="1"/>
    <col min="11892" max="11892" width="14.140625" style="14" bestFit="1" customWidth="1"/>
    <col min="11893" max="11893" width="17" style="14" bestFit="1" customWidth="1"/>
    <col min="11894" max="11894" width="14.140625" style="14" bestFit="1" customWidth="1"/>
    <col min="11895" max="11895" width="11.140625" style="14" bestFit="1" customWidth="1"/>
    <col min="11896" max="11896" width="17" style="14" bestFit="1" customWidth="1"/>
    <col min="11897" max="11897" width="14.5703125" style="14" bestFit="1" customWidth="1"/>
    <col min="11898" max="11898" width="11.140625" style="14" bestFit="1" customWidth="1"/>
    <col min="11899" max="11899" width="9" style="14"/>
    <col min="11900" max="11900" width="11.140625" style="14" bestFit="1" customWidth="1"/>
    <col min="11901" max="11901" width="14.5703125" style="14" bestFit="1" customWidth="1"/>
    <col min="11902" max="11902" width="11.140625" style="14" bestFit="1" customWidth="1"/>
    <col min="11903" max="11903" width="9" style="14"/>
    <col min="11904" max="11904" width="13.140625" style="14" bestFit="1" customWidth="1"/>
    <col min="11905" max="11905" width="15.140625" style="14" bestFit="1" customWidth="1"/>
    <col min="11906" max="11907" width="14.5703125" style="14" bestFit="1" customWidth="1"/>
    <col min="11908" max="11908" width="14.140625" style="14" bestFit="1" customWidth="1"/>
    <col min="11909" max="11909" width="17" style="14" bestFit="1" customWidth="1"/>
    <col min="11910" max="11910" width="14.140625" style="14" bestFit="1" customWidth="1"/>
    <col min="11911" max="11911" width="11.140625" style="14" bestFit="1" customWidth="1"/>
    <col min="11912" max="11912" width="17" style="14" bestFit="1" customWidth="1"/>
    <col min="11913" max="11913" width="14.5703125" style="14" bestFit="1" customWidth="1"/>
    <col min="11914" max="11914" width="11.140625" style="14" bestFit="1" customWidth="1"/>
    <col min="11915" max="11915" width="9" style="14"/>
    <col min="11916" max="11916" width="11.140625" style="14" bestFit="1" customWidth="1"/>
    <col min="11917" max="11917" width="14.5703125" style="14" bestFit="1" customWidth="1"/>
    <col min="11918" max="11918" width="11.140625" style="14" bestFit="1" customWidth="1"/>
    <col min="11919" max="11919" width="9" style="14"/>
    <col min="11920" max="11920" width="13.140625" style="14" bestFit="1" customWidth="1"/>
    <col min="11921" max="11921" width="15.140625" style="14" bestFit="1" customWidth="1"/>
    <col min="11922" max="11923" width="14.5703125" style="14" bestFit="1" customWidth="1"/>
    <col min="11924" max="11924" width="14.140625" style="14" bestFit="1" customWidth="1"/>
    <col min="11925" max="11925" width="17" style="14" bestFit="1" customWidth="1"/>
    <col min="11926" max="11926" width="14.140625" style="14" bestFit="1" customWidth="1"/>
    <col min="11927" max="11927" width="11.140625" style="14" bestFit="1" customWidth="1"/>
    <col min="11928" max="11928" width="17" style="14" bestFit="1" customWidth="1"/>
    <col min="11929" max="11929" width="14.5703125" style="14" bestFit="1" customWidth="1"/>
    <col min="11930" max="11930" width="11.140625" style="14" bestFit="1" customWidth="1"/>
    <col min="11931" max="11931" width="9" style="14"/>
    <col min="11932" max="11932" width="11.140625" style="14" bestFit="1" customWidth="1"/>
    <col min="11933" max="11933" width="14.5703125" style="14" bestFit="1" customWidth="1"/>
    <col min="11934" max="11934" width="11.140625" style="14" bestFit="1" customWidth="1"/>
    <col min="11935" max="11935" width="9" style="14"/>
    <col min="11936" max="11936" width="13.140625" style="14" bestFit="1" customWidth="1"/>
    <col min="11937" max="11937" width="15.140625" style="14" bestFit="1" customWidth="1"/>
    <col min="11938" max="11939" width="14.5703125" style="14" bestFit="1" customWidth="1"/>
    <col min="11940" max="11940" width="14.140625" style="14" bestFit="1" customWidth="1"/>
    <col min="11941" max="11941" width="17" style="14" bestFit="1" customWidth="1"/>
    <col min="11942" max="11942" width="14.140625" style="14" bestFit="1" customWidth="1"/>
    <col min="11943" max="11943" width="11.140625" style="14" bestFit="1" customWidth="1"/>
    <col min="11944" max="11944" width="17" style="14" bestFit="1" customWidth="1"/>
    <col min="11945" max="11945" width="14.5703125" style="14" bestFit="1" customWidth="1"/>
    <col min="11946" max="11946" width="11.140625" style="14" bestFit="1" customWidth="1"/>
    <col min="11947" max="11947" width="9" style="14"/>
    <col min="11948" max="11948" width="11.140625" style="14" bestFit="1" customWidth="1"/>
    <col min="11949" max="11949" width="14.5703125" style="14" bestFit="1" customWidth="1"/>
    <col min="11950" max="11950" width="11.140625" style="14" bestFit="1" customWidth="1"/>
    <col min="11951" max="11951" width="9" style="14"/>
    <col min="11952" max="11952" width="13.140625" style="14" bestFit="1" customWidth="1"/>
    <col min="11953" max="11953" width="15.140625" style="14" bestFit="1" customWidth="1"/>
    <col min="11954" max="11955" width="14.5703125" style="14" bestFit="1" customWidth="1"/>
    <col min="11956" max="11956" width="14.140625" style="14" bestFit="1" customWidth="1"/>
    <col min="11957" max="11957" width="17" style="14" bestFit="1" customWidth="1"/>
    <col min="11958" max="11958" width="14.140625" style="14" bestFit="1" customWidth="1"/>
    <col min="11959" max="11959" width="11.140625" style="14" bestFit="1" customWidth="1"/>
    <col min="11960" max="11960" width="17" style="14" bestFit="1" customWidth="1"/>
    <col min="11961" max="11961" width="14.5703125" style="14" bestFit="1" customWidth="1"/>
    <col min="11962" max="11962" width="11.140625" style="14" bestFit="1" customWidth="1"/>
    <col min="11963" max="11963" width="9" style="14"/>
    <col min="11964" max="11964" width="11.140625" style="14" bestFit="1" customWidth="1"/>
    <col min="11965" max="11965" width="14.5703125" style="14" bestFit="1" customWidth="1"/>
    <col min="11966" max="11966" width="11.140625" style="14" bestFit="1" customWidth="1"/>
    <col min="11967" max="11967" width="9" style="14"/>
    <col min="11968" max="11968" width="13.140625" style="14" bestFit="1" customWidth="1"/>
    <col min="11969" max="11969" width="15.140625" style="14" bestFit="1" customWidth="1"/>
    <col min="11970" max="11971" width="14.5703125" style="14" bestFit="1" customWidth="1"/>
    <col min="11972" max="11972" width="14.140625" style="14" bestFit="1" customWidth="1"/>
    <col min="11973" max="11973" width="17" style="14" bestFit="1" customWidth="1"/>
    <col min="11974" max="11974" width="14.140625" style="14" bestFit="1" customWidth="1"/>
    <col min="11975" max="11975" width="11.140625" style="14" bestFit="1" customWidth="1"/>
    <col min="11976" max="11976" width="17" style="14" bestFit="1" customWidth="1"/>
    <col min="11977" max="11977" width="14.5703125" style="14" bestFit="1" customWidth="1"/>
    <col min="11978" max="11978" width="11.140625" style="14" bestFit="1" customWidth="1"/>
    <col min="11979" max="11979" width="9" style="14"/>
    <col min="11980" max="11980" width="11.140625" style="14" bestFit="1" customWidth="1"/>
    <col min="11981" max="11981" width="14.5703125" style="14" bestFit="1" customWidth="1"/>
    <col min="11982" max="11982" width="11.140625" style="14" bestFit="1" customWidth="1"/>
    <col min="11983" max="11983" width="9" style="14"/>
    <col min="11984" max="11984" width="13.140625" style="14" bestFit="1" customWidth="1"/>
    <col min="11985" max="11985" width="15.140625" style="14" bestFit="1" customWidth="1"/>
    <col min="11986" max="11987" width="14.5703125" style="14" bestFit="1" customWidth="1"/>
    <col min="11988" max="11988" width="14.140625" style="14" bestFit="1" customWidth="1"/>
    <col min="11989" max="11989" width="17" style="14" bestFit="1" customWidth="1"/>
    <col min="11990" max="11990" width="14.140625" style="14" bestFit="1" customWidth="1"/>
    <col min="11991" max="11991" width="11.140625" style="14" bestFit="1" customWidth="1"/>
    <col min="11992" max="11992" width="17" style="14" bestFit="1" customWidth="1"/>
    <col min="11993" max="11993" width="14.5703125" style="14" bestFit="1" customWidth="1"/>
    <col min="11994" max="11994" width="11.140625" style="14" bestFit="1" customWidth="1"/>
    <col min="11995" max="11995" width="9" style="14"/>
    <col min="11996" max="11996" width="11.140625" style="14" bestFit="1" customWidth="1"/>
    <col min="11997" max="11997" width="14.5703125" style="14" bestFit="1" customWidth="1"/>
    <col min="11998" max="11998" width="11.140625" style="14" bestFit="1" customWidth="1"/>
    <col min="11999" max="11999" width="9" style="14"/>
    <col min="12000" max="12000" width="13.140625" style="14" bestFit="1" customWidth="1"/>
    <col min="12001" max="12001" width="15.140625" style="14" bestFit="1" customWidth="1"/>
    <col min="12002" max="12003" width="14.5703125" style="14" bestFit="1" customWidth="1"/>
    <col min="12004" max="12004" width="14.140625" style="14" bestFit="1" customWidth="1"/>
    <col min="12005" max="12005" width="17" style="14" bestFit="1" customWidth="1"/>
    <col min="12006" max="12006" width="14.140625" style="14" bestFit="1" customWidth="1"/>
    <col min="12007" max="12007" width="11.140625" style="14" bestFit="1" customWidth="1"/>
    <col min="12008" max="12008" width="17" style="14" bestFit="1" customWidth="1"/>
    <col min="12009" max="12009" width="14.5703125" style="14" bestFit="1" customWidth="1"/>
    <col min="12010" max="12010" width="11.140625" style="14" bestFit="1" customWidth="1"/>
    <col min="12011" max="12011" width="9" style="14"/>
    <col min="12012" max="12012" width="11.140625" style="14" bestFit="1" customWidth="1"/>
    <col min="12013" max="12013" width="14.5703125" style="14" bestFit="1" customWidth="1"/>
    <col min="12014" max="12014" width="11.140625" style="14" bestFit="1" customWidth="1"/>
    <col min="12015" max="12015" width="9" style="14"/>
    <col min="12016" max="12016" width="13.140625" style="14" bestFit="1" customWidth="1"/>
    <col min="12017" max="12017" width="15.140625" style="14" bestFit="1" customWidth="1"/>
    <col min="12018" max="12019" width="14.5703125" style="14" bestFit="1" customWidth="1"/>
    <col min="12020" max="12020" width="14.140625" style="14" bestFit="1" customWidth="1"/>
    <col min="12021" max="12021" width="17" style="14" bestFit="1" customWidth="1"/>
    <col min="12022" max="12022" width="14.140625" style="14" bestFit="1" customWidth="1"/>
    <col min="12023" max="12023" width="11.140625" style="14" bestFit="1" customWidth="1"/>
    <col min="12024" max="12024" width="17" style="14" bestFit="1" customWidth="1"/>
    <col min="12025" max="12025" width="14.5703125" style="14" bestFit="1" customWidth="1"/>
    <col min="12026" max="12026" width="11.140625" style="14" bestFit="1" customWidth="1"/>
    <col min="12027" max="12027" width="9" style="14"/>
    <col min="12028" max="12028" width="9.140625" style="14" customWidth="1"/>
    <col min="12029" max="12029" width="0" style="14" hidden="1" customWidth="1"/>
    <col min="12030" max="12031" width="10.42578125" style="14" bestFit="1" customWidth="1"/>
    <col min="12032" max="12032" width="8.42578125" style="14" bestFit="1" customWidth="1"/>
    <col min="12033" max="12033" width="14.5703125" style="14" customWidth="1"/>
    <col min="12034" max="12034" width="14.140625" style="14" bestFit="1" customWidth="1"/>
    <col min="12035" max="12035" width="10.5703125" style="14" customWidth="1"/>
    <col min="12036" max="12036" width="11.85546875" style="14" customWidth="1"/>
    <col min="12037" max="12037" width="15.42578125" style="14" bestFit="1" customWidth="1"/>
    <col min="12038" max="12038" width="15.140625" style="14" bestFit="1" customWidth="1"/>
    <col min="12039" max="12039" width="11.42578125" style="14" bestFit="1" customWidth="1"/>
    <col min="12040" max="12040" width="9.42578125" style="14" bestFit="1" customWidth="1"/>
    <col min="12041" max="12041" width="13.5703125" style="14" customWidth="1"/>
    <col min="12042" max="12043" width="8.42578125" style="14" bestFit="1" customWidth="1"/>
    <col min="12044" max="12044" width="10.42578125" style="14" bestFit="1" customWidth="1"/>
    <col min="12045" max="12045" width="14.140625" style="14" customWidth="1"/>
    <col min="12046" max="12046" width="9" style="14"/>
    <col min="12047" max="12047" width="14.140625" style="14" bestFit="1" customWidth="1"/>
    <col min="12048" max="12107" width="9" style="14"/>
    <col min="12108" max="12108" width="11.140625" style="14" bestFit="1" customWidth="1"/>
    <col min="12109" max="12109" width="14.5703125" style="14" bestFit="1" customWidth="1"/>
    <col min="12110" max="12110" width="11.140625" style="14" bestFit="1" customWidth="1"/>
    <col min="12111" max="12111" width="9" style="14"/>
    <col min="12112" max="12112" width="13.140625" style="14" bestFit="1" customWidth="1"/>
    <col min="12113" max="12113" width="15.140625" style="14" bestFit="1" customWidth="1"/>
    <col min="12114" max="12115" width="14.5703125" style="14" bestFit="1" customWidth="1"/>
    <col min="12116" max="12116" width="14.140625" style="14" bestFit="1" customWidth="1"/>
    <col min="12117" max="12117" width="17" style="14" bestFit="1" customWidth="1"/>
    <col min="12118" max="12118" width="14.140625" style="14" bestFit="1" customWidth="1"/>
    <col min="12119" max="12119" width="11.140625" style="14" bestFit="1" customWidth="1"/>
    <col min="12120" max="12120" width="17" style="14" bestFit="1" customWidth="1"/>
    <col min="12121" max="12121" width="14.5703125" style="14" bestFit="1" customWidth="1"/>
    <col min="12122" max="12122" width="11.140625" style="14" bestFit="1" customWidth="1"/>
    <col min="12123" max="12123" width="9" style="14"/>
    <col min="12124" max="12124" width="11.140625" style="14" bestFit="1" customWidth="1"/>
    <col min="12125" max="12125" width="14.5703125" style="14" bestFit="1" customWidth="1"/>
    <col min="12126" max="12126" width="11.140625" style="14" bestFit="1" customWidth="1"/>
    <col min="12127" max="12127" width="9" style="14"/>
    <col min="12128" max="12128" width="13.140625" style="14" bestFit="1" customWidth="1"/>
    <col min="12129" max="12129" width="15.140625" style="14" bestFit="1" customWidth="1"/>
    <col min="12130" max="12131" width="14.5703125" style="14" bestFit="1" customWidth="1"/>
    <col min="12132" max="12132" width="14.140625" style="14" bestFit="1" customWidth="1"/>
    <col min="12133" max="12133" width="17" style="14" bestFit="1" customWidth="1"/>
    <col min="12134" max="12134" width="14.140625" style="14" bestFit="1" customWidth="1"/>
    <col min="12135" max="12135" width="11.140625" style="14" bestFit="1" customWidth="1"/>
    <col min="12136" max="12136" width="17" style="14" bestFit="1" customWidth="1"/>
    <col min="12137" max="12137" width="14.5703125" style="14" bestFit="1" customWidth="1"/>
    <col min="12138" max="12138" width="11.140625" style="14" bestFit="1" customWidth="1"/>
    <col min="12139" max="12139" width="9" style="14"/>
    <col min="12140" max="12140" width="11.140625" style="14" bestFit="1" customWidth="1"/>
    <col min="12141" max="12141" width="14.5703125" style="14" bestFit="1" customWidth="1"/>
    <col min="12142" max="12142" width="11.140625" style="14" bestFit="1" customWidth="1"/>
    <col min="12143" max="12143" width="9" style="14"/>
    <col min="12144" max="12144" width="13.140625" style="14" bestFit="1" customWidth="1"/>
    <col min="12145" max="12145" width="15.140625" style="14" bestFit="1" customWidth="1"/>
    <col min="12146" max="12147" width="14.5703125" style="14" bestFit="1" customWidth="1"/>
    <col min="12148" max="12148" width="14.140625" style="14" bestFit="1" customWidth="1"/>
    <col min="12149" max="12149" width="17" style="14" bestFit="1" customWidth="1"/>
    <col min="12150" max="12150" width="14.140625" style="14" bestFit="1" customWidth="1"/>
    <col min="12151" max="12151" width="11.140625" style="14" bestFit="1" customWidth="1"/>
    <col min="12152" max="12152" width="17" style="14" bestFit="1" customWidth="1"/>
    <col min="12153" max="12153" width="14.5703125" style="14" bestFit="1" customWidth="1"/>
    <col min="12154" max="12154" width="11.140625" style="14" bestFit="1" customWidth="1"/>
    <col min="12155" max="12155" width="9" style="14"/>
    <col min="12156" max="12156" width="11.140625" style="14" bestFit="1" customWidth="1"/>
    <col min="12157" max="12157" width="14.5703125" style="14" bestFit="1" customWidth="1"/>
    <col min="12158" max="12158" width="11.140625" style="14" bestFit="1" customWidth="1"/>
    <col min="12159" max="12159" width="9" style="14"/>
    <col min="12160" max="12160" width="13.140625" style="14" bestFit="1" customWidth="1"/>
    <col min="12161" max="12161" width="15.140625" style="14" bestFit="1" customWidth="1"/>
    <col min="12162" max="12163" width="14.5703125" style="14" bestFit="1" customWidth="1"/>
    <col min="12164" max="12164" width="14.140625" style="14" bestFit="1" customWidth="1"/>
    <col min="12165" max="12165" width="17" style="14" bestFit="1" customWidth="1"/>
    <col min="12166" max="12166" width="14.140625" style="14" bestFit="1" customWidth="1"/>
    <col min="12167" max="12167" width="11.140625" style="14" bestFit="1" customWidth="1"/>
    <col min="12168" max="12168" width="17" style="14" bestFit="1" customWidth="1"/>
    <col min="12169" max="12169" width="14.5703125" style="14" bestFit="1" customWidth="1"/>
    <col min="12170" max="12170" width="11.140625" style="14" bestFit="1" customWidth="1"/>
    <col min="12171" max="12171" width="9" style="14"/>
    <col min="12172" max="12172" width="11.140625" style="14" bestFit="1" customWidth="1"/>
    <col min="12173" max="12173" width="14.5703125" style="14" bestFit="1" customWidth="1"/>
    <col min="12174" max="12174" width="11.140625" style="14" bestFit="1" customWidth="1"/>
    <col min="12175" max="12175" width="9" style="14"/>
    <col min="12176" max="12176" width="13.140625" style="14" bestFit="1" customWidth="1"/>
    <col min="12177" max="12177" width="15.140625" style="14" bestFit="1" customWidth="1"/>
    <col min="12178" max="12179" width="14.5703125" style="14" bestFit="1" customWidth="1"/>
    <col min="12180" max="12180" width="14.140625" style="14" bestFit="1" customWidth="1"/>
    <col min="12181" max="12181" width="17" style="14" bestFit="1" customWidth="1"/>
    <col min="12182" max="12182" width="14.140625" style="14" bestFit="1" customWidth="1"/>
    <col min="12183" max="12183" width="11.140625" style="14" bestFit="1" customWidth="1"/>
    <col min="12184" max="12184" width="17" style="14" bestFit="1" customWidth="1"/>
    <col min="12185" max="12185" width="14.5703125" style="14" bestFit="1" customWidth="1"/>
    <col min="12186" max="12186" width="11.140625" style="14" bestFit="1" customWidth="1"/>
    <col min="12187" max="12187" width="9" style="14"/>
    <col min="12188" max="12188" width="11.140625" style="14" bestFit="1" customWidth="1"/>
    <col min="12189" max="12189" width="14.5703125" style="14" bestFit="1" customWidth="1"/>
    <col min="12190" max="12190" width="11.140625" style="14" bestFit="1" customWidth="1"/>
    <col min="12191" max="12191" width="9" style="14"/>
    <col min="12192" max="12192" width="13.140625" style="14" bestFit="1" customWidth="1"/>
    <col min="12193" max="12193" width="15.140625" style="14" bestFit="1" customWidth="1"/>
    <col min="12194" max="12195" width="14.5703125" style="14" bestFit="1" customWidth="1"/>
    <col min="12196" max="12196" width="14.140625" style="14" bestFit="1" customWidth="1"/>
    <col min="12197" max="12197" width="17" style="14" bestFit="1" customWidth="1"/>
    <col min="12198" max="12198" width="14.140625" style="14" bestFit="1" customWidth="1"/>
    <col min="12199" max="12199" width="11.140625" style="14" bestFit="1" customWidth="1"/>
    <col min="12200" max="12200" width="17" style="14" bestFit="1" customWidth="1"/>
    <col min="12201" max="12201" width="14.5703125" style="14" bestFit="1" customWidth="1"/>
    <col min="12202" max="12202" width="11.140625" style="14" bestFit="1" customWidth="1"/>
    <col min="12203" max="12203" width="9" style="14"/>
    <col min="12204" max="12204" width="11.140625" style="14" bestFit="1" customWidth="1"/>
    <col min="12205" max="12205" width="14.5703125" style="14" bestFit="1" customWidth="1"/>
    <col min="12206" max="12206" width="11.140625" style="14" bestFit="1" customWidth="1"/>
    <col min="12207" max="12207" width="9" style="14"/>
    <col min="12208" max="12208" width="13.140625" style="14" bestFit="1" customWidth="1"/>
    <col min="12209" max="12209" width="15.140625" style="14" bestFit="1" customWidth="1"/>
    <col min="12210" max="12211" width="14.5703125" style="14" bestFit="1" customWidth="1"/>
    <col min="12212" max="12212" width="14.140625" style="14" bestFit="1" customWidth="1"/>
    <col min="12213" max="12213" width="17" style="14" bestFit="1" customWidth="1"/>
    <col min="12214" max="12214" width="14.140625" style="14" bestFit="1" customWidth="1"/>
    <col min="12215" max="12215" width="11.140625" style="14" bestFit="1" customWidth="1"/>
    <col min="12216" max="12216" width="17" style="14" bestFit="1" customWidth="1"/>
    <col min="12217" max="12217" width="14.5703125" style="14" bestFit="1" customWidth="1"/>
    <col min="12218" max="12218" width="11.140625" style="14" bestFit="1" customWidth="1"/>
    <col min="12219" max="12219" width="9" style="14"/>
    <col min="12220" max="12220" width="11.140625" style="14" bestFit="1" customWidth="1"/>
    <col min="12221" max="12221" width="14.5703125" style="14" bestFit="1" customWidth="1"/>
    <col min="12222" max="12222" width="11.140625" style="14" bestFit="1" customWidth="1"/>
    <col min="12223" max="12223" width="9" style="14"/>
    <col min="12224" max="12224" width="13.140625" style="14" bestFit="1" customWidth="1"/>
    <col min="12225" max="12225" width="15.140625" style="14" bestFit="1" customWidth="1"/>
    <col min="12226" max="12227" width="14.5703125" style="14" bestFit="1" customWidth="1"/>
    <col min="12228" max="12228" width="14.140625" style="14" bestFit="1" customWidth="1"/>
    <col min="12229" max="12229" width="17" style="14" bestFit="1" customWidth="1"/>
    <col min="12230" max="12230" width="14.140625" style="14" bestFit="1" customWidth="1"/>
    <col min="12231" max="12231" width="11.140625" style="14" bestFit="1" customWidth="1"/>
    <col min="12232" max="12232" width="17" style="14" bestFit="1" customWidth="1"/>
    <col min="12233" max="12233" width="14.5703125" style="14" bestFit="1" customWidth="1"/>
    <col min="12234" max="12234" width="11.140625" style="14" bestFit="1" customWidth="1"/>
    <col min="12235" max="12235" width="9" style="14"/>
    <col min="12236" max="12236" width="11.140625" style="14" bestFit="1" customWidth="1"/>
    <col min="12237" max="12237" width="14.5703125" style="14" bestFit="1" customWidth="1"/>
    <col min="12238" max="12238" width="11.140625" style="14" bestFit="1" customWidth="1"/>
    <col min="12239" max="12239" width="9" style="14"/>
    <col min="12240" max="12240" width="13.140625" style="14" bestFit="1" customWidth="1"/>
    <col min="12241" max="12241" width="15.140625" style="14" bestFit="1" customWidth="1"/>
    <col min="12242" max="12243" width="14.5703125" style="14" bestFit="1" customWidth="1"/>
    <col min="12244" max="12244" width="14.140625" style="14" bestFit="1" customWidth="1"/>
    <col min="12245" max="12245" width="17" style="14" bestFit="1" customWidth="1"/>
    <col min="12246" max="12246" width="14.140625" style="14" bestFit="1" customWidth="1"/>
    <col min="12247" max="12247" width="11.140625" style="14" bestFit="1" customWidth="1"/>
    <col min="12248" max="12248" width="17" style="14" bestFit="1" customWidth="1"/>
    <col min="12249" max="12249" width="14.5703125" style="14" bestFit="1" customWidth="1"/>
    <col min="12250" max="12250" width="11.140625" style="14" bestFit="1" customWidth="1"/>
    <col min="12251" max="12251" width="9" style="14"/>
    <col min="12252" max="12252" width="11.140625" style="14" bestFit="1" customWidth="1"/>
    <col min="12253" max="12253" width="14.5703125" style="14" bestFit="1" customWidth="1"/>
    <col min="12254" max="12254" width="11.140625" style="14" bestFit="1" customWidth="1"/>
    <col min="12255" max="12255" width="9" style="14"/>
    <col min="12256" max="12256" width="13.140625" style="14" bestFit="1" customWidth="1"/>
    <col min="12257" max="12257" width="15.140625" style="14" bestFit="1" customWidth="1"/>
    <col min="12258" max="12259" width="14.5703125" style="14" bestFit="1" customWidth="1"/>
    <col min="12260" max="12260" width="14.140625" style="14" bestFit="1" customWidth="1"/>
    <col min="12261" max="12261" width="17" style="14" bestFit="1" customWidth="1"/>
    <col min="12262" max="12262" width="14.140625" style="14" bestFit="1" customWidth="1"/>
    <col min="12263" max="12263" width="11.140625" style="14" bestFit="1" customWidth="1"/>
    <col min="12264" max="12264" width="17" style="14" bestFit="1" customWidth="1"/>
    <col min="12265" max="12265" width="14.5703125" style="14" bestFit="1" customWidth="1"/>
    <col min="12266" max="12266" width="11.140625" style="14" bestFit="1" customWidth="1"/>
    <col min="12267" max="12267" width="9" style="14"/>
    <col min="12268" max="12268" width="11.140625" style="14" bestFit="1" customWidth="1"/>
    <col min="12269" max="12269" width="14.5703125" style="14" bestFit="1" customWidth="1"/>
    <col min="12270" max="12270" width="11.140625" style="14" bestFit="1" customWidth="1"/>
    <col min="12271" max="12271" width="9" style="14"/>
    <col min="12272" max="12272" width="13.140625" style="14" bestFit="1" customWidth="1"/>
    <col min="12273" max="12273" width="15.140625" style="14" bestFit="1" customWidth="1"/>
    <col min="12274" max="12275" width="14.5703125" style="14" bestFit="1" customWidth="1"/>
    <col min="12276" max="12276" width="14.140625" style="14" bestFit="1" customWidth="1"/>
    <col min="12277" max="12277" width="17" style="14" bestFit="1" customWidth="1"/>
    <col min="12278" max="12278" width="14.140625" style="14" bestFit="1" customWidth="1"/>
    <col min="12279" max="12279" width="11.140625" style="14" bestFit="1" customWidth="1"/>
    <col min="12280" max="12280" width="17" style="14" bestFit="1" customWidth="1"/>
    <col min="12281" max="12281" width="14.5703125" style="14" bestFit="1" customWidth="1"/>
    <col min="12282" max="12282" width="11.140625" style="14" bestFit="1" customWidth="1"/>
    <col min="12283" max="12283" width="9" style="14"/>
    <col min="12284" max="12284" width="9.140625" style="14" customWidth="1"/>
    <col min="12285" max="12285" width="0" style="14" hidden="1" customWidth="1"/>
    <col min="12286" max="12287" width="10.42578125" style="14" bestFit="1" customWidth="1"/>
    <col min="12288" max="12288" width="8.42578125" style="14" bestFit="1" customWidth="1"/>
    <col min="12289" max="12289" width="14.5703125" style="14" customWidth="1"/>
    <col min="12290" max="12290" width="14.140625" style="14" bestFit="1" customWidth="1"/>
    <col min="12291" max="12291" width="10.5703125" style="14" customWidth="1"/>
    <col min="12292" max="12292" width="11.85546875" style="14" customWidth="1"/>
    <col min="12293" max="12293" width="15.42578125" style="14" bestFit="1" customWidth="1"/>
    <col min="12294" max="12294" width="15.140625" style="14" bestFit="1" customWidth="1"/>
    <col min="12295" max="12295" width="11.42578125" style="14" bestFit="1" customWidth="1"/>
    <col min="12296" max="12296" width="9.42578125" style="14" bestFit="1" customWidth="1"/>
    <col min="12297" max="12297" width="13.5703125" style="14" customWidth="1"/>
    <col min="12298" max="12299" width="8.42578125" style="14" bestFit="1" customWidth="1"/>
    <col min="12300" max="12300" width="10.42578125" style="14" bestFit="1" customWidth="1"/>
    <col min="12301" max="12301" width="14.140625" style="14" customWidth="1"/>
    <col min="12302" max="12302" width="9" style="14"/>
    <col min="12303" max="12303" width="14.140625" style="14" bestFit="1" customWidth="1"/>
    <col min="12304" max="12363" width="9" style="14"/>
    <col min="12364" max="12364" width="11.140625" style="14" bestFit="1" customWidth="1"/>
    <col min="12365" max="12365" width="14.5703125" style="14" bestFit="1" customWidth="1"/>
    <col min="12366" max="12366" width="11.140625" style="14" bestFit="1" customWidth="1"/>
    <col min="12367" max="12367" width="9" style="14"/>
    <col min="12368" max="12368" width="13.140625" style="14" bestFit="1" customWidth="1"/>
    <col min="12369" max="12369" width="15.140625" style="14" bestFit="1" customWidth="1"/>
    <col min="12370" max="12371" width="14.5703125" style="14" bestFit="1" customWidth="1"/>
    <col min="12372" max="12372" width="14.140625" style="14" bestFit="1" customWidth="1"/>
    <col min="12373" max="12373" width="17" style="14" bestFit="1" customWidth="1"/>
    <col min="12374" max="12374" width="14.140625" style="14" bestFit="1" customWidth="1"/>
    <col min="12375" max="12375" width="11.140625" style="14" bestFit="1" customWidth="1"/>
    <col min="12376" max="12376" width="17" style="14" bestFit="1" customWidth="1"/>
    <col min="12377" max="12377" width="14.5703125" style="14" bestFit="1" customWidth="1"/>
    <col min="12378" max="12378" width="11.140625" style="14" bestFit="1" customWidth="1"/>
    <col min="12379" max="12379" width="9" style="14"/>
    <col min="12380" max="12380" width="11.140625" style="14" bestFit="1" customWidth="1"/>
    <col min="12381" max="12381" width="14.5703125" style="14" bestFit="1" customWidth="1"/>
    <col min="12382" max="12382" width="11.140625" style="14" bestFit="1" customWidth="1"/>
    <col min="12383" max="12383" width="9" style="14"/>
    <col min="12384" max="12384" width="13.140625" style="14" bestFit="1" customWidth="1"/>
    <col min="12385" max="12385" width="15.140625" style="14" bestFit="1" customWidth="1"/>
    <col min="12386" max="12387" width="14.5703125" style="14" bestFit="1" customWidth="1"/>
    <col min="12388" max="12388" width="14.140625" style="14" bestFit="1" customWidth="1"/>
    <col min="12389" max="12389" width="17" style="14" bestFit="1" customWidth="1"/>
    <col min="12390" max="12390" width="14.140625" style="14" bestFit="1" customWidth="1"/>
    <col min="12391" max="12391" width="11.140625" style="14" bestFit="1" customWidth="1"/>
    <col min="12392" max="12392" width="17" style="14" bestFit="1" customWidth="1"/>
    <col min="12393" max="12393" width="14.5703125" style="14" bestFit="1" customWidth="1"/>
    <col min="12394" max="12394" width="11.140625" style="14" bestFit="1" customWidth="1"/>
    <col min="12395" max="12395" width="9" style="14"/>
    <col min="12396" max="12396" width="11.140625" style="14" bestFit="1" customWidth="1"/>
    <col min="12397" max="12397" width="14.5703125" style="14" bestFit="1" customWidth="1"/>
    <col min="12398" max="12398" width="11.140625" style="14" bestFit="1" customWidth="1"/>
    <col min="12399" max="12399" width="9" style="14"/>
    <col min="12400" max="12400" width="13.140625" style="14" bestFit="1" customWidth="1"/>
    <col min="12401" max="12401" width="15.140625" style="14" bestFit="1" customWidth="1"/>
    <col min="12402" max="12403" width="14.5703125" style="14" bestFit="1" customWidth="1"/>
    <col min="12404" max="12404" width="14.140625" style="14" bestFit="1" customWidth="1"/>
    <col min="12405" max="12405" width="17" style="14" bestFit="1" customWidth="1"/>
    <col min="12406" max="12406" width="14.140625" style="14" bestFit="1" customWidth="1"/>
    <col min="12407" max="12407" width="11.140625" style="14" bestFit="1" customWidth="1"/>
    <col min="12408" max="12408" width="17" style="14" bestFit="1" customWidth="1"/>
    <col min="12409" max="12409" width="14.5703125" style="14" bestFit="1" customWidth="1"/>
    <col min="12410" max="12410" width="11.140625" style="14" bestFit="1" customWidth="1"/>
    <col min="12411" max="12411" width="9" style="14"/>
    <col min="12412" max="12412" width="11.140625" style="14" bestFit="1" customWidth="1"/>
    <col min="12413" max="12413" width="14.5703125" style="14" bestFit="1" customWidth="1"/>
    <col min="12414" max="12414" width="11.140625" style="14" bestFit="1" customWidth="1"/>
    <col min="12415" max="12415" width="9" style="14"/>
    <col min="12416" max="12416" width="13.140625" style="14" bestFit="1" customWidth="1"/>
    <col min="12417" max="12417" width="15.140625" style="14" bestFit="1" customWidth="1"/>
    <col min="12418" max="12419" width="14.5703125" style="14" bestFit="1" customWidth="1"/>
    <col min="12420" max="12420" width="14.140625" style="14" bestFit="1" customWidth="1"/>
    <col min="12421" max="12421" width="17" style="14" bestFit="1" customWidth="1"/>
    <col min="12422" max="12422" width="14.140625" style="14" bestFit="1" customWidth="1"/>
    <col min="12423" max="12423" width="11.140625" style="14" bestFit="1" customWidth="1"/>
    <col min="12424" max="12424" width="17" style="14" bestFit="1" customWidth="1"/>
    <col min="12425" max="12425" width="14.5703125" style="14" bestFit="1" customWidth="1"/>
    <col min="12426" max="12426" width="11.140625" style="14" bestFit="1" customWidth="1"/>
    <col min="12427" max="12427" width="9" style="14"/>
    <col min="12428" max="12428" width="11.140625" style="14" bestFit="1" customWidth="1"/>
    <col min="12429" max="12429" width="14.5703125" style="14" bestFit="1" customWidth="1"/>
    <col min="12430" max="12430" width="11.140625" style="14" bestFit="1" customWidth="1"/>
    <col min="12431" max="12431" width="9" style="14"/>
    <col min="12432" max="12432" width="13.140625" style="14" bestFit="1" customWidth="1"/>
    <col min="12433" max="12433" width="15.140625" style="14" bestFit="1" customWidth="1"/>
    <col min="12434" max="12435" width="14.5703125" style="14" bestFit="1" customWidth="1"/>
    <col min="12436" max="12436" width="14.140625" style="14" bestFit="1" customWidth="1"/>
    <col min="12437" max="12437" width="17" style="14" bestFit="1" customWidth="1"/>
    <col min="12438" max="12438" width="14.140625" style="14" bestFit="1" customWidth="1"/>
    <col min="12439" max="12439" width="11.140625" style="14" bestFit="1" customWidth="1"/>
    <col min="12440" max="12440" width="17" style="14" bestFit="1" customWidth="1"/>
    <col min="12441" max="12441" width="14.5703125" style="14" bestFit="1" customWidth="1"/>
    <col min="12442" max="12442" width="11.140625" style="14" bestFit="1" customWidth="1"/>
    <col min="12443" max="12443" width="9" style="14"/>
    <col min="12444" max="12444" width="11.140625" style="14" bestFit="1" customWidth="1"/>
    <col min="12445" max="12445" width="14.5703125" style="14" bestFit="1" customWidth="1"/>
    <col min="12446" max="12446" width="11.140625" style="14" bestFit="1" customWidth="1"/>
    <col min="12447" max="12447" width="9" style="14"/>
    <col min="12448" max="12448" width="13.140625" style="14" bestFit="1" customWidth="1"/>
    <col min="12449" max="12449" width="15.140625" style="14" bestFit="1" customWidth="1"/>
    <col min="12450" max="12451" width="14.5703125" style="14" bestFit="1" customWidth="1"/>
    <col min="12452" max="12452" width="14.140625" style="14" bestFit="1" customWidth="1"/>
    <col min="12453" max="12453" width="17" style="14" bestFit="1" customWidth="1"/>
    <col min="12454" max="12454" width="14.140625" style="14" bestFit="1" customWidth="1"/>
    <col min="12455" max="12455" width="11.140625" style="14" bestFit="1" customWidth="1"/>
    <col min="12456" max="12456" width="17" style="14" bestFit="1" customWidth="1"/>
    <col min="12457" max="12457" width="14.5703125" style="14" bestFit="1" customWidth="1"/>
    <col min="12458" max="12458" width="11.140625" style="14" bestFit="1" customWidth="1"/>
    <col min="12459" max="12459" width="9" style="14"/>
    <col min="12460" max="12460" width="11.140625" style="14" bestFit="1" customWidth="1"/>
    <col min="12461" max="12461" width="14.5703125" style="14" bestFit="1" customWidth="1"/>
    <col min="12462" max="12462" width="11.140625" style="14" bestFit="1" customWidth="1"/>
    <col min="12463" max="12463" width="9" style="14"/>
    <col min="12464" max="12464" width="13.140625" style="14" bestFit="1" customWidth="1"/>
    <col min="12465" max="12465" width="15.140625" style="14" bestFit="1" customWidth="1"/>
    <col min="12466" max="12467" width="14.5703125" style="14" bestFit="1" customWidth="1"/>
    <col min="12468" max="12468" width="14.140625" style="14" bestFit="1" customWidth="1"/>
    <col min="12469" max="12469" width="17" style="14" bestFit="1" customWidth="1"/>
    <col min="12470" max="12470" width="14.140625" style="14" bestFit="1" customWidth="1"/>
    <col min="12471" max="12471" width="11.140625" style="14" bestFit="1" customWidth="1"/>
    <col min="12472" max="12472" width="17" style="14" bestFit="1" customWidth="1"/>
    <col min="12473" max="12473" width="14.5703125" style="14" bestFit="1" customWidth="1"/>
    <col min="12474" max="12474" width="11.140625" style="14" bestFit="1" customWidth="1"/>
    <col min="12475" max="12475" width="9" style="14"/>
    <col min="12476" max="12476" width="11.140625" style="14" bestFit="1" customWidth="1"/>
    <col min="12477" max="12477" width="14.5703125" style="14" bestFit="1" customWidth="1"/>
    <col min="12478" max="12478" width="11.140625" style="14" bestFit="1" customWidth="1"/>
    <col min="12479" max="12479" width="9" style="14"/>
    <col min="12480" max="12480" width="13.140625" style="14" bestFit="1" customWidth="1"/>
    <col min="12481" max="12481" width="15.140625" style="14" bestFit="1" customWidth="1"/>
    <col min="12482" max="12483" width="14.5703125" style="14" bestFit="1" customWidth="1"/>
    <col min="12484" max="12484" width="14.140625" style="14" bestFit="1" customWidth="1"/>
    <col min="12485" max="12485" width="17" style="14" bestFit="1" customWidth="1"/>
    <col min="12486" max="12486" width="14.140625" style="14" bestFit="1" customWidth="1"/>
    <col min="12487" max="12487" width="11.140625" style="14" bestFit="1" customWidth="1"/>
    <col min="12488" max="12488" width="17" style="14" bestFit="1" customWidth="1"/>
    <col min="12489" max="12489" width="14.5703125" style="14" bestFit="1" customWidth="1"/>
    <col min="12490" max="12490" width="11.140625" style="14" bestFit="1" customWidth="1"/>
    <col min="12491" max="12491" width="9" style="14"/>
    <col min="12492" max="12492" width="11.140625" style="14" bestFit="1" customWidth="1"/>
    <col min="12493" max="12493" width="14.5703125" style="14" bestFit="1" customWidth="1"/>
    <col min="12494" max="12494" width="11.140625" style="14" bestFit="1" customWidth="1"/>
    <col min="12495" max="12495" width="9" style="14"/>
    <col min="12496" max="12496" width="13.140625" style="14" bestFit="1" customWidth="1"/>
    <col min="12497" max="12497" width="15.140625" style="14" bestFit="1" customWidth="1"/>
    <col min="12498" max="12499" width="14.5703125" style="14" bestFit="1" customWidth="1"/>
    <col min="12500" max="12500" width="14.140625" style="14" bestFit="1" customWidth="1"/>
    <col min="12501" max="12501" width="17" style="14" bestFit="1" customWidth="1"/>
    <col min="12502" max="12502" width="14.140625" style="14" bestFit="1" customWidth="1"/>
    <col min="12503" max="12503" width="11.140625" style="14" bestFit="1" customWidth="1"/>
    <col min="12504" max="12504" width="17" style="14" bestFit="1" customWidth="1"/>
    <col min="12505" max="12505" width="14.5703125" style="14" bestFit="1" customWidth="1"/>
    <col min="12506" max="12506" width="11.140625" style="14" bestFit="1" customWidth="1"/>
    <col min="12507" max="12507" width="9" style="14"/>
    <col min="12508" max="12508" width="11.140625" style="14" bestFit="1" customWidth="1"/>
    <col min="12509" max="12509" width="14.5703125" style="14" bestFit="1" customWidth="1"/>
    <col min="12510" max="12510" width="11.140625" style="14" bestFit="1" customWidth="1"/>
    <col min="12511" max="12511" width="9" style="14"/>
    <col min="12512" max="12512" width="13.140625" style="14" bestFit="1" customWidth="1"/>
    <col min="12513" max="12513" width="15.140625" style="14" bestFit="1" customWidth="1"/>
    <col min="12514" max="12515" width="14.5703125" style="14" bestFit="1" customWidth="1"/>
    <col min="12516" max="12516" width="14.140625" style="14" bestFit="1" customWidth="1"/>
    <col min="12517" max="12517" width="17" style="14" bestFit="1" customWidth="1"/>
    <col min="12518" max="12518" width="14.140625" style="14" bestFit="1" customWidth="1"/>
    <col min="12519" max="12519" width="11.140625" style="14" bestFit="1" customWidth="1"/>
    <col min="12520" max="12520" width="17" style="14" bestFit="1" customWidth="1"/>
    <col min="12521" max="12521" width="14.5703125" style="14" bestFit="1" customWidth="1"/>
    <col min="12522" max="12522" width="11.140625" style="14" bestFit="1" customWidth="1"/>
    <col min="12523" max="12523" width="9" style="14"/>
    <col min="12524" max="12524" width="11.140625" style="14" bestFit="1" customWidth="1"/>
    <col min="12525" max="12525" width="14.5703125" style="14" bestFit="1" customWidth="1"/>
    <col min="12526" max="12526" width="11.140625" style="14" bestFit="1" customWidth="1"/>
    <col min="12527" max="12527" width="9" style="14"/>
    <col min="12528" max="12528" width="13.140625" style="14" bestFit="1" customWidth="1"/>
    <col min="12529" max="12529" width="15.140625" style="14" bestFit="1" customWidth="1"/>
    <col min="12530" max="12531" width="14.5703125" style="14" bestFit="1" customWidth="1"/>
    <col min="12532" max="12532" width="14.140625" style="14" bestFit="1" customWidth="1"/>
    <col min="12533" max="12533" width="17" style="14" bestFit="1" customWidth="1"/>
    <col min="12534" max="12534" width="14.140625" style="14" bestFit="1" customWidth="1"/>
    <col min="12535" max="12535" width="11.140625" style="14" bestFit="1" customWidth="1"/>
    <col min="12536" max="12536" width="17" style="14" bestFit="1" customWidth="1"/>
    <col min="12537" max="12537" width="14.5703125" style="14" bestFit="1" customWidth="1"/>
    <col min="12538" max="12538" width="11.140625" style="14" bestFit="1" customWidth="1"/>
    <col min="12539" max="12539" width="9" style="14"/>
    <col min="12540" max="12540" width="9.140625" style="14" customWidth="1"/>
    <col min="12541" max="12541" width="0" style="14" hidden="1" customWidth="1"/>
    <col min="12542" max="12543" width="10.42578125" style="14" bestFit="1" customWidth="1"/>
    <col min="12544" max="12544" width="8.42578125" style="14" bestFit="1" customWidth="1"/>
    <col min="12545" max="12545" width="14.5703125" style="14" customWidth="1"/>
    <col min="12546" max="12546" width="14.140625" style="14" bestFit="1" customWidth="1"/>
    <col min="12547" max="12547" width="10.5703125" style="14" customWidth="1"/>
    <col min="12548" max="12548" width="11.85546875" style="14" customWidth="1"/>
    <col min="12549" max="12549" width="15.42578125" style="14" bestFit="1" customWidth="1"/>
    <col min="12550" max="12550" width="15.140625" style="14" bestFit="1" customWidth="1"/>
    <col min="12551" max="12551" width="11.42578125" style="14" bestFit="1" customWidth="1"/>
    <col min="12552" max="12552" width="9.42578125" style="14" bestFit="1" customWidth="1"/>
    <col min="12553" max="12553" width="13.5703125" style="14" customWidth="1"/>
    <col min="12554" max="12555" width="8.42578125" style="14" bestFit="1" customWidth="1"/>
    <col min="12556" max="12556" width="10.42578125" style="14" bestFit="1" customWidth="1"/>
    <col min="12557" max="12557" width="14.140625" style="14" customWidth="1"/>
    <col min="12558" max="12558" width="9" style="14"/>
    <col min="12559" max="12559" width="14.140625" style="14" bestFit="1" customWidth="1"/>
    <col min="12560" max="12619" width="9" style="14"/>
    <col min="12620" max="12620" width="11.140625" style="14" bestFit="1" customWidth="1"/>
    <col min="12621" max="12621" width="14.5703125" style="14" bestFit="1" customWidth="1"/>
    <col min="12622" max="12622" width="11.140625" style="14" bestFit="1" customWidth="1"/>
    <col min="12623" max="12623" width="9" style="14"/>
    <col min="12624" max="12624" width="13.140625" style="14" bestFit="1" customWidth="1"/>
    <col min="12625" max="12625" width="15.140625" style="14" bestFit="1" customWidth="1"/>
    <col min="12626" max="12627" width="14.5703125" style="14" bestFit="1" customWidth="1"/>
    <col min="12628" max="12628" width="14.140625" style="14" bestFit="1" customWidth="1"/>
    <col min="12629" max="12629" width="17" style="14" bestFit="1" customWidth="1"/>
    <col min="12630" max="12630" width="14.140625" style="14" bestFit="1" customWidth="1"/>
    <col min="12631" max="12631" width="11.140625" style="14" bestFit="1" customWidth="1"/>
    <col min="12632" max="12632" width="17" style="14" bestFit="1" customWidth="1"/>
    <col min="12633" max="12633" width="14.5703125" style="14" bestFit="1" customWidth="1"/>
    <col min="12634" max="12634" width="11.140625" style="14" bestFit="1" customWidth="1"/>
    <col min="12635" max="12635" width="9" style="14"/>
    <col min="12636" max="12636" width="11.140625" style="14" bestFit="1" customWidth="1"/>
    <col min="12637" max="12637" width="14.5703125" style="14" bestFit="1" customWidth="1"/>
    <col min="12638" max="12638" width="11.140625" style="14" bestFit="1" customWidth="1"/>
    <col min="12639" max="12639" width="9" style="14"/>
    <col min="12640" max="12640" width="13.140625" style="14" bestFit="1" customWidth="1"/>
    <col min="12641" max="12641" width="15.140625" style="14" bestFit="1" customWidth="1"/>
    <col min="12642" max="12643" width="14.5703125" style="14" bestFit="1" customWidth="1"/>
    <col min="12644" max="12644" width="14.140625" style="14" bestFit="1" customWidth="1"/>
    <col min="12645" max="12645" width="17" style="14" bestFit="1" customWidth="1"/>
    <col min="12646" max="12646" width="14.140625" style="14" bestFit="1" customWidth="1"/>
    <col min="12647" max="12647" width="11.140625" style="14" bestFit="1" customWidth="1"/>
    <col min="12648" max="12648" width="17" style="14" bestFit="1" customWidth="1"/>
    <col min="12649" max="12649" width="14.5703125" style="14" bestFit="1" customWidth="1"/>
    <col min="12650" max="12650" width="11.140625" style="14" bestFit="1" customWidth="1"/>
    <col min="12651" max="12651" width="9" style="14"/>
    <col min="12652" max="12652" width="11.140625" style="14" bestFit="1" customWidth="1"/>
    <col min="12653" max="12653" width="14.5703125" style="14" bestFit="1" customWidth="1"/>
    <col min="12654" max="12654" width="11.140625" style="14" bestFit="1" customWidth="1"/>
    <col min="12655" max="12655" width="9" style="14"/>
    <col min="12656" max="12656" width="13.140625" style="14" bestFit="1" customWidth="1"/>
    <col min="12657" max="12657" width="15.140625" style="14" bestFit="1" customWidth="1"/>
    <col min="12658" max="12659" width="14.5703125" style="14" bestFit="1" customWidth="1"/>
    <col min="12660" max="12660" width="14.140625" style="14" bestFit="1" customWidth="1"/>
    <col min="12661" max="12661" width="17" style="14" bestFit="1" customWidth="1"/>
    <col min="12662" max="12662" width="14.140625" style="14" bestFit="1" customWidth="1"/>
    <col min="12663" max="12663" width="11.140625" style="14" bestFit="1" customWidth="1"/>
    <col min="12664" max="12664" width="17" style="14" bestFit="1" customWidth="1"/>
    <col min="12665" max="12665" width="14.5703125" style="14" bestFit="1" customWidth="1"/>
    <col min="12666" max="12666" width="11.140625" style="14" bestFit="1" customWidth="1"/>
    <col min="12667" max="12667" width="9" style="14"/>
    <col min="12668" max="12668" width="11.140625" style="14" bestFit="1" customWidth="1"/>
    <col min="12669" max="12669" width="14.5703125" style="14" bestFit="1" customWidth="1"/>
    <col min="12670" max="12670" width="11.140625" style="14" bestFit="1" customWidth="1"/>
    <col min="12671" max="12671" width="9" style="14"/>
    <col min="12672" max="12672" width="13.140625" style="14" bestFit="1" customWidth="1"/>
    <col min="12673" max="12673" width="15.140625" style="14" bestFit="1" customWidth="1"/>
    <col min="12674" max="12675" width="14.5703125" style="14" bestFit="1" customWidth="1"/>
    <col min="12676" max="12676" width="14.140625" style="14" bestFit="1" customWidth="1"/>
    <col min="12677" max="12677" width="17" style="14" bestFit="1" customWidth="1"/>
    <col min="12678" max="12678" width="14.140625" style="14" bestFit="1" customWidth="1"/>
    <col min="12679" max="12679" width="11.140625" style="14" bestFit="1" customWidth="1"/>
    <col min="12680" max="12680" width="17" style="14" bestFit="1" customWidth="1"/>
    <col min="12681" max="12681" width="14.5703125" style="14" bestFit="1" customWidth="1"/>
    <col min="12682" max="12682" width="11.140625" style="14" bestFit="1" customWidth="1"/>
    <col min="12683" max="12683" width="9" style="14"/>
    <col min="12684" max="12684" width="11.140625" style="14" bestFit="1" customWidth="1"/>
    <col min="12685" max="12685" width="14.5703125" style="14" bestFit="1" customWidth="1"/>
    <col min="12686" max="12686" width="11.140625" style="14" bestFit="1" customWidth="1"/>
    <col min="12687" max="12687" width="9" style="14"/>
    <col min="12688" max="12688" width="13.140625" style="14" bestFit="1" customWidth="1"/>
    <col min="12689" max="12689" width="15.140625" style="14" bestFit="1" customWidth="1"/>
    <col min="12690" max="12691" width="14.5703125" style="14" bestFit="1" customWidth="1"/>
    <col min="12692" max="12692" width="14.140625" style="14" bestFit="1" customWidth="1"/>
    <col min="12693" max="12693" width="17" style="14" bestFit="1" customWidth="1"/>
    <col min="12694" max="12694" width="14.140625" style="14" bestFit="1" customWidth="1"/>
    <col min="12695" max="12695" width="11.140625" style="14" bestFit="1" customWidth="1"/>
    <col min="12696" max="12696" width="17" style="14" bestFit="1" customWidth="1"/>
    <col min="12697" max="12697" width="14.5703125" style="14" bestFit="1" customWidth="1"/>
    <col min="12698" max="12698" width="11.140625" style="14" bestFit="1" customWidth="1"/>
    <col min="12699" max="12699" width="9" style="14"/>
    <col min="12700" max="12700" width="11.140625" style="14" bestFit="1" customWidth="1"/>
    <col min="12701" max="12701" width="14.5703125" style="14" bestFit="1" customWidth="1"/>
    <col min="12702" max="12702" width="11.140625" style="14" bestFit="1" customWidth="1"/>
    <col min="12703" max="12703" width="9" style="14"/>
    <col min="12704" max="12704" width="13.140625" style="14" bestFit="1" customWidth="1"/>
    <col min="12705" max="12705" width="15.140625" style="14" bestFit="1" customWidth="1"/>
    <col min="12706" max="12707" width="14.5703125" style="14" bestFit="1" customWidth="1"/>
    <col min="12708" max="12708" width="14.140625" style="14" bestFit="1" customWidth="1"/>
    <col min="12709" max="12709" width="17" style="14" bestFit="1" customWidth="1"/>
    <col min="12710" max="12710" width="14.140625" style="14" bestFit="1" customWidth="1"/>
    <col min="12711" max="12711" width="11.140625" style="14" bestFit="1" customWidth="1"/>
    <col min="12712" max="12712" width="17" style="14" bestFit="1" customWidth="1"/>
    <col min="12713" max="12713" width="14.5703125" style="14" bestFit="1" customWidth="1"/>
    <col min="12714" max="12714" width="11.140625" style="14" bestFit="1" customWidth="1"/>
    <col min="12715" max="12715" width="9" style="14"/>
    <col min="12716" max="12716" width="11.140625" style="14" bestFit="1" customWidth="1"/>
    <col min="12717" max="12717" width="14.5703125" style="14" bestFit="1" customWidth="1"/>
    <col min="12718" max="12718" width="11.140625" style="14" bestFit="1" customWidth="1"/>
    <col min="12719" max="12719" width="9" style="14"/>
    <col min="12720" max="12720" width="13.140625" style="14" bestFit="1" customWidth="1"/>
    <col min="12721" max="12721" width="15.140625" style="14" bestFit="1" customWidth="1"/>
    <col min="12722" max="12723" width="14.5703125" style="14" bestFit="1" customWidth="1"/>
    <col min="12724" max="12724" width="14.140625" style="14" bestFit="1" customWidth="1"/>
    <col min="12725" max="12725" width="17" style="14" bestFit="1" customWidth="1"/>
    <col min="12726" max="12726" width="14.140625" style="14" bestFit="1" customWidth="1"/>
    <col min="12727" max="12727" width="11.140625" style="14" bestFit="1" customWidth="1"/>
    <col min="12728" max="12728" width="17" style="14" bestFit="1" customWidth="1"/>
    <col min="12729" max="12729" width="14.5703125" style="14" bestFit="1" customWidth="1"/>
    <col min="12730" max="12730" width="11.140625" style="14" bestFit="1" customWidth="1"/>
    <col min="12731" max="12731" width="9" style="14"/>
    <col min="12732" max="12732" width="11.140625" style="14" bestFit="1" customWidth="1"/>
    <col min="12733" max="12733" width="14.5703125" style="14" bestFit="1" customWidth="1"/>
    <col min="12734" max="12734" width="11.140625" style="14" bestFit="1" customWidth="1"/>
    <col min="12735" max="12735" width="9" style="14"/>
    <col min="12736" max="12736" width="13.140625" style="14" bestFit="1" customWidth="1"/>
    <col min="12737" max="12737" width="15.140625" style="14" bestFit="1" customWidth="1"/>
    <col min="12738" max="12739" width="14.5703125" style="14" bestFit="1" customWidth="1"/>
    <col min="12740" max="12740" width="14.140625" style="14" bestFit="1" customWidth="1"/>
    <col min="12741" max="12741" width="17" style="14" bestFit="1" customWidth="1"/>
    <col min="12742" max="12742" width="14.140625" style="14" bestFit="1" customWidth="1"/>
    <col min="12743" max="12743" width="11.140625" style="14" bestFit="1" customWidth="1"/>
    <col min="12744" max="12744" width="17" style="14" bestFit="1" customWidth="1"/>
    <col min="12745" max="12745" width="14.5703125" style="14" bestFit="1" customWidth="1"/>
    <col min="12746" max="12746" width="11.140625" style="14" bestFit="1" customWidth="1"/>
    <col min="12747" max="12747" width="9" style="14"/>
    <col min="12748" max="12748" width="11.140625" style="14" bestFit="1" customWidth="1"/>
    <col min="12749" max="12749" width="14.5703125" style="14" bestFit="1" customWidth="1"/>
    <col min="12750" max="12750" width="11.140625" style="14" bestFit="1" customWidth="1"/>
    <col min="12751" max="12751" width="9" style="14"/>
    <col min="12752" max="12752" width="13.140625" style="14" bestFit="1" customWidth="1"/>
    <col min="12753" max="12753" width="15.140625" style="14" bestFit="1" customWidth="1"/>
    <col min="12754" max="12755" width="14.5703125" style="14" bestFit="1" customWidth="1"/>
    <col min="12756" max="12756" width="14.140625" style="14" bestFit="1" customWidth="1"/>
    <col min="12757" max="12757" width="17" style="14" bestFit="1" customWidth="1"/>
    <col min="12758" max="12758" width="14.140625" style="14" bestFit="1" customWidth="1"/>
    <col min="12759" max="12759" width="11.140625" style="14" bestFit="1" customWidth="1"/>
    <col min="12760" max="12760" width="17" style="14" bestFit="1" customWidth="1"/>
    <col min="12761" max="12761" width="14.5703125" style="14" bestFit="1" customWidth="1"/>
    <col min="12762" max="12762" width="11.140625" style="14" bestFit="1" customWidth="1"/>
    <col min="12763" max="12763" width="9" style="14"/>
    <col min="12764" max="12764" width="11.140625" style="14" bestFit="1" customWidth="1"/>
    <col min="12765" max="12765" width="14.5703125" style="14" bestFit="1" customWidth="1"/>
    <col min="12766" max="12766" width="11.140625" style="14" bestFit="1" customWidth="1"/>
    <col min="12767" max="12767" width="9" style="14"/>
    <col min="12768" max="12768" width="13.140625" style="14" bestFit="1" customWidth="1"/>
    <col min="12769" max="12769" width="15.140625" style="14" bestFit="1" customWidth="1"/>
    <col min="12770" max="12771" width="14.5703125" style="14" bestFit="1" customWidth="1"/>
    <col min="12772" max="12772" width="14.140625" style="14" bestFit="1" customWidth="1"/>
    <col min="12773" max="12773" width="17" style="14" bestFit="1" customWidth="1"/>
    <col min="12774" max="12774" width="14.140625" style="14" bestFit="1" customWidth="1"/>
    <col min="12775" max="12775" width="11.140625" style="14" bestFit="1" customWidth="1"/>
    <col min="12776" max="12776" width="17" style="14" bestFit="1" customWidth="1"/>
    <col min="12777" max="12777" width="14.5703125" style="14" bestFit="1" customWidth="1"/>
    <col min="12778" max="12778" width="11.140625" style="14" bestFit="1" customWidth="1"/>
    <col min="12779" max="12779" width="9" style="14"/>
    <col min="12780" max="12780" width="11.140625" style="14" bestFit="1" customWidth="1"/>
    <col min="12781" max="12781" width="14.5703125" style="14" bestFit="1" customWidth="1"/>
    <col min="12782" max="12782" width="11.140625" style="14" bestFit="1" customWidth="1"/>
    <col min="12783" max="12783" width="9" style="14"/>
    <col min="12784" max="12784" width="13.140625" style="14" bestFit="1" customWidth="1"/>
    <col min="12785" max="12785" width="15.140625" style="14" bestFit="1" customWidth="1"/>
    <col min="12786" max="12787" width="14.5703125" style="14" bestFit="1" customWidth="1"/>
    <col min="12788" max="12788" width="14.140625" style="14" bestFit="1" customWidth="1"/>
    <col min="12789" max="12789" width="17" style="14" bestFit="1" customWidth="1"/>
    <col min="12790" max="12790" width="14.140625" style="14" bestFit="1" customWidth="1"/>
    <col min="12791" max="12791" width="11.140625" style="14" bestFit="1" customWidth="1"/>
    <col min="12792" max="12792" width="17" style="14" bestFit="1" customWidth="1"/>
    <col min="12793" max="12793" width="14.5703125" style="14" bestFit="1" customWidth="1"/>
    <col min="12794" max="12794" width="11.140625" style="14" bestFit="1" customWidth="1"/>
    <col min="12795" max="12795" width="9" style="14"/>
    <col min="12796" max="12796" width="9.140625" style="14" customWidth="1"/>
    <col min="12797" max="12797" width="0" style="14" hidden="1" customWidth="1"/>
    <col min="12798" max="12799" width="10.42578125" style="14" bestFit="1" customWidth="1"/>
    <col min="12800" max="12800" width="8.42578125" style="14" bestFit="1" customWidth="1"/>
    <col min="12801" max="12801" width="14.5703125" style="14" customWidth="1"/>
    <col min="12802" max="12802" width="14.140625" style="14" bestFit="1" customWidth="1"/>
    <col min="12803" max="12803" width="10.5703125" style="14" customWidth="1"/>
    <col min="12804" max="12804" width="11.85546875" style="14" customWidth="1"/>
    <col min="12805" max="12805" width="15.42578125" style="14" bestFit="1" customWidth="1"/>
    <col min="12806" max="12806" width="15.140625" style="14" bestFit="1" customWidth="1"/>
    <col min="12807" max="12807" width="11.42578125" style="14" bestFit="1" customWidth="1"/>
    <col min="12808" max="12808" width="9.42578125" style="14" bestFit="1" customWidth="1"/>
    <col min="12809" max="12809" width="13.5703125" style="14" customWidth="1"/>
    <col min="12810" max="12811" width="8.42578125" style="14" bestFit="1" customWidth="1"/>
    <col min="12812" max="12812" width="10.42578125" style="14" bestFit="1" customWidth="1"/>
    <col min="12813" max="12813" width="14.140625" style="14" customWidth="1"/>
    <col min="12814" max="12814" width="9" style="14"/>
    <col min="12815" max="12815" width="14.140625" style="14" bestFit="1" customWidth="1"/>
    <col min="12816" max="12875" width="9" style="14"/>
    <col min="12876" max="12876" width="11.140625" style="14" bestFit="1" customWidth="1"/>
    <col min="12877" max="12877" width="14.5703125" style="14" bestFit="1" customWidth="1"/>
    <col min="12878" max="12878" width="11.140625" style="14" bestFit="1" customWidth="1"/>
    <col min="12879" max="12879" width="9" style="14"/>
    <col min="12880" max="12880" width="13.140625" style="14" bestFit="1" customWidth="1"/>
    <col min="12881" max="12881" width="15.140625" style="14" bestFit="1" customWidth="1"/>
    <col min="12882" max="12883" width="14.5703125" style="14" bestFit="1" customWidth="1"/>
    <col min="12884" max="12884" width="14.140625" style="14" bestFit="1" customWidth="1"/>
    <col min="12885" max="12885" width="17" style="14" bestFit="1" customWidth="1"/>
    <col min="12886" max="12886" width="14.140625" style="14" bestFit="1" customWidth="1"/>
    <col min="12887" max="12887" width="11.140625" style="14" bestFit="1" customWidth="1"/>
    <col min="12888" max="12888" width="17" style="14" bestFit="1" customWidth="1"/>
    <col min="12889" max="12889" width="14.5703125" style="14" bestFit="1" customWidth="1"/>
    <col min="12890" max="12890" width="11.140625" style="14" bestFit="1" customWidth="1"/>
    <col min="12891" max="12891" width="9" style="14"/>
    <col min="12892" max="12892" width="11.140625" style="14" bestFit="1" customWidth="1"/>
    <col min="12893" max="12893" width="14.5703125" style="14" bestFit="1" customWidth="1"/>
    <col min="12894" max="12894" width="11.140625" style="14" bestFit="1" customWidth="1"/>
    <col min="12895" max="12895" width="9" style="14"/>
    <col min="12896" max="12896" width="13.140625" style="14" bestFit="1" customWidth="1"/>
    <col min="12897" max="12897" width="15.140625" style="14" bestFit="1" customWidth="1"/>
    <col min="12898" max="12899" width="14.5703125" style="14" bestFit="1" customWidth="1"/>
    <col min="12900" max="12900" width="14.140625" style="14" bestFit="1" customWidth="1"/>
    <col min="12901" max="12901" width="17" style="14" bestFit="1" customWidth="1"/>
    <col min="12902" max="12902" width="14.140625" style="14" bestFit="1" customWidth="1"/>
    <col min="12903" max="12903" width="11.140625" style="14" bestFit="1" customWidth="1"/>
    <col min="12904" max="12904" width="17" style="14" bestFit="1" customWidth="1"/>
    <col min="12905" max="12905" width="14.5703125" style="14" bestFit="1" customWidth="1"/>
    <col min="12906" max="12906" width="11.140625" style="14" bestFit="1" customWidth="1"/>
    <col min="12907" max="12907" width="9" style="14"/>
    <col min="12908" max="12908" width="11.140625" style="14" bestFit="1" customWidth="1"/>
    <col min="12909" max="12909" width="14.5703125" style="14" bestFit="1" customWidth="1"/>
    <col min="12910" max="12910" width="11.140625" style="14" bestFit="1" customWidth="1"/>
    <col min="12911" max="12911" width="9" style="14"/>
    <col min="12912" max="12912" width="13.140625" style="14" bestFit="1" customWidth="1"/>
    <col min="12913" max="12913" width="15.140625" style="14" bestFit="1" customWidth="1"/>
    <col min="12914" max="12915" width="14.5703125" style="14" bestFit="1" customWidth="1"/>
    <col min="12916" max="12916" width="14.140625" style="14" bestFit="1" customWidth="1"/>
    <col min="12917" max="12917" width="17" style="14" bestFit="1" customWidth="1"/>
    <col min="12918" max="12918" width="14.140625" style="14" bestFit="1" customWidth="1"/>
    <col min="12919" max="12919" width="11.140625" style="14" bestFit="1" customWidth="1"/>
    <col min="12920" max="12920" width="17" style="14" bestFit="1" customWidth="1"/>
    <col min="12921" max="12921" width="14.5703125" style="14" bestFit="1" customWidth="1"/>
    <col min="12922" max="12922" width="11.140625" style="14" bestFit="1" customWidth="1"/>
    <col min="12923" max="12923" width="9" style="14"/>
    <col min="12924" max="12924" width="11.140625" style="14" bestFit="1" customWidth="1"/>
    <col min="12925" max="12925" width="14.5703125" style="14" bestFit="1" customWidth="1"/>
    <col min="12926" max="12926" width="11.140625" style="14" bestFit="1" customWidth="1"/>
    <col min="12927" max="12927" width="9" style="14"/>
    <col min="12928" max="12928" width="13.140625" style="14" bestFit="1" customWidth="1"/>
    <col min="12929" max="12929" width="15.140625" style="14" bestFit="1" customWidth="1"/>
    <col min="12930" max="12931" width="14.5703125" style="14" bestFit="1" customWidth="1"/>
    <col min="12932" max="12932" width="14.140625" style="14" bestFit="1" customWidth="1"/>
    <col min="12933" max="12933" width="17" style="14" bestFit="1" customWidth="1"/>
    <col min="12934" max="12934" width="14.140625" style="14" bestFit="1" customWidth="1"/>
    <col min="12935" max="12935" width="11.140625" style="14" bestFit="1" customWidth="1"/>
    <col min="12936" max="12936" width="17" style="14" bestFit="1" customWidth="1"/>
    <col min="12937" max="12937" width="14.5703125" style="14" bestFit="1" customWidth="1"/>
    <col min="12938" max="12938" width="11.140625" style="14" bestFit="1" customWidth="1"/>
    <col min="12939" max="12939" width="9" style="14"/>
    <col min="12940" max="12940" width="11.140625" style="14" bestFit="1" customWidth="1"/>
    <col min="12941" max="12941" width="14.5703125" style="14" bestFit="1" customWidth="1"/>
    <col min="12942" max="12942" width="11.140625" style="14" bestFit="1" customWidth="1"/>
    <col min="12943" max="12943" width="9" style="14"/>
    <col min="12944" max="12944" width="13.140625" style="14" bestFit="1" customWidth="1"/>
    <col min="12945" max="12945" width="15.140625" style="14" bestFit="1" customWidth="1"/>
    <col min="12946" max="12947" width="14.5703125" style="14" bestFit="1" customWidth="1"/>
    <col min="12948" max="12948" width="14.140625" style="14" bestFit="1" customWidth="1"/>
    <col min="12949" max="12949" width="17" style="14" bestFit="1" customWidth="1"/>
    <col min="12950" max="12950" width="14.140625" style="14" bestFit="1" customWidth="1"/>
    <col min="12951" max="12951" width="11.140625" style="14" bestFit="1" customWidth="1"/>
    <col min="12952" max="12952" width="17" style="14" bestFit="1" customWidth="1"/>
    <col min="12953" max="12953" width="14.5703125" style="14" bestFit="1" customWidth="1"/>
    <col min="12954" max="12954" width="11.140625" style="14" bestFit="1" customWidth="1"/>
    <col min="12955" max="12955" width="9" style="14"/>
    <col min="12956" max="12956" width="11.140625" style="14" bestFit="1" customWidth="1"/>
    <col min="12957" max="12957" width="14.5703125" style="14" bestFit="1" customWidth="1"/>
    <col min="12958" max="12958" width="11.140625" style="14" bestFit="1" customWidth="1"/>
    <col min="12959" max="12959" width="9" style="14"/>
    <col min="12960" max="12960" width="13.140625" style="14" bestFit="1" customWidth="1"/>
    <col min="12961" max="12961" width="15.140625" style="14" bestFit="1" customWidth="1"/>
    <col min="12962" max="12963" width="14.5703125" style="14" bestFit="1" customWidth="1"/>
    <col min="12964" max="12964" width="14.140625" style="14" bestFit="1" customWidth="1"/>
    <col min="12965" max="12965" width="17" style="14" bestFit="1" customWidth="1"/>
    <col min="12966" max="12966" width="14.140625" style="14" bestFit="1" customWidth="1"/>
    <col min="12967" max="12967" width="11.140625" style="14" bestFit="1" customWidth="1"/>
    <col min="12968" max="12968" width="17" style="14" bestFit="1" customWidth="1"/>
    <col min="12969" max="12969" width="14.5703125" style="14" bestFit="1" customWidth="1"/>
    <col min="12970" max="12970" width="11.140625" style="14" bestFit="1" customWidth="1"/>
    <col min="12971" max="12971" width="9" style="14"/>
    <col min="12972" max="12972" width="11.140625" style="14" bestFit="1" customWidth="1"/>
    <col min="12973" max="12973" width="14.5703125" style="14" bestFit="1" customWidth="1"/>
    <col min="12974" max="12974" width="11.140625" style="14" bestFit="1" customWidth="1"/>
    <col min="12975" max="12975" width="9" style="14"/>
    <col min="12976" max="12976" width="13.140625" style="14" bestFit="1" customWidth="1"/>
    <col min="12977" max="12977" width="15.140625" style="14" bestFit="1" customWidth="1"/>
    <col min="12978" max="12979" width="14.5703125" style="14" bestFit="1" customWidth="1"/>
    <col min="12980" max="12980" width="14.140625" style="14" bestFit="1" customWidth="1"/>
    <col min="12981" max="12981" width="17" style="14" bestFit="1" customWidth="1"/>
    <col min="12982" max="12982" width="14.140625" style="14" bestFit="1" customWidth="1"/>
    <col min="12983" max="12983" width="11.140625" style="14" bestFit="1" customWidth="1"/>
    <col min="12984" max="12984" width="17" style="14" bestFit="1" customWidth="1"/>
    <col min="12985" max="12985" width="14.5703125" style="14" bestFit="1" customWidth="1"/>
    <col min="12986" max="12986" width="11.140625" style="14" bestFit="1" customWidth="1"/>
    <col min="12987" max="12987" width="9" style="14"/>
    <col min="12988" max="12988" width="11.140625" style="14" bestFit="1" customWidth="1"/>
    <col min="12989" max="12989" width="14.5703125" style="14" bestFit="1" customWidth="1"/>
    <col min="12990" max="12990" width="11.140625" style="14" bestFit="1" customWidth="1"/>
    <col min="12991" max="12991" width="9" style="14"/>
    <col min="12992" max="12992" width="13.140625" style="14" bestFit="1" customWidth="1"/>
    <col min="12993" max="12993" width="15.140625" style="14" bestFit="1" customWidth="1"/>
    <col min="12994" max="12995" width="14.5703125" style="14" bestFit="1" customWidth="1"/>
    <col min="12996" max="12996" width="14.140625" style="14" bestFit="1" customWidth="1"/>
    <col min="12997" max="12997" width="17" style="14" bestFit="1" customWidth="1"/>
    <col min="12998" max="12998" width="14.140625" style="14" bestFit="1" customWidth="1"/>
    <col min="12999" max="12999" width="11.140625" style="14" bestFit="1" customWidth="1"/>
    <col min="13000" max="13000" width="17" style="14" bestFit="1" customWidth="1"/>
    <col min="13001" max="13001" width="14.5703125" style="14" bestFit="1" customWidth="1"/>
    <col min="13002" max="13002" width="11.140625" style="14" bestFit="1" customWidth="1"/>
    <col min="13003" max="13003" width="9" style="14"/>
    <col min="13004" max="13004" width="11.140625" style="14" bestFit="1" customWidth="1"/>
    <col min="13005" max="13005" width="14.5703125" style="14" bestFit="1" customWidth="1"/>
    <col min="13006" max="13006" width="11.140625" style="14" bestFit="1" customWidth="1"/>
    <col min="13007" max="13007" width="9" style="14"/>
    <col min="13008" max="13008" width="13.140625" style="14" bestFit="1" customWidth="1"/>
    <col min="13009" max="13009" width="15.140625" style="14" bestFit="1" customWidth="1"/>
    <col min="13010" max="13011" width="14.5703125" style="14" bestFit="1" customWidth="1"/>
    <col min="13012" max="13012" width="14.140625" style="14" bestFit="1" customWidth="1"/>
    <col min="13013" max="13013" width="17" style="14" bestFit="1" customWidth="1"/>
    <col min="13014" max="13014" width="14.140625" style="14" bestFit="1" customWidth="1"/>
    <col min="13015" max="13015" width="11.140625" style="14" bestFit="1" customWidth="1"/>
    <col min="13016" max="13016" width="17" style="14" bestFit="1" customWidth="1"/>
    <col min="13017" max="13017" width="14.5703125" style="14" bestFit="1" customWidth="1"/>
    <col min="13018" max="13018" width="11.140625" style="14" bestFit="1" customWidth="1"/>
    <col min="13019" max="13019" width="9" style="14"/>
    <col min="13020" max="13020" width="11.140625" style="14" bestFit="1" customWidth="1"/>
    <col min="13021" max="13021" width="14.5703125" style="14" bestFit="1" customWidth="1"/>
    <col min="13022" max="13022" width="11.140625" style="14" bestFit="1" customWidth="1"/>
    <col min="13023" max="13023" width="9" style="14"/>
    <col min="13024" max="13024" width="13.140625" style="14" bestFit="1" customWidth="1"/>
    <col min="13025" max="13025" width="15.140625" style="14" bestFit="1" customWidth="1"/>
    <col min="13026" max="13027" width="14.5703125" style="14" bestFit="1" customWidth="1"/>
    <col min="13028" max="13028" width="14.140625" style="14" bestFit="1" customWidth="1"/>
    <col min="13029" max="13029" width="17" style="14" bestFit="1" customWidth="1"/>
    <col min="13030" max="13030" width="14.140625" style="14" bestFit="1" customWidth="1"/>
    <col min="13031" max="13031" width="11.140625" style="14" bestFit="1" customWidth="1"/>
    <col min="13032" max="13032" width="17" style="14" bestFit="1" customWidth="1"/>
    <col min="13033" max="13033" width="14.5703125" style="14" bestFit="1" customWidth="1"/>
    <col min="13034" max="13034" width="11.140625" style="14" bestFit="1" customWidth="1"/>
    <col min="13035" max="13035" width="9" style="14"/>
    <col min="13036" max="13036" width="11.140625" style="14" bestFit="1" customWidth="1"/>
    <col min="13037" max="13037" width="14.5703125" style="14" bestFit="1" customWidth="1"/>
    <col min="13038" max="13038" width="11.140625" style="14" bestFit="1" customWidth="1"/>
    <col min="13039" max="13039" width="9" style="14"/>
    <col min="13040" max="13040" width="13.140625" style="14" bestFit="1" customWidth="1"/>
    <col min="13041" max="13041" width="15.140625" style="14" bestFit="1" customWidth="1"/>
    <col min="13042" max="13043" width="14.5703125" style="14" bestFit="1" customWidth="1"/>
    <col min="13044" max="13044" width="14.140625" style="14" bestFit="1" customWidth="1"/>
    <col min="13045" max="13045" width="17" style="14" bestFit="1" customWidth="1"/>
    <col min="13046" max="13046" width="14.140625" style="14" bestFit="1" customWidth="1"/>
    <col min="13047" max="13047" width="11.140625" style="14" bestFit="1" customWidth="1"/>
    <col min="13048" max="13048" width="17" style="14" bestFit="1" customWidth="1"/>
    <col min="13049" max="13049" width="14.5703125" style="14" bestFit="1" customWidth="1"/>
    <col min="13050" max="13050" width="11.140625" style="14" bestFit="1" customWidth="1"/>
    <col min="13051" max="13051" width="9" style="14"/>
    <col min="13052" max="13052" width="9.140625" style="14" customWidth="1"/>
    <col min="13053" max="13053" width="0" style="14" hidden="1" customWidth="1"/>
    <col min="13054" max="13055" width="10.42578125" style="14" bestFit="1" customWidth="1"/>
    <col min="13056" max="13056" width="8.42578125" style="14" bestFit="1" customWidth="1"/>
    <col min="13057" max="13057" width="14.5703125" style="14" customWidth="1"/>
    <col min="13058" max="13058" width="14.140625" style="14" bestFit="1" customWidth="1"/>
    <col min="13059" max="13059" width="10.5703125" style="14" customWidth="1"/>
    <col min="13060" max="13060" width="11.85546875" style="14" customWidth="1"/>
    <col min="13061" max="13061" width="15.42578125" style="14" bestFit="1" customWidth="1"/>
    <col min="13062" max="13062" width="15.140625" style="14" bestFit="1" customWidth="1"/>
    <col min="13063" max="13063" width="11.42578125" style="14" bestFit="1" customWidth="1"/>
    <col min="13064" max="13064" width="9.42578125" style="14" bestFit="1" customWidth="1"/>
    <col min="13065" max="13065" width="13.5703125" style="14" customWidth="1"/>
    <col min="13066" max="13067" width="8.42578125" style="14" bestFit="1" customWidth="1"/>
    <col min="13068" max="13068" width="10.42578125" style="14" bestFit="1" customWidth="1"/>
    <col min="13069" max="13069" width="14.140625" style="14" customWidth="1"/>
    <col min="13070" max="13070" width="9" style="14"/>
    <col min="13071" max="13071" width="14.140625" style="14" bestFit="1" customWidth="1"/>
    <col min="13072" max="13131" width="9" style="14"/>
    <col min="13132" max="13132" width="11.140625" style="14" bestFit="1" customWidth="1"/>
    <col min="13133" max="13133" width="14.5703125" style="14" bestFit="1" customWidth="1"/>
    <col min="13134" max="13134" width="11.140625" style="14" bestFit="1" customWidth="1"/>
    <col min="13135" max="13135" width="9" style="14"/>
    <col min="13136" max="13136" width="13.140625" style="14" bestFit="1" customWidth="1"/>
    <col min="13137" max="13137" width="15.140625" style="14" bestFit="1" customWidth="1"/>
    <col min="13138" max="13139" width="14.5703125" style="14" bestFit="1" customWidth="1"/>
    <col min="13140" max="13140" width="14.140625" style="14" bestFit="1" customWidth="1"/>
    <col min="13141" max="13141" width="17" style="14" bestFit="1" customWidth="1"/>
    <col min="13142" max="13142" width="14.140625" style="14" bestFit="1" customWidth="1"/>
    <col min="13143" max="13143" width="11.140625" style="14" bestFit="1" customWidth="1"/>
    <col min="13144" max="13144" width="17" style="14" bestFit="1" customWidth="1"/>
    <col min="13145" max="13145" width="14.5703125" style="14" bestFit="1" customWidth="1"/>
    <col min="13146" max="13146" width="11.140625" style="14" bestFit="1" customWidth="1"/>
    <col min="13147" max="13147" width="9" style="14"/>
    <col min="13148" max="13148" width="11.140625" style="14" bestFit="1" customWidth="1"/>
    <col min="13149" max="13149" width="14.5703125" style="14" bestFit="1" customWidth="1"/>
    <col min="13150" max="13150" width="11.140625" style="14" bestFit="1" customWidth="1"/>
    <col min="13151" max="13151" width="9" style="14"/>
    <col min="13152" max="13152" width="13.140625" style="14" bestFit="1" customWidth="1"/>
    <col min="13153" max="13153" width="15.140625" style="14" bestFit="1" customWidth="1"/>
    <col min="13154" max="13155" width="14.5703125" style="14" bestFit="1" customWidth="1"/>
    <col min="13156" max="13156" width="14.140625" style="14" bestFit="1" customWidth="1"/>
    <col min="13157" max="13157" width="17" style="14" bestFit="1" customWidth="1"/>
    <col min="13158" max="13158" width="14.140625" style="14" bestFit="1" customWidth="1"/>
    <col min="13159" max="13159" width="11.140625" style="14" bestFit="1" customWidth="1"/>
    <col min="13160" max="13160" width="17" style="14" bestFit="1" customWidth="1"/>
    <col min="13161" max="13161" width="14.5703125" style="14" bestFit="1" customWidth="1"/>
    <col min="13162" max="13162" width="11.140625" style="14" bestFit="1" customWidth="1"/>
    <col min="13163" max="13163" width="9" style="14"/>
    <col min="13164" max="13164" width="11.140625" style="14" bestFit="1" customWidth="1"/>
    <col min="13165" max="13165" width="14.5703125" style="14" bestFit="1" customWidth="1"/>
    <col min="13166" max="13166" width="11.140625" style="14" bestFit="1" customWidth="1"/>
    <col min="13167" max="13167" width="9" style="14"/>
    <col min="13168" max="13168" width="13.140625" style="14" bestFit="1" customWidth="1"/>
    <col min="13169" max="13169" width="15.140625" style="14" bestFit="1" customWidth="1"/>
    <col min="13170" max="13171" width="14.5703125" style="14" bestFit="1" customWidth="1"/>
    <col min="13172" max="13172" width="14.140625" style="14" bestFit="1" customWidth="1"/>
    <col min="13173" max="13173" width="17" style="14" bestFit="1" customWidth="1"/>
    <col min="13174" max="13174" width="14.140625" style="14" bestFit="1" customWidth="1"/>
    <col min="13175" max="13175" width="11.140625" style="14" bestFit="1" customWidth="1"/>
    <col min="13176" max="13176" width="17" style="14" bestFit="1" customWidth="1"/>
    <col min="13177" max="13177" width="14.5703125" style="14" bestFit="1" customWidth="1"/>
    <col min="13178" max="13178" width="11.140625" style="14" bestFit="1" customWidth="1"/>
    <col min="13179" max="13179" width="9" style="14"/>
    <col min="13180" max="13180" width="11.140625" style="14" bestFit="1" customWidth="1"/>
    <col min="13181" max="13181" width="14.5703125" style="14" bestFit="1" customWidth="1"/>
    <col min="13182" max="13182" width="11.140625" style="14" bestFit="1" customWidth="1"/>
    <col min="13183" max="13183" width="9" style="14"/>
    <col min="13184" max="13184" width="13.140625" style="14" bestFit="1" customWidth="1"/>
    <col min="13185" max="13185" width="15.140625" style="14" bestFit="1" customWidth="1"/>
    <col min="13186" max="13187" width="14.5703125" style="14" bestFit="1" customWidth="1"/>
    <col min="13188" max="13188" width="14.140625" style="14" bestFit="1" customWidth="1"/>
    <col min="13189" max="13189" width="17" style="14" bestFit="1" customWidth="1"/>
    <col min="13190" max="13190" width="14.140625" style="14" bestFit="1" customWidth="1"/>
    <col min="13191" max="13191" width="11.140625" style="14" bestFit="1" customWidth="1"/>
    <col min="13192" max="13192" width="17" style="14" bestFit="1" customWidth="1"/>
    <col min="13193" max="13193" width="14.5703125" style="14" bestFit="1" customWidth="1"/>
    <col min="13194" max="13194" width="11.140625" style="14" bestFit="1" customWidth="1"/>
    <col min="13195" max="13195" width="9" style="14"/>
    <col min="13196" max="13196" width="11.140625" style="14" bestFit="1" customWidth="1"/>
    <col min="13197" max="13197" width="14.5703125" style="14" bestFit="1" customWidth="1"/>
    <col min="13198" max="13198" width="11.140625" style="14" bestFit="1" customWidth="1"/>
    <col min="13199" max="13199" width="9" style="14"/>
    <col min="13200" max="13200" width="13.140625" style="14" bestFit="1" customWidth="1"/>
    <col min="13201" max="13201" width="15.140625" style="14" bestFit="1" customWidth="1"/>
    <col min="13202" max="13203" width="14.5703125" style="14" bestFit="1" customWidth="1"/>
    <col min="13204" max="13204" width="14.140625" style="14" bestFit="1" customWidth="1"/>
    <col min="13205" max="13205" width="17" style="14" bestFit="1" customWidth="1"/>
    <col min="13206" max="13206" width="14.140625" style="14" bestFit="1" customWidth="1"/>
    <col min="13207" max="13207" width="11.140625" style="14" bestFit="1" customWidth="1"/>
    <col min="13208" max="13208" width="17" style="14" bestFit="1" customWidth="1"/>
    <col min="13209" max="13209" width="14.5703125" style="14" bestFit="1" customWidth="1"/>
    <col min="13210" max="13210" width="11.140625" style="14" bestFit="1" customWidth="1"/>
    <col min="13211" max="13211" width="9" style="14"/>
    <col min="13212" max="13212" width="11.140625" style="14" bestFit="1" customWidth="1"/>
    <col min="13213" max="13213" width="14.5703125" style="14" bestFit="1" customWidth="1"/>
    <col min="13214" max="13214" width="11.140625" style="14" bestFit="1" customWidth="1"/>
    <col min="13215" max="13215" width="9" style="14"/>
    <col min="13216" max="13216" width="13.140625" style="14" bestFit="1" customWidth="1"/>
    <col min="13217" max="13217" width="15.140625" style="14" bestFit="1" customWidth="1"/>
    <col min="13218" max="13219" width="14.5703125" style="14" bestFit="1" customWidth="1"/>
    <col min="13220" max="13220" width="14.140625" style="14" bestFit="1" customWidth="1"/>
    <col min="13221" max="13221" width="17" style="14" bestFit="1" customWidth="1"/>
    <col min="13222" max="13222" width="14.140625" style="14" bestFit="1" customWidth="1"/>
    <col min="13223" max="13223" width="11.140625" style="14" bestFit="1" customWidth="1"/>
    <col min="13224" max="13224" width="17" style="14" bestFit="1" customWidth="1"/>
    <col min="13225" max="13225" width="14.5703125" style="14" bestFit="1" customWidth="1"/>
    <col min="13226" max="13226" width="11.140625" style="14" bestFit="1" customWidth="1"/>
    <col min="13227" max="13227" width="9" style="14"/>
    <col min="13228" max="13228" width="11.140625" style="14" bestFit="1" customWidth="1"/>
    <col min="13229" max="13229" width="14.5703125" style="14" bestFit="1" customWidth="1"/>
    <col min="13230" max="13230" width="11.140625" style="14" bestFit="1" customWidth="1"/>
    <col min="13231" max="13231" width="9" style="14"/>
    <col min="13232" max="13232" width="13.140625" style="14" bestFit="1" customWidth="1"/>
    <col min="13233" max="13233" width="15.140625" style="14" bestFit="1" customWidth="1"/>
    <col min="13234" max="13235" width="14.5703125" style="14" bestFit="1" customWidth="1"/>
    <col min="13236" max="13236" width="14.140625" style="14" bestFit="1" customWidth="1"/>
    <col min="13237" max="13237" width="17" style="14" bestFit="1" customWidth="1"/>
    <col min="13238" max="13238" width="14.140625" style="14" bestFit="1" customWidth="1"/>
    <col min="13239" max="13239" width="11.140625" style="14" bestFit="1" customWidth="1"/>
    <col min="13240" max="13240" width="17" style="14" bestFit="1" customWidth="1"/>
    <col min="13241" max="13241" width="14.5703125" style="14" bestFit="1" customWidth="1"/>
    <col min="13242" max="13242" width="11.140625" style="14" bestFit="1" customWidth="1"/>
    <col min="13243" max="13243" width="9" style="14"/>
    <col min="13244" max="13244" width="11.140625" style="14" bestFit="1" customWidth="1"/>
    <col min="13245" max="13245" width="14.5703125" style="14" bestFit="1" customWidth="1"/>
    <col min="13246" max="13246" width="11.140625" style="14" bestFit="1" customWidth="1"/>
    <col min="13247" max="13247" width="9" style="14"/>
    <col min="13248" max="13248" width="13.140625" style="14" bestFit="1" customWidth="1"/>
    <col min="13249" max="13249" width="15.140625" style="14" bestFit="1" customWidth="1"/>
    <col min="13250" max="13251" width="14.5703125" style="14" bestFit="1" customWidth="1"/>
    <col min="13252" max="13252" width="14.140625" style="14" bestFit="1" customWidth="1"/>
    <col min="13253" max="13253" width="17" style="14" bestFit="1" customWidth="1"/>
    <col min="13254" max="13254" width="14.140625" style="14" bestFit="1" customWidth="1"/>
    <col min="13255" max="13255" width="11.140625" style="14" bestFit="1" customWidth="1"/>
    <col min="13256" max="13256" width="17" style="14" bestFit="1" customWidth="1"/>
    <col min="13257" max="13257" width="14.5703125" style="14" bestFit="1" customWidth="1"/>
    <col min="13258" max="13258" width="11.140625" style="14" bestFit="1" customWidth="1"/>
    <col min="13259" max="13259" width="9" style="14"/>
    <col min="13260" max="13260" width="11.140625" style="14" bestFit="1" customWidth="1"/>
    <col min="13261" max="13261" width="14.5703125" style="14" bestFit="1" customWidth="1"/>
    <col min="13262" max="13262" width="11.140625" style="14" bestFit="1" customWidth="1"/>
    <col min="13263" max="13263" width="9" style="14"/>
    <col min="13264" max="13264" width="13.140625" style="14" bestFit="1" customWidth="1"/>
    <col min="13265" max="13265" width="15.140625" style="14" bestFit="1" customWidth="1"/>
    <col min="13266" max="13267" width="14.5703125" style="14" bestFit="1" customWidth="1"/>
    <col min="13268" max="13268" width="14.140625" style="14" bestFit="1" customWidth="1"/>
    <col min="13269" max="13269" width="17" style="14" bestFit="1" customWidth="1"/>
    <col min="13270" max="13270" width="14.140625" style="14" bestFit="1" customWidth="1"/>
    <col min="13271" max="13271" width="11.140625" style="14" bestFit="1" customWidth="1"/>
    <col min="13272" max="13272" width="17" style="14" bestFit="1" customWidth="1"/>
    <col min="13273" max="13273" width="14.5703125" style="14" bestFit="1" customWidth="1"/>
    <col min="13274" max="13274" width="11.140625" style="14" bestFit="1" customWidth="1"/>
    <col min="13275" max="13275" width="9" style="14"/>
    <col min="13276" max="13276" width="11.140625" style="14" bestFit="1" customWidth="1"/>
    <col min="13277" max="13277" width="14.5703125" style="14" bestFit="1" customWidth="1"/>
    <col min="13278" max="13278" width="11.140625" style="14" bestFit="1" customWidth="1"/>
    <col min="13279" max="13279" width="9" style="14"/>
    <col min="13280" max="13280" width="13.140625" style="14" bestFit="1" customWidth="1"/>
    <col min="13281" max="13281" width="15.140625" style="14" bestFit="1" customWidth="1"/>
    <col min="13282" max="13283" width="14.5703125" style="14" bestFit="1" customWidth="1"/>
    <col min="13284" max="13284" width="14.140625" style="14" bestFit="1" customWidth="1"/>
    <col min="13285" max="13285" width="17" style="14" bestFit="1" customWidth="1"/>
    <col min="13286" max="13286" width="14.140625" style="14" bestFit="1" customWidth="1"/>
    <col min="13287" max="13287" width="11.140625" style="14" bestFit="1" customWidth="1"/>
    <col min="13288" max="13288" width="17" style="14" bestFit="1" customWidth="1"/>
    <col min="13289" max="13289" width="14.5703125" style="14" bestFit="1" customWidth="1"/>
    <col min="13290" max="13290" width="11.140625" style="14" bestFit="1" customWidth="1"/>
    <col min="13291" max="13291" width="9" style="14"/>
    <col min="13292" max="13292" width="11.140625" style="14" bestFit="1" customWidth="1"/>
    <col min="13293" max="13293" width="14.5703125" style="14" bestFit="1" customWidth="1"/>
    <col min="13294" max="13294" width="11.140625" style="14" bestFit="1" customWidth="1"/>
    <col min="13295" max="13295" width="9" style="14"/>
    <col min="13296" max="13296" width="13.140625" style="14" bestFit="1" customWidth="1"/>
    <col min="13297" max="13297" width="15.140625" style="14" bestFit="1" customWidth="1"/>
    <col min="13298" max="13299" width="14.5703125" style="14" bestFit="1" customWidth="1"/>
    <col min="13300" max="13300" width="14.140625" style="14" bestFit="1" customWidth="1"/>
    <col min="13301" max="13301" width="17" style="14" bestFit="1" customWidth="1"/>
    <col min="13302" max="13302" width="14.140625" style="14" bestFit="1" customWidth="1"/>
    <col min="13303" max="13303" width="11.140625" style="14" bestFit="1" customWidth="1"/>
    <col min="13304" max="13304" width="17" style="14" bestFit="1" customWidth="1"/>
    <col min="13305" max="13305" width="14.5703125" style="14" bestFit="1" customWidth="1"/>
    <col min="13306" max="13306" width="11.140625" style="14" bestFit="1" customWidth="1"/>
    <col min="13307" max="13307" width="9" style="14"/>
    <col min="13308" max="13308" width="9.140625" style="14" customWidth="1"/>
    <col min="13309" max="13309" width="0" style="14" hidden="1" customWidth="1"/>
    <col min="13310" max="13311" width="10.42578125" style="14" bestFit="1" customWidth="1"/>
    <col min="13312" max="13312" width="8.42578125" style="14" bestFit="1" customWidth="1"/>
    <col min="13313" max="13313" width="14.5703125" style="14" customWidth="1"/>
    <col min="13314" max="13314" width="14.140625" style="14" bestFit="1" customWidth="1"/>
    <col min="13315" max="13315" width="10.5703125" style="14" customWidth="1"/>
    <col min="13316" max="13316" width="11.85546875" style="14" customWidth="1"/>
    <col min="13317" max="13317" width="15.42578125" style="14" bestFit="1" customWidth="1"/>
    <col min="13318" max="13318" width="15.140625" style="14" bestFit="1" customWidth="1"/>
    <col min="13319" max="13319" width="11.42578125" style="14" bestFit="1" customWidth="1"/>
    <col min="13320" max="13320" width="9.42578125" style="14" bestFit="1" customWidth="1"/>
    <col min="13321" max="13321" width="13.5703125" style="14" customWidth="1"/>
    <col min="13322" max="13323" width="8.42578125" style="14" bestFit="1" customWidth="1"/>
    <col min="13324" max="13324" width="10.42578125" style="14" bestFit="1" customWidth="1"/>
    <col min="13325" max="13325" width="14.140625" style="14" customWidth="1"/>
    <col min="13326" max="13326" width="9" style="14"/>
    <col min="13327" max="13327" width="14.140625" style="14" bestFit="1" customWidth="1"/>
    <col min="13328" max="13387" width="9" style="14"/>
    <col min="13388" max="13388" width="11.140625" style="14" bestFit="1" customWidth="1"/>
    <col min="13389" max="13389" width="14.5703125" style="14" bestFit="1" customWidth="1"/>
    <col min="13390" max="13390" width="11.140625" style="14" bestFit="1" customWidth="1"/>
    <col min="13391" max="13391" width="9" style="14"/>
    <col min="13392" max="13392" width="13.140625" style="14" bestFit="1" customWidth="1"/>
    <col min="13393" max="13393" width="15.140625" style="14" bestFit="1" customWidth="1"/>
    <col min="13394" max="13395" width="14.5703125" style="14" bestFit="1" customWidth="1"/>
    <col min="13396" max="13396" width="14.140625" style="14" bestFit="1" customWidth="1"/>
    <col min="13397" max="13397" width="17" style="14" bestFit="1" customWidth="1"/>
    <col min="13398" max="13398" width="14.140625" style="14" bestFit="1" customWidth="1"/>
    <col min="13399" max="13399" width="11.140625" style="14" bestFit="1" customWidth="1"/>
    <col min="13400" max="13400" width="17" style="14" bestFit="1" customWidth="1"/>
    <col min="13401" max="13401" width="14.5703125" style="14" bestFit="1" customWidth="1"/>
    <col min="13402" max="13402" width="11.140625" style="14" bestFit="1" customWidth="1"/>
    <col min="13403" max="13403" width="9" style="14"/>
    <col min="13404" max="13404" width="11.140625" style="14" bestFit="1" customWidth="1"/>
    <col min="13405" max="13405" width="14.5703125" style="14" bestFit="1" customWidth="1"/>
    <col min="13406" max="13406" width="11.140625" style="14" bestFit="1" customWidth="1"/>
    <col min="13407" max="13407" width="9" style="14"/>
    <col min="13408" max="13408" width="13.140625" style="14" bestFit="1" customWidth="1"/>
    <col min="13409" max="13409" width="15.140625" style="14" bestFit="1" customWidth="1"/>
    <col min="13410" max="13411" width="14.5703125" style="14" bestFit="1" customWidth="1"/>
    <col min="13412" max="13412" width="14.140625" style="14" bestFit="1" customWidth="1"/>
    <col min="13413" max="13413" width="17" style="14" bestFit="1" customWidth="1"/>
    <col min="13414" max="13414" width="14.140625" style="14" bestFit="1" customWidth="1"/>
    <col min="13415" max="13415" width="11.140625" style="14" bestFit="1" customWidth="1"/>
    <col min="13416" max="13416" width="17" style="14" bestFit="1" customWidth="1"/>
    <col min="13417" max="13417" width="14.5703125" style="14" bestFit="1" customWidth="1"/>
    <col min="13418" max="13418" width="11.140625" style="14" bestFit="1" customWidth="1"/>
    <col min="13419" max="13419" width="9" style="14"/>
    <col min="13420" max="13420" width="11.140625" style="14" bestFit="1" customWidth="1"/>
    <col min="13421" max="13421" width="14.5703125" style="14" bestFit="1" customWidth="1"/>
    <col min="13422" max="13422" width="11.140625" style="14" bestFit="1" customWidth="1"/>
    <col min="13423" max="13423" width="9" style="14"/>
    <col min="13424" max="13424" width="13.140625" style="14" bestFit="1" customWidth="1"/>
    <col min="13425" max="13425" width="15.140625" style="14" bestFit="1" customWidth="1"/>
    <col min="13426" max="13427" width="14.5703125" style="14" bestFit="1" customWidth="1"/>
    <col min="13428" max="13428" width="14.140625" style="14" bestFit="1" customWidth="1"/>
    <col min="13429" max="13429" width="17" style="14" bestFit="1" customWidth="1"/>
    <col min="13430" max="13430" width="14.140625" style="14" bestFit="1" customWidth="1"/>
    <col min="13431" max="13431" width="11.140625" style="14" bestFit="1" customWidth="1"/>
    <col min="13432" max="13432" width="17" style="14" bestFit="1" customWidth="1"/>
    <col min="13433" max="13433" width="14.5703125" style="14" bestFit="1" customWidth="1"/>
    <col min="13434" max="13434" width="11.140625" style="14" bestFit="1" customWidth="1"/>
    <col min="13435" max="13435" width="9" style="14"/>
    <col min="13436" max="13436" width="11.140625" style="14" bestFit="1" customWidth="1"/>
    <col min="13437" max="13437" width="14.5703125" style="14" bestFit="1" customWidth="1"/>
    <col min="13438" max="13438" width="11.140625" style="14" bestFit="1" customWidth="1"/>
    <col min="13439" max="13439" width="9" style="14"/>
    <col min="13440" max="13440" width="13.140625" style="14" bestFit="1" customWidth="1"/>
    <col min="13441" max="13441" width="15.140625" style="14" bestFit="1" customWidth="1"/>
    <col min="13442" max="13443" width="14.5703125" style="14" bestFit="1" customWidth="1"/>
    <col min="13444" max="13444" width="14.140625" style="14" bestFit="1" customWidth="1"/>
    <col min="13445" max="13445" width="17" style="14" bestFit="1" customWidth="1"/>
    <col min="13446" max="13446" width="14.140625" style="14" bestFit="1" customWidth="1"/>
    <col min="13447" max="13447" width="11.140625" style="14" bestFit="1" customWidth="1"/>
    <col min="13448" max="13448" width="17" style="14" bestFit="1" customWidth="1"/>
    <col min="13449" max="13449" width="14.5703125" style="14" bestFit="1" customWidth="1"/>
    <col min="13450" max="13450" width="11.140625" style="14" bestFit="1" customWidth="1"/>
    <col min="13451" max="13451" width="9" style="14"/>
    <col min="13452" max="13452" width="11.140625" style="14" bestFit="1" customWidth="1"/>
    <col min="13453" max="13453" width="14.5703125" style="14" bestFit="1" customWidth="1"/>
    <col min="13454" max="13454" width="11.140625" style="14" bestFit="1" customWidth="1"/>
    <col min="13455" max="13455" width="9" style="14"/>
    <col min="13456" max="13456" width="13.140625" style="14" bestFit="1" customWidth="1"/>
    <col min="13457" max="13457" width="15.140625" style="14" bestFit="1" customWidth="1"/>
    <col min="13458" max="13459" width="14.5703125" style="14" bestFit="1" customWidth="1"/>
    <col min="13460" max="13460" width="14.140625" style="14" bestFit="1" customWidth="1"/>
    <col min="13461" max="13461" width="17" style="14" bestFit="1" customWidth="1"/>
    <col min="13462" max="13462" width="14.140625" style="14" bestFit="1" customWidth="1"/>
    <col min="13463" max="13463" width="11.140625" style="14" bestFit="1" customWidth="1"/>
    <col min="13464" max="13464" width="17" style="14" bestFit="1" customWidth="1"/>
    <col min="13465" max="13465" width="14.5703125" style="14" bestFit="1" customWidth="1"/>
    <col min="13466" max="13466" width="11.140625" style="14" bestFit="1" customWidth="1"/>
    <col min="13467" max="13467" width="9" style="14"/>
    <col min="13468" max="13468" width="11.140625" style="14" bestFit="1" customWidth="1"/>
    <col min="13469" max="13469" width="14.5703125" style="14" bestFit="1" customWidth="1"/>
    <col min="13470" max="13470" width="11.140625" style="14" bestFit="1" customWidth="1"/>
    <col min="13471" max="13471" width="9" style="14"/>
    <col min="13472" max="13472" width="13.140625" style="14" bestFit="1" customWidth="1"/>
    <col min="13473" max="13473" width="15.140625" style="14" bestFit="1" customWidth="1"/>
    <col min="13474" max="13475" width="14.5703125" style="14" bestFit="1" customWidth="1"/>
    <col min="13476" max="13476" width="14.140625" style="14" bestFit="1" customWidth="1"/>
    <col min="13477" max="13477" width="17" style="14" bestFit="1" customWidth="1"/>
    <col min="13478" max="13478" width="14.140625" style="14" bestFit="1" customWidth="1"/>
    <col min="13479" max="13479" width="11.140625" style="14" bestFit="1" customWidth="1"/>
    <col min="13480" max="13480" width="17" style="14" bestFit="1" customWidth="1"/>
    <col min="13481" max="13481" width="14.5703125" style="14" bestFit="1" customWidth="1"/>
    <col min="13482" max="13482" width="11.140625" style="14" bestFit="1" customWidth="1"/>
    <col min="13483" max="13483" width="9" style="14"/>
    <col min="13484" max="13484" width="11.140625" style="14" bestFit="1" customWidth="1"/>
    <col min="13485" max="13485" width="14.5703125" style="14" bestFit="1" customWidth="1"/>
    <col min="13486" max="13486" width="11.140625" style="14" bestFit="1" customWidth="1"/>
    <col min="13487" max="13487" width="9" style="14"/>
    <col min="13488" max="13488" width="13.140625" style="14" bestFit="1" customWidth="1"/>
    <col min="13489" max="13489" width="15.140625" style="14" bestFit="1" customWidth="1"/>
    <col min="13490" max="13491" width="14.5703125" style="14" bestFit="1" customWidth="1"/>
    <col min="13492" max="13492" width="14.140625" style="14" bestFit="1" customWidth="1"/>
    <col min="13493" max="13493" width="17" style="14" bestFit="1" customWidth="1"/>
    <col min="13494" max="13494" width="14.140625" style="14" bestFit="1" customWidth="1"/>
    <col min="13495" max="13495" width="11.140625" style="14" bestFit="1" customWidth="1"/>
    <col min="13496" max="13496" width="17" style="14" bestFit="1" customWidth="1"/>
    <col min="13497" max="13497" width="14.5703125" style="14" bestFit="1" customWidth="1"/>
    <col min="13498" max="13498" width="11.140625" style="14" bestFit="1" customWidth="1"/>
    <col min="13499" max="13499" width="9" style="14"/>
    <col min="13500" max="13500" width="11.140625" style="14" bestFit="1" customWidth="1"/>
    <col min="13501" max="13501" width="14.5703125" style="14" bestFit="1" customWidth="1"/>
    <col min="13502" max="13502" width="11.140625" style="14" bestFit="1" customWidth="1"/>
    <col min="13503" max="13503" width="9" style="14"/>
    <col min="13504" max="13504" width="13.140625" style="14" bestFit="1" customWidth="1"/>
    <col min="13505" max="13505" width="15.140625" style="14" bestFit="1" customWidth="1"/>
    <col min="13506" max="13507" width="14.5703125" style="14" bestFit="1" customWidth="1"/>
    <col min="13508" max="13508" width="14.140625" style="14" bestFit="1" customWidth="1"/>
    <col min="13509" max="13509" width="17" style="14" bestFit="1" customWidth="1"/>
    <col min="13510" max="13510" width="14.140625" style="14" bestFit="1" customWidth="1"/>
    <col min="13511" max="13511" width="11.140625" style="14" bestFit="1" customWidth="1"/>
    <col min="13512" max="13512" width="17" style="14" bestFit="1" customWidth="1"/>
    <col min="13513" max="13513" width="14.5703125" style="14" bestFit="1" customWidth="1"/>
    <col min="13514" max="13514" width="11.140625" style="14" bestFit="1" customWidth="1"/>
    <col min="13515" max="13515" width="9" style="14"/>
    <col min="13516" max="13516" width="11.140625" style="14" bestFit="1" customWidth="1"/>
    <col min="13517" max="13517" width="14.5703125" style="14" bestFit="1" customWidth="1"/>
    <col min="13518" max="13518" width="11.140625" style="14" bestFit="1" customWidth="1"/>
    <col min="13519" max="13519" width="9" style="14"/>
    <col min="13520" max="13520" width="13.140625" style="14" bestFit="1" customWidth="1"/>
    <col min="13521" max="13521" width="15.140625" style="14" bestFit="1" customWidth="1"/>
    <col min="13522" max="13523" width="14.5703125" style="14" bestFit="1" customWidth="1"/>
    <col min="13524" max="13524" width="14.140625" style="14" bestFit="1" customWidth="1"/>
    <col min="13525" max="13525" width="17" style="14" bestFit="1" customWidth="1"/>
    <col min="13526" max="13526" width="14.140625" style="14" bestFit="1" customWidth="1"/>
    <col min="13527" max="13527" width="11.140625" style="14" bestFit="1" customWidth="1"/>
    <col min="13528" max="13528" width="17" style="14" bestFit="1" customWidth="1"/>
    <col min="13529" max="13529" width="14.5703125" style="14" bestFit="1" customWidth="1"/>
    <col min="13530" max="13530" width="11.140625" style="14" bestFit="1" customWidth="1"/>
    <col min="13531" max="13531" width="9" style="14"/>
    <col min="13532" max="13532" width="11.140625" style="14" bestFit="1" customWidth="1"/>
    <col min="13533" max="13533" width="14.5703125" style="14" bestFit="1" customWidth="1"/>
    <col min="13534" max="13534" width="11.140625" style="14" bestFit="1" customWidth="1"/>
    <col min="13535" max="13535" width="9" style="14"/>
    <col min="13536" max="13536" width="13.140625" style="14" bestFit="1" customWidth="1"/>
    <col min="13537" max="13537" width="15.140625" style="14" bestFit="1" customWidth="1"/>
    <col min="13538" max="13539" width="14.5703125" style="14" bestFit="1" customWidth="1"/>
    <col min="13540" max="13540" width="14.140625" style="14" bestFit="1" customWidth="1"/>
    <col min="13541" max="13541" width="17" style="14" bestFit="1" customWidth="1"/>
    <col min="13542" max="13542" width="14.140625" style="14" bestFit="1" customWidth="1"/>
    <col min="13543" max="13543" width="11.140625" style="14" bestFit="1" customWidth="1"/>
    <col min="13544" max="13544" width="17" style="14" bestFit="1" customWidth="1"/>
    <col min="13545" max="13545" width="14.5703125" style="14" bestFit="1" customWidth="1"/>
    <col min="13546" max="13546" width="11.140625" style="14" bestFit="1" customWidth="1"/>
    <col min="13547" max="13547" width="9" style="14"/>
    <col min="13548" max="13548" width="11.140625" style="14" bestFit="1" customWidth="1"/>
    <col min="13549" max="13549" width="14.5703125" style="14" bestFit="1" customWidth="1"/>
    <col min="13550" max="13550" width="11.140625" style="14" bestFit="1" customWidth="1"/>
    <col min="13551" max="13551" width="9" style="14"/>
    <col min="13552" max="13552" width="13.140625" style="14" bestFit="1" customWidth="1"/>
    <col min="13553" max="13553" width="15.140625" style="14" bestFit="1" customWidth="1"/>
    <col min="13554" max="13555" width="14.5703125" style="14" bestFit="1" customWidth="1"/>
    <col min="13556" max="13556" width="14.140625" style="14" bestFit="1" customWidth="1"/>
    <col min="13557" max="13557" width="17" style="14" bestFit="1" customWidth="1"/>
    <col min="13558" max="13558" width="14.140625" style="14" bestFit="1" customWidth="1"/>
    <col min="13559" max="13559" width="11.140625" style="14" bestFit="1" customWidth="1"/>
    <col min="13560" max="13560" width="17" style="14" bestFit="1" customWidth="1"/>
    <col min="13561" max="13561" width="14.5703125" style="14" bestFit="1" customWidth="1"/>
    <col min="13562" max="13562" width="11.140625" style="14" bestFit="1" customWidth="1"/>
    <col min="13563" max="13563" width="9" style="14"/>
    <col min="13564" max="13564" width="9.140625" style="14" customWidth="1"/>
    <col min="13565" max="13565" width="0" style="14" hidden="1" customWidth="1"/>
    <col min="13566" max="13567" width="10.42578125" style="14" bestFit="1" customWidth="1"/>
    <col min="13568" max="13568" width="8.42578125" style="14" bestFit="1" customWidth="1"/>
    <col min="13569" max="13569" width="14.5703125" style="14" customWidth="1"/>
    <col min="13570" max="13570" width="14.140625" style="14" bestFit="1" customWidth="1"/>
    <col min="13571" max="13571" width="10.5703125" style="14" customWidth="1"/>
    <col min="13572" max="13572" width="11.85546875" style="14" customWidth="1"/>
    <col min="13573" max="13573" width="15.42578125" style="14" bestFit="1" customWidth="1"/>
    <col min="13574" max="13574" width="15.140625" style="14" bestFit="1" customWidth="1"/>
    <col min="13575" max="13575" width="11.42578125" style="14" bestFit="1" customWidth="1"/>
    <col min="13576" max="13576" width="9.42578125" style="14" bestFit="1" customWidth="1"/>
    <col min="13577" max="13577" width="13.5703125" style="14" customWidth="1"/>
    <col min="13578" max="13579" width="8.42578125" style="14" bestFit="1" customWidth="1"/>
    <col min="13580" max="13580" width="10.42578125" style="14" bestFit="1" customWidth="1"/>
    <col min="13581" max="13581" width="14.140625" style="14" customWidth="1"/>
    <col min="13582" max="13582" width="9" style="14"/>
    <col min="13583" max="13583" width="14.140625" style="14" bestFit="1" customWidth="1"/>
    <col min="13584" max="13643" width="9" style="14"/>
    <col min="13644" max="13644" width="11.140625" style="14" bestFit="1" customWidth="1"/>
    <col min="13645" max="13645" width="14.5703125" style="14" bestFit="1" customWidth="1"/>
    <col min="13646" max="13646" width="11.140625" style="14" bestFit="1" customWidth="1"/>
    <col min="13647" max="13647" width="9" style="14"/>
    <col min="13648" max="13648" width="13.140625" style="14" bestFit="1" customWidth="1"/>
    <col min="13649" max="13649" width="15.140625" style="14" bestFit="1" customWidth="1"/>
    <col min="13650" max="13651" width="14.5703125" style="14" bestFit="1" customWidth="1"/>
    <col min="13652" max="13652" width="14.140625" style="14" bestFit="1" customWidth="1"/>
    <col min="13653" max="13653" width="17" style="14" bestFit="1" customWidth="1"/>
    <col min="13654" max="13654" width="14.140625" style="14" bestFit="1" customWidth="1"/>
    <col min="13655" max="13655" width="11.140625" style="14" bestFit="1" customWidth="1"/>
    <col min="13656" max="13656" width="17" style="14" bestFit="1" customWidth="1"/>
    <col min="13657" max="13657" width="14.5703125" style="14" bestFit="1" customWidth="1"/>
    <col min="13658" max="13658" width="11.140625" style="14" bestFit="1" customWidth="1"/>
    <col min="13659" max="13659" width="9" style="14"/>
    <col min="13660" max="13660" width="11.140625" style="14" bestFit="1" customWidth="1"/>
    <col min="13661" max="13661" width="14.5703125" style="14" bestFit="1" customWidth="1"/>
    <col min="13662" max="13662" width="11.140625" style="14" bestFit="1" customWidth="1"/>
    <col min="13663" max="13663" width="9" style="14"/>
    <col min="13664" max="13664" width="13.140625" style="14" bestFit="1" customWidth="1"/>
    <col min="13665" max="13665" width="15.140625" style="14" bestFit="1" customWidth="1"/>
    <col min="13666" max="13667" width="14.5703125" style="14" bestFit="1" customWidth="1"/>
    <col min="13668" max="13668" width="14.140625" style="14" bestFit="1" customWidth="1"/>
    <col min="13669" max="13669" width="17" style="14" bestFit="1" customWidth="1"/>
    <col min="13670" max="13670" width="14.140625" style="14" bestFit="1" customWidth="1"/>
    <col min="13671" max="13671" width="11.140625" style="14" bestFit="1" customWidth="1"/>
    <col min="13672" max="13672" width="17" style="14" bestFit="1" customWidth="1"/>
    <col min="13673" max="13673" width="14.5703125" style="14" bestFit="1" customWidth="1"/>
    <col min="13674" max="13674" width="11.140625" style="14" bestFit="1" customWidth="1"/>
    <col min="13675" max="13675" width="9" style="14"/>
    <col min="13676" max="13676" width="11.140625" style="14" bestFit="1" customWidth="1"/>
    <col min="13677" max="13677" width="14.5703125" style="14" bestFit="1" customWidth="1"/>
    <col min="13678" max="13678" width="11.140625" style="14" bestFit="1" customWidth="1"/>
    <col min="13679" max="13679" width="9" style="14"/>
    <col min="13680" max="13680" width="13.140625" style="14" bestFit="1" customWidth="1"/>
    <col min="13681" max="13681" width="15.140625" style="14" bestFit="1" customWidth="1"/>
    <col min="13682" max="13683" width="14.5703125" style="14" bestFit="1" customWidth="1"/>
    <col min="13684" max="13684" width="14.140625" style="14" bestFit="1" customWidth="1"/>
    <col min="13685" max="13685" width="17" style="14" bestFit="1" customWidth="1"/>
    <col min="13686" max="13686" width="14.140625" style="14" bestFit="1" customWidth="1"/>
    <col min="13687" max="13687" width="11.140625" style="14" bestFit="1" customWidth="1"/>
    <col min="13688" max="13688" width="17" style="14" bestFit="1" customWidth="1"/>
    <col min="13689" max="13689" width="14.5703125" style="14" bestFit="1" customWidth="1"/>
    <col min="13690" max="13690" width="11.140625" style="14" bestFit="1" customWidth="1"/>
    <col min="13691" max="13691" width="9" style="14"/>
    <col min="13692" max="13692" width="11.140625" style="14" bestFit="1" customWidth="1"/>
    <col min="13693" max="13693" width="14.5703125" style="14" bestFit="1" customWidth="1"/>
    <col min="13694" max="13694" width="11.140625" style="14" bestFit="1" customWidth="1"/>
    <col min="13695" max="13695" width="9" style="14"/>
    <col min="13696" max="13696" width="13.140625" style="14" bestFit="1" customWidth="1"/>
    <col min="13697" max="13697" width="15.140625" style="14" bestFit="1" customWidth="1"/>
    <col min="13698" max="13699" width="14.5703125" style="14" bestFit="1" customWidth="1"/>
    <col min="13700" max="13700" width="14.140625" style="14" bestFit="1" customWidth="1"/>
    <col min="13701" max="13701" width="17" style="14" bestFit="1" customWidth="1"/>
    <col min="13702" max="13702" width="14.140625" style="14" bestFit="1" customWidth="1"/>
    <col min="13703" max="13703" width="11.140625" style="14" bestFit="1" customWidth="1"/>
    <col min="13704" max="13704" width="17" style="14" bestFit="1" customWidth="1"/>
    <col min="13705" max="13705" width="14.5703125" style="14" bestFit="1" customWidth="1"/>
    <col min="13706" max="13706" width="11.140625" style="14" bestFit="1" customWidth="1"/>
    <col min="13707" max="13707" width="9" style="14"/>
    <col min="13708" max="13708" width="11.140625" style="14" bestFit="1" customWidth="1"/>
    <col min="13709" max="13709" width="14.5703125" style="14" bestFit="1" customWidth="1"/>
    <col min="13710" max="13710" width="11.140625" style="14" bestFit="1" customWidth="1"/>
    <col min="13711" max="13711" width="9" style="14"/>
    <col min="13712" max="13712" width="13.140625" style="14" bestFit="1" customWidth="1"/>
    <col min="13713" max="13713" width="15.140625" style="14" bestFit="1" customWidth="1"/>
    <col min="13714" max="13715" width="14.5703125" style="14" bestFit="1" customWidth="1"/>
    <col min="13716" max="13716" width="14.140625" style="14" bestFit="1" customWidth="1"/>
    <col min="13717" max="13717" width="17" style="14" bestFit="1" customWidth="1"/>
    <col min="13718" max="13718" width="14.140625" style="14" bestFit="1" customWidth="1"/>
    <col min="13719" max="13719" width="11.140625" style="14" bestFit="1" customWidth="1"/>
    <col min="13720" max="13720" width="17" style="14" bestFit="1" customWidth="1"/>
    <col min="13721" max="13721" width="14.5703125" style="14" bestFit="1" customWidth="1"/>
    <col min="13722" max="13722" width="11.140625" style="14" bestFit="1" customWidth="1"/>
    <col min="13723" max="13723" width="9" style="14"/>
    <col min="13724" max="13724" width="11.140625" style="14" bestFit="1" customWidth="1"/>
    <col min="13725" max="13725" width="14.5703125" style="14" bestFit="1" customWidth="1"/>
    <col min="13726" max="13726" width="11.140625" style="14" bestFit="1" customWidth="1"/>
    <col min="13727" max="13727" width="9" style="14"/>
    <col min="13728" max="13728" width="13.140625" style="14" bestFit="1" customWidth="1"/>
    <col min="13729" max="13729" width="15.140625" style="14" bestFit="1" customWidth="1"/>
    <col min="13730" max="13731" width="14.5703125" style="14" bestFit="1" customWidth="1"/>
    <col min="13732" max="13732" width="14.140625" style="14" bestFit="1" customWidth="1"/>
    <col min="13733" max="13733" width="17" style="14" bestFit="1" customWidth="1"/>
    <col min="13734" max="13734" width="14.140625" style="14" bestFit="1" customWidth="1"/>
    <col min="13735" max="13735" width="11.140625" style="14" bestFit="1" customWidth="1"/>
    <col min="13736" max="13736" width="17" style="14" bestFit="1" customWidth="1"/>
    <col min="13737" max="13737" width="14.5703125" style="14" bestFit="1" customWidth="1"/>
    <col min="13738" max="13738" width="11.140625" style="14" bestFit="1" customWidth="1"/>
    <col min="13739" max="13739" width="9" style="14"/>
    <col min="13740" max="13740" width="11.140625" style="14" bestFit="1" customWidth="1"/>
    <col min="13741" max="13741" width="14.5703125" style="14" bestFit="1" customWidth="1"/>
    <col min="13742" max="13742" width="11.140625" style="14" bestFit="1" customWidth="1"/>
    <col min="13743" max="13743" width="9" style="14"/>
    <col min="13744" max="13744" width="13.140625" style="14" bestFit="1" customWidth="1"/>
    <col min="13745" max="13745" width="15.140625" style="14" bestFit="1" customWidth="1"/>
    <col min="13746" max="13747" width="14.5703125" style="14" bestFit="1" customWidth="1"/>
    <col min="13748" max="13748" width="14.140625" style="14" bestFit="1" customWidth="1"/>
    <col min="13749" max="13749" width="17" style="14" bestFit="1" customWidth="1"/>
    <col min="13750" max="13750" width="14.140625" style="14" bestFit="1" customWidth="1"/>
    <col min="13751" max="13751" width="11.140625" style="14" bestFit="1" customWidth="1"/>
    <col min="13752" max="13752" width="17" style="14" bestFit="1" customWidth="1"/>
    <col min="13753" max="13753" width="14.5703125" style="14" bestFit="1" customWidth="1"/>
    <col min="13754" max="13754" width="11.140625" style="14" bestFit="1" customWidth="1"/>
    <col min="13755" max="13755" width="9" style="14"/>
    <col min="13756" max="13756" width="11.140625" style="14" bestFit="1" customWidth="1"/>
    <col min="13757" max="13757" width="14.5703125" style="14" bestFit="1" customWidth="1"/>
    <col min="13758" max="13758" width="11.140625" style="14" bestFit="1" customWidth="1"/>
    <col min="13759" max="13759" width="9" style="14"/>
    <col min="13760" max="13760" width="13.140625" style="14" bestFit="1" customWidth="1"/>
    <col min="13761" max="13761" width="15.140625" style="14" bestFit="1" customWidth="1"/>
    <col min="13762" max="13763" width="14.5703125" style="14" bestFit="1" customWidth="1"/>
    <col min="13764" max="13764" width="14.140625" style="14" bestFit="1" customWidth="1"/>
    <col min="13765" max="13765" width="17" style="14" bestFit="1" customWidth="1"/>
    <col min="13766" max="13766" width="14.140625" style="14" bestFit="1" customWidth="1"/>
    <col min="13767" max="13767" width="11.140625" style="14" bestFit="1" customWidth="1"/>
    <col min="13768" max="13768" width="17" style="14" bestFit="1" customWidth="1"/>
    <col min="13769" max="13769" width="14.5703125" style="14" bestFit="1" customWidth="1"/>
    <col min="13770" max="13770" width="11.140625" style="14" bestFit="1" customWidth="1"/>
    <col min="13771" max="13771" width="9" style="14"/>
    <col min="13772" max="13772" width="11.140625" style="14" bestFit="1" customWidth="1"/>
    <col min="13773" max="13773" width="14.5703125" style="14" bestFit="1" customWidth="1"/>
    <col min="13774" max="13774" width="11.140625" style="14" bestFit="1" customWidth="1"/>
    <col min="13775" max="13775" width="9" style="14"/>
    <col min="13776" max="13776" width="13.140625" style="14" bestFit="1" customWidth="1"/>
    <col min="13777" max="13777" width="15.140625" style="14" bestFit="1" customWidth="1"/>
    <col min="13778" max="13779" width="14.5703125" style="14" bestFit="1" customWidth="1"/>
    <col min="13780" max="13780" width="14.140625" style="14" bestFit="1" customWidth="1"/>
    <col min="13781" max="13781" width="17" style="14" bestFit="1" customWidth="1"/>
    <col min="13782" max="13782" width="14.140625" style="14" bestFit="1" customWidth="1"/>
    <col min="13783" max="13783" width="11.140625" style="14" bestFit="1" customWidth="1"/>
    <col min="13784" max="13784" width="17" style="14" bestFit="1" customWidth="1"/>
    <col min="13785" max="13785" width="14.5703125" style="14" bestFit="1" customWidth="1"/>
    <col min="13786" max="13786" width="11.140625" style="14" bestFit="1" customWidth="1"/>
    <col min="13787" max="13787" width="9" style="14"/>
    <col min="13788" max="13788" width="11.140625" style="14" bestFit="1" customWidth="1"/>
    <col min="13789" max="13789" width="14.5703125" style="14" bestFit="1" customWidth="1"/>
    <col min="13790" max="13790" width="11.140625" style="14" bestFit="1" customWidth="1"/>
    <col min="13791" max="13791" width="9" style="14"/>
    <col min="13792" max="13792" width="13.140625" style="14" bestFit="1" customWidth="1"/>
    <col min="13793" max="13793" width="15.140625" style="14" bestFit="1" customWidth="1"/>
    <col min="13794" max="13795" width="14.5703125" style="14" bestFit="1" customWidth="1"/>
    <col min="13796" max="13796" width="14.140625" style="14" bestFit="1" customWidth="1"/>
    <col min="13797" max="13797" width="17" style="14" bestFit="1" customWidth="1"/>
    <col min="13798" max="13798" width="14.140625" style="14" bestFit="1" customWidth="1"/>
    <col min="13799" max="13799" width="11.140625" style="14" bestFit="1" customWidth="1"/>
    <col min="13800" max="13800" width="17" style="14" bestFit="1" customWidth="1"/>
    <col min="13801" max="13801" width="14.5703125" style="14" bestFit="1" customWidth="1"/>
    <col min="13802" max="13802" width="11.140625" style="14" bestFit="1" customWidth="1"/>
    <col min="13803" max="13803" width="9" style="14"/>
    <col min="13804" max="13804" width="11.140625" style="14" bestFit="1" customWidth="1"/>
    <col min="13805" max="13805" width="14.5703125" style="14" bestFit="1" customWidth="1"/>
    <col min="13806" max="13806" width="11.140625" style="14" bestFit="1" customWidth="1"/>
    <col min="13807" max="13807" width="9" style="14"/>
    <col min="13808" max="13808" width="13.140625" style="14" bestFit="1" customWidth="1"/>
    <col min="13809" max="13809" width="15.140625" style="14" bestFit="1" customWidth="1"/>
    <col min="13810" max="13811" width="14.5703125" style="14" bestFit="1" customWidth="1"/>
    <col min="13812" max="13812" width="14.140625" style="14" bestFit="1" customWidth="1"/>
    <col min="13813" max="13813" width="17" style="14" bestFit="1" customWidth="1"/>
    <col min="13814" max="13814" width="14.140625" style="14" bestFit="1" customWidth="1"/>
    <col min="13815" max="13815" width="11.140625" style="14" bestFit="1" customWidth="1"/>
    <col min="13816" max="13816" width="17" style="14" bestFit="1" customWidth="1"/>
    <col min="13817" max="13817" width="14.5703125" style="14" bestFit="1" customWidth="1"/>
    <col min="13818" max="13818" width="11.140625" style="14" bestFit="1" customWidth="1"/>
    <col min="13819" max="13819" width="9" style="14"/>
    <col min="13820" max="13820" width="9.140625" style="14" customWidth="1"/>
    <col min="13821" max="13821" width="0" style="14" hidden="1" customWidth="1"/>
    <col min="13822" max="13823" width="10.42578125" style="14" bestFit="1" customWidth="1"/>
    <col min="13824" max="13824" width="8.42578125" style="14" bestFit="1" customWidth="1"/>
    <col min="13825" max="13825" width="14.5703125" style="14" customWidth="1"/>
    <col min="13826" max="13826" width="14.140625" style="14" bestFit="1" customWidth="1"/>
    <col min="13827" max="13827" width="10.5703125" style="14" customWidth="1"/>
    <col min="13828" max="13828" width="11.85546875" style="14" customWidth="1"/>
    <col min="13829" max="13829" width="15.42578125" style="14" bestFit="1" customWidth="1"/>
    <col min="13830" max="13830" width="15.140625" style="14" bestFit="1" customWidth="1"/>
    <col min="13831" max="13831" width="11.42578125" style="14" bestFit="1" customWidth="1"/>
    <col min="13832" max="13832" width="9.42578125" style="14" bestFit="1" customWidth="1"/>
    <col min="13833" max="13833" width="13.5703125" style="14" customWidth="1"/>
    <col min="13834" max="13835" width="8.42578125" style="14" bestFit="1" customWidth="1"/>
    <col min="13836" max="13836" width="10.42578125" style="14" bestFit="1" customWidth="1"/>
    <col min="13837" max="13837" width="14.140625" style="14" customWidth="1"/>
    <col min="13838" max="13838" width="9" style="14"/>
    <col min="13839" max="13839" width="14.140625" style="14" bestFit="1" customWidth="1"/>
    <col min="13840" max="13899" width="9" style="14"/>
    <col min="13900" max="13900" width="11.140625" style="14" bestFit="1" customWidth="1"/>
    <col min="13901" max="13901" width="14.5703125" style="14" bestFit="1" customWidth="1"/>
    <col min="13902" max="13902" width="11.140625" style="14" bestFit="1" customWidth="1"/>
    <col min="13903" max="13903" width="9" style="14"/>
    <col min="13904" max="13904" width="13.140625" style="14" bestFit="1" customWidth="1"/>
    <col min="13905" max="13905" width="15.140625" style="14" bestFit="1" customWidth="1"/>
    <col min="13906" max="13907" width="14.5703125" style="14" bestFit="1" customWidth="1"/>
    <col min="13908" max="13908" width="14.140625" style="14" bestFit="1" customWidth="1"/>
    <col min="13909" max="13909" width="17" style="14" bestFit="1" customWidth="1"/>
    <col min="13910" max="13910" width="14.140625" style="14" bestFit="1" customWidth="1"/>
    <col min="13911" max="13911" width="11.140625" style="14" bestFit="1" customWidth="1"/>
    <col min="13912" max="13912" width="17" style="14" bestFit="1" customWidth="1"/>
    <col min="13913" max="13913" width="14.5703125" style="14" bestFit="1" customWidth="1"/>
    <col min="13914" max="13914" width="11.140625" style="14" bestFit="1" customWidth="1"/>
    <col min="13915" max="13915" width="9" style="14"/>
    <col min="13916" max="13916" width="11.140625" style="14" bestFit="1" customWidth="1"/>
    <col min="13917" max="13917" width="14.5703125" style="14" bestFit="1" customWidth="1"/>
    <col min="13918" max="13918" width="11.140625" style="14" bestFit="1" customWidth="1"/>
    <col min="13919" max="13919" width="9" style="14"/>
    <col min="13920" max="13920" width="13.140625" style="14" bestFit="1" customWidth="1"/>
    <col min="13921" max="13921" width="15.140625" style="14" bestFit="1" customWidth="1"/>
    <col min="13922" max="13923" width="14.5703125" style="14" bestFit="1" customWidth="1"/>
    <col min="13924" max="13924" width="14.140625" style="14" bestFit="1" customWidth="1"/>
    <col min="13925" max="13925" width="17" style="14" bestFit="1" customWidth="1"/>
    <col min="13926" max="13926" width="14.140625" style="14" bestFit="1" customWidth="1"/>
    <col min="13927" max="13927" width="11.140625" style="14" bestFit="1" customWidth="1"/>
    <col min="13928" max="13928" width="17" style="14" bestFit="1" customWidth="1"/>
    <col min="13929" max="13929" width="14.5703125" style="14" bestFit="1" customWidth="1"/>
    <col min="13930" max="13930" width="11.140625" style="14" bestFit="1" customWidth="1"/>
    <col min="13931" max="13931" width="9" style="14"/>
    <col min="13932" max="13932" width="11.140625" style="14" bestFit="1" customWidth="1"/>
    <col min="13933" max="13933" width="14.5703125" style="14" bestFit="1" customWidth="1"/>
    <col min="13934" max="13934" width="11.140625" style="14" bestFit="1" customWidth="1"/>
    <col min="13935" max="13935" width="9" style="14"/>
    <col min="13936" max="13936" width="13.140625" style="14" bestFit="1" customWidth="1"/>
    <col min="13937" max="13937" width="15.140625" style="14" bestFit="1" customWidth="1"/>
    <col min="13938" max="13939" width="14.5703125" style="14" bestFit="1" customWidth="1"/>
    <col min="13940" max="13940" width="14.140625" style="14" bestFit="1" customWidth="1"/>
    <col min="13941" max="13941" width="17" style="14" bestFit="1" customWidth="1"/>
    <col min="13942" max="13942" width="14.140625" style="14" bestFit="1" customWidth="1"/>
    <col min="13943" max="13943" width="11.140625" style="14" bestFit="1" customWidth="1"/>
    <col min="13944" max="13944" width="17" style="14" bestFit="1" customWidth="1"/>
    <col min="13945" max="13945" width="14.5703125" style="14" bestFit="1" customWidth="1"/>
    <col min="13946" max="13946" width="11.140625" style="14" bestFit="1" customWidth="1"/>
    <col min="13947" max="13947" width="9" style="14"/>
    <col min="13948" max="13948" width="11.140625" style="14" bestFit="1" customWidth="1"/>
    <col min="13949" max="13949" width="14.5703125" style="14" bestFit="1" customWidth="1"/>
    <col min="13950" max="13950" width="11.140625" style="14" bestFit="1" customWidth="1"/>
    <col min="13951" max="13951" width="9" style="14"/>
    <col min="13952" max="13952" width="13.140625" style="14" bestFit="1" customWidth="1"/>
    <col min="13953" max="13953" width="15.140625" style="14" bestFit="1" customWidth="1"/>
    <col min="13954" max="13955" width="14.5703125" style="14" bestFit="1" customWidth="1"/>
    <col min="13956" max="13956" width="14.140625" style="14" bestFit="1" customWidth="1"/>
    <col min="13957" max="13957" width="17" style="14" bestFit="1" customWidth="1"/>
    <col min="13958" max="13958" width="14.140625" style="14" bestFit="1" customWidth="1"/>
    <col min="13959" max="13959" width="11.140625" style="14" bestFit="1" customWidth="1"/>
    <col min="13960" max="13960" width="17" style="14" bestFit="1" customWidth="1"/>
    <col min="13961" max="13961" width="14.5703125" style="14" bestFit="1" customWidth="1"/>
    <col min="13962" max="13962" width="11.140625" style="14" bestFit="1" customWidth="1"/>
    <col min="13963" max="13963" width="9" style="14"/>
    <col min="13964" max="13964" width="11.140625" style="14" bestFit="1" customWidth="1"/>
    <col min="13965" max="13965" width="14.5703125" style="14" bestFit="1" customWidth="1"/>
    <col min="13966" max="13966" width="11.140625" style="14" bestFit="1" customWidth="1"/>
    <col min="13967" max="13967" width="9" style="14"/>
    <col min="13968" max="13968" width="13.140625" style="14" bestFit="1" customWidth="1"/>
    <col min="13969" max="13969" width="15.140625" style="14" bestFit="1" customWidth="1"/>
    <col min="13970" max="13971" width="14.5703125" style="14" bestFit="1" customWidth="1"/>
    <col min="13972" max="13972" width="14.140625" style="14" bestFit="1" customWidth="1"/>
    <col min="13973" max="13973" width="17" style="14" bestFit="1" customWidth="1"/>
    <col min="13974" max="13974" width="14.140625" style="14" bestFit="1" customWidth="1"/>
    <col min="13975" max="13975" width="11.140625" style="14" bestFit="1" customWidth="1"/>
    <col min="13976" max="13976" width="17" style="14" bestFit="1" customWidth="1"/>
    <col min="13977" max="13977" width="14.5703125" style="14" bestFit="1" customWidth="1"/>
    <col min="13978" max="13978" width="11.140625" style="14" bestFit="1" customWidth="1"/>
    <col min="13979" max="13979" width="9" style="14"/>
    <col min="13980" max="13980" width="11.140625" style="14" bestFit="1" customWidth="1"/>
    <col min="13981" max="13981" width="14.5703125" style="14" bestFit="1" customWidth="1"/>
    <col min="13982" max="13982" width="11.140625" style="14" bestFit="1" customWidth="1"/>
    <col min="13983" max="13983" width="9" style="14"/>
    <col min="13984" max="13984" width="13.140625" style="14" bestFit="1" customWidth="1"/>
    <col min="13985" max="13985" width="15.140625" style="14" bestFit="1" customWidth="1"/>
    <col min="13986" max="13987" width="14.5703125" style="14" bestFit="1" customWidth="1"/>
    <col min="13988" max="13988" width="14.140625" style="14" bestFit="1" customWidth="1"/>
    <col min="13989" max="13989" width="17" style="14" bestFit="1" customWidth="1"/>
    <col min="13990" max="13990" width="14.140625" style="14" bestFit="1" customWidth="1"/>
    <col min="13991" max="13991" width="11.140625" style="14" bestFit="1" customWidth="1"/>
    <col min="13992" max="13992" width="17" style="14" bestFit="1" customWidth="1"/>
    <col min="13993" max="13993" width="14.5703125" style="14" bestFit="1" customWidth="1"/>
    <col min="13994" max="13994" width="11.140625" style="14" bestFit="1" customWidth="1"/>
    <col min="13995" max="13995" width="9" style="14"/>
    <col min="13996" max="13996" width="11.140625" style="14" bestFit="1" customWidth="1"/>
    <col min="13997" max="13997" width="14.5703125" style="14" bestFit="1" customWidth="1"/>
    <col min="13998" max="13998" width="11.140625" style="14" bestFit="1" customWidth="1"/>
    <col min="13999" max="13999" width="9" style="14"/>
    <col min="14000" max="14000" width="13.140625" style="14" bestFit="1" customWidth="1"/>
    <col min="14001" max="14001" width="15.140625" style="14" bestFit="1" customWidth="1"/>
    <col min="14002" max="14003" width="14.5703125" style="14" bestFit="1" customWidth="1"/>
    <col min="14004" max="14004" width="14.140625" style="14" bestFit="1" customWidth="1"/>
    <col min="14005" max="14005" width="17" style="14" bestFit="1" customWidth="1"/>
    <col min="14006" max="14006" width="14.140625" style="14" bestFit="1" customWidth="1"/>
    <col min="14007" max="14007" width="11.140625" style="14" bestFit="1" customWidth="1"/>
    <col min="14008" max="14008" width="17" style="14" bestFit="1" customWidth="1"/>
    <col min="14009" max="14009" width="14.5703125" style="14" bestFit="1" customWidth="1"/>
    <col min="14010" max="14010" width="11.140625" style="14" bestFit="1" customWidth="1"/>
    <col min="14011" max="14011" width="9" style="14"/>
    <col min="14012" max="14012" width="11.140625" style="14" bestFit="1" customWidth="1"/>
    <col min="14013" max="14013" width="14.5703125" style="14" bestFit="1" customWidth="1"/>
    <col min="14014" max="14014" width="11.140625" style="14" bestFit="1" customWidth="1"/>
    <col min="14015" max="14015" width="9" style="14"/>
    <col min="14016" max="14016" width="13.140625" style="14" bestFit="1" customWidth="1"/>
    <col min="14017" max="14017" width="15.140625" style="14" bestFit="1" customWidth="1"/>
    <col min="14018" max="14019" width="14.5703125" style="14" bestFit="1" customWidth="1"/>
    <col min="14020" max="14020" width="14.140625" style="14" bestFit="1" customWidth="1"/>
    <col min="14021" max="14021" width="17" style="14" bestFit="1" customWidth="1"/>
    <col min="14022" max="14022" width="14.140625" style="14" bestFit="1" customWidth="1"/>
    <col min="14023" max="14023" width="11.140625" style="14" bestFit="1" customWidth="1"/>
    <col min="14024" max="14024" width="17" style="14" bestFit="1" customWidth="1"/>
    <col min="14025" max="14025" width="14.5703125" style="14" bestFit="1" customWidth="1"/>
    <col min="14026" max="14026" width="11.140625" style="14" bestFit="1" customWidth="1"/>
    <col min="14027" max="14027" width="9" style="14"/>
    <col min="14028" max="14028" width="11.140625" style="14" bestFit="1" customWidth="1"/>
    <col min="14029" max="14029" width="14.5703125" style="14" bestFit="1" customWidth="1"/>
    <col min="14030" max="14030" width="11.140625" style="14" bestFit="1" customWidth="1"/>
    <col min="14031" max="14031" width="9" style="14"/>
    <col min="14032" max="14032" width="13.140625" style="14" bestFit="1" customWidth="1"/>
    <col min="14033" max="14033" width="15.140625" style="14" bestFit="1" customWidth="1"/>
    <col min="14034" max="14035" width="14.5703125" style="14" bestFit="1" customWidth="1"/>
    <col min="14036" max="14036" width="14.140625" style="14" bestFit="1" customWidth="1"/>
    <col min="14037" max="14037" width="17" style="14" bestFit="1" customWidth="1"/>
    <col min="14038" max="14038" width="14.140625" style="14" bestFit="1" customWidth="1"/>
    <col min="14039" max="14039" width="11.140625" style="14" bestFit="1" customWidth="1"/>
    <col min="14040" max="14040" width="17" style="14" bestFit="1" customWidth="1"/>
    <col min="14041" max="14041" width="14.5703125" style="14" bestFit="1" customWidth="1"/>
    <col min="14042" max="14042" width="11.140625" style="14" bestFit="1" customWidth="1"/>
    <col min="14043" max="14043" width="9" style="14"/>
    <col min="14044" max="14044" width="11.140625" style="14" bestFit="1" customWidth="1"/>
    <col min="14045" max="14045" width="14.5703125" style="14" bestFit="1" customWidth="1"/>
    <col min="14046" max="14046" width="11.140625" style="14" bestFit="1" customWidth="1"/>
    <col min="14047" max="14047" width="9" style="14"/>
    <col min="14048" max="14048" width="13.140625" style="14" bestFit="1" customWidth="1"/>
    <col min="14049" max="14049" width="15.140625" style="14" bestFit="1" customWidth="1"/>
    <col min="14050" max="14051" width="14.5703125" style="14" bestFit="1" customWidth="1"/>
    <col min="14052" max="14052" width="14.140625" style="14" bestFit="1" customWidth="1"/>
    <col min="14053" max="14053" width="17" style="14" bestFit="1" customWidth="1"/>
    <col min="14054" max="14054" width="14.140625" style="14" bestFit="1" customWidth="1"/>
    <col min="14055" max="14055" width="11.140625" style="14" bestFit="1" customWidth="1"/>
    <col min="14056" max="14056" width="17" style="14" bestFit="1" customWidth="1"/>
    <col min="14057" max="14057" width="14.5703125" style="14" bestFit="1" customWidth="1"/>
    <col min="14058" max="14058" width="11.140625" style="14" bestFit="1" customWidth="1"/>
    <col min="14059" max="14059" width="9" style="14"/>
    <col min="14060" max="14060" width="11.140625" style="14" bestFit="1" customWidth="1"/>
    <col min="14061" max="14061" width="14.5703125" style="14" bestFit="1" customWidth="1"/>
    <col min="14062" max="14062" width="11.140625" style="14" bestFit="1" customWidth="1"/>
    <col min="14063" max="14063" width="9" style="14"/>
    <col min="14064" max="14064" width="13.140625" style="14" bestFit="1" customWidth="1"/>
    <col min="14065" max="14065" width="15.140625" style="14" bestFit="1" customWidth="1"/>
    <col min="14066" max="14067" width="14.5703125" style="14" bestFit="1" customWidth="1"/>
    <col min="14068" max="14068" width="14.140625" style="14" bestFit="1" customWidth="1"/>
    <col min="14069" max="14069" width="17" style="14" bestFit="1" customWidth="1"/>
    <col min="14070" max="14070" width="14.140625" style="14" bestFit="1" customWidth="1"/>
    <col min="14071" max="14071" width="11.140625" style="14" bestFit="1" customWidth="1"/>
    <col min="14072" max="14072" width="17" style="14" bestFit="1" customWidth="1"/>
    <col min="14073" max="14073" width="14.5703125" style="14" bestFit="1" customWidth="1"/>
    <col min="14074" max="14074" width="11.140625" style="14" bestFit="1" customWidth="1"/>
    <col min="14075" max="14075" width="9" style="14"/>
    <col min="14076" max="14076" width="9.140625" style="14" customWidth="1"/>
    <col min="14077" max="14077" width="0" style="14" hidden="1" customWidth="1"/>
    <col min="14078" max="14079" width="10.42578125" style="14" bestFit="1" customWidth="1"/>
    <col min="14080" max="14080" width="8.42578125" style="14" bestFit="1" customWidth="1"/>
    <col min="14081" max="14081" width="14.5703125" style="14" customWidth="1"/>
    <col min="14082" max="14082" width="14.140625" style="14" bestFit="1" customWidth="1"/>
    <col min="14083" max="14083" width="10.5703125" style="14" customWidth="1"/>
    <col min="14084" max="14084" width="11.85546875" style="14" customWidth="1"/>
    <col min="14085" max="14085" width="15.42578125" style="14" bestFit="1" customWidth="1"/>
    <col min="14086" max="14086" width="15.140625" style="14" bestFit="1" customWidth="1"/>
    <col min="14087" max="14087" width="11.42578125" style="14" bestFit="1" customWidth="1"/>
    <col min="14088" max="14088" width="9.42578125" style="14" bestFit="1" customWidth="1"/>
    <col min="14089" max="14089" width="13.5703125" style="14" customWidth="1"/>
    <col min="14090" max="14091" width="8.42578125" style="14" bestFit="1" customWidth="1"/>
    <col min="14092" max="14092" width="10.42578125" style="14" bestFit="1" customWidth="1"/>
    <col min="14093" max="14093" width="14.140625" style="14" customWidth="1"/>
    <col min="14094" max="14094" width="9" style="14"/>
    <col min="14095" max="14095" width="14.140625" style="14" bestFit="1" customWidth="1"/>
    <col min="14096" max="14155" width="9" style="14"/>
    <col min="14156" max="14156" width="11.140625" style="14" bestFit="1" customWidth="1"/>
    <col min="14157" max="14157" width="14.5703125" style="14" bestFit="1" customWidth="1"/>
    <col min="14158" max="14158" width="11.140625" style="14" bestFit="1" customWidth="1"/>
    <col min="14159" max="14159" width="9" style="14"/>
    <col min="14160" max="14160" width="13.140625" style="14" bestFit="1" customWidth="1"/>
    <col min="14161" max="14161" width="15.140625" style="14" bestFit="1" customWidth="1"/>
    <col min="14162" max="14163" width="14.5703125" style="14" bestFit="1" customWidth="1"/>
    <col min="14164" max="14164" width="14.140625" style="14" bestFit="1" customWidth="1"/>
    <col min="14165" max="14165" width="17" style="14" bestFit="1" customWidth="1"/>
    <col min="14166" max="14166" width="14.140625" style="14" bestFit="1" customWidth="1"/>
    <col min="14167" max="14167" width="11.140625" style="14" bestFit="1" customWidth="1"/>
    <col min="14168" max="14168" width="17" style="14" bestFit="1" customWidth="1"/>
    <col min="14169" max="14169" width="14.5703125" style="14" bestFit="1" customWidth="1"/>
    <col min="14170" max="14170" width="11.140625" style="14" bestFit="1" customWidth="1"/>
    <col min="14171" max="14171" width="9" style="14"/>
    <col min="14172" max="14172" width="11.140625" style="14" bestFit="1" customWidth="1"/>
    <col min="14173" max="14173" width="14.5703125" style="14" bestFit="1" customWidth="1"/>
    <col min="14174" max="14174" width="11.140625" style="14" bestFit="1" customWidth="1"/>
    <col min="14175" max="14175" width="9" style="14"/>
    <col min="14176" max="14176" width="13.140625" style="14" bestFit="1" customWidth="1"/>
    <col min="14177" max="14177" width="15.140625" style="14" bestFit="1" customWidth="1"/>
    <col min="14178" max="14179" width="14.5703125" style="14" bestFit="1" customWidth="1"/>
    <col min="14180" max="14180" width="14.140625" style="14" bestFit="1" customWidth="1"/>
    <col min="14181" max="14181" width="17" style="14" bestFit="1" customWidth="1"/>
    <col min="14182" max="14182" width="14.140625" style="14" bestFit="1" customWidth="1"/>
    <col min="14183" max="14183" width="11.140625" style="14" bestFit="1" customWidth="1"/>
    <col min="14184" max="14184" width="17" style="14" bestFit="1" customWidth="1"/>
    <col min="14185" max="14185" width="14.5703125" style="14" bestFit="1" customWidth="1"/>
    <col min="14186" max="14186" width="11.140625" style="14" bestFit="1" customWidth="1"/>
    <col min="14187" max="14187" width="9" style="14"/>
    <col min="14188" max="14188" width="11.140625" style="14" bestFit="1" customWidth="1"/>
    <col min="14189" max="14189" width="14.5703125" style="14" bestFit="1" customWidth="1"/>
    <col min="14190" max="14190" width="11.140625" style="14" bestFit="1" customWidth="1"/>
    <col min="14191" max="14191" width="9" style="14"/>
    <col min="14192" max="14192" width="13.140625" style="14" bestFit="1" customWidth="1"/>
    <col min="14193" max="14193" width="15.140625" style="14" bestFit="1" customWidth="1"/>
    <col min="14194" max="14195" width="14.5703125" style="14" bestFit="1" customWidth="1"/>
    <col min="14196" max="14196" width="14.140625" style="14" bestFit="1" customWidth="1"/>
    <col min="14197" max="14197" width="17" style="14" bestFit="1" customWidth="1"/>
    <col min="14198" max="14198" width="14.140625" style="14" bestFit="1" customWidth="1"/>
    <col min="14199" max="14199" width="11.140625" style="14" bestFit="1" customWidth="1"/>
    <col min="14200" max="14200" width="17" style="14" bestFit="1" customWidth="1"/>
    <col min="14201" max="14201" width="14.5703125" style="14" bestFit="1" customWidth="1"/>
    <col min="14202" max="14202" width="11.140625" style="14" bestFit="1" customWidth="1"/>
    <col min="14203" max="14203" width="9" style="14"/>
    <col min="14204" max="14204" width="11.140625" style="14" bestFit="1" customWidth="1"/>
    <col min="14205" max="14205" width="14.5703125" style="14" bestFit="1" customWidth="1"/>
    <col min="14206" max="14206" width="11.140625" style="14" bestFit="1" customWidth="1"/>
    <col min="14207" max="14207" width="9" style="14"/>
    <col min="14208" max="14208" width="13.140625" style="14" bestFit="1" customWidth="1"/>
    <col min="14209" max="14209" width="15.140625" style="14" bestFit="1" customWidth="1"/>
    <col min="14210" max="14211" width="14.5703125" style="14" bestFit="1" customWidth="1"/>
    <col min="14212" max="14212" width="14.140625" style="14" bestFit="1" customWidth="1"/>
    <col min="14213" max="14213" width="17" style="14" bestFit="1" customWidth="1"/>
    <col min="14214" max="14214" width="14.140625" style="14" bestFit="1" customWidth="1"/>
    <col min="14215" max="14215" width="11.140625" style="14" bestFit="1" customWidth="1"/>
    <col min="14216" max="14216" width="17" style="14" bestFit="1" customWidth="1"/>
    <col min="14217" max="14217" width="14.5703125" style="14" bestFit="1" customWidth="1"/>
    <col min="14218" max="14218" width="11.140625" style="14" bestFit="1" customWidth="1"/>
    <col min="14219" max="14219" width="9" style="14"/>
    <col min="14220" max="14220" width="11.140625" style="14" bestFit="1" customWidth="1"/>
    <col min="14221" max="14221" width="14.5703125" style="14" bestFit="1" customWidth="1"/>
    <col min="14222" max="14222" width="11.140625" style="14" bestFit="1" customWidth="1"/>
    <col min="14223" max="14223" width="9" style="14"/>
    <col min="14224" max="14224" width="13.140625" style="14" bestFit="1" customWidth="1"/>
    <col min="14225" max="14225" width="15.140625" style="14" bestFit="1" customWidth="1"/>
    <col min="14226" max="14227" width="14.5703125" style="14" bestFit="1" customWidth="1"/>
    <col min="14228" max="14228" width="14.140625" style="14" bestFit="1" customWidth="1"/>
    <col min="14229" max="14229" width="17" style="14" bestFit="1" customWidth="1"/>
    <col min="14230" max="14230" width="14.140625" style="14" bestFit="1" customWidth="1"/>
    <col min="14231" max="14231" width="11.140625" style="14" bestFit="1" customWidth="1"/>
    <col min="14232" max="14232" width="17" style="14" bestFit="1" customWidth="1"/>
    <col min="14233" max="14233" width="14.5703125" style="14" bestFit="1" customWidth="1"/>
    <col min="14234" max="14234" width="11.140625" style="14" bestFit="1" customWidth="1"/>
    <col min="14235" max="14235" width="9" style="14"/>
    <col min="14236" max="14236" width="11.140625" style="14" bestFit="1" customWidth="1"/>
    <col min="14237" max="14237" width="14.5703125" style="14" bestFit="1" customWidth="1"/>
    <col min="14238" max="14238" width="11.140625" style="14" bestFit="1" customWidth="1"/>
    <col min="14239" max="14239" width="9" style="14"/>
    <col min="14240" max="14240" width="13.140625" style="14" bestFit="1" customWidth="1"/>
    <col min="14241" max="14241" width="15.140625" style="14" bestFit="1" customWidth="1"/>
    <col min="14242" max="14243" width="14.5703125" style="14" bestFit="1" customWidth="1"/>
    <col min="14244" max="14244" width="14.140625" style="14" bestFit="1" customWidth="1"/>
    <col min="14245" max="14245" width="17" style="14" bestFit="1" customWidth="1"/>
    <col min="14246" max="14246" width="14.140625" style="14" bestFit="1" customWidth="1"/>
    <col min="14247" max="14247" width="11.140625" style="14" bestFit="1" customWidth="1"/>
    <col min="14248" max="14248" width="17" style="14" bestFit="1" customWidth="1"/>
    <col min="14249" max="14249" width="14.5703125" style="14" bestFit="1" customWidth="1"/>
    <col min="14250" max="14250" width="11.140625" style="14" bestFit="1" customWidth="1"/>
    <col min="14251" max="14251" width="9" style="14"/>
    <col min="14252" max="14252" width="11.140625" style="14" bestFit="1" customWidth="1"/>
    <col min="14253" max="14253" width="14.5703125" style="14" bestFit="1" customWidth="1"/>
    <col min="14254" max="14254" width="11.140625" style="14" bestFit="1" customWidth="1"/>
    <col min="14255" max="14255" width="9" style="14"/>
    <col min="14256" max="14256" width="13.140625" style="14" bestFit="1" customWidth="1"/>
    <col min="14257" max="14257" width="15.140625" style="14" bestFit="1" customWidth="1"/>
    <col min="14258" max="14259" width="14.5703125" style="14" bestFit="1" customWidth="1"/>
    <col min="14260" max="14260" width="14.140625" style="14" bestFit="1" customWidth="1"/>
    <col min="14261" max="14261" width="17" style="14" bestFit="1" customWidth="1"/>
    <col min="14262" max="14262" width="14.140625" style="14" bestFit="1" customWidth="1"/>
    <col min="14263" max="14263" width="11.140625" style="14" bestFit="1" customWidth="1"/>
    <col min="14264" max="14264" width="17" style="14" bestFit="1" customWidth="1"/>
    <col min="14265" max="14265" width="14.5703125" style="14" bestFit="1" customWidth="1"/>
    <col min="14266" max="14266" width="11.140625" style="14" bestFit="1" customWidth="1"/>
    <col min="14267" max="14267" width="9" style="14"/>
    <col min="14268" max="14268" width="11.140625" style="14" bestFit="1" customWidth="1"/>
    <col min="14269" max="14269" width="14.5703125" style="14" bestFit="1" customWidth="1"/>
    <col min="14270" max="14270" width="11.140625" style="14" bestFit="1" customWidth="1"/>
    <col min="14271" max="14271" width="9" style="14"/>
    <col min="14272" max="14272" width="13.140625" style="14" bestFit="1" customWidth="1"/>
    <col min="14273" max="14273" width="15.140625" style="14" bestFit="1" customWidth="1"/>
    <col min="14274" max="14275" width="14.5703125" style="14" bestFit="1" customWidth="1"/>
    <col min="14276" max="14276" width="14.140625" style="14" bestFit="1" customWidth="1"/>
    <col min="14277" max="14277" width="17" style="14" bestFit="1" customWidth="1"/>
    <col min="14278" max="14278" width="14.140625" style="14" bestFit="1" customWidth="1"/>
    <col min="14279" max="14279" width="11.140625" style="14" bestFit="1" customWidth="1"/>
    <col min="14280" max="14280" width="17" style="14" bestFit="1" customWidth="1"/>
    <col min="14281" max="14281" width="14.5703125" style="14" bestFit="1" customWidth="1"/>
    <col min="14282" max="14282" width="11.140625" style="14" bestFit="1" customWidth="1"/>
    <col min="14283" max="14283" width="9" style="14"/>
    <col min="14284" max="14284" width="11.140625" style="14" bestFit="1" customWidth="1"/>
    <col min="14285" max="14285" width="14.5703125" style="14" bestFit="1" customWidth="1"/>
    <col min="14286" max="14286" width="11.140625" style="14" bestFit="1" customWidth="1"/>
    <col min="14287" max="14287" width="9" style="14"/>
    <col min="14288" max="14288" width="13.140625" style="14" bestFit="1" customWidth="1"/>
    <col min="14289" max="14289" width="15.140625" style="14" bestFit="1" customWidth="1"/>
    <col min="14290" max="14291" width="14.5703125" style="14" bestFit="1" customWidth="1"/>
    <col min="14292" max="14292" width="14.140625" style="14" bestFit="1" customWidth="1"/>
    <col min="14293" max="14293" width="17" style="14" bestFit="1" customWidth="1"/>
    <col min="14294" max="14294" width="14.140625" style="14" bestFit="1" customWidth="1"/>
    <col min="14295" max="14295" width="11.140625" style="14" bestFit="1" customWidth="1"/>
    <col min="14296" max="14296" width="17" style="14" bestFit="1" customWidth="1"/>
    <col min="14297" max="14297" width="14.5703125" style="14" bestFit="1" customWidth="1"/>
    <col min="14298" max="14298" width="11.140625" style="14" bestFit="1" customWidth="1"/>
    <col min="14299" max="14299" width="9" style="14"/>
    <col min="14300" max="14300" width="11.140625" style="14" bestFit="1" customWidth="1"/>
    <col min="14301" max="14301" width="14.5703125" style="14" bestFit="1" customWidth="1"/>
    <col min="14302" max="14302" width="11.140625" style="14" bestFit="1" customWidth="1"/>
    <col min="14303" max="14303" width="9" style="14"/>
    <col min="14304" max="14304" width="13.140625" style="14" bestFit="1" customWidth="1"/>
    <col min="14305" max="14305" width="15.140625" style="14" bestFit="1" customWidth="1"/>
    <col min="14306" max="14307" width="14.5703125" style="14" bestFit="1" customWidth="1"/>
    <col min="14308" max="14308" width="14.140625" style="14" bestFit="1" customWidth="1"/>
    <col min="14309" max="14309" width="17" style="14" bestFit="1" customWidth="1"/>
    <col min="14310" max="14310" width="14.140625" style="14" bestFit="1" customWidth="1"/>
    <col min="14311" max="14311" width="11.140625" style="14" bestFit="1" customWidth="1"/>
    <col min="14312" max="14312" width="17" style="14" bestFit="1" customWidth="1"/>
    <col min="14313" max="14313" width="14.5703125" style="14" bestFit="1" customWidth="1"/>
    <col min="14314" max="14314" width="11.140625" style="14" bestFit="1" customWidth="1"/>
    <col min="14315" max="14315" width="9" style="14"/>
    <col min="14316" max="14316" width="11.140625" style="14" bestFit="1" customWidth="1"/>
    <col min="14317" max="14317" width="14.5703125" style="14" bestFit="1" customWidth="1"/>
    <col min="14318" max="14318" width="11.140625" style="14" bestFit="1" customWidth="1"/>
    <col min="14319" max="14319" width="9" style="14"/>
    <col min="14320" max="14320" width="13.140625" style="14" bestFit="1" customWidth="1"/>
    <col min="14321" max="14321" width="15.140625" style="14" bestFit="1" customWidth="1"/>
    <col min="14322" max="14323" width="14.5703125" style="14" bestFit="1" customWidth="1"/>
    <col min="14324" max="14324" width="14.140625" style="14" bestFit="1" customWidth="1"/>
    <col min="14325" max="14325" width="17" style="14" bestFit="1" customWidth="1"/>
    <col min="14326" max="14326" width="14.140625" style="14" bestFit="1" customWidth="1"/>
    <col min="14327" max="14327" width="11.140625" style="14" bestFit="1" customWidth="1"/>
    <col min="14328" max="14328" width="17" style="14" bestFit="1" customWidth="1"/>
    <col min="14329" max="14329" width="14.5703125" style="14" bestFit="1" customWidth="1"/>
    <col min="14330" max="14330" width="11.140625" style="14" bestFit="1" customWidth="1"/>
    <col min="14331" max="14331" width="9" style="14"/>
    <col min="14332" max="14332" width="9.140625" style="14" customWidth="1"/>
    <col min="14333" max="14333" width="0" style="14" hidden="1" customWidth="1"/>
    <col min="14334" max="14335" width="10.42578125" style="14" bestFit="1" customWidth="1"/>
    <col min="14336" max="14336" width="8.42578125" style="14" bestFit="1" customWidth="1"/>
    <col min="14337" max="14337" width="14.5703125" style="14" customWidth="1"/>
    <col min="14338" max="14338" width="14.140625" style="14" bestFit="1" customWidth="1"/>
    <col min="14339" max="14339" width="10.5703125" style="14" customWidth="1"/>
    <col min="14340" max="14340" width="11.85546875" style="14" customWidth="1"/>
    <col min="14341" max="14341" width="15.42578125" style="14" bestFit="1" customWidth="1"/>
    <col min="14342" max="14342" width="15.140625" style="14" bestFit="1" customWidth="1"/>
    <col min="14343" max="14343" width="11.42578125" style="14" bestFit="1" customWidth="1"/>
    <col min="14344" max="14344" width="9.42578125" style="14" bestFit="1" customWidth="1"/>
    <col min="14345" max="14345" width="13.5703125" style="14" customWidth="1"/>
    <col min="14346" max="14347" width="8.42578125" style="14" bestFit="1" customWidth="1"/>
    <col min="14348" max="14348" width="10.42578125" style="14" bestFit="1" customWidth="1"/>
    <col min="14349" max="14349" width="14.140625" style="14" customWidth="1"/>
    <col min="14350" max="14350" width="9" style="14"/>
    <col min="14351" max="14351" width="14.140625" style="14" bestFit="1" customWidth="1"/>
    <col min="14352" max="14411" width="9" style="14"/>
    <col min="14412" max="14412" width="11.140625" style="14" bestFit="1" customWidth="1"/>
    <col min="14413" max="14413" width="14.5703125" style="14" bestFit="1" customWidth="1"/>
    <col min="14414" max="14414" width="11.140625" style="14" bestFit="1" customWidth="1"/>
    <col min="14415" max="14415" width="9" style="14"/>
    <col min="14416" max="14416" width="13.140625" style="14" bestFit="1" customWidth="1"/>
    <col min="14417" max="14417" width="15.140625" style="14" bestFit="1" customWidth="1"/>
    <col min="14418" max="14419" width="14.5703125" style="14" bestFit="1" customWidth="1"/>
    <col min="14420" max="14420" width="14.140625" style="14" bestFit="1" customWidth="1"/>
    <col min="14421" max="14421" width="17" style="14" bestFit="1" customWidth="1"/>
    <col min="14422" max="14422" width="14.140625" style="14" bestFit="1" customWidth="1"/>
    <col min="14423" max="14423" width="11.140625" style="14" bestFit="1" customWidth="1"/>
    <col min="14424" max="14424" width="17" style="14" bestFit="1" customWidth="1"/>
    <col min="14425" max="14425" width="14.5703125" style="14" bestFit="1" customWidth="1"/>
    <col min="14426" max="14426" width="11.140625" style="14" bestFit="1" customWidth="1"/>
    <col min="14427" max="14427" width="9" style="14"/>
    <col min="14428" max="14428" width="11.140625" style="14" bestFit="1" customWidth="1"/>
    <col min="14429" max="14429" width="14.5703125" style="14" bestFit="1" customWidth="1"/>
    <col min="14430" max="14430" width="11.140625" style="14" bestFit="1" customWidth="1"/>
    <col min="14431" max="14431" width="9" style="14"/>
    <col min="14432" max="14432" width="13.140625" style="14" bestFit="1" customWidth="1"/>
    <col min="14433" max="14433" width="15.140625" style="14" bestFit="1" customWidth="1"/>
    <col min="14434" max="14435" width="14.5703125" style="14" bestFit="1" customWidth="1"/>
    <col min="14436" max="14436" width="14.140625" style="14" bestFit="1" customWidth="1"/>
    <col min="14437" max="14437" width="17" style="14" bestFit="1" customWidth="1"/>
    <col min="14438" max="14438" width="14.140625" style="14" bestFit="1" customWidth="1"/>
    <col min="14439" max="14439" width="11.140625" style="14" bestFit="1" customWidth="1"/>
    <col min="14440" max="14440" width="17" style="14" bestFit="1" customWidth="1"/>
    <col min="14441" max="14441" width="14.5703125" style="14" bestFit="1" customWidth="1"/>
    <col min="14442" max="14442" width="11.140625" style="14" bestFit="1" customWidth="1"/>
    <col min="14443" max="14443" width="9" style="14"/>
    <col min="14444" max="14444" width="11.140625" style="14" bestFit="1" customWidth="1"/>
    <col min="14445" max="14445" width="14.5703125" style="14" bestFit="1" customWidth="1"/>
    <col min="14446" max="14446" width="11.140625" style="14" bestFit="1" customWidth="1"/>
    <col min="14447" max="14447" width="9" style="14"/>
    <col min="14448" max="14448" width="13.140625" style="14" bestFit="1" customWidth="1"/>
    <col min="14449" max="14449" width="15.140625" style="14" bestFit="1" customWidth="1"/>
    <col min="14450" max="14451" width="14.5703125" style="14" bestFit="1" customWidth="1"/>
    <col min="14452" max="14452" width="14.140625" style="14" bestFit="1" customWidth="1"/>
    <col min="14453" max="14453" width="17" style="14" bestFit="1" customWidth="1"/>
    <col min="14454" max="14454" width="14.140625" style="14" bestFit="1" customWidth="1"/>
    <col min="14455" max="14455" width="11.140625" style="14" bestFit="1" customWidth="1"/>
    <col min="14456" max="14456" width="17" style="14" bestFit="1" customWidth="1"/>
    <col min="14457" max="14457" width="14.5703125" style="14" bestFit="1" customWidth="1"/>
    <col min="14458" max="14458" width="11.140625" style="14" bestFit="1" customWidth="1"/>
    <col min="14459" max="14459" width="9" style="14"/>
    <col min="14460" max="14460" width="11.140625" style="14" bestFit="1" customWidth="1"/>
    <col min="14461" max="14461" width="14.5703125" style="14" bestFit="1" customWidth="1"/>
    <col min="14462" max="14462" width="11.140625" style="14" bestFit="1" customWidth="1"/>
    <col min="14463" max="14463" width="9" style="14"/>
    <col min="14464" max="14464" width="13.140625" style="14" bestFit="1" customWidth="1"/>
    <col min="14465" max="14465" width="15.140625" style="14" bestFit="1" customWidth="1"/>
    <col min="14466" max="14467" width="14.5703125" style="14" bestFit="1" customWidth="1"/>
    <col min="14468" max="14468" width="14.140625" style="14" bestFit="1" customWidth="1"/>
    <col min="14469" max="14469" width="17" style="14" bestFit="1" customWidth="1"/>
    <col min="14470" max="14470" width="14.140625" style="14" bestFit="1" customWidth="1"/>
    <col min="14471" max="14471" width="11.140625" style="14" bestFit="1" customWidth="1"/>
    <col min="14472" max="14472" width="17" style="14" bestFit="1" customWidth="1"/>
    <col min="14473" max="14473" width="14.5703125" style="14" bestFit="1" customWidth="1"/>
    <col min="14474" max="14474" width="11.140625" style="14" bestFit="1" customWidth="1"/>
    <col min="14475" max="14475" width="9" style="14"/>
    <col min="14476" max="14476" width="11.140625" style="14" bestFit="1" customWidth="1"/>
    <col min="14477" max="14477" width="14.5703125" style="14" bestFit="1" customWidth="1"/>
    <col min="14478" max="14478" width="11.140625" style="14" bestFit="1" customWidth="1"/>
    <col min="14479" max="14479" width="9" style="14"/>
    <col min="14480" max="14480" width="13.140625" style="14" bestFit="1" customWidth="1"/>
    <col min="14481" max="14481" width="15.140625" style="14" bestFit="1" customWidth="1"/>
    <col min="14482" max="14483" width="14.5703125" style="14" bestFit="1" customWidth="1"/>
    <col min="14484" max="14484" width="14.140625" style="14" bestFit="1" customWidth="1"/>
    <col min="14485" max="14485" width="17" style="14" bestFit="1" customWidth="1"/>
    <col min="14486" max="14486" width="14.140625" style="14" bestFit="1" customWidth="1"/>
    <col min="14487" max="14487" width="11.140625" style="14" bestFit="1" customWidth="1"/>
    <col min="14488" max="14488" width="17" style="14" bestFit="1" customWidth="1"/>
    <col min="14489" max="14489" width="14.5703125" style="14" bestFit="1" customWidth="1"/>
    <col min="14490" max="14490" width="11.140625" style="14" bestFit="1" customWidth="1"/>
    <col min="14491" max="14491" width="9" style="14"/>
    <col min="14492" max="14492" width="11.140625" style="14" bestFit="1" customWidth="1"/>
    <col min="14493" max="14493" width="14.5703125" style="14" bestFit="1" customWidth="1"/>
    <col min="14494" max="14494" width="11.140625" style="14" bestFit="1" customWidth="1"/>
    <col min="14495" max="14495" width="9" style="14"/>
    <col min="14496" max="14496" width="13.140625" style="14" bestFit="1" customWidth="1"/>
    <col min="14497" max="14497" width="15.140625" style="14" bestFit="1" customWidth="1"/>
    <col min="14498" max="14499" width="14.5703125" style="14" bestFit="1" customWidth="1"/>
    <col min="14500" max="14500" width="14.140625" style="14" bestFit="1" customWidth="1"/>
    <col min="14501" max="14501" width="17" style="14" bestFit="1" customWidth="1"/>
    <col min="14502" max="14502" width="14.140625" style="14" bestFit="1" customWidth="1"/>
    <col min="14503" max="14503" width="11.140625" style="14" bestFit="1" customWidth="1"/>
    <col min="14504" max="14504" width="17" style="14" bestFit="1" customWidth="1"/>
    <col min="14505" max="14505" width="14.5703125" style="14" bestFit="1" customWidth="1"/>
    <col min="14506" max="14506" width="11.140625" style="14" bestFit="1" customWidth="1"/>
    <col min="14507" max="14507" width="9" style="14"/>
    <col min="14508" max="14508" width="11.140625" style="14" bestFit="1" customWidth="1"/>
    <col min="14509" max="14509" width="14.5703125" style="14" bestFit="1" customWidth="1"/>
    <col min="14510" max="14510" width="11.140625" style="14" bestFit="1" customWidth="1"/>
    <col min="14511" max="14511" width="9" style="14"/>
    <col min="14512" max="14512" width="13.140625" style="14" bestFit="1" customWidth="1"/>
    <col min="14513" max="14513" width="15.140625" style="14" bestFit="1" customWidth="1"/>
    <col min="14514" max="14515" width="14.5703125" style="14" bestFit="1" customWidth="1"/>
    <col min="14516" max="14516" width="14.140625" style="14" bestFit="1" customWidth="1"/>
    <col min="14517" max="14517" width="17" style="14" bestFit="1" customWidth="1"/>
    <col min="14518" max="14518" width="14.140625" style="14" bestFit="1" customWidth="1"/>
    <col min="14519" max="14519" width="11.140625" style="14" bestFit="1" customWidth="1"/>
    <col min="14520" max="14520" width="17" style="14" bestFit="1" customWidth="1"/>
    <col min="14521" max="14521" width="14.5703125" style="14" bestFit="1" customWidth="1"/>
    <col min="14522" max="14522" width="11.140625" style="14" bestFit="1" customWidth="1"/>
    <col min="14523" max="14523" width="9" style="14"/>
    <col min="14524" max="14524" width="11.140625" style="14" bestFit="1" customWidth="1"/>
    <col min="14525" max="14525" width="14.5703125" style="14" bestFit="1" customWidth="1"/>
    <col min="14526" max="14526" width="11.140625" style="14" bestFit="1" customWidth="1"/>
    <col min="14527" max="14527" width="9" style="14"/>
    <col min="14528" max="14528" width="13.140625" style="14" bestFit="1" customWidth="1"/>
    <col min="14529" max="14529" width="15.140625" style="14" bestFit="1" customWidth="1"/>
    <col min="14530" max="14531" width="14.5703125" style="14" bestFit="1" customWidth="1"/>
    <col min="14532" max="14532" width="14.140625" style="14" bestFit="1" customWidth="1"/>
    <col min="14533" max="14533" width="17" style="14" bestFit="1" customWidth="1"/>
    <col min="14534" max="14534" width="14.140625" style="14" bestFit="1" customWidth="1"/>
    <col min="14535" max="14535" width="11.140625" style="14" bestFit="1" customWidth="1"/>
    <col min="14536" max="14536" width="17" style="14" bestFit="1" customWidth="1"/>
    <col min="14537" max="14537" width="14.5703125" style="14" bestFit="1" customWidth="1"/>
    <col min="14538" max="14538" width="11.140625" style="14" bestFit="1" customWidth="1"/>
    <col min="14539" max="14539" width="9" style="14"/>
    <col min="14540" max="14540" width="11.140625" style="14" bestFit="1" customWidth="1"/>
    <col min="14541" max="14541" width="14.5703125" style="14" bestFit="1" customWidth="1"/>
    <col min="14542" max="14542" width="11.140625" style="14" bestFit="1" customWidth="1"/>
    <col min="14543" max="14543" width="9" style="14"/>
    <col min="14544" max="14544" width="13.140625" style="14" bestFit="1" customWidth="1"/>
    <col min="14545" max="14545" width="15.140625" style="14" bestFit="1" customWidth="1"/>
    <col min="14546" max="14547" width="14.5703125" style="14" bestFit="1" customWidth="1"/>
    <col min="14548" max="14548" width="14.140625" style="14" bestFit="1" customWidth="1"/>
    <col min="14549" max="14549" width="17" style="14" bestFit="1" customWidth="1"/>
    <col min="14550" max="14550" width="14.140625" style="14" bestFit="1" customWidth="1"/>
    <col min="14551" max="14551" width="11.140625" style="14" bestFit="1" customWidth="1"/>
    <col min="14552" max="14552" width="17" style="14" bestFit="1" customWidth="1"/>
    <col min="14553" max="14553" width="14.5703125" style="14" bestFit="1" customWidth="1"/>
    <col min="14554" max="14554" width="11.140625" style="14" bestFit="1" customWidth="1"/>
    <col min="14555" max="14555" width="9" style="14"/>
    <col min="14556" max="14556" width="11.140625" style="14" bestFit="1" customWidth="1"/>
    <col min="14557" max="14557" width="14.5703125" style="14" bestFit="1" customWidth="1"/>
    <col min="14558" max="14558" width="11.140625" style="14" bestFit="1" customWidth="1"/>
    <col min="14559" max="14559" width="9" style="14"/>
    <col min="14560" max="14560" width="13.140625" style="14" bestFit="1" customWidth="1"/>
    <col min="14561" max="14561" width="15.140625" style="14" bestFit="1" customWidth="1"/>
    <col min="14562" max="14563" width="14.5703125" style="14" bestFit="1" customWidth="1"/>
    <col min="14564" max="14564" width="14.140625" style="14" bestFit="1" customWidth="1"/>
    <col min="14565" max="14565" width="17" style="14" bestFit="1" customWidth="1"/>
    <col min="14566" max="14566" width="14.140625" style="14" bestFit="1" customWidth="1"/>
    <col min="14567" max="14567" width="11.140625" style="14" bestFit="1" customWidth="1"/>
    <col min="14568" max="14568" width="17" style="14" bestFit="1" customWidth="1"/>
    <col min="14569" max="14569" width="14.5703125" style="14" bestFit="1" customWidth="1"/>
    <col min="14570" max="14570" width="11.140625" style="14" bestFit="1" customWidth="1"/>
    <col min="14571" max="14571" width="9" style="14"/>
    <col min="14572" max="14572" width="11.140625" style="14" bestFit="1" customWidth="1"/>
    <col min="14573" max="14573" width="14.5703125" style="14" bestFit="1" customWidth="1"/>
    <col min="14574" max="14574" width="11.140625" style="14" bestFit="1" customWidth="1"/>
    <col min="14575" max="14575" width="9" style="14"/>
    <col min="14576" max="14576" width="13.140625" style="14" bestFit="1" customWidth="1"/>
    <col min="14577" max="14577" width="15.140625" style="14" bestFit="1" customWidth="1"/>
    <col min="14578" max="14579" width="14.5703125" style="14" bestFit="1" customWidth="1"/>
    <col min="14580" max="14580" width="14.140625" style="14" bestFit="1" customWidth="1"/>
    <col min="14581" max="14581" width="17" style="14" bestFit="1" customWidth="1"/>
    <col min="14582" max="14582" width="14.140625" style="14" bestFit="1" customWidth="1"/>
    <col min="14583" max="14583" width="11.140625" style="14" bestFit="1" customWidth="1"/>
    <col min="14584" max="14584" width="17" style="14" bestFit="1" customWidth="1"/>
    <col min="14585" max="14585" width="14.5703125" style="14" bestFit="1" customWidth="1"/>
    <col min="14586" max="14586" width="11.140625" style="14" bestFit="1" customWidth="1"/>
    <col min="14587" max="14587" width="9" style="14"/>
    <col min="14588" max="14588" width="9.140625" style="14" customWidth="1"/>
    <col min="14589" max="14589" width="0" style="14" hidden="1" customWidth="1"/>
    <col min="14590" max="14591" width="10.42578125" style="14" bestFit="1" customWidth="1"/>
    <col min="14592" max="14592" width="8.42578125" style="14" bestFit="1" customWidth="1"/>
    <col min="14593" max="14593" width="14.5703125" style="14" customWidth="1"/>
    <col min="14594" max="14594" width="14.140625" style="14" bestFit="1" customWidth="1"/>
    <col min="14595" max="14595" width="10.5703125" style="14" customWidth="1"/>
    <col min="14596" max="14596" width="11.85546875" style="14" customWidth="1"/>
    <col min="14597" max="14597" width="15.42578125" style="14" bestFit="1" customWidth="1"/>
    <col min="14598" max="14598" width="15.140625" style="14" bestFit="1" customWidth="1"/>
    <col min="14599" max="14599" width="11.42578125" style="14" bestFit="1" customWidth="1"/>
    <col min="14600" max="14600" width="9.42578125" style="14" bestFit="1" customWidth="1"/>
    <col min="14601" max="14601" width="13.5703125" style="14" customWidth="1"/>
    <col min="14602" max="14603" width="8.42578125" style="14" bestFit="1" customWidth="1"/>
    <col min="14604" max="14604" width="10.42578125" style="14" bestFit="1" customWidth="1"/>
    <col min="14605" max="14605" width="14.140625" style="14" customWidth="1"/>
    <col min="14606" max="14606" width="9" style="14"/>
    <col min="14607" max="14607" width="14.140625" style="14" bestFit="1" customWidth="1"/>
    <col min="14608" max="14667" width="9" style="14"/>
    <col min="14668" max="14668" width="11.140625" style="14" bestFit="1" customWidth="1"/>
    <col min="14669" max="14669" width="14.5703125" style="14" bestFit="1" customWidth="1"/>
    <col min="14670" max="14670" width="11.140625" style="14" bestFit="1" customWidth="1"/>
    <col min="14671" max="14671" width="9" style="14"/>
    <col min="14672" max="14672" width="13.140625" style="14" bestFit="1" customWidth="1"/>
    <col min="14673" max="14673" width="15.140625" style="14" bestFit="1" customWidth="1"/>
    <col min="14674" max="14675" width="14.5703125" style="14" bestFit="1" customWidth="1"/>
    <col min="14676" max="14676" width="14.140625" style="14" bestFit="1" customWidth="1"/>
    <col min="14677" max="14677" width="17" style="14" bestFit="1" customWidth="1"/>
    <col min="14678" max="14678" width="14.140625" style="14" bestFit="1" customWidth="1"/>
    <col min="14679" max="14679" width="11.140625" style="14" bestFit="1" customWidth="1"/>
    <col min="14680" max="14680" width="17" style="14" bestFit="1" customWidth="1"/>
    <col min="14681" max="14681" width="14.5703125" style="14" bestFit="1" customWidth="1"/>
    <col min="14682" max="14682" width="11.140625" style="14" bestFit="1" customWidth="1"/>
    <col min="14683" max="14683" width="9" style="14"/>
    <col min="14684" max="14684" width="11.140625" style="14" bestFit="1" customWidth="1"/>
    <col min="14685" max="14685" width="14.5703125" style="14" bestFit="1" customWidth="1"/>
    <col min="14686" max="14686" width="11.140625" style="14" bestFit="1" customWidth="1"/>
    <col min="14687" max="14687" width="9" style="14"/>
    <col min="14688" max="14688" width="13.140625" style="14" bestFit="1" customWidth="1"/>
    <col min="14689" max="14689" width="15.140625" style="14" bestFit="1" customWidth="1"/>
    <col min="14690" max="14691" width="14.5703125" style="14" bestFit="1" customWidth="1"/>
    <col min="14692" max="14692" width="14.140625" style="14" bestFit="1" customWidth="1"/>
    <col min="14693" max="14693" width="17" style="14" bestFit="1" customWidth="1"/>
    <col min="14694" max="14694" width="14.140625" style="14" bestFit="1" customWidth="1"/>
    <col min="14695" max="14695" width="11.140625" style="14" bestFit="1" customWidth="1"/>
    <col min="14696" max="14696" width="17" style="14" bestFit="1" customWidth="1"/>
    <col min="14697" max="14697" width="14.5703125" style="14" bestFit="1" customWidth="1"/>
    <col min="14698" max="14698" width="11.140625" style="14" bestFit="1" customWidth="1"/>
    <col min="14699" max="14699" width="9" style="14"/>
    <col min="14700" max="14700" width="11.140625" style="14" bestFit="1" customWidth="1"/>
    <col min="14701" max="14701" width="14.5703125" style="14" bestFit="1" customWidth="1"/>
    <col min="14702" max="14702" width="11.140625" style="14" bestFit="1" customWidth="1"/>
    <col min="14703" max="14703" width="9" style="14"/>
    <col min="14704" max="14704" width="13.140625" style="14" bestFit="1" customWidth="1"/>
    <col min="14705" max="14705" width="15.140625" style="14" bestFit="1" customWidth="1"/>
    <col min="14706" max="14707" width="14.5703125" style="14" bestFit="1" customWidth="1"/>
    <col min="14708" max="14708" width="14.140625" style="14" bestFit="1" customWidth="1"/>
    <col min="14709" max="14709" width="17" style="14" bestFit="1" customWidth="1"/>
    <col min="14710" max="14710" width="14.140625" style="14" bestFit="1" customWidth="1"/>
    <col min="14711" max="14711" width="11.140625" style="14" bestFit="1" customWidth="1"/>
    <col min="14712" max="14712" width="17" style="14" bestFit="1" customWidth="1"/>
    <col min="14713" max="14713" width="14.5703125" style="14" bestFit="1" customWidth="1"/>
    <col min="14714" max="14714" width="11.140625" style="14" bestFit="1" customWidth="1"/>
    <col min="14715" max="14715" width="9" style="14"/>
    <col min="14716" max="14716" width="11.140625" style="14" bestFit="1" customWidth="1"/>
    <col min="14717" max="14717" width="14.5703125" style="14" bestFit="1" customWidth="1"/>
    <col min="14718" max="14718" width="11.140625" style="14" bestFit="1" customWidth="1"/>
    <col min="14719" max="14719" width="9" style="14"/>
    <col min="14720" max="14720" width="13.140625" style="14" bestFit="1" customWidth="1"/>
    <col min="14721" max="14721" width="15.140625" style="14" bestFit="1" customWidth="1"/>
    <col min="14722" max="14723" width="14.5703125" style="14" bestFit="1" customWidth="1"/>
    <col min="14724" max="14724" width="14.140625" style="14" bestFit="1" customWidth="1"/>
    <col min="14725" max="14725" width="17" style="14" bestFit="1" customWidth="1"/>
    <col min="14726" max="14726" width="14.140625" style="14" bestFit="1" customWidth="1"/>
    <col min="14727" max="14727" width="11.140625" style="14" bestFit="1" customWidth="1"/>
    <col min="14728" max="14728" width="17" style="14" bestFit="1" customWidth="1"/>
    <col min="14729" max="14729" width="14.5703125" style="14" bestFit="1" customWidth="1"/>
    <col min="14730" max="14730" width="11.140625" style="14" bestFit="1" customWidth="1"/>
    <col min="14731" max="14731" width="9" style="14"/>
    <col min="14732" max="14732" width="11.140625" style="14" bestFit="1" customWidth="1"/>
    <col min="14733" max="14733" width="14.5703125" style="14" bestFit="1" customWidth="1"/>
    <col min="14734" max="14734" width="11.140625" style="14" bestFit="1" customWidth="1"/>
    <col min="14735" max="14735" width="9" style="14"/>
    <col min="14736" max="14736" width="13.140625" style="14" bestFit="1" customWidth="1"/>
    <col min="14737" max="14737" width="15.140625" style="14" bestFit="1" customWidth="1"/>
    <col min="14738" max="14739" width="14.5703125" style="14" bestFit="1" customWidth="1"/>
    <col min="14740" max="14740" width="14.140625" style="14" bestFit="1" customWidth="1"/>
    <col min="14741" max="14741" width="17" style="14" bestFit="1" customWidth="1"/>
    <col min="14742" max="14742" width="14.140625" style="14" bestFit="1" customWidth="1"/>
    <col min="14743" max="14743" width="11.140625" style="14" bestFit="1" customWidth="1"/>
    <col min="14744" max="14744" width="17" style="14" bestFit="1" customWidth="1"/>
    <col min="14745" max="14745" width="14.5703125" style="14" bestFit="1" customWidth="1"/>
    <col min="14746" max="14746" width="11.140625" style="14" bestFit="1" customWidth="1"/>
    <col min="14747" max="14747" width="9" style="14"/>
    <col min="14748" max="14748" width="11.140625" style="14" bestFit="1" customWidth="1"/>
    <col min="14749" max="14749" width="14.5703125" style="14" bestFit="1" customWidth="1"/>
    <col min="14750" max="14750" width="11.140625" style="14" bestFit="1" customWidth="1"/>
    <col min="14751" max="14751" width="9" style="14"/>
    <col min="14752" max="14752" width="13.140625" style="14" bestFit="1" customWidth="1"/>
    <col min="14753" max="14753" width="15.140625" style="14" bestFit="1" customWidth="1"/>
    <col min="14754" max="14755" width="14.5703125" style="14" bestFit="1" customWidth="1"/>
    <col min="14756" max="14756" width="14.140625" style="14" bestFit="1" customWidth="1"/>
    <col min="14757" max="14757" width="17" style="14" bestFit="1" customWidth="1"/>
    <col min="14758" max="14758" width="14.140625" style="14" bestFit="1" customWidth="1"/>
    <col min="14759" max="14759" width="11.140625" style="14" bestFit="1" customWidth="1"/>
    <col min="14760" max="14760" width="17" style="14" bestFit="1" customWidth="1"/>
    <col min="14761" max="14761" width="14.5703125" style="14" bestFit="1" customWidth="1"/>
    <col min="14762" max="14762" width="11.140625" style="14" bestFit="1" customWidth="1"/>
    <col min="14763" max="14763" width="9" style="14"/>
    <col min="14764" max="14764" width="11.140625" style="14" bestFit="1" customWidth="1"/>
    <col min="14765" max="14765" width="14.5703125" style="14" bestFit="1" customWidth="1"/>
    <col min="14766" max="14766" width="11.140625" style="14" bestFit="1" customWidth="1"/>
    <col min="14767" max="14767" width="9" style="14"/>
    <col min="14768" max="14768" width="13.140625" style="14" bestFit="1" customWidth="1"/>
    <col min="14769" max="14769" width="15.140625" style="14" bestFit="1" customWidth="1"/>
    <col min="14770" max="14771" width="14.5703125" style="14" bestFit="1" customWidth="1"/>
    <col min="14772" max="14772" width="14.140625" style="14" bestFit="1" customWidth="1"/>
    <col min="14773" max="14773" width="17" style="14" bestFit="1" customWidth="1"/>
    <col min="14774" max="14774" width="14.140625" style="14" bestFit="1" customWidth="1"/>
    <col min="14775" max="14775" width="11.140625" style="14" bestFit="1" customWidth="1"/>
    <col min="14776" max="14776" width="17" style="14" bestFit="1" customWidth="1"/>
    <col min="14777" max="14777" width="14.5703125" style="14" bestFit="1" customWidth="1"/>
    <col min="14778" max="14778" width="11.140625" style="14" bestFit="1" customWidth="1"/>
    <col min="14779" max="14779" width="9" style="14"/>
    <col min="14780" max="14780" width="11.140625" style="14" bestFit="1" customWidth="1"/>
    <col min="14781" max="14781" width="14.5703125" style="14" bestFit="1" customWidth="1"/>
    <col min="14782" max="14782" width="11.140625" style="14" bestFit="1" customWidth="1"/>
    <col min="14783" max="14783" width="9" style="14"/>
    <col min="14784" max="14784" width="13.140625" style="14" bestFit="1" customWidth="1"/>
    <col min="14785" max="14785" width="15.140625" style="14" bestFit="1" customWidth="1"/>
    <col min="14786" max="14787" width="14.5703125" style="14" bestFit="1" customWidth="1"/>
    <col min="14788" max="14788" width="14.140625" style="14" bestFit="1" customWidth="1"/>
    <col min="14789" max="14789" width="17" style="14" bestFit="1" customWidth="1"/>
    <col min="14790" max="14790" width="14.140625" style="14" bestFit="1" customWidth="1"/>
    <col min="14791" max="14791" width="11.140625" style="14" bestFit="1" customWidth="1"/>
    <col min="14792" max="14792" width="17" style="14" bestFit="1" customWidth="1"/>
    <col min="14793" max="14793" width="14.5703125" style="14" bestFit="1" customWidth="1"/>
    <col min="14794" max="14794" width="11.140625" style="14" bestFit="1" customWidth="1"/>
    <col min="14795" max="14795" width="9" style="14"/>
    <col min="14796" max="14796" width="11.140625" style="14" bestFit="1" customWidth="1"/>
    <col min="14797" max="14797" width="14.5703125" style="14" bestFit="1" customWidth="1"/>
    <col min="14798" max="14798" width="11.140625" style="14" bestFit="1" customWidth="1"/>
    <col min="14799" max="14799" width="9" style="14"/>
    <col min="14800" max="14800" width="13.140625" style="14" bestFit="1" customWidth="1"/>
    <col min="14801" max="14801" width="15.140625" style="14" bestFit="1" customWidth="1"/>
    <col min="14802" max="14803" width="14.5703125" style="14" bestFit="1" customWidth="1"/>
    <col min="14804" max="14804" width="14.140625" style="14" bestFit="1" customWidth="1"/>
    <col min="14805" max="14805" width="17" style="14" bestFit="1" customWidth="1"/>
    <col min="14806" max="14806" width="14.140625" style="14" bestFit="1" customWidth="1"/>
    <col min="14807" max="14807" width="11.140625" style="14" bestFit="1" customWidth="1"/>
    <col min="14808" max="14808" width="17" style="14" bestFit="1" customWidth="1"/>
    <col min="14809" max="14809" width="14.5703125" style="14" bestFit="1" customWidth="1"/>
    <col min="14810" max="14810" width="11.140625" style="14" bestFit="1" customWidth="1"/>
    <col min="14811" max="14811" width="9" style="14"/>
    <col min="14812" max="14812" width="11.140625" style="14" bestFit="1" customWidth="1"/>
    <col min="14813" max="14813" width="14.5703125" style="14" bestFit="1" customWidth="1"/>
    <col min="14814" max="14814" width="11.140625" style="14" bestFit="1" customWidth="1"/>
    <col min="14815" max="14815" width="9" style="14"/>
    <col min="14816" max="14816" width="13.140625" style="14" bestFit="1" customWidth="1"/>
    <col min="14817" max="14817" width="15.140625" style="14" bestFit="1" customWidth="1"/>
    <col min="14818" max="14819" width="14.5703125" style="14" bestFit="1" customWidth="1"/>
    <col min="14820" max="14820" width="14.140625" style="14" bestFit="1" customWidth="1"/>
    <col min="14821" max="14821" width="17" style="14" bestFit="1" customWidth="1"/>
    <col min="14822" max="14822" width="14.140625" style="14" bestFit="1" customWidth="1"/>
    <col min="14823" max="14823" width="11.140625" style="14" bestFit="1" customWidth="1"/>
    <col min="14824" max="14824" width="17" style="14" bestFit="1" customWidth="1"/>
    <col min="14825" max="14825" width="14.5703125" style="14" bestFit="1" customWidth="1"/>
    <col min="14826" max="14826" width="11.140625" style="14" bestFit="1" customWidth="1"/>
    <col min="14827" max="14827" width="9" style="14"/>
    <col min="14828" max="14828" width="11.140625" style="14" bestFit="1" customWidth="1"/>
    <col min="14829" max="14829" width="14.5703125" style="14" bestFit="1" customWidth="1"/>
    <col min="14830" max="14830" width="11.140625" style="14" bestFit="1" customWidth="1"/>
    <col min="14831" max="14831" width="9" style="14"/>
    <col min="14832" max="14832" width="13.140625" style="14" bestFit="1" customWidth="1"/>
    <col min="14833" max="14833" width="15.140625" style="14" bestFit="1" customWidth="1"/>
    <col min="14834" max="14835" width="14.5703125" style="14" bestFit="1" customWidth="1"/>
    <col min="14836" max="14836" width="14.140625" style="14" bestFit="1" customWidth="1"/>
    <col min="14837" max="14837" width="17" style="14" bestFit="1" customWidth="1"/>
    <col min="14838" max="14838" width="14.140625" style="14" bestFit="1" customWidth="1"/>
    <col min="14839" max="14839" width="11.140625" style="14" bestFit="1" customWidth="1"/>
    <col min="14840" max="14840" width="17" style="14" bestFit="1" customWidth="1"/>
    <col min="14841" max="14841" width="14.5703125" style="14" bestFit="1" customWidth="1"/>
    <col min="14842" max="14842" width="11.140625" style="14" bestFit="1" customWidth="1"/>
    <col min="14843" max="14843" width="9" style="14"/>
    <col min="14844" max="14844" width="9.140625" style="14" customWidth="1"/>
    <col min="14845" max="14845" width="0" style="14" hidden="1" customWidth="1"/>
    <col min="14846" max="14847" width="10.42578125" style="14" bestFit="1" customWidth="1"/>
    <col min="14848" max="14848" width="8.42578125" style="14" bestFit="1" customWidth="1"/>
    <col min="14849" max="14849" width="14.5703125" style="14" customWidth="1"/>
    <col min="14850" max="14850" width="14.140625" style="14" bestFit="1" customWidth="1"/>
    <col min="14851" max="14851" width="10.5703125" style="14" customWidth="1"/>
    <col min="14852" max="14852" width="11.85546875" style="14" customWidth="1"/>
    <col min="14853" max="14853" width="15.42578125" style="14" bestFit="1" customWidth="1"/>
    <col min="14854" max="14854" width="15.140625" style="14" bestFit="1" customWidth="1"/>
    <col min="14855" max="14855" width="11.42578125" style="14" bestFit="1" customWidth="1"/>
    <col min="14856" max="14856" width="9.42578125" style="14" bestFit="1" customWidth="1"/>
    <col min="14857" max="14857" width="13.5703125" style="14" customWidth="1"/>
    <col min="14858" max="14859" width="8.42578125" style="14" bestFit="1" customWidth="1"/>
    <col min="14860" max="14860" width="10.42578125" style="14" bestFit="1" customWidth="1"/>
    <col min="14861" max="14861" width="14.140625" style="14" customWidth="1"/>
    <col min="14862" max="14862" width="9" style="14"/>
    <col min="14863" max="14863" width="14.140625" style="14" bestFit="1" customWidth="1"/>
    <col min="14864" max="14923" width="9" style="14"/>
    <col min="14924" max="14924" width="11.140625" style="14" bestFit="1" customWidth="1"/>
    <col min="14925" max="14925" width="14.5703125" style="14" bestFit="1" customWidth="1"/>
    <col min="14926" max="14926" width="11.140625" style="14" bestFit="1" customWidth="1"/>
    <col min="14927" max="14927" width="9" style="14"/>
    <col min="14928" max="14928" width="13.140625" style="14" bestFit="1" customWidth="1"/>
    <col min="14929" max="14929" width="15.140625" style="14" bestFit="1" customWidth="1"/>
    <col min="14930" max="14931" width="14.5703125" style="14" bestFit="1" customWidth="1"/>
    <col min="14932" max="14932" width="14.140625" style="14" bestFit="1" customWidth="1"/>
    <col min="14933" max="14933" width="17" style="14" bestFit="1" customWidth="1"/>
    <col min="14934" max="14934" width="14.140625" style="14" bestFit="1" customWidth="1"/>
    <col min="14935" max="14935" width="11.140625" style="14" bestFit="1" customWidth="1"/>
    <col min="14936" max="14936" width="17" style="14" bestFit="1" customWidth="1"/>
    <col min="14937" max="14937" width="14.5703125" style="14" bestFit="1" customWidth="1"/>
    <col min="14938" max="14938" width="11.140625" style="14" bestFit="1" customWidth="1"/>
    <col min="14939" max="14939" width="9" style="14"/>
    <col min="14940" max="14940" width="11.140625" style="14" bestFit="1" customWidth="1"/>
    <col min="14941" max="14941" width="14.5703125" style="14" bestFit="1" customWidth="1"/>
    <col min="14942" max="14942" width="11.140625" style="14" bestFit="1" customWidth="1"/>
    <col min="14943" max="14943" width="9" style="14"/>
    <col min="14944" max="14944" width="13.140625" style="14" bestFit="1" customWidth="1"/>
    <col min="14945" max="14945" width="15.140625" style="14" bestFit="1" customWidth="1"/>
    <col min="14946" max="14947" width="14.5703125" style="14" bestFit="1" customWidth="1"/>
    <col min="14948" max="14948" width="14.140625" style="14" bestFit="1" customWidth="1"/>
    <col min="14949" max="14949" width="17" style="14" bestFit="1" customWidth="1"/>
    <col min="14950" max="14950" width="14.140625" style="14" bestFit="1" customWidth="1"/>
    <col min="14951" max="14951" width="11.140625" style="14" bestFit="1" customWidth="1"/>
    <col min="14952" max="14952" width="17" style="14" bestFit="1" customWidth="1"/>
    <col min="14953" max="14953" width="14.5703125" style="14" bestFit="1" customWidth="1"/>
    <col min="14954" max="14954" width="11.140625" style="14" bestFit="1" customWidth="1"/>
    <col min="14955" max="14955" width="9" style="14"/>
    <col min="14956" max="14956" width="11.140625" style="14" bestFit="1" customWidth="1"/>
    <col min="14957" max="14957" width="14.5703125" style="14" bestFit="1" customWidth="1"/>
    <col min="14958" max="14958" width="11.140625" style="14" bestFit="1" customWidth="1"/>
    <col min="14959" max="14959" width="9" style="14"/>
    <col min="14960" max="14960" width="13.140625" style="14" bestFit="1" customWidth="1"/>
    <col min="14961" max="14961" width="15.140625" style="14" bestFit="1" customWidth="1"/>
    <col min="14962" max="14963" width="14.5703125" style="14" bestFit="1" customWidth="1"/>
    <col min="14964" max="14964" width="14.140625" style="14" bestFit="1" customWidth="1"/>
    <col min="14965" max="14965" width="17" style="14" bestFit="1" customWidth="1"/>
    <col min="14966" max="14966" width="14.140625" style="14" bestFit="1" customWidth="1"/>
    <col min="14967" max="14967" width="11.140625" style="14" bestFit="1" customWidth="1"/>
    <col min="14968" max="14968" width="17" style="14" bestFit="1" customWidth="1"/>
    <col min="14969" max="14969" width="14.5703125" style="14" bestFit="1" customWidth="1"/>
    <col min="14970" max="14970" width="11.140625" style="14" bestFit="1" customWidth="1"/>
    <col min="14971" max="14971" width="9" style="14"/>
    <col min="14972" max="14972" width="11.140625" style="14" bestFit="1" customWidth="1"/>
    <col min="14973" max="14973" width="14.5703125" style="14" bestFit="1" customWidth="1"/>
    <col min="14974" max="14974" width="11.140625" style="14" bestFit="1" customWidth="1"/>
    <col min="14975" max="14975" width="9" style="14"/>
    <col min="14976" max="14976" width="13.140625" style="14" bestFit="1" customWidth="1"/>
    <col min="14977" max="14977" width="15.140625" style="14" bestFit="1" customWidth="1"/>
    <col min="14978" max="14979" width="14.5703125" style="14" bestFit="1" customWidth="1"/>
    <col min="14980" max="14980" width="14.140625" style="14" bestFit="1" customWidth="1"/>
    <col min="14981" max="14981" width="17" style="14" bestFit="1" customWidth="1"/>
    <col min="14982" max="14982" width="14.140625" style="14" bestFit="1" customWidth="1"/>
    <col min="14983" max="14983" width="11.140625" style="14" bestFit="1" customWidth="1"/>
    <col min="14984" max="14984" width="17" style="14" bestFit="1" customWidth="1"/>
    <col min="14985" max="14985" width="14.5703125" style="14" bestFit="1" customWidth="1"/>
    <col min="14986" max="14986" width="11.140625" style="14" bestFit="1" customWidth="1"/>
    <col min="14987" max="14987" width="9" style="14"/>
    <col min="14988" max="14988" width="11.140625" style="14" bestFit="1" customWidth="1"/>
    <col min="14989" max="14989" width="14.5703125" style="14" bestFit="1" customWidth="1"/>
    <col min="14990" max="14990" width="11.140625" style="14" bestFit="1" customWidth="1"/>
    <col min="14991" max="14991" width="9" style="14"/>
    <col min="14992" max="14992" width="13.140625" style="14" bestFit="1" customWidth="1"/>
    <col min="14993" max="14993" width="15.140625" style="14" bestFit="1" customWidth="1"/>
    <col min="14994" max="14995" width="14.5703125" style="14" bestFit="1" customWidth="1"/>
    <col min="14996" max="14996" width="14.140625" style="14" bestFit="1" customWidth="1"/>
    <col min="14997" max="14997" width="17" style="14" bestFit="1" customWidth="1"/>
    <col min="14998" max="14998" width="14.140625" style="14" bestFit="1" customWidth="1"/>
    <col min="14999" max="14999" width="11.140625" style="14" bestFit="1" customWidth="1"/>
    <col min="15000" max="15000" width="17" style="14" bestFit="1" customWidth="1"/>
    <col min="15001" max="15001" width="14.5703125" style="14" bestFit="1" customWidth="1"/>
    <col min="15002" max="15002" width="11.140625" style="14" bestFit="1" customWidth="1"/>
    <col min="15003" max="15003" width="9" style="14"/>
    <col min="15004" max="15004" width="11.140625" style="14" bestFit="1" customWidth="1"/>
    <col min="15005" max="15005" width="14.5703125" style="14" bestFit="1" customWidth="1"/>
    <col min="15006" max="15006" width="11.140625" style="14" bestFit="1" customWidth="1"/>
    <col min="15007" max="15007" width="9" style="14"/>
    <col min="15008" max="15008" width="13.140625" style="14" bestFit="1" customWidth="1"/>
    <col min="15009" max="15009" width="15.140625" style="14" bestFit="1" customWidth="1"/>
    <col min="15010" max="15011" width="14.5703125" style="14" bestFit="1" customWidth="1"/>
    <col min="15012" max="15012" width="14.140625" style="14" bestFit="1" customWidth="1"/>
    <col min="15013" max="15013" width="17" style="14" bestFit="1" customWidth="1"/>
    <col min="15014" max="15014" width="14.140625" style="14" bestFit="1" customWidth="1"/>
    <col min="15015" max="15015" width="11.140625" style="14" bestFit="1" customWidth="1"/>
    <col min="15016" max="15016" width="17" style="14" bestFit="1" customWidth="1"/>
    <col min="15017" max="15017" width="14.5703125" style="14" bestFit="1" customWidth="1"/>
    <col min="15018" max="15018" width="11.140625" style="14" bestFit="1" customWidth="1"/>
    <col min="15019" max="15019" width="9" style="14"/>
    <col min="15020" max="15020" width="11.140625" style="14" bestFit="1" customWidth="1"/>
    <col min="15021" max="15021" width="14.5703125" style="14" bestFit="1" customWidth="1"/>
    <col min="15022" max="15022" width="11.140625" style="14" bestFit="1" customWidth="1"/>
    <col min="15023" max="15023" width="9" style="14"/>
    <col min="15024" max="15024" width="13.140625" style="14" bestFit="1" customWidth="1"/>
    <col min="15025" max="15025" width="15.140625" style="14" bestFit="1" customWidth="1"/>
    <col min="15026" max="15027" width="14.5703125" style="14" bestFit="1" customWidth="1"/>
    <col min="15028" max="15028" width="14.140625" style="14" bestFit="1" customWidth="1"/>
    <col min="15029" max="15029" width="17" style="14" bestFit="1" customWidth="1"/>
    <col min="15030" max="15030" width="14.140625" style="14" bestFit="1" customWidth="1"/>
    <col min="15031" max="15031" width="11.140625" style="14" bestFit="1" customWidth="1"/>
    <col min="15032" max="15032" width="17" style="14" bestFit="1" customWidth="1"/>
    <col min="15033" max="15033" width="14.5703125" style="14" bestFit="1" customWidth="1"/>
    <col min="15034" max="15034" width="11.140625" style="14" bestFit="1" customWidth="1"/>
    <col min="15035" max="15035" width="9" style="14"/>
    <col min="15036" max="15036" width="11.140625" style="14" bestFit="1" customWidth="1"/>
    <col min="15037" max="15037" width="14.5703125" style="14" bestFit="1" customWidth="1"/>
    <col min="15038" max="15038" width="11.140625" style="14" bestFit="1" customWidth="1"/>
    <col min="15039" max="15039" width="9" style="14"/>
    <col min="15040" max="15040" width="13.140625" style="14" bestFit="1" customWidth="1"/>
    <col min="15041" max="15041" width="15.140625" style="14" bestFit="1" customWidth="1"/>
    <col min="15042" max="15043" width="14.5703125" style="14" bestFit="1" customWidth="1"/>
    <col min="15044" max="15044" width="14.140625" style="14" bestFit="1" customWidth="1"/>
    <col min="15045" max="15045" width="17" style="14" bestFit="1" customWidth="1"/>
    <col min="15046" max="15046" width="14.140625" style="14" bestFit="1" customWidth="1"/>
    <col min="15047" max="15047" width="11.140625" style="14" bestFit="1" customWidth="1"/>
    <col min="15048" max="15048" width="17" style="14" bestFit="1" customWidth="1"/>
    <col min="15049" max="15049" width="14.5703125" style="14" bestFit="1" customWidth="1"/>
    <col min="15050" max="15050" width="11.140625" style="14" bestFit="1" customWidth="1"/>
    <col min="15051" max="15051" width="9" style="14"/>
    <col min="15052" max="15052" width="11.140625" style="14" bestFit="1" customWidth="1"/>
    <col min="15053" max="15053" width="14.5703125" style="14" bestFit="1" customWidth="1"/>
    <col min="15054" max="15054" width="11.140625" style="14" bestFit="1" customWidth="1"/>
    <col min="15055" max="15055" width="9" style="14"/>
    <col min="15056" max="15056" width="13.140625" style="14" bestFit="1" customWidth="1"/>
    <col min="15057" max="15057" width="15.140625" style="14" bestFit="1" customWidth="1"/>
    <col min="15058" max="15059" width="14.5703125" style="14" bestFit="1" customWidth="1"/>
    <col min="15060" max="15060" width="14.140625" style="14" bestFit="1" customWidth="1"/>
    <col min="15061" max="15061" width="17" style="14" bestFit="1" customWidth="1"/>
    <col min="15062" max="15062" width="14.140625" style="14" bestFit="1" customWidth="1"/>
    <col min="15063" max="15063" width="11.140625" style="14" bestFit="1" customWidth="1"/>
    <col min="15064" max="15064" width="17" style="14" bestFit="1" customWidth="1"/>
    <col min="15065" max="15065" width="14.5703125" style="14" bestFit="1" customWidth="1"/>
    <col min="15066" max="15066" width="11.140625" style="14" bestFit="1" customWidth="1"/>
    <col min="15067" max="15067" width="9" style="14"/>
    <col min="15068" max="15068" width="11.140625" style="14" bestFit="1" customWidth="1"/>
    <col min="15069" max="15069" width="14.5703125" style="14" bestFit="1" customWidth="1"/>
    <col min="15070" max="15070" width="11.140625" style="14" bestFit="1" customWidth="1"/>
    <col min="15071" max="15071" width="9" style="14"/>
    <col min="15072" max="15072" width="13.140625" style="14" bestFit="1" customWidth="1"/>
    <col min="15073" max="15073" width="15.140625" style="14" bestFit="1" customWidth="1"/>
    <col min="15074" max="15075" width="14.5703125" style="14" bestFit="1" customWidth="1"/>
    <col min="15076" max="15076" width="14.140625" style="14" bestFit="1" customWidth="1"/>
    <col min="15077" max="15077" width="17" style="14" bestFit="1" customWidth="1"/>
    <col min="15078" max="15078" width="14.140625" style="14" bestFit="1" customWidth="1"/>
    <col min="15079" max="15079" width="11.140625" style="14" bestFit="1" customWidth="1"/>
    <col min="15080" max="15080" width="17" style="14" bestFit="1" customWidth="1"/>
    <col min="15081" max="15081" width="14.5703125" style="14" bestFit="1" customWidth="1"/>
    <col min="15082" max="15082" width="11.140625" style="14" bestFit="1" customWidth="1"/>
    <col min="15083" max="15083" width="9" style="14"/>
    <col min="15084" max="15084" width="11.140625" style="14" bestFit="1" customWidth="1"/>
    <col min="15085" max="15085" width="14.5703125" style="14" bestFit="1" customWidth="1"/>
    <col min="15086" max="15086" width="11.140625" style="14" bestFit="1" customWidth="1"/>
    <col min="15087" max="15087" width="9" style="14"/>
    <col min="15088" max="15088" width="13.140625" style="14" bestFit="1" customWidth="1"/>
    <col min="15089" max="15089" width="15.140625" style="14" bestFit="1" customWidth="1"/>
    <col min="15090" max="15091" width="14.5703125" style="14" bestFit="1" customWidth="1"/>
    <col min="15092" max="15092" width="14.140625" style="14" bestFit="1" customWidth="1"/>
    <col min="15093" max="15093" width="17" style="14" bestFit="1" customWidth="1"/>
    <col min="15094" max="15094" width="14.140625" style="14" bestFit="1" customWidth="1"/>
    <col min="15095" max="15095" width="11.140625" style="14" bestFit="1" customWidth="1"/>
    <col min="15096" max="15096" width="17" style="14" bestFit="1" customWidth="1"/>
    <col min="15097" max="15097" width="14.5703125" style="14" bestFit="1" customWidth="1"/>
    <col min="15098" max="15098" width="11.140625" style="14" bestFit="1" customWidth="1"/>
    <col min="15099" max="15099" width="9" style="14"/>
    <col min="15100" max="15100" width="9.140625" style="14" customWidth="1"/>
    <col min="15101" max="15101" width="0" style="14" hidden="1" customWidth="1"/>
    <col min="15102" max="15103" width="10.42578125" style="14" bestFit="1" customWidth="1"/>
    <col min="15104" max="15104" width="8.42578125" style="14" bestFit="1" customWidth="1"/>
    <col min="15105" max="15105" width="14.5703125" style="14" customWidth="1"/>
    <col min="15106" max="15106" width="14.140625" style="14" bestFit="1" customWidth="1"/>
    <col min="15107" max="15107" width="10.5703125" style="14" customWidth="1"/>
    <col min="15108" max="15108" width="11.85546875" style="14" customWidth="1"/>
    <col min="15109" max="15109" width="15.42578125" style="14" bestFit="1" customWidth="1"/>
    <col min="15110" max="15110" width="15.140625" style="14" bestFit="1" customWidth="1"/>
    <col min="15111" max="15111" width="11.42578125" style="14" bestFit="1" customWidth="1"/>
    <col min="15112" max="15112" width="9.42578125" style="14" bestFit="1" customWidth="1"/>
    <col min="15113" max="15113" width="13.5703125" style="14" customWidth="1"/>
    <col min="15114" max="15115" width="8.42578125" style="14" bestFit="1" customWidth="1"/>
    <col min="15116" max="15116" width="10.42578125" style="14" bestFit="1" customWidth="1"/>
    <col min="15117" max="15117" width="14.140625" style="14" customWidth="1"/>
    <col min="15118" max="15118" width="9" style="14"/>
    <col min="15119" max="15119" width="14.140625" style="14" bestFit="1" customWidth="1"/>
    <col min="15120" max="15179" width="9" style="14"/>
    <col min="15180" max="15180" width="11.140625" style="14" bestFit="1" customWidth="1"/>
    <col min="15181" max="15181" width="14.5703125" style="14" bestFit="1" customWidth="1"/>
    <col min="15182" max="15182" width="11.140625" style="14" bestFit="1" customWidth="1"/>
    <col min="15183" max="15183" width="9" style="14"/>
    <col min="15184" max="15184" width="13.140625" style="14" bestFit="1" customWidth="1"/>
    <col min="15185" max="15185" width="15.140625" style="14" bestFit="1" customWidth="1"/>
    <col min="15186" max="15187" width="14.5703125" style="14" bestFit="1" customWidth="1"/>
    <col min="15188" max="15188" width="14.140625" style="14" bestFit="1" customWidth="1"/>
    <col min="15189" max="15189" width="17" style="14" bestFit="1" customWidth="1"/>
    <col min="15190" max="15190" width="14.140625" style="14" bestFit="1" customWidth="1"/>
    <col min="15191" max="15191" width="11.140625" style="14" bestFit="1" customWidth="1"/>
    <col min="15192" max="15192" width="17" style="14" bestFit="1" customWidth="1"/>
    <col min="15193" max="15193" width="14.5703125" style="14" bestFit="1" customWidth="1"/>
    <col min="15194" max="15194" width="11.140625" style="14" bestFit="1" customWidth="1"/>
    <col min="15195" max="15195" width="9" style="14"/>
    <col min="15196" max="15196" width="11.140625" style="14" bestFit="1" customWidth="1"/>
    <col min="15197" max="15197" width="14.5703125" style="14" bestFit="1" customWidth="1"/>
    <col min="15198" max="15198" width="11.140625" style="14" bestFit="1" customWidth="1"/>
    <col min="15199" max="15199" width="9" style="14"/>
    <col min="15200" max="15200" width="13.140625" style="14" bestFit="1" customWidth="1"/>
    <col min="15201" max="15201" width="15.140625" style="14" bestFit="1" customWidth="1"/>
    <col min="15202" max="15203" width="14.5703125" style="14" bestFit="1" customWidth="1"/>
    <col min="15204" max="15204" width="14.140625" style="14" bestFit="1" customWidth="1"/>
    <col min="15205" max="15205" width="17" style="14" bestFit="1" customWidth="1"/>
    <col min="15206" max="15206" width="14.140625" style="14" bestFit="1" customWidth="1"/>
    <col min="15207" max="15207" width="11.140625" style="14" bestFit="1" customWidth="1"/>
    <col min="15208" max="15208" width="17" style="14" bestFit="1" customWidth="1"/>
    <col min="15209" max="15209" width="14.5703125" style="14" bestFit="1" customWidth="1"/>
    <col min="15210" max="15210" width="11.140625" style="14" bestFit="1" customWidth="1"/>
    <col min="15211" max="15211" width="9" style="14"/>
    <col min="15212" max="15212" width="11.140625" style="14" bestFit="1" customWidth="1"/>
    <col min="15213" max="15213" width="14.5703125" style="14" bestFit="1" customWidth="1"/>
    <col min="15214" max="15214" width="11.140625" style="14" bestFit="1" customWidth="1"/>
    <col min="15215" max="15215" width="9" style="14"/>
    <col min="15216" max="15216" width="13.140625" style="14" bestFit="1" customWidth="1"/>
    <col min="15217" max="15217" width="15.140625" style="14" bestFit="1" customWidth="1"/>
    <col min="15218" max="15219" width="14.5703125" style="14" bestFit="1" customWidth="1"/>
    <col min="15220" max="15220" width="14.140625" style="14" bestFit="1" customWidth="1"/>
    <col min="15221" max="15221" width="17" style="14" bestFit="1" customWidth="1"/>
    <col min="15222" max="15222" width="14.140625" style="14" bestFit="1" customWidth="1"/>
    <col min="15223" max="15223" width="11.140625" style="14" bestFit="1" customWidth="1"/>
    <col min="15224" max="15224" width="17" style="14" bestFit="1" customWidth="1"/>
    <col min="15225" max="15225" width="14.5703125" style="14" bestFit="1" customWidth="1"/>
    <col min="15226" max="15226" width="11.140625" style="14" bestFit="1" customWidth="1"/>
    <col min="15227" max="15227" width="9" style="14"/>
    <col min="15228" max="15228" width="11.140625" style="14" bestFit="1" customWidth="1"/>
    <col min="15229" max="15229" width="14.5703125" style="14" bestFit="1" customWidth="1"/>
    <col min="15230" max="15230" width="11.140625" style="14" bestFit="1" customWidth="1"/>
    <col min="15231" max="15231" width="9" style="14"/>
    <col min="15232" max="15232" width="13.140625" style="14" bestFit="1" customWidth="1"/>
    <col min="15233" max="15233" width="15.140625" style="14" bestFit="1" customWidth="1"/>
    <col min="15234" max="15235" width="14.5703125" style="14" bestFit="1" customWidth="1"/>
    <col min="15236" max="15236" width="14.140625" style="14" bestFit="1" customWidth="1"/>
    <col min="15237" max="15237" width="17" style="14" bestFit="1" customWidth="1"/>
    <col min="15238" max="15238" width="14.140625" style="14" bestFit="1" customWidth="1"/>
    <col min="15239" max="15239" width="11.140625" style="14" bestFit="1" customWidth="1"/>
    <col min="15240" max="15240" width="17" style="14" bestFit="1" customWidth="1"/>
    <col min="15241" max="15241" width="14.5703125" style="14" bestFit="1" customWidth="1"/>
    <col min="15242" max="15242" width="11.140625" style="14" bestFit="1" customWidth="1"/>
    <col min="15243" max="15243" width="9" style="14"/>
    <col min="15244" max="15244" width="11.140625" style="14" bestFit="1" customWidth="1"/>
    <col min="15245" max="15245" width="14.5703125" style="14" bestFit="1" customWidth="1"/>
    <col min="15246" max="15246" width="11.140625" style="14" bestFit="1" customWidth="1"/>
    <col min="15247" max="15247" width="9" style="14"/>
    <col min="15248" max="15248" width="13.140625" style="14" bestFit="1" customWidth="1"/>
    <col min="15249" max="15249" width="15.140625" style="14" bestFit="1" customWidth="1"/>
    <col min="15250" max="15251" width="14.5703125" style="14" bestFit="1" customWidth="1"/>
    <col min="15252" max="15252" width="14.140625" style="14" bestFit="1" customWidth="1"/>
    <col min="15253" max="15253" width="17" style="14" bestFit="1" customWidth="1"/>
    <col min="15254" max="15254" width="14.140625" style="14" bestFit="1" customWidth="1"/>
    <col min="15255" max="15255" width="11.140625" style="14" bestFit="1" customWidth="1"/>
    <col min="15256" max="15256" width="17" style="14" bestFit="1" customWidth="1"/>
    <col min="15257" max="15257" width="14.5703125" style="14" bestFit="1" customWidth="1"/>
    <col min="15258" max="15258" width="11.140625" style="14" bestFit="1" customWidth="1"/>
    <col min="15259" max="15259" width="9" style="14"/>
    <col min="15260" max="15260" width="11.140625" style="14" bestFit="1" customWidth="1"/>
    <col min="15261" max="15261" width="14.5703125" style="14" bestFit="1" customWidth="1"/>
    <col min="15262" max="15262" width="11.140625" style="14" bestFit="1" customWidth="1"/>
    <col min="15263" max="15263" width="9" style="14"/>
    <col min="15264" max="15264" width="13.140625" style="14" bestFit="1" customWidth="1"/>
    <col min="15265" max="15265" width="15.140625" style="14" bestFit="1" customWidth="1"/>
    <col min="15266" max="15267" width="14.5703125" style="14" bestFit="1" customWidth="1"/>
    <col min="15268" max="15268" width="14.140625" style="14" bestFit="1" customWidth="1"/>
    <col min="15269" max="15269" width="17" style="14" bestFit="1" customWidth="1"/>
    <col min="15270" max="15270" width="14.140625" style="14" bestFit="1" customWidth="1"/>
    <col min="15271" max="15271" width="11.140625" style="14" bestFit="1" customWidth="1"/>
    <col min="15272" max="15272" width="17" style="14" bestFit="1" customWidth="1"/>
    <col min="15273" max="15273" width="14.5703125" style="14" bestFit="1" customWidth="1"/>
    <col min="15274" max="15274" width="11.140625" style="14" bestFit="1" customWidth="1"/>
    <col min="15275" max="15275" width="9" style="14"/>
    <col min="15276" max="15276" width="11.140625" style="14" bestFit="1" customWidth="1"/>
    <col min="15277" max="15277" width="14.5703125" style="14" bestFit="1" customWidth="1"/>
    <col min="15278" max="15278" width="11.140625" style="14" bestFit="1" customWidth="1"/>
    <col min="15279" max="15279" width="9" style="14"/>
    <col min="15280" max="15280" width="13.140625" style="14" bestFit="1" customWidth="1"/>
    <col min="15281" max="15281" width="15.140625" style="14" bestFit="1" customWidth="1"/>
    <col min="15282" max="15283" width="14.5703125" style="14" bestFit="1" customWidth="1"/>
    <col min="15284" max="15284" width="14.140625" style="14" bestFit="1" customWidth="1"/>
    <col min="15285" max="15285" width="17" style="14" bestFit="1" customWidth="1"/>
    <col min="15286" max="15286" width="14.140625" style="14" bestFit="1" customWidth="1"/>
    <col min="15287" max="15287" width="11.140625" style="14" bestFit="1" customWidth="1"/>
    <col min="15288" max="15288" width="17" style="14" bestFit="1" customWidth="1"/>
    <col min="15289" max="15289" width="14.5703125" style="14" bestFit="1" customWidth="1"/>
    <col min="15290" max="15290" width="11.140625" style="14" bestFit="1" customWidth="1"/>
    <col min="15291" max="15291" width="9" style="14"/>
    <col min="15292" max="15292" width="11.140625" style="14" bestFit="1" customWidth="1"/>
    <col min="15293" max="15293" width="14.5703125" style="14" bestFit="1" customWidth="1"/>
    <col min="15294" max="15294" width="11.140625" style="14" bestFit="1" customWidth="1"/>
    <col min="15295" max="15295" width="9" style="14"/>
    <col min="15296" max="15296" width="13.140625" style="14" bestFit="1" customWidth="1"/>
    <col min="15297" max="15297" width="15.140625" style="14" bestFit="1" customWidth="1"/>
    <col min="15298" max="15299" width="14.5703125" style="14" bestFit="1" customWidth="1"/>
    <col min="15300" max="15300" width="14.140625" style="14" bestFit="1" customWidth="1"/>
    <col min="15301" max="15301" width="17" style="14" bestFit="1" customWidth="1"/>
    <col min="15302" max="15302" width="14.140625" style="14" bestFit="1" customWidth="1"/>
    <col min="15303" max="15303" width="11.140625" style="14" bestFit="1" customWidth="1"/>
    <col min="15304" max="15304" width="17" style="14" bestFit="1" customWidth="1"/>
    <col min="15305" max="15305" width="14.5703125" style="14" bestFit="1" customWidth="1"/>
    <col min="15306" max="15306" width="11.140625" style="14" bestFit="1" customWidth="1"/>
    <col min="15307" max="15307" width="9" style="14"/>
    <col min="15308" max="15308" width="11.140625" style="14" bestFit="1" customWidth="1"/>
    <col min="15309" max="15309" width="14.5703125" style="14" bestFit="1" customWidth="1"/>
    <col min="15310" max="15310" width="11.140625" style="14" bestFit="1" customWidth="1"/>
    <col min="15311" max="15311" width="9" style="14"/>
    <col min="15312" max="15312" width="13.140625" style="14" bestFit="1" customWidth="1"/>
    <col min="15313" max="15313" width="15.140625" style="14" bestFit="1" customWidth="1"/>
    <col min="15314" max="15315" width="14.5703125" style="14" bestFit="1" customWidth="1"/>
    <col min="15316" max="15316" width="14.140625" style="14" bestFit="1" customWidth="1"/>
    <col min="15317" max="15317" width="17" style="14" bestFit="1" customWidth="1"/>
    <col min="15318" max="15318" width="14.140625" style="14" bestFit="1" customWidth="1"/>
    <col min="15319" max="15319" width="11.140625" style="14" bestFit="1" customWidth="1"/>
    <col min="15320" max="15320" width="17" style="14" bestFit="1" customWidth="1"/>
    <col min="15321" max="15321" width="14.5703125" style="14" bestFit="1" customWidth="1"/>
    <col min="15322" max="15322" width="11.140625" style="14" bestFit="1" customWidth="1"/>
    <col min="15323" max="15323" width="9" style="14"/>
    <col min="15324" max="15324" width="11.140625" style="14" bestFit="1" customWidth="1"/>
    <col min="15325" max="15325" width="14.5703125" style="14" bestFit="1" customWidth="1"/>
    <col min="15326" max="15326" width="11.140625" style="14" bestFit="1" customWidth="1"/>
    <col min="15327" max="15327" width="9" style="14"/>
    <col min="15328" max="15328" width="13.140625" style="14" bestFit="1" customWidth="1"/>
    <col min="15329" max="15329" width="15.140625" style="14" bestFit="1" customWidth="1"/>
    <col min="15330" max="15331" width="14.5703125" style="14" bestFit="1" customWidth="1"/>
    <col min="15332" max="15332" width="14.140625" style="14" bestFit="1" customWidth="1"/>
    <col min="15333" max="15333" width="17" style="14" bestFit="1" customWidth="1"/>
    <col min="15334" max="15334" width="14.140625" style="14" bestFit="1" customWidth="1"/>
    <col min="15335" max="15335" width="11.140625" style="14" bestFit="1" customWidth="1"/>
    <col min="15336" max="15336" width="17" style="14" bestFit="1" customWidth="1"/>
    <col min="15337" max="15337" width="14.5703125" style="14" bestFit="1" customWidth="1"/>
    <col min="15338" max="15338" width="11.140625" style="14" bestFit="1" customWidth="1"/>
    <col min="15339" max="15339" width="9" style="14"/>
    <col min="15340" max="15340" width="11.140625" style="14" bestFit="1" customWidth="1"/>
    <col min="15341" max="15341" width="14.5703125" style="14" bestFit="1" customWidth="1"/>
    <col min="15342" max="15342" width="11.140625" style="14" bestFit="1" customWidth="1"/>
    <col min="15343" max="15343" width="9" style="14"/>
    <col min="15344" max="15344" width="13.140625" style="14" bestFit="1" customWidth="1"/>
    <col min="15345" max="15345" width="15.140625" style="14" bestFit="1" customWidth="1"/>
    <col min="15346" max="15347" width="14.5703125" style="14" bestFit="1" customWidth="1"/>
    <col min="15348" max="15348" width="14.140625" style="14" bestFit="1" customWidth="1"/>
    <col min="15349" max="15349" width="17" style="14" bestFit="1" customWidth="1"/>
    <col min="15350" max="15350" width="14.140625" style="14" bestFit="1" customWidth="1"/>
    <col min="15351" max="15351" width="11.140625" style="14" bestFit="1" customWidth="1"/>
    <col min="15352" max="15352" width="17" style="14" bestFit="1" customWidth="1"/>
    <col min="15353" max="15353" width="14.5703125" style="14" bestFit="1" customWidth="1"/>
    <col min="15354" max="15354" width="11.140625" style="14" bestFit="1" customWidth="1"/>
    <col min="15355" max="15355" width="9" style="14"/>
    <col min="15356" max="15356" width="9.140625" style="14" customWidth="1"/>
    <col min="15357" max="15357" width="0" style="14" hidden="1" customWidth="1"/>
    <col min="15358" max="15359" width="10.42578125" style="14" bestFit="1" customWidth="1"/>
    <col min="15360" max="15360" width="8.42578125" style="14" bestFit="1" customWidth="1"/>
    <col min="15361" max="15361" width="14.5703125" style="14" customWidth="1"/>
    <col min="15362" max="15362" width="14.140625" style="14" bestFit="1" customWidth="1"/>
    <col min="15363" max="15363" width="10.5703125" style="14" customWidth="1"/>
    <col min="15364" max="15364" width="11.85546875" style="14" customWidth="1"/>
    <col min="15365" max="15365" width="15.42578125" style="14" bestFit="1" customWidth="1"/>
    <col min="15366" max="15366" width="15.140625" style="14" bestFit="1" customWidth="1"/>
    <col min="15367" max="15367" width="11.42578125" style="14" bestFit="1" customWidth="1"/>
    <col min="15368" max="15368" width="9.42578125" style="14" bestFit="1" customWidth="1"/>
    <col min="15369" max="15369" width="13.5703125" style="14" customWidth="1"/>
    <col min="15370" max="15371" width="8.42578125" style="14" bestFit="1" customWidth="1"/>
    <col min="15372" max="15372" width="10.42578125" style="14" bestFit="1" customWidth="1"/>
    <col min="15373" max="15373" width="14.140625" style="14" customWidth="1"/>
    <col min="15374" max="15374" width="9" style="14"/>
    <col min="15375" max="15375" width="14.140625" style="14" bestFit="1" customWidth="1"/>
    <col min="15376" max="15435" width="9" style="14"/>
    <col min="15436" max="15436" width="11.140625" style="14" bestFit="1" customWidth="1"/>
    <col min="15437" max="15437" width="14.5703125" style="14" bestFit="1" customWidth="1"/>
    <col min="15438" max="15438" width="11.140625" style="14" bestFit="1" customWidth="1"/>
    <col min="15439" max="15439" width="9" style="14"/>
    <col min="15440" max="15440" width="13.140625" style="14" bestFit="1" customWidth="1"/>
    <col min="15441" max="15441" width="15.140625" style="14" bestFit="1" customWidth="1"/>
    <col min="15442" max="15443" width="14.5703125" style="14" bestFit="1" customWidth="1"/>
    <col min="15444" max="15444" width="14.140625" style="14" bestFit="1" customWidth="1"/>
    <col min="15445" max="15445" width="17" style="14" bestFit="1" customWidth="1"/>
    <col min="15446" max="15446" width="14.140625" style="14" bestFit="1" customWidth="1"/>
    <col min="15447" max="15447" width="11.140625" style="14" bestFit="1" customWidth="1"/>
    <col min="15448" max="15448" width="17" style="14" bestFit="1" customWidth="1"/>
    <col min="15449" max="15449" width="14.5703125" style="14" bestFit="1" customWidth="1"/>
    <col min="15450" max="15450" width="11.140625" style="14" bestFit="1" customWidth="1"/>
    <col min="15451" max="15451" width="9" style="14"/>
    <col min="15452" max="15452" width="11.140625" style="14" bestFit="1" customWidth="1"/>
    <col min="15453" max="15453" width="14.5703125" style="14" bestFit="1" customWidth="1"/>
    <col min="15454" max="15454" width="11.140625" style="14" bestFit="1" customWidth="1"/>
    <col min="15455" max="15455" width="9" style="14"/>
    <col min="15456" max="15456" width="13.140625" style="14" bestFit="1" customWidth="1"/>
    <col min="15457" max="15457" width="15.140625" style="14" bestFit="1" customWidth="1"/>
    <col min="15458" max="15459" width="14.5703125" style="14" bestFit="1" customWidth="1"/>
    <col min="15460" max="15460" width="14.140625" style="14" bestFit="1" customWidth="1"/>
    <col min="15461" max="15461" width="17" style="14" bestFit="1" customWidth="1"/>
    <col min="15462" max="15462" width="14.140625" style="14" bestFit="1" customWidth="1"/>
    <col min="15463" max="15463" width="11.140625" style="14" bestFit="1" customWidth="1"/>
    <col min="15464" max="15464" width="17" style="14" bestFit="1" customWidth="1"/>
    <col min="15465" max="15465" width="14.5703125" style="14" bestFit="1" customWidth="1"/>
    <col min="15466" max="15466" width="11.140625" style="14" bestFit="1" customWidth="1"/>
    <col min="15467" max="15467" width="9" style="14"/>
    <col min="15468" max="15468" width="11.140625" style="14" bestFit="1" customWidth="1"/>
    <col min="15469" max="15469" width="14.5703125" style="14" bestFit="1" customWidth="1"/>
    <col min="15470" max="15470" width="11.140625" style="14" bestFit="1" customWidth="1"/>
    <col min="15471" max="15471" width="9" style="14"/>
    <col min="15472" max="15472" width="13.140625" style="14" bestFit="1" customWidth="1"/>
    <col min="15473" max="15473" width="15.140625" style="14" bestFit="1" customWidth="1"/>
    <col min="15474" max="15475" width="14.5703125" style="14" bestFit="1" customWidth="1"/>
    <col min="15476" max="15476" width="14.140625" style="14" bestFit="1" customWidth="1"/>
    <col min="15477" max="15477" width="17" style="14" bestFit="1" customWidth="1"/>
    <col min="15478" max="15478" width="14.140625" style="14" bestFit="1" customWidth="1"/>
    <col min="15479" max="15479" width="11.140625" style="14" bestFit="1" customWidth="1"/>
    <col min="15480" max="15480" width="17" style="14" bestFit="1" customWidth="1"/>
    <col min="15481" max="15481" width="14.5703125" style="14" bestFit="1" customWidth="1"/>
    <col min="15482" max="15482" width="11.140625" style="14" bestFit="1" customWidth="1"/>
    <col min="15483" max="15483" width="9" style="14"/>
    <col min="15484" max="15484" width="11.140625" style="14" bestFit="1" customWidth="1"/>
    <col min="15485" max="15485" width="14.5703125" style="14" bestFit="1" customWidth="1"/>
    <col min="15486" max="15486" width="11.140625" style="14" bestFit="1" customWidth="1"/>
    <col min="15487" max="15487" width="9" style="14"/>
    <col min="15488" max="15488" width="13.140625" style="14" bestFit="1" customWidth="1"/>
    <col min="15489" max="15489" width="15.140625" style="14" bestFit="1" customWidth="1"/>
    <col min="15490" max="15491" width="14.5703125" style="14" bestFit="1" customWidth="1"/>
    <col min="15492" max="15492" width="14.140625" style="14" bestFit="1" customWidth="1"/>
    <col min="15493" max="15493" width="17" style="14" bestFit="1" customWidth="1"/>
    <col min="15494" max="15494" width="14.140625" style="14" bestFit="1" customWidth="1"/>
    <col min="15495" max="15495" width="11.140625" style="14" bestFit="1" customWidth="1"/>
    <col min="15496" max="15496" width="17" style="14" bestFit="1" customWidth="1"/>
    <col min="15497" max="15497" width="14.5703125" style="14" bestFit="1" customWidth="1"/>
    <col min="15498" max="15498" width="11.140625" style="14" bestFit="1" customWidth="1"/>
    <col min="15499" max="15499" width="9" style="14"/>
    <col min="15500" max="15500" width="11.140625" style="14" bestFit="1" customWidth="1"/>
    <col min="15501" max="15501" width="14.5703125" style="14" bestFit="1" customWidth="1"/>
    <col min="15502" max="15502" width="11.140625" style="14" bestFit="1" customWidth="1"/>
    <col min="15503" max="15503" width="9" style="14"/>
    <col min="15504" max="15504" width="13.140625" style="14" bestFit="1" customWidth="1"/>
    <col min="15505" max="15505" width="15.140625" style="14" bestFit="1" customWidth="1"/>
    <col min="15506" max="15507" width="14.5703125" style="14" bestFit="1" customWidth="1"/>
    <col min="15508" max="15508" width="14.140625" style="14" bestFit="1" customWidth="1"/>
    <col min="15509" max="15509" width="17" style="14" bestFit="1" customWidth="1"/>
    <col min="15510" max="15510" width="14.140625" style="14" bestFit="1" customWidth="1"/>
    <col min="15511" max="15511" width="11.140625" style="14" bestFit="1" customWidth="1"/>
    <col min="15512" max="15512" width="17" style="14" bestFit="1" customWidth="1"/>
    <col min="15513" max="15513" width="14.5703125" style="14" bestFit="1" customWidth="1"/>
    <col min="15514" max="15514" width="11.140625" style="14" bestFit="1" customWidth="1"/>
    <col min="15515" max="15515" width="9" style="14"/>
    <col min="15516" max="15516" width="11.140625" style="14" bestFit="1" customWidth="1"/>
    <col min="15517" max="15517" width="14.5703125" style="14" bestFit="1" customWidth="1"/>
    <col min="15518" max="15518" width="11.140625" style="14" bestFit="1" customWidth="1"/>
    <col min="15519" max="15519" width="9" style="14"/>
    <col min="15520" max="15520" width="13.140625" style="14" bestFit="1" customWidth="1"/>
    <col min="15521" max="15521" width="15.140625" style="14" bestFit="1" customWidth="1"/>
    <col min="15522" max="15523" width="14.5703125" style="14" bestFit="1" customWidth="1"/>
    <col min="15524" max="15524" width="14.140625" style="14" bestFit="1" customWidth="1"/>
    <col min="15525" max="15525" width="17" style="14" bestFit="1" customWidth="1"/>
    <col min="15526" max="15526" width="14.140625" style="14" bestFit="1" customWidth="1"/>
    <col min="15527" max="15527" width="11.140625" style="14" bestFit="1" customWidth="1"/>
    <col min="15528" max="15528" width="17" style="14" bestFit="1" customWidth="1"/>
    <col min="15529" max="15529" width="14.5703125" style="14" bestFit="1" customWidth="1"/>
    <col min="15530" max="15530" width="11.140625" style="14" bestFit="1" customWidth="1"/>
    <col min="15531" max="15531" width="9" style="14"/>
    <col min="15532" max="15532" width="11.140625" style="14" bestFit="1" customWidth="1"/>
    <col min="15533" max="15533" width="14.5703125" style="14" bestFit="1" customWidth="1"/>
    <col min="15534" max="15534" width="11.140625" style="14" bestFit="1" customWidth="1"/>
    <col min="15535" max="15535" width="9" style="14"/>
    <col min="15536" max="15536" width="13.140625" style="14" bestFit="1" customWidth="1"/>
    <col min="15537" max="15537" width="15.140625" style="14" bestFit="1" customWidth="1"/>
    <col min="15538" max="15539" width="14.5703125" style="14" bestFit="1" customWidth="1"/>
    <col min="15540" max="15540" width="14.140625" style="14" bestFit="1" customWidth="1"/>
    <col min="15541" max="15541" width="17" style="14" bestFit="1" customWidth="1"/>
    <col min="15542" max="15542" width="14.140625" style="14" bestFit="1" customWidth="1"/>
    <col min="15543" max="15543" width="11.140625" style="14" bestFit="1" customWidth="1"/>
    <col min="15544" max="15544" width="17" style="14" bestFit="1" customWidth="1"/>
    <col min="15545" max="15545" width="14.5703125" style="14" bestFit="1" customWidth="1"/>
    <col min="15546" max="15546" width="11.140625" style="14" bestFit="1" customWidth="1"/>
    <col min="15547" max="15547" width="9" style="14"/>
    <col min="15548" max="15548" width="11.140625" style="14" bestFit="1" customWidth="1"/>
    <col min="15549" max="15549" width="14.5703125" style="14" bestFit="1" customWidth="1"/>
    <col min="15550" max="15550" width="11.140625" style="14" bestFit="1" customWidth="1"/>
    <col min="15551" max="15551" width="9" style="14"/>
    <col min="15552" max="15552" width="13.140625" style="14" bestFit="1" customWidth="1"/>
    <col min="15553" max="15553" width="15.140625" style="14" bestFit="1" customWidth="1"/>
    <col min="15554" max="15555" width="14.5703125" style="14" bestFit="1" customWidth="1"/>
    <col min="15556" max="15556" width="14.140625" style="14" bestFit="1" customWidth="1"/>
    <col min="15557" max="15557" width="17" style="14" bestFit="1" customWidth="1"/>
    <col min="15558" max="15558" width="14.140625" style="14" bestFit="1" customWidth="1"/>
    <col min="15559" max="15559" width="11.140625" style="14" bestFit="1" customWidth="1"/>
    <col min="15560" max="15560" width="17" style="14" bestFit="1" customWidth="1"/>
    <col min="15561" max="15561" width="14.5703125" style="14" bestFit="1" customWidth="1"/>
    <col min="15562" max="15562" width="11.140625" style="14" bestFit="1" customWidth="1"/>
    <col min="15563" max="15563" width="9" style="14"/>
    <col min="15564" max="15564" width="11.140625" style="14" bestFit="1" customWidth="1"/>
    <col min="15565" max="15565" width="14.5703125" style="14" bestFit="1" customWidth="1"/>
    <col min="15566" max="15566" width="11.140625" style="14" bestFit="1" customWidth="1"/>
    <col min="15567" max="15567" width="9" style="14"/>
    <col min="15568" max="15568" width="13.140625" style="14" bestFit="1" customWidth="1"/>
    <col min="15569" max="15569" width="15.140625" style="14" bestFit="1" customWidth="1"/>
    <col min="15570" max="15571" width="14.5703125" style="14" bestFit="1" customWidth="1"/>
    <col min="15572" max="15572" width="14.140625" style="14" bestFit="1" customWidth="1"/>
    <col min="15573" max="15573" width="17" style="14" bestFit="1" customWidth="1"/>
    <col min="15574" max="15574" width="14.140625" style="14" bestFit="1" customWidth="1"/>
    <col min="15575" max="15575" width="11.140625" style="14" bestFit="1" customWidth="1"/>
    <col min="15576" max="15576" width="17" style="14" bestFit="1" customWidth="1"/>
    <col min="15577" max="15577" width="14.5703125" style="14" bestFit="1" customWidth="1"/>
    <col min="15578" max="15578" width="11.140625" style="14" bestFit="1" customWidth="1"/>
    <col min="15579" max="15579" width="9" style="14"/>
    <col min="15580" max="15580" width="11.140625" style="14" bestFit="1" customWidth="1"/>
    <col min="15581" max="15581" width="14.5703125" style="14" bestFit="1" customWidth="1"/>
    <col min="15582" max="15582" width="11.140625" style="14" bestFit="1" customWidth="1"/>
    <col min="15583" max="15583" width="9" style="14"/>
    <col min="15584" max="15584" width="13.140625" style="14" bestFit="1" customWidth="1"/>
    <col min="15585" max="15585" width="15.140625" style="14" bestFit="1" customWidth="1"/>
    <col min="15586" max="15587" width="14.5703125" style="14" bestFit="1" customWidth="1"/>
    <col min="15588" max="15588" width="14.140625" style="14" bestFit="1" customWidth="1"/>
    <col min="15589" max="15589" width="17" style="14" bestFit="1" customWidth="1"/>
    <col min="15590" max="15590" width="14.140625" style="14" bestFit="1" customWidth="1"/>
    <col min="15591" max="15591" width="11.140625" style="14" bestFit="1" customWidth="1"/>
    <col min="15592" max="15592" width="17" style="14" bestFit="1" customWidth="1"/>
    <col min="15593" max="15593" width="14.5703125" style="14" bestFit="1" customWidth="1"/>
    <col min="15594" max="15594" width="11.140625" style="14" bestFit="1" customWidth="1"/>
    <col min="15595" max="15595" width="9" style="14"/>
    <col min="15596" max="15596" width="11.140625" style="14" bestFit="1" customWidth="1"/>
    <col min="15597" max="15597" width="14.5703125" style="14" bestFit="1" customWidth="1"/>
    <col min="15598" max="15598" width="11.140625" style="14" bestFit="1" customWidth="1"/>
    <col min="15599" max="15599" width="9" style="14"/>
    <col min="15600" max="15600" width="13.140625" style="14" bestFit="1" customWidth="1"/>
    <col min="15601" max="15601" width="15.140625" style="14" bestFit="1" customWidth="1"/>
    <col min="15602" max="15603" width="14.5703125" style="14" bestFit="1" customWidth="1"/>
    <col min="15604" max="15604" width="14.140625" style="14" bestFit="1" customWidth="1"/>
    <col min="15605" max="15605" width="17" style="14" bestFit="1" customWidth="1"/>
    <col min="15606" max="15606" width="14.140625" style="14" bestFit="1" customWidth="1"/>
    <col min="15607" max="15607" width="11.140625" style="14" bestFit="1" customWidth="1"/>
    <col min="15608" max="15608" width="17" style="14" bestFit="1" customWidth="1"/>
    <col min="15609" max="15609" width="14.5703125" style="14" bestFit="1" customWidth="1"/>
    <col min="15610" max="15610" width="11.140625" style="14" bestFit="1" customWidth="1"/>
    <col min="15611" max="15611" width="9" style="14"/>
    <col min="15612" max="15612" width="9.140625" style="14" customWidth="1"/>
    <col min="15613" max="15613" width="0" style="14" hidden="1" customWidth="1"/>
    <col min="15614" max="15615" width="10.42578125" style="14" bestFit="1" customWidth="1"/>
    <col min="15616" max="15616" width="8.42578125" style="14" bestFit="1" customWidth="1"/>
    <col min="15617" max="15617" width="14.5703125" style="14" customWidth="1"/>
    <col min="15618" max="15618" width="14.140625" style="14" bestFit="1" customWidth="1"/>
    <col min="15619" max="15619" width="10.5703125" style="14" customWidth="1"/>
    <col min="15620" max="15620" width="11.85546875" style="14" customWidth="1"/>
    <col min="15621" max="15621" width="15.42578125" style="14" bestFit="1" customWidth="1"/>
    <col min="15622" max="15622" width="15.140625" style="14" bestFit="1" customWidth="1"/>
    <col min="15623" max="15623" width="11.42578125" style="14" bestFit="1" customWidth="1"/>
    <col min="15624" max="15624" width="9.42578125" style="14" bestFit="1" customWidth="1"/>
    <col min="15625" max="15625" width="13.5703125" style="14" customWidth="1"/>
    <col min="15626" max="15627" width="8.42578125" style="14" bestFit="1" customWidth="1"/>
    <col min="15628" max="15628" width="10.42578125" style="14" bestFit="1" customWidth="1"/>
    <col min="15629" max="15629" width="14.140625" style="14" customWidth="1"/>
    <col min="15630" max="15630" width="9" style="14"/>
    <col min="15631" max="15631" width="14.140625" style="14" bestFit="1" customWidth="1"/>
    <col min="15632" max="15691" width="9" style="14"/>
    <col min="15692" max="15692" width="11.140625" style="14" bestFit="1" customWidth="1"/>
    <col min="15693" max="15693" width="14.5703125" style="14" bestFit="1" customWidth="1"/>
    <col min="15694" max="15694" width="11.140625" style="14" bestFit="1" customWidth="1"/>
    <col min="15695" max="15695" width="9" style="14"/>
    <col min="15696" max="15696" width="13.140625" style="14" bestFit="1" customWidth="1"/>
    <col min="15697" max="15697" width="15.140625" style="14" bestFit="1" customWidth="1"/>
    <col min="15698" max="15699" width="14.5703125" style="14" bestFit="1" customWidth="1"/>
    <col min="15700" max="15700" width="14.140625" style="14" bestFit="1" customWidth="1"/>
    <col min="15701" max="15701" width="17" style="14" bestFit="1" customWidth="1"/>
    <col min="15702" max="15702" width="14.140625" style="14" bestFit="1" customWidth="1"/>
    <col min="15703" max="15703" width="11.140625" style="14" bestFit="1" customWidth="1"/>
    <col min="15704" max="15704" width="17" style="14" bestFit="1" customWidth="1"/>
    <col min="15705" max="15705" width="14.5703125" style="14" bestFit="1" customWidth="1"/>
    <col min="15706" max="15706" width="11.140625" style="14" bestFit="1" customWidth="1"/>
    <col min="15707" max="15707" width="9" style="14"/>
    <col min="15708" max="15708" width="11.140625" style="14" bestFit="1" customWidth="1"/>
    <col min="15709" max="15709" width="14.5703125" style="14" bestFit="1" customWidth="1"/>
    <col min="15710" max="15710" width="11.140625" style="14" bestFit="1" customWidth="1"/>
    <col min="15711" max="15711" width="9" style="14"/>
    <col min="15712" max="15712" width="13.140625" style="14" bestFit="1" customWidth="1"/>
    <col min="15713" max="15713" width="15.140625" style="14" bestFit="1" customWidth="1"/>
    <col min="15714" max="15715" width="14.5703125" style="14" bestFit="1" customWidth="1"/>
    <col min="15716" max="15716" width="14.140625" style="14" bestFit="1" customWidth="1"/>
    <col min="15717" max="15717" width="17" style="14" bestFit="1" customWidth="1"/>
    <col min="15718" max="15718" width="14.140625" style="14" bestFit="1" customWidth="1"/>
    <col min="15719" max="15719" width="11.140625" style="14" bestFit="1" customWidth="1"/>
    <col min="15720" max="15720" width="17" style="14" bestFit="1" customWidth="1"/>
    <col min="15721" max="15721" width="14.5703125" style="14" bestFit="1" customWidth="1"/>
    <col min="15722" max="15722" width="11.140625" style="14" bestFit="1" customWidth="1"/>
    <col min="15723" max="15723" width="9" style="14"/>
    <col min="15724" max="15724" width="11.140625" style="14" bestFit="1" customWidth="1"/>
    <col min="15725" max="15725" width="14.5703125" style="14" bestFit="1" customWidth="1"/>
    <col min="15726" max="15726" width="11.140625" style="14" bestFit="1" customWidth="1"/>
    <col min="15727" max="15727" width="9" style="14"/>
    <col min="15728" max="15728" width="13.140625" style="14" bestFit="1" customWidth="1"/>
    <col min="15729" max="15729" width="15.140625" style="14" bestFit="1" customWidth="1"/>
    <col min="15730" max="15731" width="14.5703125" style="14" bestFit="1" customWidth="1"/>
    <col min="15732" max="15732" width="14.140625" style="14" bestFit="1" customWidth="1"/>
    <col min="15733" max="15733" width="17" style="14" bestFit="1" customWidth="1"/>
    <col min="15734" max="15734" width="14.140625" style="14" bestFit="1" customWidth="1"/>
    <col min="15735" max="15735" width="11.140625" style="14" bestFit="1" customWidth="1"/>
    <col min="15736" max="15736" width="17" style="14" bestFit="1" customWidth="1"/>
    <col min="15737" max="15737" width="14.5703125" style="14" bestFit="1" customWidth="1"/>
    <col min="15738" max="15738" width="11.140625" style="14" bestFit="1" customWidth="1"/>
    <col min="15739" max="15739" width="9" style="14"/>
    <col min="15740" max="15740" width="11.140625" style="14" bestFit="1" customWidth="1"/>
    <col min="15741" max="15741" width="14.5703125" style="14" bestFit="1" customWidth="1"/>
    <col min="15742" max="15742" width="11.140625" style="14" bestFit="1" customWidth="1"/>
    <col min="15743" max="15743" width="9" style="14"/>
    <col min="15744" max="15744" width="13.140625" style="14" bestFit="1" customWidth="1"/>
    <col min="15745" max="15745" width="15.140625" style="14" bestFit="1" customWidth="1"/>
    <col min="15746" max="15747" width="14.5703125" style="14" bestFit="1" customWidth="1"/>
    <col min="15748" max="15748" width="14.140625" style="14" bestFit="1" customWidth="1"/>
    <col min="15749" max="15749" width="17" style="14" bestFit="1" customWidth="1"/>
    <col min="15750" max="15750" width="14.140625" style="14" bestFit="1" customWidth="1"/>
    <col min="15751" max="15751" width="11.140625" style="14" bestFit="1" customWidth="1"/>
    <col min="15752" max="15752" width="17" style="14" bestFit="1" customWidth="1"/>
    <col min="15753" max="15753" width="14.5703125" style="14" bestFit="1" customWidth="1"/>
    <col min="15754" max="15754" width="11.140625" style="14" bestFit="1" customWidth="1"/>
    <col min="15755" max="15755" width="9" style="14"/>
    <col min="15756" max="15756" width="11.140625" style="14" bestFit="1" customWidth="1"/>
    <col min="15757" max="15757" width="14.5703125" style="14" bestFit="1" customWidth="1"/>
    <col min="15758" max="15758" width="11.140625" style="14" bestFit="1" customWidth="1"/>
    <col min="15759" max="15759" width="9" style="14"/>
    <col min="15760" max="15760" width="13.140625" style="14" bestFit="1" customWidth="1"/>
    <col min="15761" max="15761" width="15.140625" style="14" bestFit="1" customWidth="1"/>
    <col min="15762" max="15763" width="14.5703125" style="14" bestFit="1" customWidth="1"/>
    <col min="15764" max="15764" width="14.140625" style="14" bestFit="1" customWidth="1"/>
    <col min="15765" max="15765" width="17" style="14" bestFit="1" customWidth="1"/>
    <col min="15766" max="15766" width="14.140625" style="14" bestFit="1" customWidth="1"/>
    <col min="15767" max="15767" width="11.140625" style="14" bestFit="1" customWidth="1"/>
    <col min="15768" max="15768" width="17" style="14" bestFit="1" customWidth="1"/>
    <col min="15769" max="15769" width="14.5703125" style="14" bestFit="1" customWidth="1"/>
    <col min="15770" max="15770" width="11.140625" style="14" bestFit="1" customWidth="1"/>
    <col min="15771" max="15771" width="9" style="14"/>
    <col min="15772" max="15772" width="11.140625" style="14" bestFit="1" customWidth="1"/>
    <col min="15773" max="15773" width="14.5703125" style="14" bestFit="1" customWidth="1"/>
    <col min="15774" max="15774" width="11.140625" style="14" bestFit="1" customWidth="1"/>
    <col min="15775" max="15775" width="9" style="14"/>
    <col min="15776" max="15776" width="13.140625" style="14" bestFit="1" customWidth="1"/>
    <col min="15777" max="15777" width="15.140625" style="14" bestFit="1" customWidth="1"/>
    <col min="15778" max="15779" width="14.5703125" style="14" bestFit="1" customWidth="1"/>
    <col min="15780" max="15780" width="14.140625" style="14" bestFit="1" customWidth="1"/>
    <col min="15781" max="15781" width="17" style="14" bestFit="1" customWidth="1"/>
    <col min="15782" max="15782" width="14.140625" style="14" bestFit="1" customWidth="1"/>
    <col min="15783" max="15783" width="11.140625" style="14" bestFit="1" customWidth="1"/>
    <col min="15784" max="15784" width="17" style="14" bestFit="1" customWidth="1"/>
    <col min="15785" max="15785" width="14.5703125" style="14" bestFit="1" customWidth="1"/>
    <col min="15786" max="15786" width="11.140625" style="14" bestFit="1" customWidth="1"/>
    <col min="15787" max="15787" width="9" style="14"/>
    <col min="15788" max="15788" width="11.140625" style="14" bestFit="1" customWidth="1"/>
    <col min="15789" max="15789" width="14.5703125" style="14" bestFit="1" customWidth="1"/>
    <col min="15790" max="15790" width="11.140625" style="14" bestFit="1" customWidth="1"/>
    <col min="15791" max="15791" width="9" style="14"/>
    <col min="15792" max="15792" width="13.140625" style="14" bestFit="1" customWidth="1"/>
    <col min="15793" max="15793" width="15.140625" style="14" bestFit="1" customWidth="1"/>
    <col min="15794" max="15795" width="14.5703125" style="14" bestFit="1" customWidth="1"/>
    <col min="15796" max="15796" width="14.140625" style="14" bestFit="1" customWidth="1"/>
    <col min="15797" max="15797" width="17" style="14" bestFit="1" customWidth="1"/>
    <col min="15798" max="15798" width="14.140625" style="14" bestFit="1" customWidth="1"/>
    <col min="15799" max="15799" width="11.140625" style="14" bestFit="1" customWidth="1"/>
    <col min="15800" max="15800" width="17" style="14" bestFit="1" customWidth="1"/>
    <col min="15801" max="15801" width="14.5703125" style="14" bestFit="1" customWidth="1"/>
    <col min="15802" max="15802" width="11.140625" style="14" bestFit="1" customWidth="1"/>
    <col min="15803" max="15803" width="9" style="14"/>
    <col min="15804" max="15804" width="11.140625" style="14" bestFit="1" customWidth="1"/>
    <col min="15805" max="15805" width="14.5703125" style="14" bestFit="1" customWidth="1"/>
    <col min="15806" max="15806" width="11.140625" style="14" bestFit="1" customWidth="1"/>
    <col min="15807" max="15807" width="9" style="14"/>
    <col min="15808" max="15808" width="13.140625" style="14" bestFit="1" customWidth="1"/>
    <col min="15809" max="15809" width="15.140625" style="14" bestFit="1" customWidth="1"/>
    <col min="15810" max="15811" width="14.5703125" style="14" bestFit="1" customWidth="1"/>
    <col min="15812" max="15812" width="14.140625" style="14" bestFit="1" customWidth="1"/>
    <col min="15813" max="15813" width="17" style="14" bestFit="1" customWidth="1"/>
    <col min="15814" max="15814" width="14.140625" style="14" bestFit="1" customWidth="1"/>
    <col min="15815" max="15815" width="11.140625" style="14" bestFit="1" customWidth="1"/>
    <col min="15816" max="15816" width="17" style="14" bestFit="1" customWidth="1"/>
    <col min="15817" max="15817" width="14.5703125" style="14" bestFit="1" customWidth="1"/>
    <col min="15818" max="15818" width="11.140625" style="14" bestFit="1" customWidth="1"/>
    <col min="15819" max="15819" width="9" style="14"/>
    <col min="15820" max="15820" width="11.140625" style="14" bestFit="1" customWidth="1"/>
    <col min="15821" max="15821" width="14.5703125" style="14" bestFit="1" customWidth="1"/>
    <col min="15822" max="15822" width="11.140625" style="14" bestFit="1" customWidth="1"/>
    <col min="15823" max="15823" width="9" style="14"/>
    <col min="15824" max="15824" width="13.140625" style="14" bestFit="1" customWidth="1"/>
    <col min="15825" max="15825" width="15.140625" style="14" bestFit="1" customWidth="1"/>
    <col min="15826" max="15827" width="14.5703125" style="14" bestFit="1" customWidth="1"/>
    <col min="15828" max="15828" width="14.140625" style="14" bestFit="1" customWidth="1"/>
    <col min="15829" max="15829" width="17" style="14" bestFit="1" customWidth="1"/>
    <col min="15830" max="15830" width="14.140625" style="14" bestFit="1" customWidth="1"/>
    <col min="15831" max="15831" width="11.140625" style="14" bestFit="1" customWidth="1"/>
    <col min="15832" max="15832" width="17" style="14" bestFit="1" customWidth="1"/>
    <col min="15833" max="15833" width="14.5703125" style="14" bestFit="1" customWidth="1"/>
    <col min="15834" max="15834" width="11.140625" style="14" bestFit="1" customWidth="1"/>
    <col min="15835" max="15835" width="9" style="14"/>
    <col min="15836" max="15836" width="11.140625" style="14" bestFit="1" customWidth="1"/>
    <col min="15837" max="15837" width="14.5703125" style="14" bestFit="1" customWidth="1"/>
    <col min="15838" max="15838" width="11.140625" style="14" bestFit="1" customWidth="1"/>
    <col min="15839" max="15839" width="9" style="14"/>
    <col min="15840" max="15840" width="13.140625" style="14" bestFit="1" customWidth="1"/>
    <col min="15841" max="15841" width="15.140625" style="14" bestFit="1" customWidth="1"/>
    <col min="15842" max="15843" width="14.5703125" style="14" bestFit="1" customWidth="1"/>
    <col min="15844" max="15844" width="14.140625" style="14" bestFit="1" customWidth="1"/>
    <col min="15845" max="15845" width="17" style="14" bestFit="1" customWidth="1"/>
    <col min="15846" max="15846" width="14.140625" style="14" bestFit="1" customWidth="1"/>
    <col min="15847" max="15847" width="11.140625" style="14" bestFit="1" customWidth="1"/>
    <col min="15848" max="15848" width="17" style="14" bestFit="1" customWidth="1"/>
    <col min="15849" max="15849" width="14.5703125" style="14" bestFit="1" customWidth="1"/>
    <col min="15850" max="15850" width="11.140625" style="14" bestFit="1" customWidth="1"/>
    <col min="15851" max="15851" width="9" style="14"/>
    <col min="15852" max="15852" width="11.140625" style="14" bestFit="1" customWidth="1"/>
    <col min="15853" max="15853" width="14.5703125" style="14" bestFit="1" customWidth="1"/>
    <col min="15854" max="15854" width="11.140625" style="14" bestFit="1" customWidth="1"/>
    <col min="15855" max="15855" width="9" style="14"/>
    <col min="15856" max="15856" width="13.140625" style="14" bestFit="1" customWidth="1"/>
    <col min="15857" max="15857" width="15.140625" style="14" bestFit="1" customWidth="1"/>
    <col min="15858" max="15859" width="14.5703125" style="14" bestFit="1" customWidth="1"/>
    <col min="15860" max="15860" width="14.140625" style="14" bestFit="1" customWidth="1"/>
    <col min="15861" max="15861" width="17" style="14" bestFit="1" customWidth="1"/>
    <col min="15862" max="15862" width="14.140625" style="14" bestFit="1" customWidth="1"/>
    <col min="15863" max="15863" width="11.140625" style="14" bestFit="1" customWidth="1"/>
    <col min="15864" max="15864" width="17" style="14" bestFit="1" customWidth="1"/>
    <col min="15865" max="15865" width="14.5703125" style="14" bestFit="1" customWidth="1"/>
    <col min="15866" max="15866" width="11.140625" style="14" bestFit="1" customWidth="1"/>
    <col min="15867" max="15867" width="9" style="14"/>
    <col min="15868" max="15868" width="9.140625" style="14" customWidth="1"/>
    <col min="15869" max="15869" width="0" style="14" hidden="1" customWidth="1"/>
    <col min="15870" max="15871" width="10.42578125" style="14" bestFit="1" customWidth="1"/>
    <col min="15872" max="15872" width="8.42578125" style="14" bestFit="1" customWidth="1"/>
    <col min="15873" max="15873" width="14.5703125" style="14" customWidth="1"/>
    <col min="15874" max="15874" width="14.140625" style="14" bestFit="1" customWidth="1"/>
    <col min="15875" max="15875" width="10.5703125" style="14" customWidth="1"/>
    <col min="15876" max="15876" width="11.85546875" style="14" customWidth="1"/>
    <col min="15877" max="15877" width="15.42578125" style="14" bestFit="1" customWidth="1"/>
    <col min="15878" max="15878" width="15.140625" style="14" bestFit="1" customWidth="1"/>
    <col min="15879" max="15879" width="11.42578125" style="14" bestFit="1" customWidth="1"/>
    <col min="15880" max="15880" width="9.42578125" style="14" bestFit="1" customWidth="1"/>
    <col min="15881" max="15881" width="13.5703125" style="14" customWidth="1"/>
    <col min="15882" max="15883" width="8.42578125" style="14" bestFit="1" customWidth="1"/>
    <col min="15884" max="15884" width="10.42578125" style="14" bestFit="1" customWidth="1"/>
    <col min="15885" max="15885" width="14.140625" style="14" customWidth="1"/>
    <col min="15886" max="15886" width="9" style="14"/>
    <col min="15887" max="15887" width="14.140625" style="14" bestFit="1" customWidth="1"/>
    <col min="15888" max="15947" width="9" style="14"/>
    <col min="15948" max="15948" width="11.140625" style="14" bestFit="1" customWidth="1"/>
    <col min="15949" max="15949" width="14.5703125" style="14" bestFit="1" customWidth="1"/>
    <col min="15950" max="15950" width="11.140625" style="14" bestFit="1" customWidth="1"/>
    <col min="15951" max="15951" width="9" style="14"/>
    <col min="15952" max="15952" width="13.140625" style="14" bestFit="1" customWidth="1"/>
    <col min="15953" max="15953" width="15.140625" style="14" bestFit="1" customWidth="1"/>
    <col min="15954" max="15955" width="14.5703125" style="14" bestFit="1" customWidth="1"/>
    <col min="15956" max="15956" width="14.140625" style="14" bestFit="1" customWidth="1"/>
    <col min="15957" max="15957" width="17" style="14" bestFit="1" customWidth="1"/>
    <col min="15958" max="15958" width="14.140625" style="14" bestFit="1" customWidth="1"/>
    <col min="15959" max="15959" width="11.140625" style="14" bestFit="1" customWidth="1"/>
    <col min="15960" max="15960" width="17" style="14" bestFit="1" customWidth="1"/>
    <col min="15961" max="15961" width="14.5703125" style="14" bestFit="1" customWidth="1"/>
    <col min="15962" max="15962" width="11.140625" style="14" bestFit="1" customWidth="1"/>
    <col min="15963" max="15963" width="9" style="14"/>
    <col min="15964" max="15964" width="11.140625" style="14" bestFit="1" customWidth="1"/>
    <col min="15965" max="15965" width="14.5703125" style="14" bestFit="1" customWidth="1"/>
    <col min="15966" max="15966" width="11.140625" style="14" bestFit="1" customWidth="1"/>
    <col min="15967" max="15967" width="9" style="14"/>
    <col min="15968" max="15968" width="13.140625" style="14" bestFit="1" customWidth="1"/>
    <col min="15969" max="15969" width="15.140625" style="14" bestFit="1" customWidth="1"/>
    <col min="15970" max="15971" width="14.5703125" style="14" bestFit="1" customWidth="1"/>
    <col min="15972" max="15972" width="14.140625" style="14" bestFit="1" customWidth="1"/>
    <col min="15973" max="15973" width="17" style="14" bestFit="1" customWidth="1"/>
    <col min="15974" max="15974" width="14.140625" style="14" bestFit="1" customWidth="1"/>
    <col min="15975" max="15975" width="11.140625" style="14" bestFit="1" customWidth="1"/>
    <col min="15976" max="15976" width="17" style="14" bestFit="1" customWidth="1"/>
    <col min="15977" max="15977" width="14.5703125" style="14" bestFit="1" customWidth="1"/>
    <col min="15978" max="15978" width="11.140625" style="14" bestFit="1" customWidth="1"/>
    <col min="15979" max="15979" width="9" style="14"/>
    <col min="15980" max="15980" width="11.140625" style="14" bestFit="1" customWidth="1"/>
    <col min="15981" max="15981" width="14.5703125" style="14" bestFit="1" customWidth="1"/>
    <col min="15982" max="15982" width="11.140625" style="14" bestFit="1" customWidth="1"/>
    <col min="15983" max="15983" width="9" style="14"/>
    <col min="15984" max="15984" width="13.140625" style="14" bestFit="1" customWidth="1"/>
    <col min="15985" max="15985" width="15.140625" style="14" bestFit="1" customWidth="1"/>
    <col min="15986" max="15987" width="14.5703125" style="14" bestFit="1" customWidth="1"/>
    <col min="15988" max="15988" width="14.140625" style="14" bestFit="1" customWidth="1"/>
    <col min="15989" max="15989" width="17" style="14" bestFit="1" customWidth="1"/>
    <col min="15990" max="15990" width="14.140625" style="14" bestFit="1" customWidth="1"/>
    <col min="15991" max="15991" width="11.140625" style="14" bestFit="1" customWidth="1"/>
    <col min="15992" max="15992" width="17" style="14" bestFit="1" customWidth="1"/>
    <col min="15993" max="15993" width="14.5703125" style="14" bestFit="1" customWidth="1"/>
    <col min="15994" max="15994" width="11.140625" style="14" bestFit="1" customWidth="1"/>
    <col min="15995" max="15995" width="9" style="14"/>
    <col min="15996" max="15996" width="11.140625" style="14" bestFit="1" customWidth="1"/>
    <col min="15997" max="15997" width="14.5703125" style="14" bestFit="1" customWidth="1"/>
    <col min="15998" max="15998" width="11.140625" style="14" bestFit="1" customWidth="1"/>
    <col min="15999" max="15999" width="9" style="14"/>
    <col min="16000" max="16000" width="13.140625" style="14" bestFit="1" customWidth="1"/>
    <col min="16001" max="16001" width="15.140625" style="14" bestFit="1" customWidth="1"/>
    <col min="16002" max="16003" width="14.5703125" style="14" bestFit="1" customWidth="1"/>
    <col min="16004" max="16004" width="14.140625" style="14" bestFit="1" customWidth="1"/>
    <col min="16005" max="16005" width="17" style="14" bestFit="1" customWidth="1"/>
    <col min="16006" max="16006" width="14.140625" style="14" bestFit="1" customWidth="1"/>
    <col min="16007" max="16007" width="11.140625" style="14" bestFit="1" customWidth="1"/>
    <col min="16008" max="16008" width="17" style="14" bestFit="1" customWidth="1"/>
    <col min="16009" max="16009" width="14.5703125" style="14" bestFit="1" customWidth="1"/>
    <col min="16010" max="16010" width="11.140625" style="14" bestFit="1" customWidth="1"/>
    <col min="16011" max="16011" width="9" style="14"/>
    <col min="16012" max="16012" width="11.140625" style="14" bestFit="1" customWidth="1"/>
    <col min="16013" max="16013" width="14.5703125" style="14" bestFit="1" customWidth="1"/>
    <col min="16014" max="16014" width="11.140625" style="14" bestFit="1" customWidth="1"/>
    <col min="16015" max="16015" width="9" style="14"/>
    <col min="16016" max="16016" width="13.140625" style="14" bestFit="1" customWidth="1"/>
    <col min="16017" max="16017" width="15.140625" style="14" bestFit="1" customWidth="1"/>
    <col min="16018" max="16019" width="14.5703125" style="14" bestFit="1" customWidth="1"/>
    <col min="16020" max="16020" width="14.140625" style="14" bestFit="1" customWidth="1"/>
    <col min="16021" max="16021" width="17" style="14" bestFit="1" customWidth="1"/>
    <col min="16022" max="16022" width="14.140625" style="14" bestFit="1" customWidth="1"/>
    <col min="16023" max="16023" width="11.140625" style="14" bestFit="1" customWidth="1"/>
    <col min="16024" max="16024" width="17" style="14" bestFit="1" customWidth="1"/>
    <col min="16025" max="16025" width="14.5703125" style="14" bestFit="1" customWidth="1"/>
    <col min="16026" max="16026" width="11.140625" style="14" bestFit="1" customWidth="1"/>
    <col min="16027" max="16027" width="9" style="14"/>
    <col min="16028" max="16028" width="11.140625" style="14" bestFit="1" customWidth="1"/>
    <col min="16029" max="16029" width="14.5703125" style="14" bestFit="1" customWidth="1"/>
    <col min="16030" max="16030" width="11.140625" style="14" bestFit="1" customWidth="1"/>
    <col min="16031" max="16031" width="9" style="14"/>
    <col min="16032" max="16032" width="13.140625" style="14" bestFit="1" customWidth="1"/>
    <col min="16033" max="16033" width="15.140625" style="14" bestFit="1" customWidth="1"/>
    <col min="16034" max="16035" width="14.5703125" style="14" bestFit="1" customWidth="1"/>
    <col min="16036" max="16036" width="14.140625" style="14" bestFit="1" customWidth="1"/>
    <col min="16037" max="16037" width="17" style="14" bestFit="1" customWidth="1"/>
    <col min="16038" max="16038" width="14.140625" style="14" bestFit="1" customWidth="1"/>
    <col min="16039" max="16039" width="11.140625" style="14" bestFit="1" customWidth="1"/>
    <col min="16040" max="16040" width="17" style="14" bestFit="1" customWidth="1"/>
    <col min="16041" max="16041" width="14.5703125" style="14" bestFit="1" customWidth="1"/>
    <col min="16042" max="16042" width="11.140625" style="14" bestFit="1" customWidth="1"/>
    <col min="16043" max="16043" width="9" style="14"/>
    <col min="16044" max="16044" width="11.140625" style="14" bestFit="1" customWidth="1"/>
    <col min="16045" max="16045" width="14.5703125" style="14" bestFit="1" customWidth="1"/>
    <col min="16046" max="16046" width="11.140625" style="14" bestFit="1" customWidth="1"/>
    <col min="16047" max="16047" width="9" style="14"/>
    <col min="16048" max="16048" width="13.140625" style="14" bestFit="1" customWidth="1"/>
    <col min="16049" max="16049" width="15.140625" style="14" bestFit="1" customWidth="1"/>
    <col min="16050" max="16051" width="14.5703125" style="14" bestFit="1" customWidth="1"/>
    <col min="16052" max="16052" width="14.140625" style="14" bestFit="1" customWidth="1"/>
    <col min="16053" max="16053" width="17" style="14" bestFit="1" customWidth="1"/>
    <col min="16054" max="16054" width="14.140625" style="14" bestFit="1" customWidth="1"/>
    <col min="16055" max="16055" width="11.140625" style="14" bestFit="1" customWidth="1"/>
    <col min="16056" max="16056" width="17" style="14" bestFit="1" customWidth="1"/>
    <col min="16057" max="16057" width="14.5703125" style="14" bestFit="1" customWidth="1"/>
    <col min="16058" max="16058" width="11.140625" style="14" bestFit="1" customWidth="1"/>
    <col min="16059" max="16059" width="9" style="14"/>
    <col min="16060" max="16060" width="11.140625" style="14" bestFit="1" customWidth="1"/>
    <col min="16061" max="16061" width="14.5703125" style="14" bestFit="1" customWidth="1"/>
    <col min="16062" max="16062" width="11.140625" style="14" bestFit="1" customWidth="1"/>
    <col min="16063" max="16063" width="9" style="14"/>
    <col min="16064" max="16064" width="13.140625" style="14" bestFit="1" customWidth="1"/>
    <col min="16065" max="16065" width="15.140625" style="14" bestFit="1" customWidth="1"/>
    <col min="16066" max="16067" width="14.5703125" style="14" bestFit="1" customWidth="1"/>
    <col min="16068" max="16068" width="14.140625" style="14" bestFit="1" customWidth="1"/>
    <col min="16069" max="16069" width="17" style="14" bestFit="1" customWidth="1"/>
    <col min="16070" max="16070" width="14.140625" style="14" bestFit="1" customWidth="1"/>
    <col min="16071" max="16071" width="11.140625" style="14" bestFit="1" customWidth="1"/>
    <col min="16072" max="16072" width="17" style="14" bestFit="1" customWidth="1"/>
    <col min="16073" max="16073" width="14.5703125" style="14" bestFit="1" customWidth="1"/>
    <col min="16074" max="16074" width="11.140625" style="14" bestFit="1" customWidth="1"/>
    <col min="16075" max="16075" width="9" style="14"/>
    <col min="16076" max="16076" width="11.140625" style="14" bestFit="1" customWidth="1"/>
    <col min="16077" max="16077" width="14.5703125" style="14" bestFit="1" customWidth="1"/>
    <col min="16078" max="16078" width="11.140625" style="14" bestFit="1" customWidth="1"/>
    <col min="16079" max="16079" width="9" style="14"/>
    <col min="16080" max="16080" width="13.140625" style="14" bestFit="1" customWidth="1"/>
    <col min="16081" max="16081" width="15.140625" style="14" bestFit="1" customWidth="1"/>
    <col min="16082" max="16083" width="14.5703125" style="14" bestFit="1" customWidth="1"/>
    <col min="16084" max="16084" width="14.140625" style="14" bestFit="1" customWidth="1"/>
    <col min="16085" max="16085" width="17" style="14" bestFit="1" customWidth="1"/>
    <col min="16086" max="16086" width="14.140625" style="14" bestFit="1" customWidth="1"/>
    <col min="16087" max="16087" width="11.140625" style="14" bestFit="1" customWidth="1"/>
    <col min="16088" max="16088" width="17" style="14" bestFit="1" customWidth="1"/>
    <col min="16089" max="16089" width="14.5703125" style="14" bestFit="1" customWidth="1"/>
    <col min="16090" max="16090" width="11.140625" style="14" bestFit="1" customWidth="1"/>
    <col min="16091" max="16091" width="9" style="14"/>
    <col min="16092" max="16092" width="11.140625" style="14" bestFit="1" customWidth="1"/>
    <col min="16093" max="16093" width="14.5703125" style="14" bestFit="1" customWidth="1"/>
    <col min="16094" max="16094" width="11.140625" style="14" bestFit="1" customWidth="1"/>
    <col min="16095" max="16095" width="9" style="14"/>
    <col min="16096" max="16096" width="13.140625" style="14" bestFit="1" customWidth="1"/>
    <col min="16097" max="16097" width="15.140625" style="14" bestFit="1" customWidth="1"/>
    <col min="16098" max="16099" width="14.5703125" style="14" bestFit="1" customWidth="1"/>
    <col min="16100" max="16100" width="14.140625" style="14" bestFit="1" customWidth="1"/>
    <col min="16101" max="16101" width="17" style="14" bestFit="1" customWidth="1"/>
    <col min="16102" max="16102" width="14.140625" style="14" bestFit="1" customWidth="1"/>
    <col min="16103" max="16103" width="11.140625" style="14" bestFit="1" customWidth="1"/>
    <col min="16104" max="16104" width="17" style="14" bestFit="1" customWidth="1"/>
    <col min="16105" max="16105" width="14.5703125" style="14" bestFit="1" customWidth="1"/>
    <col min="16106" max="16106" width="11.140625" style="14" bestFit="1" customWidth="1"/>
    <col min="16107" max="16107" width="9" style="14"/>
    <col min="16108" max="16108" width="11.140625" style="14" bestFit="1" customWidth="1"/>
    <col min="16109" max="16109" width="14.5703125" style="14" bestFit="1" customWidth="1"/>
    <col min="16110" max="16110" width="11.140625" style="14" bestFit="1" customWidth="1"/>
    <col min="16111" max="16111" width="9" style="14"/>
    <col min="16112" max="16112" width="13.140625" style="14" bestFit="1" customWidth="1"/>
    <col min="16113" max="16113" width="15.140625" style="14" bestFit="1" customWidth="1"/>
    <col min="16114" max="16115" width="14.5703125" style="14" bestFit="1" customWidth="1"/>
    <col min="16116" max="16116" width="14.140625" style="14" bestFit="1" customWidth="1"/>
    <col min="16117" max="16117" width="17" style="14" bestFit="1" customWidth="1"/>
    <col min="16118" max="16118" width="14.140625" style="14" bestFit="1" customWidth="1"/>
    <col min="16119" max="16119" width="11.140625" style="14" bestFit="1" customWidth="1"/>
    <col min="16120" max="16120" width="17" style="14" bestFit="1" customWidth="1"/>
    <col min="16121" max="16121" width="14.5703125" style="14" bestFit="1" customWidth="1"/>
    <col min="16122" max="16122" width="11.140625" style="14" bestFit="1" customWidth="1"/>
    <col min="16123" max="16123" width="9" style="14"/>
    <col min="16124" max="16124" width="9.140625" style="14" customWidth="1"/>
    <col min="16125" max="16125" width="0" style="14" hidden="1" customWidth="1"/>
    <col min="16126" max="16127" width="10.42578125" style="14" bestFit="1" customWidth="1"/>
    <col min="16128" max="16128" width="8.42578125" style="14" bestFit="1" customWidth="1"/>
    <col min="16129" max="16129" width="14.5703125" style="14" customWidth="1"/>
    <col min="16130" max="16130" width="14.140625" style="14" bestFit="1" customWidth="1"/>
    <col min="16131" max="16131" width="10.5703125" style="14" customWidth="1"/>
    <col min="16132" max="16132" width="11.85546875" style="14" customWidth="1"/>
    <col min="16133" max="16133" width="15.42578125" style="14" bestFit="1" customWidth="1"/>
    <col min="16134" max="16134" width="15.140625" style="14" bestFit="1" customWidth="1"/>
    <col min="16135" max="16135" width="11.42578125" style="14" bestFit="1" customWidth="1"/>
    <col min="16136" max="16136" width="9.42578125" style="14" bestFit="1" customWidth="1"/>
    <col min="16137" max="16137" width="13.5703125" style="14" customWidth="1"/>
    <col min="16138" max="16139" width="8.42578125" style="14" bestFit="1" customWidth="1"/>
    <col min="16140" max="16140" width="10.42578125" style="14" bestFit="1" customWidth="1"/>
    <col min="16141" max="16141" width="14.140625" style="14" customWidth="1"/>
    <col min="16142" max="16142" width="9" style="14"/>
    <col min="16143" max="16143" width="14.140625" style="14" bestFit="1" customWidth="1"/>
    <col min="16144" max="16203" width="9" style="14"/>
    <col min="16204" max="16204" width="11.140625" style="14" bestFit="1" customWidth="1"/>
    <col min="16205" max="16205" width="14.5703125" style="14" bestFit="1" customWidth="1"/>
    <col min="16206" max="16206" width="11.140625" style="14" bestFit="1" customWidth="1"/>
    <col min="16207" max="16207" width="9" style="14"/>
    <col min="16208" max="16208" width="13.140625" style="14" bestFit="1" customWidth="1"/>
    <col min="16209" max="16209" width="15.140625" style="14" bestFit="1" customWidth="1"/>
    <col min="16210" max="16211" width="14.5703125" style="14" bestFit="1" customWidth="1"/>
    <col min="16212" max="16212" width="14.140625" style="14" bestFit="1" customWidth="1"/>
    <col min="16213" max="16213" width="17" style="14" bestFit="1" customWidth="1"/>
    <col min="16214" max="16214" width="14.140625" style="14" bestFit="1" customWidth="1"/>
    <col min="16215" max="16215" width="11.140625" style="14" bestFit="1" customWidth="1"/>
    <col min="16216" max="16216" width="17" style="14" bestFit="1" customWidth="1"/>
    <col min="16217" max="16217" width="14.5703125" style="14" bestFit="1" customWidth="1"/>
    <col min="16218" max="16218" width="11.140625" style="14" bestFit="1" customWidth="1"/>
    <col min="16219" max="16219" width="9" style="14"/>
    <col min="16220" max="16220" width="11.140625" style="14" bestFit="1" customWidth="1"/>
    <col min="16221" max="16221" width="14.5703125" style="14" bestFit="1" customWidth="1"/>
    <col min="16222" max="16222" width="11.140625" style="14" bestFit="1" customWidth="1"/>
    <col min="16223" max="16223" width="9" style="14"/>
    <col min="16224" max="16224" width="13.140625" style="14" bestFit="1" customWidth="1"/>
    <col min="16225" max="16225" width="15.140625" style="14" bestFit="1" customWidth="1"/>
    <col min="16226" max="16227" width="14.5703125" style="14" bestFit="1" customWidth="1"/>
    <col min="16228" max="16228" width="14.140625" style="14" bestFit="1" customWidth="1"/>
    <col min="16229" max="16229" width="17" style="14" bestFit="1" customWidth="1"/>
    <col min="16230" max="16230" width="14.140625" style="14" bestFit="1" customWidth="1"/>
    <col min="16231" max="16231" width="11.140625" style="14" bestFit="1" customWidth="1"/>
    <col min="16232" max="16232" width="17" style="14" bestFit="1" customWidth="1"/>
    <col min="16233" max="16233" width="14.5703125" style="14" bestFit="1" customWidth="1"/>
    <col min="16234" max="16234" width="11.140625" style="14" bestFit="1" customWidth="1"/>
    <col min="16235" max="16235" width="9" style="14"/>
    <col min="16236" max="16236" width="11.140625" style="14" bestFit="1" customWidth="1"/>
    <col min="16237" max="16237" width="14.5703125" style="14" bestFit="1" customWidth="1"/>
    <col min="16238" max="16238" width="11.140625" style="14" bestFit="1" customWidth="1"/>
    <col min="16239" max="16239" width="9" style="14"/>
    <col min="16240" max="16240" width="13.140625" style="14" bestFit="1" customWidth="1"/>
    <col min="16241" max="16241" width="15.140625" style="14" bestFit="1" customWidth="1"/>
    <col min="16242" max="16243" width="14.5703125" style="14" bestFit="1" customWidth="1"/>
    <col min="16244" max="16244" width="14.140625" style="14" bestFit="1" customWidth="1"/>
    <col min="16245" max="16245" width="17" style="14" bestFit="1" customWidth="1"/>
    <col min="16246" max="16246" width="14.140625" style="14" bestFit="1" customWidth="1"/>
    <col min="16247" max="16247" width="11.140625" style="14" bestFit="1" customWidth="1"/>
    <col min="16248" max="16248" width="17" style="14" bestFit="1" customWidth="1"/>
    <col min="16249" max="16249" width="14.5703125" style="14" bestFit="1" customWidth="1"/>
    <col min="16250" max="16250" width="11.140625" style="14" bestFit="1" customWidth="1"/>
    <col min="16251" max="16251" width="9" style="14"/>
    <col min="16252" max="16252" width="11.140625" style="14" bestFit="1" customWidth="1"/>
    <col min="16253" max="16253" width="14.5703125" style="14" bestFit="1" customWidth="1"/>
    <col min="16254" max="16254" width="11.140625" style="14" bestFit="1" customWidth="1"/>
    <col min="16255" max="16255" width="9" style="14"/>
    <col min="16256" max="16256" width="13.140625" style="14" bestFit="1" customWidth="1"/>
    <col min="16257" max="16257" width="15.140625" style="14" bestFit="1" customWidth="1"/>
    <col min="16258" max="16259" width="14.5703125" style="14" bestFit="1" customWidth="1"/>
    <col min="16260" max="16260" width="14.140625" style="14" bestFit="1" customWidth="1"/>
    <col min="16261" max="16261" width="17" style="14" bestFit="1" customWidth="1"/>
    <col min="16262" max="16262" width="14.140625" style="14" bestFit="1" customWidth="1"/>
    <col min="16263" max="16263" width="11.140625" style="14" bestFit="1" customWidth="1"/>
    <col min="16264" max="16264" width="17" style="14" bestFit="1" customWidth="1"/>
    <col min="16265" max="16265" width="14.5703125" style="14" bestFit="1" customWidth="1"/>
    <col min="16266" max="16266" width="11.140625" style="14" bestFit="1" customWidth="1"/>
    <col min="16267" max="16267" width="9" style="14"/>
    <col min="16268" max="16268" width="11.140625" style="14" bestFit="1" customWidth="1"/>
    <col min="16269" max="16269" width="14.5703125" style="14" bestFit="1" customWidth="1"/>
    <col min="16270" max="16270" width="11.140625" style="14" bestFit="1" customWidth="1"/>
    <col min="16271" max="16271" width="9" style="14"/>
    <col min="16272" max="16272" width="13.140625" style="14" bestFit="1" customWidth="1"/>
    <col min="16273" max="16273" width="15.140625" style="14" bestFit="1" customWidth="1"/>
    <col min="16274" max="16275" width="14.5703125" style="14" bestFit="1" customWidth="1"/>
    <col min="16276" max="16276" width="14.140625" style="14" bestFit="1" customWidth="1"/>
    <col min="16277" max="16277" width="17" style="14" bestFit="1" customWidth="1"/>
    <col min="16278" max="16278" width="14.140625" style="14" bestFit="1" customWidth="1"/>
    <col min="16279" max="16279" width="11.140625" style="14" bestFit="1" customWidth="1"/>
    <col min="16280" max="16280" width="17" style="14" bestFit="1" customWidth="1"/>
    <col min="16281" max="16281" width="14.5703125" style="14" bestFit="1" customWidth="1"/>
    <col min="16282" max="16282" width="11.140625" style="14" bestFit="1" customWidth="1"/>
    <col min="16283" max="16283" width="9" style="14"/>
    <col min="16284" max="16284" width="11.140625" style="14" bestFit="1" customWidth="1"/>
    <col min="16285" max="16285" width="14.5703125" style="14" bestFit="1" customWidth="1"/>
    <col min="16286" max="16286" width="11.140625" style="14" bestFit="1" customWidth="1"/>
    <col min="16287" max="16287" width="9" style="14"/>
    <col min="16288" max="16288" width="13.140625" style="14" bestFit="1" customWidth="1"/>
    <col min="16289" max="16289" width="15.140625" style="14" bestFit="1" customWidth="1"/>
    <col min="16290" max="16291" width="14.5703125" style="14" bestFit="1" customWidth="1"/>
    <col min="16292" max="16292" width="14.140625" style="14" bestFit="1" customWidth="1"/>
    <col min="16293" max="16293" width="17" style="14" bestFit="1" customWidth="1"/>
    <col min="16294" max="16294" width="14.140625" style="14" bestFit="1" customWidth="1"/>
    <col min="16295" max="16295" width="11.140625" style="14" bestFit="1" customWidth="1"/>
    <col min="16296" max="16296" width="17" style="14" bestFit="1" customWidth="1"/>
    <col min="16297" max="16297" width="14.5703125" style="14" bestFit="1" customWidth="1"/>
    <col min="16298" max="16298" width="11.140625" style="14" bestFit="1" customWidth="1"/>
    <col min="16299" max="16299" width="9" style="14"/>
    <col min="16300" max="16300" width="11.140625" style="14" bestFit="1" customWidth="1"/>
    <col min="16301" max="16301" width="14.5703125" style="14" bestFit="1" customWidth="1"/>
    <col min="16302" max="16302" width="11.140625" style="14" bestFit="1" customWidth="1"/>
    <col min="16303" max="16303" width="9" style="14"/>
    <col min="16304" max="16304" width="13.140625" style="14" bestFit="1" customWidth="1"/>
    <col min="16305" max="16305" width="15.140625" style="14" bestFit="1" customWidth="1"/>
    <col min="16306" max="16307" width="14.5703125" style="14" bestFit="1" customWidth="1"/>
    <col min="16308" max="16308" width="14.140625" style="14" bestFit="1" customWidth="1"/>
    <col min="16309" max="16309" width="17" style="14" bestFit="1" customWidth="1"/>
    <col min="16310" max="16310" width="14.140625" style="14" bestFit="1" customWidth="1"/>
    <col min="16311" max="16311" width="11.140625" style="14" bestFit="1" customWidth="1"/>
    <col min="16312" max="16312" width="17" style="14" bestFit="1" customWidth="1"/>
    <col min="16313" max="16313" width="14.5703125" style="14" bestFit="1" customWidth="1"/>
    <col min="16314" max="16314" width="11.140625" style="14" bestFit="1" customWidth="1"/>
    <col min="16315" max="16315" width="9" style="14"/>
    <col min="16316" max="16316" width="11.140625" style="14" bestFit="1" customWidth="1"/>
    <col min="16317" max="16317" width="14.5703125" style="14" bestFit="1" customWidth="1"/>
    <col min="16318" max="16318" width="11.140625" style="14" bestFit="1" customWidth="1"/>
    <col min="16319" max="16319" width="9" style="14"/>
    <col min="16320" max="16320" width="13.140625" style="14" bestFit="1" customWidth="1"/>
    <col min="16321" max="16321" width="15.140625" style="14" bestFit="1" customWidth="1"/>
    <col min="16322" max="16323" width="14.5703125" style="14" bestFit="1" customWidth="1"/>
    <col min="16324" max="16324" width="14.140625" style="14" bestFit="1" customWidth="1"/>
    <col min="16325" max="16325" width="17" style="14" bestFit="1" customWidth="1"/>
    <col min="16326" max="16326" width="14.140625" style="14" bestFit="1" customWidth="1"/>
    <col min="16327" max="16327" width="11.140625" style="14" bestFit="1" customWidth="1"/>
    <col min="16328" max="16328" width="17" style="14" bestFit="1" customWidth="1"/>
    <col min="16329" max="16329" width="14.5703125" style="14" bestFit="1" customWidth="1"/>
    <col min="16330" max="16330" width="11.140625" style="14" bestFit="1" customWidth="1"/>
    <col min="16331" max="16331" width="9" style="14"/>
    <col min="16332" max="16332" width="11.140625" style="14" bestFit="1" customWidth="1"/>
    <col min="16333" max="16333" width="14.5703125" style="14" bestFit="1" customWidth="1"/>
    <col min="16334" max="16334" width="11.140625" style="14" bestFit="1" customWidth="1"/>
    <col min="16335" max="16335" width="9" style="14"/>
    <col min="16336" max="16336" width="13.140625" style="14" bestFit="1" customWidth="1"/>
    <col min="16337" max="16337" width="15.140625" style="14" bestFit="1" customWidth="1"/>
    <col min="16338" max="16339" width="14.5703125" style="14" bestFit="1" customWidth="1"/>
    <col min="16340" max="16340" width="14.140625" style="14" bestFit="1" customWidth="1"/>
    <col min="16341" max="16341" width="17" style="14" bestFit="1" customWidth="1"/>
    <col min="16342" max="16342" width="14.140625" style="14" bestFit="1" customWidth="1"/>
    <col min="16343" max="16343" width="11.140625" style="14" bestFit="1" customWidth="1"/>
    <col min="16344" max="16344" width="17" style="14" bestFit="1" customWidth="1"/>
    <col min="16345" max="16345" width="14.5703125" style="14" bestFit="1" customWidth="1"/>
    <col min="16346" max="16346" width="11.140625" style="14" bestFit="1" customWidth="1"/>
    <col min="16347" max="16347" width="9" style="14"/>
    <col min="16348" max="16348" width="11.140625" style="14" bestFit="1" customWidth="1"/>
    <col min="16349" max="16349" width="14.5703125" style="14" bestFit="1" customWidth="1"/>
    <col min="16350" max="16350" width="11.140625" style="14" bestFit="1" customWidth="1"/>
    <col min="16351" max="16351" width="9" style="14"/>
    <col min="16352" max="16352" width="13.140625" style="14" bestFit="1" customWidth="1"/>
    <col min="16353" max="16353" width="15.140625" style="14" bestFit="1" customWidth="1"/>
    <col min="16354" max="16355" width="14.5703125" style="14" bestFit="1" customWidth="1"/>
    <col min="16356" max="16356" width="14.140625" style="14" bestFit="1" customWidth="1"/>
    <col min="16357" max="16357" width="17" style="14" bestFit="1" customWidth="1"/>
    <col min="16358" max="16358" width="14.140625" style="14" bestFit="1" customWidth="1"/>
    <col min="16359" max="16359" width="11.140625" style="14" bestFit="1" customWidth="1"/>
    <col min="16360" max="16360" width="17" style="14" bestFit="1" customWidth="1"/>
    <col min="16361" max="16361" width="14.5703125" style="14" bestFit="1" customWidth="1"/>
    <col min="16362" max="16362" width="11.140625" style="14" bestFit="1" customWidth="1"/>
    <col min="16363" max="16363" width="9" style="14"/>
    <col min="16364" max="16364" width="11.140625" style="14" bestFit="1" customWidth="1"/>
    <col min="16365" max="16365" width="14.5703125" style="14" bestFit="1" customWidth="1"/>
    <col min="16366" max="16366" width="11.140625" style="14" bestFit="1" customWidth="1"/>
    <col min="16367" max="16367" width="9" style="14"/>
    <col min="16368" max="16368" width="13.140625" style="14" bestFit="1" customWidth="1"/>
    <col min="16369" max="16369" width="15.140625" style="14" bestFit="1" customWidth="1"/>
    <col min="16370" max="16371" width="14.5703125" style="14" bestFit="1" customWidth="1"/>
    <col min="16372" max="16372" width="14.140625" style="14" bestFit="1" customWidth="1"/>
    <col min="16373" max="16373" width="17" style="14" bestFit="1" customWidth="1"/>
    <col min="16374" max="16374" width="14.140625" style="14" bestFit="1" customWidth="1"/>
    <col min="16375" max="16375" width="11.140625" style="14" bestFit="1" customWidth="1"/>
    <col min="16376" max="16376" width="17" style="14" bestFit="1" customWidth="1"/>
    <col min="16377" max="16377" width="14.5703125" style="14" bestFit="1" customWidth="1"/>
    <col min="16378" max="16378" width="11.140625" style="14" bestFit="1" customWidth="1"/>
    <col min="16379" max="16384" width="9" style="14"/>
  </cols>
  <sheetData>
    <row r="1" spans="1:17" ht="45" customHeight="1">
      <c r="A1" s="78" t="s">
        <v>604</v>
      </c>
      <c r="O1" s="81"/>
      <c r="P1" s="82"/>
      <c r="Q1" s="83"/>
    </row>
    <row r="2" spans="1:17" ht="20.25" customHeight="1">
      <c r="A2" s="3" t="s">
        <v>28</v>
      </c>
      <c r="B2" s="84"/>
      <c r="C2" s="84"/>
      <c r="D2" s="84"/>
      <c r="E2" s="84"/>
      <c r="F2" s="84"/>
      <c r="G2" s="84"/>
      <c r="H2" s="85"/>
      <c r="I2" s="85"/>
      <c r="J2" s="85"/>
      <c r="K2" s="84"/>
      <c r="L2" s="84"/>
      <c r="M2" s="84"/>
      <c r="N2" s="84"/>
      <c r="O2" s="84"/>
      <c r="P2" s="84"/>
      <c r="Q2" s="86"/>
    </row>
    <row r="3" spans="1:17" ht="20.25" customHeight="1">
      <c r="A3" s="3" t="s">
        <v>132</v>
      </c>
      <c r="O3" s="81"/>
      <c r="P3" s="82"/>
    </row>
    <row r="4" spans="1:17" s="98" customFormat="1" ht="20.25" customHeight="1">
      <c r="A4" s="187"/>
      <c r="B4" s="123" t="s">
        <v>40</v>
      </c>
      <c r="C4" s="124"/>
      <c r="D4" s="124"/>
      <c r="E4" s="125"/>
      <c r="F4" s="124"/>
      <c r="G4" s="124"/>
      <c r="H4" s="124"/>
      <c r="I4" s="124"/>
      <c r="J4" s="126"/>
      <c r="K4" s="146" t="s">
        <v>41</v>
      </c>
      <c r="L4" s="124"/>
      <c r="M4" s="124"/>
      <c r="N4" s="124"/>
      <c r="O4" s="124"/>
      <c r="P4" s="124"/>
      <c r="Q4" s="126"/>
    </row>
    <row r="5" spans="1:17" ht="20.25" customHeight="1">
      <c r="A5" s="188"/>
      <c r="B5" s="72"/>
      <c r="C5" s="70" t="s">
        <v>42</v>
      </c>
      <c r="D5" s="71"/>
      <c r="E5" s="120"/>
      <c r="F5" s="72" t="s">
        <v>43</v>
      </c>
      <c r="G5" s="73"/>
      <c r="H5" s="71"/>
      <c r="I5" s="72" t="s">
        <v>43</v>
      </c>
      <c r="J5" s="72"/>
      <c r="K5" s="71"/>
      <c r="L5" s="73" t="s">
        <v>42</v>
      </c>
      <c r="M5" s="70"/>
      <c r="N5" s="70"/>
      <c r="O5" s="70"/>
      <c r="P5" s="71"/>
      <c r="Q5" s="72"/>
    </row>
    <row r="6" spans="1:17" ht="78.75">
      <c r="A6" s="232" t="s">
        <v>77</v>
      </c>
      <c r="B6" s="65" t="s">
        <v>133</v>
      </c>
      <c r="C6" s="66" t="s">
        <v>134</v>
      </c>
      <c r="D6" s="67" t="s">
        <v>135</v>
      </c>
      <c r="E6" s="97" t="s">
        <v>57</v>
      </c>
      <c r="F6" s="65" t="s">
        <v>44</v>
      </c>
      <c r="G6" s="68" t="s">
        <v>146</v>
      </c>
      <c r="H6" s="67" t="s">
        <v>136</v>
      </c>
      <c r="I6" s="65" t="s">
        <v>137</v>
      </c>
      <c r="J6" s="65" t="s">
        <v>138</v>
      </c>
      <c r="K6" s="67" t="s">
        <v>139</v>
      </c>
      <c r="L6" s="68" t="s">
        <v>140</v>
      </c>
      <c r="M6" s="66" t="s">
        <v>615</v>
      </c>
      <c r="N6" s="66" t="s">
        <v>141</v>
      </c>
      <c r="O6" s="66" t="s">
        <v>142</v>
      </c>
      <c r="P6" s="67" t="s">
        <v>143</v>
      </c>
      <c r="Q6" s="68" t="s">
        <v>144</v>
      </c>
    </row>
    <row r="7" spans="1:17" ht="20.25" customHeight="1">
      <c r="A7" s="221">
        <v>2008</v>
      </c>
      <c r="B7" s="212">
        <f>SUM('Quarter (Million m3)'!B8:B11)</f>
        <v>73323.62</v>
      </c>
      <c r="C7" s="222">
        <f>SUM('Quarter (Million m3)'!C8:C11)</f>
        <v>5279.6100000000006</v>
      </c>
      <c r="D7" s="222">
        <f>SUM('Quarter (Million m3)'!D8:D11)</f>
        <v>11136.26</v>
      </c>
      <c r="E7" s="213">
        <f>SUM('Quarter (Million m3)'!E8:E11)</f>
        <v>0</v>
      </c>
      <c r="F7" s="222">
        <f>SUM('Quarter (Million m3)'!F8:F11)</f>
        <v>37160.46</v>
      </c>
      <c r="G7" s="212">
        <f>SUM('Quarter (Million m3)'!G8:G11)</f>
        <v>26024.170000000002</v>
      </c>
      <c r="H7" s="212">
        <f>SUM('Quarter (Million m3)'!H8:H11)</f>
        <v>94068.18</v>
      </c>
      <c r="I7" s="213">
        <f>SUM('Quarter (Million m3)'!I8:I11)</f>
        <v>0</v>
      </c>
      <c r="J7" s="230">
        <f>SUM('Quarter (Million m3)'!J8:J11)</f>
        <v>94068.18</v>
      </c>
      <c r="K7" s="222">
        <f>SUM('Quarter (Million m3)'!K8:K11)</f>
        <v>94060.98</v>
      </c>
      <c r="L7" s="222">
        <f>SUM('Quarter (Million m3)'!L8:L11)</f>
        <v>388.59</v>
      </c>
      <c r="M7" s="212">
        <f>SUM('Quarter (Million m3)'!M8:M11)</f>
        <v>12.24</v>
      </c>
      <c r="N7" s="212">
        <f>SUM('Quarter (Million m3)'!N8:N11)</f>
        <v>72.05</v>
      </c>
      <c r="O7" s="222">
        <f>SUM('Quarter (Million m3)'!O8:O11)</f>
        <v>265.6099999999999</v>
      </c>
      <c r="P7" s="213">
        <f>SUM('Quarter (Million m3)'!P8:P11)</f>
        <v>452.31000000000006</v>
      </c>
      <c r="Q7" s="231">
        <f>SUM('Quarter (Million m3)'!Q8:Q11)</f>
        <v>92858.209999999992</v>
      </c>
    </row>
    <row r="8" spans="1:17" ht="20.25" customHeight="1">
      <c r="A8" s="224">
        <v>2009</v>
      </c>
      <c r="B8" s="212">
        <f>SUM('Quarter (Million m3)'!B12:B15)</f>
        <v>61254.69</v>
      </c>
      <c r="C8" s="222">
        <f>SUM('Quarter (Million m3)'!C12:C15)</f>
        <v>5158.3899999999994</v>
      </c>
      <c r="D8" s="222">
        <f>SUM('Quarter (Million m3)'!D12:D15)</f>
        <v>12551.21</v>
      </c>
      <c r="E8" s="213">
        <f>SUM('Quarter (Million m3)'!E12:E15)</f>
        <v>0</v>
      </c>
      <c r="F8" s="222">
        <f>SUM('Quarter (Million m3)'!F12:F15)</f>
        <v>42840.13</v>
      </c>
      <c r="G8" s="212">
        <f>SUM('Quarter (Million m3)'!G12:G15)</f>
        <v>30288.880000000001</v>
      </c>
      <c r="H8" s="212">
        <f>SUM('Quarter (Million m3)'!H12:H15)</f>
        <v>86385.17</v>
      </c>
      <c r="I8" s="213">
        <f>SUM('Quarter (Million m3)'!I12:I15)</f>
        <v>0</v>
      </c>
      <c r="J8" s="223">
        <f>SUM('Quarter (Million m3)'!J12:J15)</f>
        <v>86385.17</v>
      </c>
      <c r="K8" s="222">
        <f>SUM('Quarter (Million m3)'!K12:K15)</f>
        <v>86662.720000000001</v>
      </c>
      <c r="L8" s="222">
        <f>SUM('Quarter (Million m3)'!L12:L15)</f>
        <v>255.15</v>
      </c>
      <c r="M8" s="212">
        <f>SUM('Quarter (Million m3)'!M12:M15)</f>
        <v>151.94999999999999</v>
      </c>
      <c r="N8" s="212">
        <f>SUM('Quarter (Million m3)'!N12:N15)</f>
        <v>62.07</v>
      </c>
      <c r="O8" s="213">
        <f>SUM('Quarter (Million m3)'!O12:O15)</f>
        <v>427.4100000000002</v>
      </c>
      <c r="P8" s="213">
        <f>SUM('Quarter (Million m3)'!P12:P15)</f>
        <v>763.66000000000008</v>
      </c>
      <c r="Q8" s="222">
        <f>SUM('Quarter (Million m3)'!Q12:Q15)</f>
        <v>84852.62</v>
      </c>
    </row>
    <row r="9" spans="1:17" ht="20.25" customHeight="1">
      <c r="A9" s="224">
        <v>2010</v>
      </c>
      <c r="B9" s="212">
        <f>SUM('Quarter (Million m3)'!B16:B19)</f>
        <v>57863.210000000006</v>
      </c>
      <c r="C9" s="222">
        <f>SUM('Quarter (Million m3)'!C16:C19)</f>
        <v>5180.96</v>
      </c>
      <c r="D9" s="222">
        <f>SUM('Quarter (Million m3)'!D16:D19)</f>
        <v>15983.83</v>
      </c>
      <c r="E9" s="213">
        <f>SUM('Quarter (Million m3)'!E16:E19)</f>
        <v>0</v>
      </c>
      <c r="F9" s="222">
        <f>SUM('Quarter (Million m3)'!F16:F19)</f>
        <v>55889.31</v>
      </c>
      <c r="G9" s="212">
        <f>SUM('Quarter (Million m3)'!G16:G19)</f>
        <v>39905.440000000002</v>
      </c>
      <c r="H9" s="222">
        <f>SUM('Quarter (Million m3)'!H16:H19)</f>
        <v>92587.68</v>
      </c>
      <c r="I9" s="213">
        <f>SUM('Quarter (Million m3)'!I16:I19)</f>
        <v>0</v>
      </c>
      <c r="J9" s="223">
        <f>SUM('Quarter (Million m3)'!J16:J19)</f>
        <v>92587.68</v>
      </c>
      <c r="K9" s="222">
        <f>SUM('Quarter (Million m3)'!K16:K19)</f>
        <v>92861.489999999991</v>
      </c>
      <c r="L9" s="222">
        <f>SUM('Quarter (Million m3)'!L16:L19)</f>
        <v>291.79000000000002</v>
      </c>
      <c r="M9" s="212">
        <f>SUM('Quarter (Million m3)'!M16:M19)</f>
        <v>280.02000000000004</v>
      </c>
      <c r="N9" s="212">
        <f>SUM('Quarter (Million m3)'!N16:N19)</f>
        <v>60.54</v>
      </c>
      <c r="O9" s="213">
        <f>SUM('Quarter (Million m3)'!O16:O19)</f>
        <v>-1400.2099999999998</v>
      </c>
      <c r="P9" s="213">
        <f>SUM('Quarter (Million m3)'!P16:P19)</f>
        <v>924.99</v>
      </c>
      <c r="Q9" s="222">
        <f>SUM('Quarter (Million m3)'!Q16:Q19)</f>
        <v>92427.12</v>
      </c>
    </row>
    <row r="10" spans="1:17" ht="20.25" customHeight="1">
      <c r="A10" s="224">
        <v>2011</v>
      </c>
      <c r="B10" s="212">
        <f>SUM('Quarter (Million m3)'!B20:B23)</f>
        <v>46299.8</v>
      </c>
      <c r="C10" s="225">
        <f>SUM('Quarter (Million m3)'!C20:C23)</f>
        <v>4665.7700000000004</v>
      </c>
      <c r="D10" s="225">
        <f>SUM('Quarter (Million m3)'!D20:D23)</f>
        <v>16538.23</v>
      </c>
      <c r="E10" s="213">
        <f>SUM('Quarter (Million m3)'!E20:E23)</f>
        <v>0</v>
      </c>
      <c r="F10" s="225">
        <f>SUM('Quarter (Million m3)'!F20:F23)</f>
        <v>55114.659999999996</v>
      </c>
      <c r="G10" s="212">
        <f>SUM('Quarter (Million m3)'!G20:G23)</f>
        <v>38576.44</v>
      </c>
      <c r="H10" s="225">
        <f>SUM('Quarter (Million m3)'!H20:H23)</f>
        <v>80210.459999999992</v>
      </c>
      <c r="I10" s="213">
        <f>SUM('Quarter (Million m3)'!I20:I23)</f>
        <v>0</v>
      </c>
      <c r="J10" s="226">
        <f>SUM('Quarter (Million m3)'!J20:J23)</f>
        <v>80210.459999999992</v>
      </c>
      <c r="K10" s="225">
        <f>SUM('Quarter (Million m3)'!K20:K23)</f>
        <v>80623.649999999994</v>
      </c>
      <c r="L10" s="225">
        <f>SUM('Quarter (Million m3)'!L20:L23)</f>
        <v>163.61000000000001</v>
      </c>
      <c r="M10" s="212">
        <f>SUM('Quarter (Million m3)'!M20:M23)</f>
        <v>372.01</v>
      </c>
      <c r="N10" s="212">
        <f>SUM('Quarter (Million m3)'!N20:N23)</f>
        <v>59.290000000000006</v>
      </c>
      <c r="O10" s="213">
        <f>SUM('Quarter (Million m3)'!O20:O23)</f>
        <v>2070.5</v>
      </c>
      <c r="P10" s="213">
        <f>SUM('Quarter (Million m3)'!P20:P23)</f>
        <v>675.03</v>
      </c>
      <c r="Q10" s="225">
        <f>SUM('Quarter (Million m3)'!Q20:Q23)</f>
        <v>76911.680000000008</v>
      </c>
    </row>
    <row r="11" spans="1:17" ht="20.25" customHeight="1">
      <c r="A11" s="224">
        <v>2012</v>
      </c>
      <c r="B11" s="212">
        <f>SUM('Quarter (Million m3)'!B24:B27)</f>
        <v>39597.019999999997</v>
      </c>
      <c r="C11" s="222">
        <f>SUM('Quarter (Million m3)'!C24:C27)</f>
        <v>4174.5499999999993</v>
      </c>
      <c r="D11" s="222">
        <f>SUM('Quarter (Million m3)'!D24:D27)</f>
        <v>13079.21</v>
      </c>
      <c r="E11" s="213">
        <f>SUM('Quarter (Million m3)'!E24:E27)</f>
        <v>0</v>
      </c>
      <c r="F11" s="212">
        <f>SUM('Quarter (Million m3)'!F24:F27)</f>
        <v>51923.75</v>
      </c>
      <c r="G11" s="212">
        <f>SUM('Quarter (Million m3)'!G24:G27)</f>
        <v>38844.550000000003</v>
      </c>
      <c r="H11" s="212">
        <f>SUM('Quarter (Million m3)'!H24:H27)</f>
        <v>74267.03</v>
      </c>
      <c r="I11" s="213">
        <f>SUM('Quarter (Million m3)'!I24:I27)</f>
        <v>0</v>
      </c>
      <c r="J11" s="223">
        <f>SUM('Quarter (Million m3)'!J24:J27)</f>
        <v>74267.03</v>
      </c>
      <c r="K11" s="212">
        <f>SUM('Quarter (Million m3)'!K24:K27)</f>
        <v>74500.66</v>
      </c>
      <c r="L11" s="212">
        <f>SUM('Quarter (Million m3)'!L24:L27)</f>
        <v>154.37</v>
      </c>
      <c r="M11" s="212">
        <f>SUM('Quarter (Million m3)'!M24:M27)</f>
        <v>203.19</v>
      </c>
      <c r="N11" s="212">
        <f>SUM('Quarter (Million m3)'!N24:N27)</f>
        <v>54.47</v>
      </c>
      <c r="O11" s="212">
        <f>SUM('Quarter (Million m3)'!O24:O27)</f>
        <v>-21.020000000000039</v>
      </c>
      <c r="P11" s="213">
        <f>SUM('Quarter (Million m3)'!P24:P27)</f>
        <v>559.77</v>
      </c>
      <c r="Q11" s="212">
        <f>SUM('Quarter (Million m3)'!Q24:Q27)</f>
        <v>73346.049999999988</v>
      </c>
    </row>
    <row r="12" spans="1:17" ht="20.25" customHeight="1">
      <c r="A12" s="224">
        <v>2013</v>
      </c>
      <c r="B12" s="212">
        <f>SUM('Quarter (Million m3)'!B28:B31)</f>
        <v>37308.089999999997</v>
      </c>
      <c r="C12" s="212">
        <f>SUM('Quarter (Million m3)'!C28:C31)</f>
        <v>3985.05</v>
      </c>
      <c r="D12" s="212">
        <f>SUM('Quarter (Million m3)'!D28:D31)</f>
        <v>9858.15</v>
      </c>
      <c r="E12" s="213">
        <f>SUM('Quarter (Million m3)'!E28:E31)</f>
        <v>0</v>
      </c>
      <c r="F12" s="212">
        <f>SUM('Quarter (Million m3)'!F28:F31)</f>
        <v>50245.36</v>
      </c>
      <c r="G12" s="212">
        <f>SUM('Quarter (Million m3)'!G28:G31)</f>
        <v>40387.199999999997</v>
      </c>
      <c r="H12" s="212">
        <f>SUM('Quarter (Million m3)'!H28:H31)</f>
        <v>73710.240000000005</v>
      </c>
      <c r="I12" s="213">
        <f>SUM('Quarter (Million m3)'!I28:I31)</f>
        <v>0</v>
      </c>
      <c r="J12" s="214">
        <f>SUM('Quarter (Million m3)'!J28:J31)</f>
        <v>73710.240000000005</v>
      </c>
      <c r="K12" s="212">
        <f>SUM('Quarter (Million m3)'!K28:K31)</f>
        <v>73891.399999999994</v>
      </c>
      <c r="L12" s="212">
        <f>SUM('Quarter (Million m3)'!L28:L31)</f>
        <v>185.06</v>
      </c>
      <c r="M12" s="212">
        <f>SUM('Quarter (Million m3)'!M28:M31)</f>
        <v>138.92000000000002</v>
      </c>
      <c r="N12" s="212">
        <f>SUM('Quarter (Million m3)'!N28:N31)</f>
        <v>58.95</v>
      </c>
      <c r="O12" s="213">
        <f>SUM('Quarter (Million m3)'!O28:O31)</f>
        <v>-100.22000000000003</v>
      </c>
      <c r="P12" s="213">
        <f>SUM('Quarter (Million m3)'!P28:P31)</f>
        <v>523.0200000000001</v>
      </c>
      <c r="Q12" s="212">
        <f>SUM('Quarter (Million m3)'!Q28:Q31)</f>
        <v>72945.98000000001</v>
      </c>
    </row>
    <row r="13" spans="1:17" ht="20.25" customHeight="1">
      <c r="A13" s="224">
        <v>2014</v>
      </c>
      <c r="B13" s="212">
        <f>SUM('Quarter (Million m3)'!B32:B35)</f>
        <v>37679.9</v>
      </c>
      <c r="C13" s="212">
        <f>SUM('Quarter (Million m3)'!C32:C35)</f>
        <v>3881.38</v>
      </c>
      <c r="D13" s="212">
        <f>SUM('Quarter (Million m3)'!D32:D35)</f>
        <v>11455.97</v>
      </c>
      <c r="E13" s="213">
        <f>SUM('Quarter (Million m3)'!E32:E35)</f>
        <v>0</v>
      </c>
      <c r="F13" s="212">
        <f>SUM('Quarter (Million m3)'!F32:F35)</f>
        <v>44574.770000000004</v>
      </c>
      <c r="G13" s="212">
        <f>SUM('Quarter (Million m3)'!G32:G35)</f>
        <v>33118.800000000003</v>
      </c>
      <c r="H13" s="212">
        <f>SUM('Quarter (Million m3)'!H32:H35)</f>
        <v>66917.33</v>
      </c>
      <c r="I13" s="212">
        <f>SUM('Quarter (Million m3)'!I32:I35)</f>
        <v>3.43</v>
      </c>
      <c r="J13" s="214">
        <f>SUM('Quarter (Million m3)'!J32:J35)</f>
        <v>66920.77</v>
      </c>
      <c r="K13" s="212">
        <f>SUM('Quarter (Million m3)'!K32:K35)</f>
        <v>67175.08</v>
      </c>
      <c r="L13" s="212">
        <f>SUM('Quarter (Million m3)'!L32:L35)</f>
        <v>137.38999999999999</v>
      </c>
      <c r="M13" s="212">
        <f>SUM('Quarter (Million m3)'!M32:M35)</f>
        <v>167.75</v>
      </c>
      <c r="N13" s="212">
        <f>SUM('Quarter (Million m3)'!N32:N35)</f>
        <v>59.94</v>
      </c>
      <c r="O13" s="213">
        <f>SUM('Quarter (Million m3)'!O32:O35)</f>
        <v>155.30000000000007</v>
      </c>
      <c r="P13" s="212">
        <f>SUM('Quarter (Million m3)'!P32:P35)</f>
        <v>484.90999999999997</v>
      </c>
      <c r="Q13" s="212">
        <f>SUM('Quarter (Million m3)'!Q32:Q35)</f>
        <v>66002.489999999991</v>
      </c>
    </row>
    <row r="14" spans="1:17" ht="20.25" customHeight="1">
      <c r="A14" s="224">
        <v>2015</v>
      </c>
      <c r="B14" s="212">
        <f>SUM('Quarter (Million m3)'!B36:B39)</f>
        <v>40466.379999999997</v>
      </c>
      <c r="C14" s="212">
        <f>SUM('Quarter (Million m3)'!C36:C39)</f>
        <v>4374.96</v>
      </c>
      <c r="D14" s="212">
        <f>SUM('Quarter (Million m3)'!D36:D39)</f>
        <v>14173.84</v>
      </c>
      <c r="E14" s="213">
        <f>SUM('Quarter (Million m3)'!E36:E39)</f>
        <v>0</v>
      </c>
      <c r="F14" s="212">
        <f>SUM('Quarter (Million m3)'!F36:F39)</f>
        <v>46010.16</v>
      </c>
      <c r="G14" s="212">
        <f>SUM('Quarter (Million m3)'!G36:G39)</f>
        <v>31836.31</v>
      </c>
      <c r="H14" s="212">
        <f>SUM('Quarter (Million m3)'!H36:H39)</f>
        <v>67927.72</v>
      </c>
      <c r="I14" s="212">
        <f>SUM('Quarter (Million m3)'!I36:I39)</f>
        <v>24.380000000000003</v>
      </c>
      <c r="J14" s="214">
        <f>SUM('Quarter (Million m3)'!J36:J39)</f>
        <v>67952.099999999991</v>
      </c>
      <c r="K14" s="212">
        <f>SUM('Quarter (Million m3)'!K36:K39)</f>
        <v>68050.450000000012</v>
      </c>
      <c r="L14" s="212">
        <f>SUM('Quarter (Million m3)'!L36:L39)</f>
        <v>160.55000000000001</v>
      </c>
      <c r="M14" s="212">
        <f>SUM('Quarter (Million m3)'!M36:M39)</f>
        <v>206.32</v>
      </c>
      <c r="N14" s="212">
        <f>SUM('Quarter (Million m3)'!N36:N39)</f>
        <v>42.04999999999999</v>
      </c>
      <c r="O14" s="213">
        <f>SUM('Quarter (Million m3)'!O36:O39)</f>
        <v>-317.81999999999988</v>
      </c>
      <c r="P14" s="212">
        <f>SUM('Quarter (Million m3)'!P36:P39)</f>
        <v>478.40999999999997</v>
      </c>
      <c r="Q14" s="212">
        <f>SUM('Quarter (Million m3)'!Q36:Q39)</f>
        <v>67274.38</v>
      </c>
    </row>
    <row r="15" spans="1:17" ht="20.25" customHeight="1">
      <c r="A15" s="224">
        <v>2016</v>
      </c>
      <c r="B15" s="212">
        <f>SUM('Quarter (Million m3)'!B40:B43)</f>
        <v>41652.729999999996</v>
      </c>
      <c r="C15" s="212">
        <f>SUM('Quarter (Million m3)'!C40:C43)</f>
        <v>4251.5599999999995</v>
      </c>
      <c r="D15" s="212">
        <f>SUM('Quarter (Million m3)'!D40:D43)</f>
        <v>10434.870000000001</v>
      </c>
      <c r="E15" s="213">
        <f>SUM('Quarter (Million m3)'!E40:E43)</f>
        <v>0</v>
      </c>
      <c r="F15" s="212">
        <f>SUM('Quarter (Million m3)'!F40:F43)</f>
        <v>48454.12</v>
      </c>
      <c r="G15" s="212">
        <f>SUM('Quarter (Million m3)'!G40:G43)</f>
        <v>38019.259999999995</v>
      </c>
      <c r="H15" s="212">
        <f>SUM('Quarter (Million m3)'!H40:H43)</f>
        <v>75420.42</v>
      </c>
      <c r="I15" s="212">
        <f>SUM('Quarter (Million m3)'!I40:I43)</f>
        <v>47.92</v>
      </c>
      <c r="J15" s="214">
        <f>SUM('Quarter (Million m3)'!J40:J43)</f>
        <v>75468.36</v>
      </c>
      <c r="K15" s="212">
        <f>SUM('Quarter (Million m3)'!K40:K43)</f>
        <v>75712.78</v>
      </c>
      <c r="L15" s="212">
        <f>SUM('Quarter (Million m3)'!L40:L43)</f>
        <v>216.44</v>
      </c>
      <c r="M15" s="212">
        <f>SUM('Quarter (Million m3)'!M40:M43)</f>
        <v>158.4</v>
      </c>
      <c r="N15" s="212">
        <f>SUM('Quarter (Million m3)'!N40:N43)</f>
        <v>12.84</v>
      </c>
      <c r="O15" s="212">
        <f>SUM('Quarter (Million m3)'!O40:O43)</f>
        <v>-1581.7200000000003</v>
      </c>
      <c r="P15" s="212">
        <f>SUM('Quarter (Million m3)'!P40:P43)</f>
        <v>214.10000000000002</v>
      </c>
      <c r="Q15" s="212">
        <f>SUM('Quarter (Million m3)'!Q40:Q43)</f>
        <v>76534.63</v>
      </c>
    </row>
    <row r="16" spans="1:17" ht="20.25" customHeight="1">
      <c r="A16" s="224">
        <v>2017</v>
      </c>
      <c r="B16" s="212">
        <f>SUM('Quarter (Million m3)'!B44:B47)</f>
        <v>42100.35</v>
      </c>
      <c r="C16" s="212">
        <f>SUM('Quarter (Million m3)'!C44:C47)</f>
        <v>4283.1299999999992</v>
      </c>
      <c r="D16" s="212">
        <f>SUM('Quarter (Million m3)'!D44:D47)</f>
        <v>11452.2</v>
      </c>
      <c r="E16" s="213">
        <f>SUM('Quarter (Million m3)'!E44:E47)</f>
        <v>0</v>
      </c>
      <c r="F16" s="212">
        <f>SUM('Quarter (Million m3)'!F44:F47)</f>
        <v>47273.189999999995</v>
      </c>
      <c r="G16" s="212">
        <f>SUM('Quarter (Million m3)'!G44:G47)</f>
        <v>35821.019999999997</v>
      </c>
      <c r="H16" s="212">
        <f>SUM('Quarter (Million m3)'!H44:H47)</f>
        <v>73638.23</v>
      </c>
      <c r="I16" s="212">
        <f>SUM('Quarter (Million m3)'!I44:I47)</f>
        <v>249.09000000000003</v>
      </c>
      <c r="J16" s="214">
        <f>SUM('Quarter (Million m3)'!J44:J47)</f>
        <v>73707.44</v>
      </c>
      <c r="K16" s="212">
        <f>SUM('Quarter (Million m3)'!K44:K47)</f>
        <v>73912</v>
      </c>
      <c r="L16" s="212">
        <f>SUM('Quarter (Million m3)'!L44:L47)</f>
        <v>254.02999999999997</v>
      </c>
      <c r="M16" s="212">
        <f>SUM('Quarter (Million m3)'!M44:M47)</f>
        <v>99.360000000000014</v>
      </c>
      <c r="N16" s="212">
        <f>SUM('Quarter (Million m3)'!N44:N47)</f>
        <v>1.4300000000000002</v>
      </c>
      <c r="O16" s="213">
        <f>SUM('Quarter (Million m3)'!O44:O47)</f>
        <v>-1061.81</v>
      </c>
      <c r="P16" s="212">
        <f>SUM('Quarter (Million m3)'!P44:P47)</f>
        <v>217.88</v>
      </c>
      <c r="Q16" s="212">
        <f>SUM('Quarter (Million m3)'!Q44:Q47)</f>
        <v>74302.069999999992</v>
      </c>
    </row>
    <row r="17" spans="1:17" ht="20.25" customHeight="1">
      <c r="A17" s="224">
        <v>2018</v>
      </c>
      <c r="B17" s="212">
        <f>SUM('Quarter (Million m3)'!B48:B51)</f>
        <v>40826.909999999996</v>
      </c>
      <c r="C17" s="212">
        <f>SUM('Quarter (Million m3)'!C48:C51)</f>
        <v>4367.63</v>
      </c>
      <c r="D17" s="212">
        <f>SUM('Quarter (Million m3)'!D48:D51)</f>
        <v>7758.4500000000007</v>
      </c>
      <c r="E17" s="213">
        <f>SUM('Quarter (Million m3)'!E48:E51)</f>
        <v>0</v>
      </c>
      <c r="F17" s="212">
        <f>SUM('Quarter (Million m3)'!F48:F51)</f>
        <v>47288.08</v>
      </c>
      <c r="G17" s="212">
        <f>SUM('Quarter (Million m3)'!G48:G51)</f>
        <v>39529.620000000003</v>
      </c>
      <c r="H17" s="212">
        <f>SUM('Quarter (Million m3)'!H48:H51)</f>
        <v>75988.92</v>
      </c>
      <c r="I17" s="212">
        <f>SUM('Quarter (Million m3)'!I48:I51)</f>
        <v>461.97999999999996</v>
      </c>
      <c r="J17" s="214">
        <f>SUM('Quarter (Million m3)'!J48:J51)</f>
        <v>76117.25</v>
      </c>
      <c r="K17" s="212">
        <f>SUM('Quarter (Million m3)'!K48:K51)</f>
        <v>76695.09</v>
      </c>
      <c r="L17" s="212">
        <f>SUM('Quarter (Million m3)'!L48:L51)</f>
        <v>168.14999999999998</v>
      </c>
      <c r="M17" s="212">
        <f>SUM('Quarter (Million m3)'!M48:M51)</f>
        <v>105.73999999999998</v>
      </c>
      <c r="N17" s="212">
        <f>SUM('Quarter (Million m3)'!N48:N51)</f>
        <v>0</v>
      </c>
      <c r="O17" s="212">
        <f>SUM('Quarter (Million m3)'!O48:O51)</f>
        <v>2102.21</v>
      </c>
      <c r="P17" s="212">
        <f>SUM('Quarter (Million m3)'!P48:P51)</f>
        <v>101.45</v>
      </c>
      <c r="Q17" s="212">
        <f>SUM('Quarter (Million m3)'!Q48:Q51)</f>
        <v>74112.23</v>
      </c>
    </row>
    <row r="18" spans="1:17" ht="20.25" customHeight="1">
      <c r="A18" s="224">
        <v>2019</v>
      </c>
      <c r="B18" s="212">
        <f>SUM('Quarter (Million m3)'!B52:B55)</f>
        <v>39386.269999999997</v>
      </c>
      <c r="C18" s="212">
        <f>SUM('Quarter (Million m3)'!C52:C55)</f>
        <v>4740.7</v>
      </c>
      <c r="D18" s="212">
        <f>SUM('Quarter (Million m3)'!D52:D55)</f>
        <v>8280.34</v>
      </c>
      <c r="E18" s="213">
        <f>SUM('Quarter (Million m3)'!E52:E55)</f>
        <v>0</v>
      </c>
      <c r="F18" s="212">
        <f>SUM('Quarter (Million m3)'!F52:F55)</f>
        <v>46731.65</v>
      </c>
      <c r="G18" s="212">
        <f>SUM('Quarter (Million m3)'!G52:G55)</f>
        <v>38451.32</v>
      </c>
      <c r="H18" s="212">
        <f>SUM('Quarter (Million m3)'!H52:H55)</f>
        <v>73096.88</v>
      </c>
      <c r="I18" s="212">
        <f>SUM('Quarter (Million m3)'!I52:I55)</f>
        <v>524.36</v>
      </c>
      <c r="J18" s="214">
        <f>SUM('Quarter (Million m3)'!J52:J55)</f>
        <v>73242.53</v>
      </c>
      <c r="K18" s="212">
        <f>SUM('Quarter (Million m3)'!K52:K55)</f>
        <v>74002.319999999992</v>
      </c>
      <c r="L18" s="212">
        <f>SUM('Quarter (Million m3)'!L52:L55)</f>
        <v>83.31</v>
      </c>
      <c r="M18" s="212">
        <f>SUM('Quarter (Million m3)'!M52:M55)</f>
        <v>271.25</v>
      </c>
      <c r="N18" s="212">
        <f>SUM('Quarter (Million m3)'!N52:N55)</f>
        <v>0</v>
      </c>
      <c r="O18" s="213">
        <f>SUM('Quarter (Million m3)'!O52:O55)</f>
        <v>676.32999999999993</v>
      </c>
      <c r="P18" s="212">
        <f>SUM('Quarter (Million m3)'!P52:P55)</f>
        <v>65.66</v>
      </c>
      <c r="Q18" s="212">
        <f>SUM('Quarter (Million m3)'!Q52:Q55)</f>
        <v>72639.990000000005</v>
      </c>
    </row>
    <row r="19" spans="1:17" ht="20.25" customHeight="1">
      <c r="A19" s="224">
        <v>2020</v>
      </c>
      <c r="B19" s="212">
        <f>SUM('Quarter (Million m3)'!B56:B59)</f>
        <v>39432.880000000005</v>
      </c>
      <c r="C19" s="212">
        <f>SUM('Quarter (Million m3)'!C56:C59)</f>
        <v>4514.3999999999996</v>
      </c>
      <c r="D19" s="212">
        <f>SUM('Quarter (Million m3)'!D56:D59)</f>
        <v>9611.5499999999993</v>
      </c>
      <c r="E19" s="213">
        <f>SUM('Quarter (Million m3)'!E56:E59)</f>
        <v>0</v>
      </c>
      <c r="F19" s="212">
        <f>SUM('Quarter (Million m3)'!F56:F59)</f>
        <v>43918.09</v>
      </c>
      <c r="G19" s="212">
        <f>SUM('Quarter (Million m3)'!G56:G59)</f>
        <v>34306.53</v>
      </c>
      <c r="H19" s="212">
        <f>SUM('Quarter (Million m3)'!H56:H59)</f>
        <v>69225.010000000009</v>
      </c>
      <c r="I19" s="212">
        <f>SUM('Quarter (Million m3)'!I56:I59)</f>
        <v>568.15</v>
      </c>
      <c r="J19" s="214">
        <f>SUM('Quarter (Million m3)'!J56:J59)</f>
        <v>69382.83</v>
      </c>
      <c r="K19" s="212">
        <f>SUM('Quarter (Million m3)'!K56:K59)</f>
        <v>70091.759999999995</v>
      </c>
      <c r="L19" s="212">
        <f>SUM('Quarter (Million m3)'!L56:L59)</f>
        <v>92.53</v>
      </c>
      <c r="M19" s="212">
        <f>SUM('Quarter (Million m3)'!M56:M59)</f>
        <v>274.90999999999997</v>
      </c>
      <c r="N19" s="212">
        <f>SUM('Quarter (Million m3)'!N56:N59)</f>
        <v>0</v>
      </c>
      <c r="O19" s="213">
        <f>SUM('Quarter (Million m3)'!O56:O59)</f>
        <v>977.87999999999988</v>
      </c>
      <c r="P19" s="212">
        <f>SUM('Quarter (Million m3)'!P56:P59)</f>
        <v>72.22999999999999</v>
      </c>
      <c r="Q19" s="212">
        <f>SUM('Quarter (Million m3)'!Q56:Q59)</f>
        <v>68400.53</v>
      </c>
    </row>
    <row r="20" spans="1:17" ht="20.25" customHeight="1">
      <c r="A20" s="224">
        <v>2021</v>
      </c>
      <c r="B20" s="212">
        <f>SUM('Quarter (Million m3)'!B60:B63)</f>
        <v>32568.489999999998</v>
      </c>
      <c r="C20" s="212">
        <f>SUM('Quarter (Million m3)'!C60:C63)</f>
        <v>3705.6400000000003</v>
      </c>
      <c r="D20" s="212">
        <f>SUM('Quarter (Million m3)'!D60:D63)</f>
        <v>6875.74</v>
      </c>
      <c r="E20" s="213">
        <f>SUM('Quarter (Million m3)'!E60:E63)</f>
        <v>0</v>
      </c>
      <c r="F20" s="212">
        <f>SUM('Quarter (Million m3)'!F60:F63)</f>
        <v>51350.06</v>
      </c>
      <c r="G20" s="212">
        <f>SUM('Quarter (Million m3)'!G60:G63)</f>
        <v>44474.32</v>
      </c>
      <c r="H20" s="212">
        <f>SUM('Quarter (Million m3)'!H60:H63)</f>
        <v>73337.159999999989</v>
      </c>
      <c r="I20" s="212">
        <f>SUM('Quarter (Million m3)'!I60:I63)</f>
        <v>579.9</v>
      </c>
      <c r="J20" s="214">
        <f>SUM('Quarter (Million m3)'!J60:J63)</f>
        <v>73498.260000000009</v>
      </c>
      <c r="K20" s="212">
        <f>SUM('Quarter (Million m3)'!K60:K63)</f>
        <v>74075.08</v>
      </c>
      <c r="L20" s="212">
        <f>SUM('Quarter (Million m3)'!L60:L63)</f>
        <v>120.8</v>
      </c>
      <c r="M20" s="212">
        <f>SUM('Quarter (Million m3)'!M60:M63)</f>
        <v>219.64999999999998</v>
      </c>
      <c r="N20" s="212">
        <f>SUM('Quarter (Million m3)'!N60:N63)</f>
        <v>0</v>
      </c>
      <c r="O20" s="212">
        <f>SUM('Quarter (Million m3)'!O60:O63)</f>
        <v>-108.72999999999993</v>
      </c>
      <c r="P20" s="212">
        <f>SUM('Quarter (Million m3)'!P60:P63)</f>
        <v>126.75</v>
      </c>
      <c r="Q20" s="212">
        <f>SUM('Quarter (Million m3)'!Q60:Q63)</f>
        <v>71886.11</v>
      </c>
    </row>
    <row r="21" spans="1:17" ht="15.75">
      <c r="A21" s="94"/>
      <c r="B21" s="96"/>
      <c r="C21" s="96"/>
      <c r="D21" s="96"/>
      <c r="E21" s="128"/>
      <c r="F21" s="96"/>
      <c r="G21" s="95"/>
      <c r="H21" s="96"/>
      <c r="I21" s="96"/>
      <c r="J21" s="96"/>
      <c r="K21" s="96"/>
      <c r="L21" s="96"/>
      <c r="M21" s="96"/>
      <c r="N21" s="96"/>
      <c r="O21" s="127"/>
      <c r="P21" s="96"/>
      <c r="Q21" s="96"/>
    </row>
    <row r="22" spans="1:17" ht="15.75">
      <c r="A22" s="94"/>
      <c r="B22" s="96"/>
      <c r="C22" s="96"/>
      <c r="D22" s="96"/>
      <c r="E22" s="128"/>
      <c r="F22" s="96"/>
      <c r="G22" s="95"/>
      <c r="H22" s="96"/>
      <c r="I22" s="96"/>
      <c r="J22" s="96"/>
      <c r="K22" s="96"/>
      <c r="L22" s="96"/>
      <c r="M22" s="96"/>
      <c r="N22" s="96"/>
      <c r="O22" s="95"/>
      <c r="P22" s="96"/>
      <c r="Q22" s="96"/>
    </row>
    <row r="23" spans="1:17" ht="15.75">
      <c r="A23" s="94"/>
      <c r="B23" s="96"/>
      <c r="C23" s="96"/>
      <c r="D23" s="96"/>
      <c r="E23" s="128"/>
      <c r="F23" s="96"/>
      <c r="G23" s="95"/>
      <c r="H23" s="96"/>
      <c r="I23" s="96"/>
      <c r="J23" s="96"/>
      <c r="K23" s="96"/>
      <c r="L23" s="96"/>
      <c r="M23" s="96"/>
      <c r="N23" s="96"/>
      <c r="O23" s="127"/>
      <c r="P23" s="96"/>
      <c r="Q23" s="96"/>
    </row>
    <row r="24" spans="1:17" ht="15.75">
      <c r="A24" s="94"/>
      <c r="B24" s="96"/>
      <c r="C24" s="96"/>
      <c r="D24" s="96"/>
      <c r="E24" s="128"/>
      <c r="F24" s="96"/>
      <c r="G24" s="95"/>
      <c r="H24" s="96"/>
      <c r="I24" s="96"/>
      <c r="J24" s="96"/>
      <c r="K24" s="96"/>
      <c r="L24" s="96"/>
      <c r="M24" s="96"/>
      <c r="N24" s="96"/>
      <c r="O24" s="95"/>
      <c r="P24" s="96"/>
      <c r="Q24" s="96"/>
    </row>
    <row r="25" spans="1:17" ht="15.75">
      <c r="A25" s="94"/>
      <c r="B25" s="96"/>
      <c r="C25" s="96"/>
      <c r="D25" s="96"/>
      <c r="E25" s="128"/>
      <c r="F25" s="96"/>
      <c r="G25" s="95"/>
      <c r="H25" s="96"/>
      <c r="I25" s="96"/>
      <c r="J25" s="96"/>
      <c r="K25" s="96"/>
      <c r="L25" s="96"/>
      <c r="M25" s="96"/>
      <c r="N25" s="96"/>
      <c r="O25" s="95"/>
      <c r="P25" s="96"/>
      <c r="Q25" s="96"/>
    </row>
    <row r="26" spans="1:17" ht="15.75">
      <c r="A26" s="94"/>
      <c r="B26" s="96"/>
      <c r="C26" s="96"/>
      <c r="D26" s="96"/>
      <c r="E26" s="128"/>
      <c r="F26" s="96"/>
      <c r="G26" s="95"/>
      <c r="H26" s="96"/>
      <c r="I26" s="96"/>
      <c r="J26" s="96"/>
      <c r="K26" s="96"/>
      <c r="L26" s="96"/>
      <c r="M26" s="96"/>
      <c r="N26" s="96"/>
      <c r="O26" s="127"/>
      <c r="P26" s="96"/>
      <c r="Q26" s="96"/>
    </row>
    <row r="27" spans="1:17" ht="15.75">
      <c r="A27" s="94"/>
      <c r="B27" s="96"/>
      <c r="C27" s="96"/>
      <c r="D27" s="96"/>
      <c r="E27" s="128"/>
      <c r="F27" s="96"/>
      <c r="G27" s="95"/>
      <c r="H27" s="96"/>
      <c r="I27" s="96"/>
      <c r="J27" s="96"/>
      <c r="K27" s="96"/>
      <c r="L27" s="96"/>
      <c r="M27" s="96"/>
      <c r="N27" s="96"/>
      <c r="O27" s="96"/>
      <c r="P27" s="96"/>
      <c r="Q27" s="96"/>
    </row>
    <row r="28" spans="1:17" ht="15.75">
      <c r="A28" s="94"/>
      <c r="B28" s="96"/>
      <c r="C28" s="96"/>
      <c r="D28" s="96"/>
      <c r="E28" s="128"/>
      <c r="F28" s="96"/>
      <c r="G28" s="95"/>
      <c r="H28" s="96"/>
      <c r="I28" s="96"/>
      <c r="J28" s="96"/>
      <c r="K28" s="96"/>
      <c r="L28" s="96"/>
      <c r="M28" s="96"/>
      <c r="N28" s="96"/>
      <c r="O28" s="96"/>
      <c r="P28" s="96"/>
      <c r="Q28" s="96"/>
    </row>
    <row r="29" spans="1:17" ht="15.75">
      <c r="A29" s="129"/>
      <c r="B29" s="96"/>
      <c r="C29" s="96"/>
      <c r="D29" s="96"/>
      <c r="E29" s="128"/>
      <c r="F29" s="96"/>
      <c r="G29" s="95"/>
      <c r="H29" s="96"/>
      <c r="I29" s="96"/>
      <c r="J29" s="96"/>
      <c r="K29" s="96"/>
      <c r="L29" s="96"/>
      <c r="M29" s="96"/>
      <c r="N29" s="96"/>
      <c r="O29" s="96"/>
      <c r="P29" s="96"/>
      <c r="Q29" s="96"/>
    </row>
    <row r="30" spans="1:17" ht="15.75">
      <c r="A30" s="129"/>
      <c r="B30" s="96"/>
      <c r="C30" s="96"/>
      <c r="D30" s="96"/>
      <c r="E30" s="128"/>
      <c r="F30" s="96"/>
      <c r="G30" s="95"/>
      <c r="H30" s="96"/>
      <c r="I30" s="96"/>
      <c r="J30" s="96"/>
      <c r="K30" s="96"/>
      <c r="L30" s="96"/>
      <c r="M30" s="96"/>
      <c r="N30" s="128"/>
      <c r="O30" s="96"/>
      <c r="P30" s="96"/>
      <c r="Q30" s="96"/>
    </row>
    <row r="31" spans="1:17" ht="15.75">
      <c r="A31" s="129"/>
      <c r="B31" s="96"/>
      <c r="C31" s="96"/>
      <c r="D31" s="96"/>
      <c r="E31" s="128"/>
      <c r="F31" s="96"/>
      <c r="G31" s="95"/>
      <c r="H31" s="96"/>
      <c r="I31" s="96"/>
      <c r="J31" s="96"/>
      <c r="K31" s="96"/>
      <c r="L31" s="96"/>
      <c r="M31" s="96"/>
      <c r="N31" s="128"/>
      <c r="O31" s="96"/>
      <c r="P31" s="96"/>
      <c r="Q31" s="96"/>
    </row>
    <row r="32" spans="1:17" ht="15.75">
      <c r="A32" s="129"/>
      <c r="B32" s="96"/>
      <c r="C32" s="96"/>
      <c r="D32" s="96"/>
      <c r="E32" s="128"/>
      <c r="F32" s="96"/>
      <c r="G32" s="95"/>
      <c r="H32" s="96"/>
      <c r="I32" s="96"/>
      <c r="J32" s="96"/>
      <c r="K32" s="96"/>
      <c r="L32" s="96"/>
      <c r="M32" s="96"/>
      <c r="N32" s="128"/>
      <c r="O32" s="96"/>
      <c r="P32" s="96"/>
      <c r="Q32" s="96"/>
    </row>
    <row r="33" spans="1:17">
      <c r="B33" s="89"/>
      <c r="C33" s="89"/>
      <c r="D33" s="89"/>
      <c r="E33" s="89"/>
      <c r="F33" s="90"/>
      <c r="G33" s="90"/>
      <c r="H33" s="131"/>
      <c r="I33" s="90"/>
      <c r="J33" s="131"/>
      <c r="K33" s="131"/>
      <c r="L33" s="90"/>
      <c r="M33" s="90"/>
      <c r="N33" s="90"/>
      <c r="P33" s="90"/>
      <c r="Q33" s="131"/>
    </row>
    <row r="34" spans="1:17">
      <c r="A34" s="130"/>
      <c r="B34" s="89"/>
      <c r="C34" s="89"/>
      <c r="D34" s="89"/>
      <c r="E34" s="89"/>
      <c r="F34" s="90"/>
      <c r="G34" s="90"/>
      <c r="H34" s="89"/>
      <c r="I34" s="89"/>
      <c r="J34" s="89"/>
      <c r="K34" s="89"/>
      <c r="L34" s="89"/>
      <c r="M34" s="89"/>
      <c r="N34" s="89"/>
      <c r="O34" s="89"/>
      <c r="P34" s="89"/>
      <c r="Q34" s="89"/>
    </row>
    <row r="35" spans="1:17">
      <c r="A35" s="88"/>
      <c r="B35" s="89"/>
      <c r="C35" s="89"/>
      <c r="D35" s="89"/>
      <c r="E35" s="89"/>
      <c r="F35" s="90"/>
      <c r="G35" s="90"/>
      <c r="H35" s="89"/>
      <c r="I35" s="89"/>
      <c r="J35" s="89"/>
      <c r="K35" s="89"/>
      <c r="L35" s="89"/>
      <c r="M35" s="89"/>
      <c r="N35" s="89"/>
      <c r="O35" s="89"/>
      <c r="P35" s="89"/>
      <c r="Q35" s="89"/>
    </row>
    <row r="36" spans="1:17">
      <c r="A36" s="88"/>
      <c r="B36" s="131"/>
      <c r="C36" s="131"/>
      <c r="D36" s="131"/>
      <c r="E36" s="131"/>
      <c r="F36" s="131"/>
      <c r="G36" s="131"/>
      <c r="H36" s="131"/>
      <c r="I36" s="131"/>
      <c r="J36" s="131"/>
      <c r="K36" s="131"/>
      <c r="L36" s="131"/>
      <c r="M36" s="131"/>
      <c r="N36" s="131"/>
      <c r="O36" s="131"/>
      <c r="P36" s="131"/>
      <c r="Q36" s="131"/>
    </row>
    <row r="37" spans="1:17">
      <c r="A37" s="88"/>
      <c r="B37" s="131"/>
      <c r="C37" s="131"/>
      <c r="D37" s="131"/>
      <c r="E37" s="131"/>
      <c r="F37" s="131"/>
      <c r="G37" s="131"/>
      <c r="H37" s="131"/>
      <c r="I37" s="131"/>
      <c r="J37" s="131"/>
      <c r="K37" s="131"/>
      <c r="L37" s="131"/>
      <c r="M37" s="131"/>
      <c r="N37" s="131"/>
      <c r="O37" s="131"/>
      <c r="P37" s="131"/>
      <c r="Q37" s="131"/>
    </row>
    <row r="38" spans="1:17">
      <c r="A38" s="88"/>
      <c r="B38" s="89"/>
      <c r="C38" s="89"/>
      <c r="D38" s="89"/>
      <c r="E38" s="89"/>
      <c r="F38" s="90"/>
      <c r="G38" s="90"/>
      <c r="H38" s="89"/>
      <c r="I38" s="89"/>
      <c r="J38" s="89"/>
      <c r="K38" s="89"/>
      <c r="L38" s="89"/>
      <c r="M38" s="89"/>
      <c r="N38" s="89"/>
      <c r="O38" s="89"/>
      <c r="P38" s="89"/>
      <c r="Q38" s="89"/>
    </row>
    <row r="39" spans="1:17">
      <c r="A39" s="88"/>
      <c r="B39" s="89"/>
      <c r="C39" s="89"/>
      <c r="D39" s="89"/>
      <c r="E39" s="89"/>
      <c r="F39" s="90"/>
      <c r="G39" s="90"/>
      <c r="H39" s="89"/>
      <c r="I39" s="89"/>
      <c r="J39" s="89"/>
      <c r="K39" s="89"/>
      <c r="L39" s="89"/>
      <c r="M39" s="89"/>
      <c r="N39" s="89"/>
      <c r="O39" s="89"/>
      <c r="P39" s="89"/>
      <c r="Q39" s="89"/>
    </row>
    <row r="40" spans="1:17">
      <c r="A40" s="88"/>
      <c r="B40" s="89"/>
      <c r="C40" s="90"/>
      <c r="D40" s="90"/>
      <c r="E40" s="90"/>
      <c r="F40" s="90"/>
      <c r="G40" s="90"/>
      <c r="H40" s="90"/>
      <c r="I40" s="90"/>
      <c r="J40" s="90"/>
      <c r="K40" s="90"/>
      <c r="L40" s="90"/>
      <c r="M40" s="90"/>
      <c r="N40" s="90"/>
      <c r="P40" s="90"/>
      <c r="Q40" s="90"/>
    </row>
    <row r="41" spans="1:17">
      <c r="A41" s="88"/>
      <c r="B41" s="89"/>
      <c r="C41" s="90"/>
      <c r="D41" s="90"/>
      <c r="E41" s="90"/>
      <c r="F41" s="90"/>
      <c r="G41" s="90"/>
      <c r="H41" s="90"/>
      <c r="I41" s="90"/>
      <c r="J41" s="90"/>
      <c r="K41" s="90"/>
      <c r="L41" s="90"/>
      <c r="M41" s="90"/>
      <c r="N41" s="90"/>
      <c r="P41" s="90"/>
      <c r="Q41" s="90"/>
    </row>
    <row r="42" spans="1:17">
      <c r="A42" s="88"/>
      <c r="B42" s="90"/>
      <c r="C42" s="90"/>
      <c r="D42" s="90"/>
      <c r="E42" s="90"/>
      <c r="F42" s="90"/>
      <c r="G42" s="90"/>
      <c r="H42" s="90"/>
      <c r="I42" s="90"/>
      <c r="J42" s="90"/>
      <c r="K42" s="90"/>
      <c r="L42" s="90"/>
      <c r="M42" s="90"/>
      <c r="N42" s="90"/>
      <c r="P42" s="90"/>
      <c r="Q42" s="90"/>
    </row>
    <row r="43" spans="1:17">
      <c r="A43" s="88"/>
      <c r="B43" s="90"/>
      <c r="C43" s="90"/>
      <c r="D43" s="90"/>
      <c r="E43" s="90"/>
      <c r="F43" s="90"/>
      <c r="G43" s="90"/>
      <c r="H43" s="90"/>
      <c r="I43" s="90"/>
      <c r="J43" s="90"/>
      <c r="K43" s="90"/>
      <c r="L43" s="90"/>
      <c r="M43" s="90"/>
      <c r="N43" s="90"/>
      <c r="P43" s="90"/>
      <c r="Q43" s="90"/>
    </row>
    <row r="44" spans="1:17">
      <c r="A44" s="88"/>
      <c r="B44" s="90"/>
      <c r="C44" s="90"/>
      <c r="D44" s="90"/>
      <c r="E44" s="90"/>
      <c r="F44" s="90"/>
      <c r="G44" s="90"/>
      <c r="H44" s="90"/>
      <c r="I44" s="90"/>
      <c r="J44" s="90"/>
      <c r="K44" s="90"/>
      <c r="L44" s="90"/>
      <c r="M44" s="90"/>
      <c r="N44" s="90"/>
      <c r="P44" s="90"/>
      <c r="Q44" s="90"/>
    </row>
    <row r="45" spans="1:17">
      <c r="A45" s="88"/>
      <c r="B45" s="90"/>
      <c r="C45" s="90"/>
      <c r="D45" s="90"/>
      <c r="E45" s="90"/>
      <c r="F45" s="90"/>
      <c r="G45" s="90"/>
      <c r="H45" s="90"/>
      <c r="I45" s="90"/>
      <c r="J45" s="90"/>
      <c r="K45" s="90"/>
      <c r="L45" s="90"/>
      <c r="M45" s="90"/>
      <c r="N45" s="90"/>
      <c r="P45" s="90"/>
      <c r="Q45" s="90"/>
    </row>
    <row r="46" spans="1:17">
      <c r="A46" s="88"/>
      <c r="B46" s="90"/>
      <c r="C46" s="90"/>
      <c r="D46" s="90"/>
      <c r="E46" s="90"/>
      <c r="F46" s="90"/>
      <c r="G46" s="90"/>
      <c r="H46" s="90"/>
      <c r="I46" s="90"/>
      <c r="J46" s="90"/>
      <c r="K46" s="90"/>
      <c r="L46" s="90"/>
      <c r="M46" s="90"/>
      <c r="N46" s="90"/>
      <c r="P46" s="90"/>
      <c r="Q46" s="90"/>
    </row>
    <row r="47" spans="1:17">
      <c r="A47" s="88"/>
      <c r="B47" s="90"/>
      <c r="C47" s="90"/>
      <c r="D47" s="90"/>
      <c r="E47" s="90"/>
      <c r="F47" s="90"/>
      <c r="G47" s="90"/>
      <c r="H47" s="90"/>
      <c r="I47" s="90"/>
      <c r="J47" s="90"/>
      <c r="K47" s="90"/>
      <c r="L47" s="90"/>
      <c r="M47" s="90"/>
      <c r="N47" s="90"/>
      <c r="P47" s="90"/>
      <c r="Q47" s="90"/>
    </row>
    <row r="48" spans="1:17">
      <c r="A48" s="88"/>
      <c r="B48" s="90"/>
      <c r="C48" s="90"/>
      <c r="D48" s="90"/>
      <c r="E48" s="90"/>
      <c r="F48" s="90"/>
      <c r="G48" s="90"/>
      <c r="H48" s="90"/>
      <c r="I48" s="90"/>
      <c r="J48" s="90"/>
      <c r="K48" s="90"/>
      <c r="L48" s="90"/>
      <c r="M48" s="90"/>
      <c r="N48" s="90"/>
      <c r="P48" s="90"/>
      <c r="Q48" s="90"/>
    </row>
    <row r="49" spans="1:17">
      <c r="A49" s="88"/>
      <c r="B49" s="90"/>
      <c r="C49" s="90"/>
      <c r="D49" s="90"/>
      <c r="E49" s="90"/>
      <c r="F49" s="90"/>
      <c r="G49" s="90"/>
      <c r="H49" s="90"/>
      <c r="I49" s="90"/>
      <c r="J49" s="90"/>
      <c r="K49" s="90"/>
      <c r="L49" s="90"/>
      <c r="M49" s="90"/>
      <c r="N49" s="90"/>
      <c r="P49" s="90"/>
      <c r="Q49" s="90"/>
    </row>
    <row r="50" spans="1:17">
      <c r="A50" s="88"/>
      <c r="B50" s="90"/>
      <c r="C50" s="90"/>
      <c r="D50" s="90"/>
      <c r="E50" s="90"/>
      <c r="F50" s="90"/>
      <c r="G50" s="90"/>
      <c r="H50" s="90"/>
      <c r="I50" s="90"/>
      <c r="J50" s="90"/>
      <c r="K50" s="90"/>
      <c r="L50" s="90"/>
      <c r="M50" s="90"/>
      <c r="N50" s="90"/>
      <c r="P50" s="90"/>
      <c r="Q50" s="90"/>
    </row>
    <row r="51" spans="1:17">
      <c r="A51" s="88"/>
      <c r="B51" s="90"/>
      <c r="C51" s="90"/>
      <c r="D51" s="90"/>
      <c r="E51" s="90"/>
      <c r="F51" s="90"/>
      <c r="G51" s="90"/>
      <c r="H51" s="90"/>
      <c r="I51" s="90"/>
      <c r="J51" s="90"/>
      <c r="K51" s="90"/>
      <c r="L51" s="90"/>
      <c r="M51" s="90"/>
      <c r="N51" s="90"/>
      <c r="P51" s="90"/>
      <c r="Q51" s="90"/>
    </row>
    <row r="52" spans="1:17">
      <c r="A52" s="88"/>
      <c r="B52" s="90"/>
      <c r="C52" s="90"/>
      <c r="D52" s="90"/>
      <c r="E52" s="90"/>
      <c r="F52" s="90"/>
      <c r="G52" s="90"/>
      <c r="H52" s="90"/>
      <c r="I52" s="90"/>
      <c r="J52" s="90"/>
      <c r="K52" s="90"/>
      <c r="L52" s="90"/>
      <c r="M52" s="90"/>
      <c r="N52" s="90"/>
      <c r="P52" s="90"/>
      <c r="Q52" s="90"/>
    </row>
    <row r="53" spans="1:17">
      <c r="A53" s="88"/>
      <c r="B53" s="90"/>
      <c r="C53" s="90"/>
      <c r="D53" s="90"/>
      <c r="E53" s="90"/>
      <c r="F53" s="90"/>
      <c r="G53" s="90"/>
      <c r="H53" s="90"/>
      <c r="I53" s="90"/>
      <c r="J53" s="90"/>
      <c r="K53" s="90"/>
      <c r="L53" s="90"/>
      <c r="M53" s="90"/>
      <c r="N53" s="90"/>
      <c r="P53" s="90"/>
      <c r="Q53" s="90"/>
    </row>
    <row r="54" spans="1:17">
      <c r="A54" s="88"/>
      <c r="B54" s="90"/>
      <c r="C54" s="90"/>
      <c r="D54" s="90"/>
      <c r="E54" s="90"/>
      <c r="F54" s="90"/>
      <c r="G54" s="90"/>
      <c r="H54" s="90"/>
      <c r="I54" s="90"/>
      <c r="J54" s="90"/>
      <c r="K54" s="90"/>
      <c r="L54" s="90"/>
      <c r="M54" s="90"/>
      <c r="N54" s="90"/>
      <c r="P54" s="90"/>
      <c r="Q54" s="90"/>
    </row>
    <row r="55" spans="1:17">
      <c r="A55" s="88"/>
      <c r="B55" s="90"/>
      <c r="C55" s="90"/>
      <c r="D55" s="90"/>
      <c r="E55" s="90"/>
      <c r="F55" s="90"/>
      <c r="G55" s="90"/>
      <c r="H55" s="90"/>
      <c r="I55" s="90"/>
      <c r="J55" s="90"/>
      <c r="K55" s="90"/>
      <c r="L55" s="90"/>
      <c r="M55" s="90"/>
      <c r="N55" s="90"/>
      <c r="P55" s="90"/>
      <c r="Q55" s="90"/>
    </row>
    <row r="56" spans="1:17">
      <c r="A56" s="88"/>
      <c r="B56" s="90"/>
      <c r="C56" s="90"/>
      <c r="D56" s="90"/>
      <c r="E56" s="90"/>
      <c r="F56" s="90"/>
      <c r="G56" s="90"/>
      <c r="H56" s="90"/>
      <c r="I56" s="90"/>
      <c r="J56" s="90"/>
      <c r="K56" s="90"/>
      <c r="L56" s="90"/>
      <c r="M56" s="90"/>
      <c r="N56" s="90"/>
      <c r="P56" s="90"/>
      <c r="Q56" s="90"/>
    </row>
    <row r="57" spans="1:17">
      <c r="A57" s="88"/>
      <c r="B57" s="90"/>
      <c r="C57" s="90"/>
      <c r="D57" s="90"/>
      <c r="E57" s="90"/>
      <c r="F57" s="90"/>
      <c r="G57" s="90"/>
      <c r="H57" s="90"/>
      <c r="I57" s="90"/>
      <c r="J57" s="90"/>
      <c r="K57" s="90"/>
      <c r="L57" s="90"/>
      <c r="M57" s="90"/>
      <c r="N57" s="90"/>
      <c r="P57" s="90"/>
      <c r="Q57" s="90"/>
    </row>
    <row r="58" spans="1:17">
      <c r="A58" s="88"/>
      <c r="B58" s="90"/>
      <c r="C58" s="90"/>
      <c r="D58" s="90"/>
      <c r="E58" s="90"/>
      <c r="F58" s="90"/>
      <c r="G58" s="90"/>
      <c r="H58" s="90"/>
      <c r="I58" s="90"/>
      <c r="J58" s="90"/>
      <c r="K58" s="90"/>
      <c r="L58" s="90"/>
      <c r="M58" s="90"/>
      <c r="N58" s="90"/>
      <c r="P58" s="90"/>
      <c r="Q58" s="90"/>
    </row>
    <row r="59" spans="1:17">
      <c r="A59" s="88"/>
      <c r="B59" s="90"/>
      <c r="C59" s="90"/>
      <c r="D59" s="90"/>
      <c r="E59" s="90"/>
      <c r="F59" s="90"/>
      <c r="G59" s="90"/>
      <c r="H59" s="90"/>
      <c r="I59" s="90"/>
      <c r="J59" s="90"/>
      <c r="K59" s="90"/>
      <c r="L59" s="90"/>
      <c r="M59" s="90"/>
      <c r="N59" s="90"/>
      <c r="P59" s="90"/>
      <c r="Q59" s="90"/>
    </row>
    <row r="60" spans="1:17">
      <c r="A60" s="88"/>
      <c r="B60" s="90"/>
      <c r="C60" s="90"/>
      <c r="D60" s="90"/>
      <c r="E60" s="90"/>
      <c r="F60" s="90"/>
      <c r="G60" s="90"/>
      <c r="H60" s="90"/>
      <c r="I60" s="90"/>
      <c r="J60" s="90"/>
      <c r="K60" s="90"/>
      <c r="L60" s="90"/>
      <c r="M60" s="90"/>
      <c r="N60" s="90"/>
      <c r="P60" s="90"/>
      <c r="Q60" s="90"/>
    </row>
    <row r="61" spans="1:17">
      <c r="A61" s="88"/>
      <c r="B61" s="90"/>
      <c r="C61" s="90"/>
      <c r="D61" s="90"/>
      <c r="E61" s="90"/>
      <c r="F61" s="90"/>
      <c r="G61" s="90"/>
      <c r="H61" s="90"/>
      <c r="I61" s="90"/>
      <c r="J61" s="90"/>
      <c r="K61" s="90"/>
      <c r="L61" s="90"/>
      <c r="M61" s="90"/>
      <c r="N61" s="90"/>
      <c r="P61" s="90"/>
      <c r="Q61" s="90"/>
    </row>
    <row r="62" spans="1:17">
      <c r="A62" s="88"/>
      <c r="B62" s="90"/>
      <c r="C62" s="90"/>
      <c r="D62" s="90"/>
      <c r="E62" s="90"/>
      <c r="F62" s="90"/>
      <c r="G62" s="90"/>
      <c r="H62" s="90"/>
      <c r="I62" s="90"/>
      <c r="J62" s="90"/>
      <c r="K62" s="90"/>
      <c r="L62" s="90"/>
      <c r="M62" s="90"/>
      <c r="N62" s="90"/>
      <c r="P62" s="90"/>
      <c r="Q62" s="90"/>
    </row>
    <row r="63" spans="1:17">
      <c r="A63" s="88"/>
      <c r="B63" s="90"/>
      <c r="C63" s="90"/>
      <c r="D63" s="90"/>
      <c r="E63" s="90"/>
      <c r="F63" s="90"/>
      <c r="G63" s="90"/>
      <c r="H63" s="90"/>
      <c r="I63" s="90"/>
      <c r="J63" s="90"/>
      <c r="K63" s="90"/>
      <c r="L63" s="90"/>
      <c r="M63" s="90"/>
      <c r="N63" s="90"/>
      <c r="P63" s="90"/>
      <c r="Q63" s="90"/>
    </row>
    <row r="64" spans="1:17">
      <c r="A64" s="88"/>
      <c r="B64" s="90"/>
      <c r="C64" s="90"/>
      <c r="D64" s="90"/>
      <c r="E64" s="90"/>
      <c r="F64" s="90"/>
      <c r="G64" s="90"/>
      <c r="H64" s="90"/>
      <c r="I64" s="90"/>
      <c r="J64" s="90"/>
      <c r="K64" s="90"/>
      <c r="L64" s="90"/>
      <c r="M64" s="90"/>
      <c r="N64" s="90"/>
      <c r="P64" s="90"/>
      <c r="Q64" s="90"/>
    </row>
    <row r="65" spans="2:17">
      <c r="B65" s="92"/>
      <c r="C65" s="92"/>
      <c r="D65" s="92"/>
      <c r="E65" s="92"/>
      <c r="F65" s="92"/>
      <c r="J65" s="92"/>
      <c r="K65" s="92"/>
      <c r="L65" s="92"/>
      <c r="M65" s="92"/>
      <c r="N65" s="92"/>
      <c r="P65" s="92"/>
      <c r="Q65" s="92"/>
    </row>
    <row r="66" spans="2:17">
      <c r="B66" s="92"/>
      <c r="C66" s="92"/>
      <c r="D66" s="92"/>
      <c r="E66" s="92"/>
      <c r="F66" s="92"/>
      <c r="J66" s="92"/>
      <c r="K66" s="92"/>
      <c r="L66" s="92"/>
      <c r="M66" s="92"/>
      <c r="N66" s="92"/>
      <c r="P66" s="92"/>
      <c r="Q66" s="92"/>
    </row>
    <row r="67" spans="2:17">
      <c r="B67" s="92"/>
      <c r="C67" s="92"/>
      <c r="D67" s="92"/>
      <c r="E67" s="92"/>
      <c r="F67" s="92"/>
      <c r="J67" s="92"/>
      <c r="K67" s="92"/>
      <c r="L67" s="92"/>
      <c r="M67" s="92"/>
      <c r="N67" s="92"/>
      <c r="P67" s="92"/>
      <c r="Q67" s="92"/>
    </row>
    <row r="68" spans="2:17">
      <c r="B68" s="92"/>
      <c r="C68" s="92"/>
      <c r="D68" s="92"/>
      <c r="E68" s="92"/>
      <c r="F68" s="92"/>
      <c r="J68" s="92"/>
      <c r="K68" s="92"/>
      <c r="L68" s="92"/>
      <c r="M68" s="92"/>
      <c r="N68" s="92"/>
      <c r="P68" s="92"/>
      <c r="Q68" s="92"/>
    </row>
    <row r="69" spans="2:17">
      <c r="B69" s="92"/>
      <c r="C69" s="92"/>
      <c r="D69" s="92"/>
      <c r="E69" s="92"/>
      <c r="F69" s="92"/>
      <c r="J69" s="92"/>
      <c r="K69" s="92"/>
      <c r="L69" s="92"/>
      <c r="M69" s="92"/>
      <c r="N69" s="92"/>
      <c r="P69" s="92"/>
      <c r="Q69" s="92"/>
    </row>
    <row r="70" spans="2:17">
      <c r="B70" s="92"/>
      <c r="C70" s="92"/>
      <c r="D70" s="92"/>
      <c r="E70" s="92"/>
      <c r="F70" s="92"/>
      <c r="J70" s="92"/>
      <c r="K70" s="92"/>
      <c r="L70" s="92"/>
      <c r="M70" s="92"/>
      <c r="N70" s="92"/>
      <c r="P70" s="92"/>
      <c r="Q70" s="92"/>
    </row>
    <row r="71" spans="2:17">
      <c r="B71" s="92"/>
      <c r="C71" s="92"/>
      <c r="D71" s="92"/>
      <c r="E71" s="92"/>
      <c r="F71" s="92"/>
      <c r="J71" s="92"/>
      <c r="K71" s="92"/>
      <c r="L71" s="92"/>
      <c r="M71" s="92"/>
      <c r="N71" s="92"/>
      <c r="P71" s="92"/>
      <c r="Q71" s="92"/>
    </row>
    <row r="72" spans="2:17">
      <c r="B72" s="92"/>
      <c r="C72" s="92"/>
      <c r="D72" s="92"/>
      <c r="E72" s="92"/>
      <c r="F72" s="92"/>
      <c r="J72" s="92"/>
      <c r="K72" s="92"/>
      <c r="L72" s="92"/>
      <c r="M72" s="92"/>
      <c r="N72" s="92"/>
      <c r="P72" s="92"/>
      <c r="Q72" s="92"/>
    </row>
    <row r="73" spans="2:17">
      <c r="B73" s="92"/>
      <c r="C73" s="92"/>
      <c r="D73" s="92"/>
      <c r="E73" s="92"/>
      <c r="F73" s="92"/>
      <c r="J73" s="92"/>
      <c r="K73" s="92"/>
      <c r="L73" s="92"/>
      <c r="M73" s="92"/>
      <c r="N73" s="92"/>
      <c r="P73" s="92"/>
      <c r="Q73" s="92"/>
    </row>
    <row r="74" spans="2:17">
      <c r="B74" s="92"/>
      <c r="C74" s="92"/>
      <c r="D74" s="92"/>
      <c r="E74" s="92"/>
      <c r="F74" s="92"/>
      <c r="J74" s="92"/>
      <c r="K74" s="92"/>
      <c r="L74" s="92"/>
      <c r="M74" s="92"/>
      <c r="N74" s="92"/>
      <c r="P74" s="92"/>
      <c r="Q74" s="92"/>
    </row>
    <row r="75" spans="2:17">
      <c r="B75" s="92"/>
      <c r="C75" s="92"/>
      <c r="D75" s="92"/>
      <c r="E75" s="92"/>
      <c r="F75" s="92"/>
      <c r="J75" s="92"/>
      <c r="K75" s="92"/>
      <c r="L75" s="92"/>
      <c r="M75" s="92"/>
      <c r="N75" s="92"/>
      <c r="P75" s="92"/>
      <c r="Q75" s="92"/>
    </row>
    <row r="76" spans="2:17">
      <c r="B76" s="92"/>
      <c r="C76" s="92"/>
      <c r="D76" s="92"/>
      <c r="E76" s="92"/>
      <c r="F76" s="92"/>
      <c r="J76" s="92"/>
      <c r="K76" s="92"/>
      <c r="L76" s="92"/>
      <c r="M76" s="92"/>
      <c r="N76" s="92"/>
      <c r="P76" s="92"/>
      <c r="Q76" s="92"/>
    </row>
    <row r="77" spans="2:17">
      <c r="B77" s="92"/>
      <c r="C77" s="92"/>
      <c r="D77" s="92"/>
      <c r="E77" s="92"/>
      <c r="F77" s="92"/>
      <c r="J77" s="92"/>
      <c r="K77" s="92"/>
      <c r="L77" s="92"/>
      <c r="M77" s="92"/>
      <c r="N77" s="92"/>
      <c r="P77" s="92"/>
      <c r="Q77" s="92"/>
    </row>
    <row r="78" spans="2:17">
      <c r="B78" s="92"/>
      <c r="C78" s="92"/>
      <c r="D78" s="92"/>
      <c r="E78" s="92"/>
      <c r="F78" s="92"/>
      <c r="J78" s="92"/>
      <c r="K78" s="92"/>
      <c r="L78" s="92"/>
      <c r="M78" s="92"/>
      <c r="N78" s="92"/>
      <c r="P78" s="92"/>
      <c r="Q78" s="92"/>
    </row>
    <row r="79" spans="2:17">
      <c r="B79" s="92"/>
      <c r="C79" s="92"/>
      <c r="D79" s="92"/>
      <c r="E79" s="92"/>
      <c r="F79" s="92"/>
      <c r="J79" s="92"/>
      <c r="K79" s="92"/>
      <c r="L79" s="92"/>
      <c r="M79" s="92"/>
      <c r="N79" s="92"/>
      <c r="P79" s="92"/>
      <c r="Q79" s="92"/>
    </row>
    <row r="80" spans="2:17">
      <c r="B80" s="92"/>
      <c r="C80" s="92"/>
      <c r="D80" s="92"/>
      <c r="E80" s="92"/>
      <c r="F80" s="92"/>
      <c r="J80" s="92"/>
      <c r="K80" s="92"/>
      <c r="L80" s="92"/>
      <c r="M80" s="92"/>
      <c r="N80" s="92"/>
      <c r="P80" s="92"/>
      <c r="Q80" s="92"/>
    </row>
    <row r="81" spans="2:17">
      <c r="B81" s="92"/>
      <c r="C81" s="92"/>
      <c r="D81" s="92"/>
      <c r="E81" s="92"/>
      <c r="F81" s="92"/>
      <c r="J81" s="92"/>
      <c r="K81" s="92"/>
      <c r="L81" s="92"/>
      <c r="M81" s="92"/>
      <c r="N81" s="92"/>
      <c r="P81" s="92"/>
      <c r="Q81" s="92"/>
    </row>
    <row r="82" spans="2:17">
      <c r="B82" s="92"/>
      <c r="C82" s="92"/>
      <c r="D82" s="92"/>
      <c r="E82" s="92"/>
      <c r="F82" s="92"/>
      <c r="J82" s="92"/>
      <c r="K82" s="92"/>
      <c r="L82" s="92"/>
      <c r="M82" s="92"/>
      <c r="N82" s="92"/>
      <c r="P82" s="92"/>
      <c r="Q82" s="92"/>
    </row>
    <row r="83" spans="2:17">
      <c r="B83" s="92"/>
      <c r="C83" s="92"/>
      <c r="D83" s="92"/>
      <c r="E83" s="92"/>
      <c r="F83" s="92"/>
      <c r="J83" s="92"/>
      <c r="K83" s="92"/>
      <c r="L83" s="92"/>
      <c r="M83" s="92"/>
      <c r="N83" s="92"/>
      <c r="P83" s="92"/>
      <c r="Q83" s="92"/>
    </row>
    <row r="84" spans="2:17">
      <c r="B84" s="92"/>
      <c r="C84" s="92"/>
      <c r="D84" s="92"/>
      <c r="E84" s="92"/>
      <c r="F84" s="92"/>
      <c r="J84" s="92"/>
      <c r="K84" s="92"/>
      <c r="L84" s="92"/>
      <c r="M84" s="92"/>
      <c r="N84" s="92"/>
      <c r="P84" s="92"/>
      <c r="Q84" s="92"/>
    </row>
    <row r="85" spans="2:17">
      <c r="B85" s="92"/>
      <c r="C85" s="92"/>
      <c r="D85" s="92"/>
      <c r="E85" s="92"/>
      <c r="F85" s="92"/>
      <c r="J85" s="92"/>
      <c r="K85" s="92"/>
      <c r="L85" s="92"/>
      <c r="M85" s="92"/>
      <c r="N85" s="92"/>
      <c r="P85" s="92"/>
      <c r="Q85" s="92"/>
    </row>
    <row r="86" spans="2:17">
      <c r="B86" s="92"/>
      <c r="C86" s="92"/>
      <c r="D86" s="92"/>
      <c r="E86" s="92"/>
      <c r="F86" s="92"/>
      <c r="J86" s="92"/>
      <c r="K86" s="92"/>
      <c r="L86" s="92"/>
      <c r="M86" s="92"/>
      <c r="N86" s="92"/>
      <c r="P86" s="92"/>
      <c r="Q86" s="92"/>
    </row>
    <row r="87" spans="2:17">
      <c r="B87" s="92"/>
      <c r="C87" s="92"/>
      <c r="D87" s="92"/>
      <c r="E87" s="92"/>
      <c r="F87" s="92"/>
      <c r="J87" s="92"/>
      <c r="K87" s="92"/>
      <c r="L87" s="92"/>
      <c r="M87" s="92"/>
      <c r="N87" s="92"/>
      <c r="P87" s="92"/>
      <c r="Q87" s="92"/>
    </row>
    <row r="88" spans="2:17">
      <c r="B88" s="92"/>
      <c r="C88" s="92"/>
      <c r="D88" s="92"/>
      <c r="E88" s="92"/>
      <c r="F88" s="92"/>
      <c r="J88" s="92"/>
      <c r="K88" s="92"/>
      <c r="L88" s="92"/>
      <c r="M88" s="92"/>
      <c r="N88" s="92"/>
      <c r="P88" s="92"/>
      <c r="Q88" s="92"/>
    </row>
    <row r="89" spans="2:17">
      <c r="B89" s="92"/>
      <c r="C89" s="92"/>
      <c r="D89" s="92"/>
      <c r="E89" s="92"/>
      <c r="F89" s="92"/>
      <c r="J89" s="92"/>
      <c r="K89" s="92"/>
      <c r="L89" s="92"/>
      <c r="M89" s="92"/>
      <c r="N89" s="92"/>
      <c r="P89" s="92"/>
      <c r="Q89" s="92"/>
    </row>
    <row r="90" spans="2:17">
      <c r="B90" s="92"/>
      <c r="C90" s="92"/>
      <c r="D90" s="92"/>
      <c r="E90" s="92"/>
      <c r="F90" s="92"/>
      <c r="J90" s="92"/>
      <c r="K90" s="92"/>
      <c r="L90" s="92"/>
      <c r="M90" s="92"/>
      <c r="N90" s="92"/>
      <c r="P90" s="92"/>
      <c r="Q90" s="92"/>
    </row>
    <row r="91" spans="2:17">
      <c r="B91" s="92"/>
      <c r="C91" s="92"/>
      <c r="D91" s="92"/>
      <c r="E91" s="92"/>
      <c r="F91" s="92"/>
      <c r="J91" s="92"/>
      <c r="K91" s="92"/>
      <c r="L91" s="92"/>
      <c r="M91" s="92"/>
      <c r="N91" s="92"/>
      <c r="P91" s="92"/>
      <c r="Q91" s="92"/>
    </row>
    <row r="92" spans="2:17">
      <c r="B92" s="92"/>
      <c r="C92" s="92"/>
      <c r="D92" s="92"/>
      <c r="E92" s="92"/>
      <c r="F92" s="92"/>
      <c r="J92" s="92"/>
      <c r="K92" s="92"/>
      <c r="L92" s="92"/>
      <c r="M92" s="92"/>
      <c r="N92" s="92"/>
      <c r="P92" s="92"/>
      <c r="Q92" s="92"/>
    </row>
    <row r="93" spans="2:17">
      <c r="B93" s="92"/>
      <c r="C93" s="92"/>
      <c r="D93" s="92"/>
      <c r="E93" s="92"/>
      <c r="F93" s="92"/>
      <c r="J93" s="92"/>
      <c r="K93" s="92"/>
      <c r="L93" s="92"/>
      <c r="M93" s="92"/>
      <c r="N93" s="92"/>
      <c r="P93" s="92"/>
      <c r="Q93" s="92"/>
    </row>
    <row r="94" spans="2:17">
      <c r="B94" s="92"/>
      <c r="C94" s="92"/>
      <c r="D94" s="92"/>
      <c r="E94" s="92"/>
      <c r="F94" s="92"/>
      <c r="J94" s="92"/>
      <c r="K94" s="92"/>
      <c r="L94" s="92"/>
      <c r="M94" s="92"/>
      <c r="N94" s="92"/>
      <c r="P94" s="92"/>
      <c r="Q94" s="92"/>
    </row>
    <row r="95" spans="2:17">
      <c r="B95" s="92"/>
      <c r="C95" s="92"/>
      <c r="D95" s="92"/>
      <c r="E95" s="92"/>
      <c r="F95" s="92"/>
      <c r="J95" s="92"/>
      <c r="K95" s="92"/>
      <c r="L95" s="92"/>
      <c r="M95" s="92"/>
      <c r="N95" s="92"/>
      <c r="P95" s="92"/>
      <c r="Q95" s="92"/>
    </row>
    <row r="96" spans="2:17">
      <c r="B96" s="92"/>
      <c r="C96" s="92"/>
      <c r="D96" s="92"/>
      <c r="E96" s="92"/>
      <c r="F96" s="92"/>
      <c r="J96" s="92"/>
      <c r="K96" s="92"/>
      <c r="L96" s="92"/>
      <c r="M96" s="92"/>
      <c r="N96" s="92"/>
      <c r="P96" s="92"/>
      <c r="Q96" s="92"/>
    </row>
    <row r="97" spans="2:17">
      <c r="B97" s="92"/>
      <c r="C97" s="92"/>
      <c r="D97" s="92"/>
      <c r="E97" s="92"/>
      <c r="F97" s="92"/>
      <c r="J97" s="92"/>
      <c r="K97" s="92"/>
      <c r="L97" s="92"/>
      <c r="M97" s="92"/>
      <c r="N97" s="92"/>
      <c r="P97" s="92"/>
      <c r="Q97" s="92"/>
    </row>
    <row r="98" spans="2:17">
      <c r="B98" s="92"/>
      <c r="C98" s="92"/>
      <c r="D98" s="92"/>
      <c r="E98" s="92"/>
      <c r="F98" s="92"/>
      <c r="J98" s="92"/>
      <c r="K98" s="92"/>
      <c r="L98" s="92"/>
      <c r="M98" s="92"/>
      <c r="N98" s="92"/>
      <c r="P98" s="92"/>
      <c r="Q98" s="92"/>
    </row>
    <row r="99" spans="2:17">
      <c r="B99" s="92"/>
      <c r="C99" s="92"/>
      <c r="D99" s="92"/>
      <c r="E99" s="92"/>
      <c r="F99" s="92"/>
      <c r="J99" s="92"/>
      <c r="K99" s="92"/>
      <c r="L99" s="92"/>
      <c r="M99" s="92"/>
      <c r="N99" s="92"/>
      <c r="P99" s="92"/>
      <c r="Q99" s="92"/>
    </row>
    <row r="100" spans="2:17">
      <c r="B100" s="92"/>
      <c r="C100" s="92"/>
      <c r="D100" s="92"/>
      <c r="E100" s="92"/>
      <c r="F100" s="92"/>
      <c r="J100" s="92"/>
      <c r="K100" s="92"/>
      <c r="L100" s="92"/>
      <c r="M100" s="92"/>
      <c r="N100" s="92"/>
      <c r="P100" s="92"/>
      <c r="Q100" s="92"/>
    </row>
    <row r="101" spans="2:17">
      <c r="B101" s="92"/>
      <c r="C101" s="92"/>
      <c r="D101" s="92"/>
      <c r="E101" s="92"/>
      <c r="F101" s="92"/>
      <c r="J101" s="92"/>
      <c r="K101" s="92"/>
      <c r="L101" s="92"/>
      <c r="M101" s="92"/>
      <c r="N101" s="92"/>
      <c r="P101" s="92"/>
      <c r="Q101" s="92"/>
    </row>
    <row r="102" spans="2:17">
      <c r="B102" s="92"/>
      <c r="C102" s="92"/>
      <c r="D102" s="92"/>
      <c r="E102" s="92"/>
      <c r="F102" s="92"/>
      <c r="J102" s="92"/>
      <c r="K102" s="92"/>
      <c r="L102" s="92"/>
      <c r="M102" s="92"/>
      <c r="N102" s="92"/>
      <c r="P102" s="92"/>
      <c r="Q102" s="92"/>
    </row>
    <row r="103" spans="2:17">
      <c r="B103" s="92"/>
      <c r="C103" s="92"/>
      <c r="D103" s="92"/>
      <c r="E103" s="92"/>
      <c r="F103" s="92"/>
      <c r="J103" s="92"/>
      <c r="K103" s="92"/>
      <c r="L103" s="92"/>
      <c r="M103" s="92"/>
      <c r="N103" s="92"/>
      <c r="P103" s="92"/>
      <c r="Q103" s="92"/>
    </row>
    <row r="104" spans="2:17">
      <c r="B104" s="92"/>
      <c r="C104" s="92"/>
      <c r="D104" s="92"/>
      <c r="E104" s="92"/>
      <c r="F104" s="92"/>
      <c r="J104" s="92"/>
      <c r="K104" s="92"/>
      <c r="L104" s="92"/>
      <c r="M104" s="92"/>
      <c r="N104" s="92"/>
      <c r="P104" s="92"/>
      <c r="Q104" s="92"/>
    </row>
    <row r="105" spans="2:17">
      <c r="B105" s="92"/>
      <c r="C105" s="92"/>
      <c r="D105" s="92"/>
      <c r="E105" s="92"/>
      <c r="F105" s="92"/>
      <c r="J105" s="92"/>
      <c r="K105" s="92"/>
      <c r="L105" s="92"/>
      <c r="M105" s="92"/>
      <c r="N105" s="92"/>
      <c r="P105" s="92"/>
      <c r="Q105" s="92"/>
    </row>
    <row r="106" spans="2:17">
      <c r="B106" s="92"/>
      <c r="C106" s="92"/>
      <c r="D106" s="92"/>
      <c r="E106" s="92"/>
      <c r="F106" s="92"/>
      <c r="J106" s="92"/>
      <c r="K106" s="92"/>
      <c r="L106" s="92"/>
      <c r="M106" s="92"/>
      <c r="N106" s="92"/>
      <c r="P106" s="92"/>
      <c r="Q106" s="92"/>
    </row>
    <row r="107" spans="2:17">
      <c r="B107" s="92"/>
      <c r="C107" s="92"/>
      <c r="D107" s="92"/>
      <c r="E107" s="92"/>
      <c r="F107" s="92"/>
      <c r="J107" s="92"/>
      <c r="K107" s="92"/>
      <c r="L107" s="92"/>
      <c r="M107" s="92"/>
      <c r="N107" s="92"/>
      <c r="P107" s="92"/>
      <c r="Q107" s="92"/>
    </row>
    <row r="108" spans="2:17">
      <c r="B108" s="92"/>
      <c r="C108" s="92"/>
      <c r="D108" s="92"/>
      <c r="E108" s="92"/>
      <c r="F108" s="92"/>
      <c r="J108" s="92"/>
      <c r="K108" s="92"/>
      <c r="L108" s="92"/>
      <c r="M108" s="92"/>
      <c r="N108" s="92"/>
      <c r="P108" s="92"/>
      <c r="Q108" s="92"/>
    </row>
    <row r="109" spans="2:17">
      <c r="B109" s="92"/>
      <c r="C109" s="92"/>
      <c r="D109" s="92"/>
      <c r="E109" s="92"/>
      <c r="F109" s="92"/>
      <c r="J109" s="92"/>
      <c r="K109" s="92"/>
      <c r="L109" s="92"/>
      <c r="M109" s="92"/>
      <c r="N109" s="92"/>
      <c r="P109" s="92"/>
      <c r="Q109" s="92"/>
    </row>
    <row r="110" spans="2:17">
      <c r="B110" s="92"/>
      <c r="C110" s="92"/>
      <c r="D110" s="92"/>
      <c r="E110" s="92"/>
      <c r="F110" s="92"/>
      <c r="J110" s="92"/>
      <c r="K110" s="92"/>
      <c r="L110" s="92"/>
      <c r="M110" s="92"/>
      <c r="N110" s="92"/>
      <c r="P110" s="92"/>
      <c r="Q110" s="92"/>
    </row>
    <row r="111" spans="2:17">
      <c r="B111" s="92"/>
      <c r="C111" s="92"/>
      <c r="D111" s="92"/>
      <c r="E111" s="92"/>
      <c r="F111" s="92"/>
      <c r="J111" s="92"/>
      <c r="K111" s="92"/>
      <c r="L111" s="92"/>
      <c r="M111" s="92"/>
      <c r="N111" s="92"/>
      <c r="P111" s="92"/>
      <c r="Q111" s="92"/>
    </row>
    <row r="112" spans="2:17">
      <c r="B112" s="92"/>
      <c r="C112" s="92"/>
      <c r="D112" s="92"/>
      <c r="E112" s="92"/>
      <c r="F112" s="92"/>
      <c r="J112" s="92"/>
      <c r="K112" s="92"/>
      <c r="L112" s="92"/>
      <c r="M112" s="92"/>
      <c r="N112" s="92"/>
      <c r="P112" s="92"/>
      <c r="Q112" s="92"/>
    </row>
    <row r="113" spans="2:17">
      <c r="B113" s="92"/>
      <c r="C113" s="92"/>
      <c r="D113" s="92"/>
      <c r="E113" s="92"/>
      <c r="F113" s="92"/>
      <c r="J113" s="92"/>
      <c r="K113" s="92"/>
      <c r="L113" s="92"/>
      <c r="M113" s="92"/>
      <c r="N113" s="92"/>
      <c r="P113" s="92"/>
      <c r="Q113" s="92"/>
    </row>
    <row r="114" spans="2:17">
      <c r="B114" s="92"/>
      <c r="C114" s="92"/>
      <c r="D114" s="92"/>
      <c r="E114" s="92"/>
      <c r="F114" s="92"/>
      <c r="J114" s="92"/>
      <c r="K114" s="92"/>
      <c r="L114" s="92"/>
      <c r="M114" s="92"/>
      <c r="N114" s="92"/>
      <c r="P114" s="92"/>
      <c r="Q114" s="92"/>
    </row>
    <row r="115" spans="2:17">
      <c r="B115" s="92"/>
      <c r="C115" s="92"/>
      <c r="D115" s="92"/>
      <c r="E115" s="92"/>
      <c r="F115" s="92"/>
      <c r="J115" s="92"/>
      <c r="K115" s="92"/>
      <c r="L115" s="92"/>
      <c r="M115" s="92"/>
      <c r="N115" s="92"/>
      <c r="P115" s="92"/>
      <c r="Q115" s="92"/>
    </row>
    <row r="116" spans="2:17">
      <c r="B116" s="92"/>
      <c r="C116" s="92"/>
      <c r="D116" s="92"/>
      <c r="E116" s="92"/>
      <c r="F116" s="92"/>
      <c r="J116" s="92"/>
      <c r="K116" s="92"/>
      <c r="L116" s="92"/>
      <c r="M116" s="92"/>
      <c r="N116" s="92"/>
      <c r="P116" s="92"/>
      <c r="Q116" s="92"/>
    </row>
    <row r="117" spans="2:17">
      <c r="B117" s="92"/>
      <c r="C117" s="92"/>
      <c r="D117" s="92"/>
      <c r="E117" s="92"/>
      <c r="F117" s="92"/>
      <c r="J117" s="92"/>
      <c r="K117" s="92"/>
      <c r="L117" s="92"/>
      <c r="M117" s="92"/>
      <c r="N117" s="92"/>
      <c r="P117" s="92"/>
      <c r="Q117" s="92"/>
    </row>
    <row r="118" spans="2:17">
      <c r="B118" s="92"/>
      <c r="C118" s="92"/>
      <c r="D118" s="92"/>
      <c r="E118" s="92"/>
      <c r="F118" s="92"/>
      <c r="J118" s="92"/>
      <c r="K118" s="92"/>
      <c r="L118" s="92"/>
      <c r="M118" s="92"/>
      <c r="N118" s="92"/>
      <c r="P118" s="92"/>
      <c r="Q118" s="92"/>
    </row>
    <row r="119" spans="2:17">
      <c r="B119" s="92"/>
      <c r="C119" s="92"/>
      <c r="D119" s="92"/>
      <c r="E119" s="92"/>
      <c r="F119" s="92"/>
      <c r="J119" s="92"/>
      <c r="K119" s="92"/>
      <c r="L119" s="92"/>
      <c r="M119" s="92"/>
      <c r="N119" s="92"/>
      <c r="P119" s="92"/>
      <c r="Q119" s="92"/>
    </row>
    <row r="120" spans="2:17">
      <c r="B120" s="92"/>
      <c r="C120" s="92"/>
      <c r="D120" s="92"/>
      <c r="E120" s="92"/>
      <c r="F120" s="92"/>
      <c r="J120" s="92"/>
      <c r="K120" s="92"/>
      <c r="L120" s="92"/>
      <c r="M120" s="92"/>
      <c r="N120" s="92"/>
      <c r="P120" s="92"/>
      <c r="Q120" s="92"/>
    </row>
    <row r="121" spans="2:17">
      <c r="B121" s="92"/>
      <c r="C121" s="92"/>
      <c r="D121" s="92"/>
      <c r="E121" s="92"/>
      <c r="F121" s="92"/>
      <c r="J121" s="92"/>
      <c r="K121" s="92"/>
      <c r="L121" s="92"/>
      <c r="M121" s="92"/>
      <c r="N121" s="92"/>
      <c r="P121" s="92"/>
      <c r="Q121" s="92"/>
    </row>
    <row r="122" spans="2:17">
      <c r="B122" s="92"/>
      <c r="C122" s="92"/>
      <c r="D122" s="92"/>
      <c r="E122" s="92"/>
      <c r="F122" s="92"/>
      <c r="J122" s="92"/>
      <c r="K122" s="92"/>
      <c r="L122" s="92"/>
      <c r="M122" s="92"/>
      <c r="N122" s="92"/>
      <c r="P122" s="92"/>
      <c r="Q122" s="92"/>
    </row>
    <row r="123" spans="2:17">
      <c r="B123" s="92"/>
      <c r="C123" s="92"/>
      <c r="D123" s="92"/>
      <c r="E123" s="92"/>
      <c r="F123" s="92"/>
      <c r="J123" s="92"/>
      <c r="K123" s="92"/>
      <c r="L123" s="92"/>
      <c r="M123" s="92"/>
      <c r="N123" s="92"/>
      <c r="P123" s="92"/>
      <c r="Q123" s="92"/>
    </row>
    <row r="124" spans="2:17">
      <c r="B124" s="92"/>
      <c r="C124" s="92"/>
      <c r="D124" s="92"/>
      <c r="E124" s="92"/>
      <c r="F124" s="92"/>
      <c r="J124" s="92"/>
      <c r="K124" s="92"/>
      <c r="L124" s="92"/>
      <c r="M124" s="92"/>
      <c r="N124" s="92"/>
      <c r="P124" s="92"/>
      <c r="Q124" s="92"/>
    </row>
    <row r="125" spans="2:17">
      <c r="B125" s="92"/>
      <c r="C125" s="92"/>
      <c r="D125" s="92"/>
      <c r="E125" s="92"/>
      <c r="F125" s="92"/>
      <c r="J125" s="92"/>
      <c r="K125" s="92"/>
      <c r="L125" s="92"/>
      <c r="M125" s="92"/>
      <c r="N125" s="92"/>
      <c r="P125" s="92"/>
      <c r="Q125" s="92"/>
    </row>
    <row r="126" spans="2:17">
      <c r="B126" s="92"/>
      <c r="C126" s="92"/>
      <c r="D126" s="92"/>
      <c r="E126" s="92"/>
      <c r="F126" s="92"/>
      <c r="J126" s="92"/>
      <c r="K126" s="92"/>
      <c r="L126" s="92"/>
      <c r="M126" s="92"/>
      <c r="N126" s="92"/>
      <c r="P126" s="92"/>
      <c r="Q126" s="92"/>
    </row>
    <row r="127" spans="2:17">
      <c r="B127" s="92"/>
      <c r="C127" s="92"/>
      <c r="D127" s="92"/>
      <c r="E127" s="92"/>
      <c r="F127" s="92"/>
      <c r="J127" s="92"/>
      <c r="K127" s="92"/>
      <c r="L127" s="92"/>
      <c r="M127" s="92"/>
      <c r="N127" s="92"/>
      <c r="P127" s="92"/>
      <c r="Q127" s="92"/>
    </row>
    <row r="128" spans="2:17">
      <c r="B128" s="92"/>
      <c r="C128" s="92"/>
      <c r="D128" s="92"/>
      <c r="E128" s="92"/>
      <c r="F128" s="92"/>
      <c r="J128" s="92"/>
      <c r="K128" s="92"/>
      <c r="L128" s="92"/>
      <c r="M128" s="92"/>
      <c r="N128" s="92"/>
      <c r="P128" s="92"/>
      <c r="Q128" s="92"/>
    </row>
    <row r="129" spans="2:17">
      <c r="B129" s="92"/>
      <c r="C129" s="92"/>
      <c r="D129" s="92"/>
      <c r="E129" s="92"/>
      <c r="F129" s="92"/>
      <c r="J129" s="92"/>
      <c r="K129" s="92"/>
      <c r="L129" s="92"/>
      <c r="M129" s="92"/>
      <c r="N129" s="92"/>
      <c r="P129" s="92"/>
      <c r="Q129" s="92"/>
    </row>
    <row r="130" spans="2:17">
      <c r="B130" s="92"/>
      <c r="C130" s="92"/>
      <c r="D130" s="92"/>
      <c r="E130" s="92"/>
      <c r="F130" s="92"/>
      <c r="J130" s="92"/>
      <c r="K130" s="92"/>
      <c r="L130" s="92"/>
      <c r="M130" s="92"/>
      <c r="N130" s="92"/>
      <c r="P130" s="92"/>
      <c r="Q130" s="92"/>
    </row>
    <row r="131" spans="2:17">
      <c r="B131" s="92"/>
      <c r="C131" s="92"/>
      <c r="D131" s="92"/>
      <c r="E131" s="92"/>
      <c r="F131" s="92"/>
      <c r="J131" s="92"/>
      <c r="K131" s="92"/>
      <c r="L131" s="92"/>
      <c r="M131" s="92"/>
      <c r="N131" s="92"/>
      <c r="P131" s="92"/>
      <c r="Q131" s="92"/>
    </row>
    <row r="132" spans="2:17">
      <c r="B132" s="92"/>
      <c r="C132" s="92"/>
      <c r="D132" s="92"/>
      <c r="E132" s="92"/>
      <c r="F132" s="92"/>
      <c r="J132" s="92"/>
      <c r="K132" s="92"/>
      <c r="L132" s="92"/>
      <c r="M132" s="92"/>
      <c r="N132" s="92"/>
      <c r="P132" s="92"/>
      <c r="Q132" s="92"/>
    </row>
    <row r="133" spans="2:17">
      <c r="B133" s="92"/>
      <c r="C133" s="92"/>
      <c r="D133" s="92"/>
      <c r="E133" s="92"/>
      <c r="F133" s="92"/>
      <c r="J133" s="92"/>
      <c r="K133" s="92"/>
      <c r="L133" s="92"/>
      <c r="M133" s="92"/>
      <c r="N133" s="92"/>
      <c r="P133" s="92"/>
      <c r="Q133" s="92"/>
    </row>
    <row r="134" spans="2:17">
      <c r="B134" s="92"/>
      <c r="C134" s="92"/>
      <c r="D134" s="92"/>
      <c r="E134" s="92"/>
      <c r="F134" s="92"/>
      <c r="J134" s="92"/>
      <c r="K134" s="92"/>
      <c r="L134" s="92"/>
      <c r="M134" s="92"/>
      <c r="N134" s="92"/>
      <c r="P134" s="92"/>
      <c r="Q134" s="92"/>
    </row>
    <row r="135" spans="2:17">
      <c r="B135" s="92"/>
      <c r="C135" s="92"/>
      <c r="D135" s="92"/>
      <c r="E135" s="92"/>
      <c r="F135" s="92"/>
      <c r="J135" s="92"/>
      <c r="K135" s="92"/>
      <c r="L135" s="92"/>
      <c r="M135" s="92"/>
      <c r="N135" s="92"/>
      <c r="P135" s="92"/>
      <c r="Q135" s="92"/>
    </row>
    <row r="136" spans="2:17">
      <c r="B136" s="92"/>
      <c r="C136" s="92"/>
      <c r="D136" s="92"/>
      <c r="E136" s="92"/>
      <c r="F136" s="92"/>
      <c r="J136" s="92"/>
      <c r="K136" s="92"/>
      <c r="L136" s="92"/>
      <c r="M136" s="92"/>
      <c r="N136" s="92"/>
      <c r="P136" s="92"/>
      <c r="Q136" s="92"/>
    </row>
    <row r="137" spans="2:17">
      <c r="B137" s="92"/>
      <c r="C137" s="92"/>
      <c r="D137" s="92"/>
      <c r="E137" s="92"/>
      <c r="F137" s="92"/>
      <c r="J137" s="92"/>
      <c r="K137" s="92"/>
      <c r="L137" s="92"/>
      <c r="M137" s="92"/>
      <c r="N137" s="92"/>
      <c r="P137" s="92"/>
      <c r="Q137" s="92"/>
    </row>
    <row r="138" spans="2:17">
      <c r="B138" s="92"/>
      <c r="C138" s="92"/>
      <c r="D138" s="92"/>
      <c r="E138" s="92"/>
      <c r="F138" s="92"/>
      <c r="J138" s="92"/>
      <c r="K138" s="92"/>
      <c r="L138" s="92"/>
      <c r="M138" s="92"/>
      <c r="N138" s="92"/>
      <c r="P138" s="92"/>
      <c r="Q138" s="92"/>
    </row>
    <row r="139" spans="2:17">
      <c r="B139" s="92"/>
      <c r="C139" s="92"/>
      <c r="D139" s="92"/>
      <c r="E139" s="92"/>
      <c r="F139" s="92"/>
      <c r="J139" s="92"/>
      <c r="K139" s="92"/>
      <c r="L139" s="92"/>
      <c r="M139" s="92"/>
      <c r="N139" s="92"/>
      <c r="P139" s="92"/>
      <c r="Q139" s="92"/>
    </row>
    <row r="140" spans="2:17">
      <c r="B140" s="92"/>
      <c r="C140" s="92"/>
      <c r="D140" s="92"/>
      <c r="E140" s="92"/>
      <c r="F140" s="92"/>
      <c r="J140" s="92"/>
      <c r="K140" s="92"/>
      <c r="L140" s="92"/>
      <c r="M140" s="92"/>
      <c r="N140" s="92"/>
      <c r="P140" s="92"/>
      <c r="Q140" s="92"/>
    </row>
    <row r="141" spans="2:17">
      <c r="B141" s="92"/>
      <c r="C141" s="92"/>
      <c r="D141" s="92"/>
      <c r="E141" s="92"/>
      <c r="F141" s="92"/>
      <c r="J141" s="92"/>
      <c r="K141" s="92"/>
      <c r="L141" s="92"/>
      <c r="M141" s="92"/>
      <c r="N141" s="92"/>
      <c r="P141" s="92"/>
      <c r="Q141" s="92"/>
    </row>
    <row r="142" spans="2:17">
      <c r="B142" s="92"/>
      <c r="C142" s="92"/>
      <c r="D142" s="92"/>
      <c r="E142" s="92"/>
      <c r="F142" s="92"/>
      <c r="J142" s="92"/>
      <c r="K142" s="92"/>
      <c r="L142" s="92"/>
      <c r="M142" s="92"/>
      <c r="N142" s="92"/>
      <c r="P142" s="92"/>
      <c r="Q142" s="92"/>
    </row>
    <row r="143" spans="2:17">
      <c r="B143" s="92"/>
      <c r="C143" s="92"/>
      <c r="D143" s="92"/>
      <c r="E143" s="92"/>
      <c r="F143" s="92"/>
      <c r="J143" s="92"/>
      <c r="K143" s="92"/>
      <c r="L143" s="92"/>
      <c r="M143" s="92"/>
      <c r="N143" s="92"/>
      <c r="P143" s="92"/>
      <c r="Q143" s="92"/>
    </row>
    <row r="144" spans="2:17">
      <c r="B144" s="92"/>
      <c r="C144" s="92"/>
      <c r="D144" s="92"/>
      <c r="E144" s="92"/>
      <c r="F144" s="92"/>
      <c r="J144" s="92"/>
      <c r="K144" s="92"/>
      <c r="L144" s="92"/>
      <c r="M144" s="92"/>
      <c r="N144" s="92"/>
      <c r="P144" s="92"/>
      <c r="Q144" s="92"/>
    </row>
    <row r="145" spans="2:17">
      <c r="B145" s="92"/>
      <c r="C145" s="92"/>
      <c r="D145" s="92"/>
      <c r="E145" s="92"/>
      <c r="F145" s="92"/>
      <c r="J145" s="92"/>
      <c r="K145" s="92"/>
      <c r="L145" s="92"/>
      <c r="M145" s="92"/>
      <c r="N145" s="92"/>
      <c r="P145" s="92"/>
      <c r="Q145" s="92"/>
    </row>
    <row r="146" spans="2:17">
      <c r="B146" s="92"/>
      <c r="C146" s="92"/>
      <c r="D146" s="92"/>
      <c r="E146" s="92"/>
      <c r="F146" s="92"/>
      <c r="J146" s="92"/>
      <c r="K146" s="92"/>
      <c r="L146" s="92"/>
      <c r="M146" s="92"/>
      <c r="N146" s="92"/>
      <c r="P146" s="92"/>
      <c r="Q146" s="92"/>
    </row>
    <row r="147" spans="2:17">
      <c r="B147" s="92"/>
      <c r="C147" s="92"/>
      <c r="D147" s="92"/>
      <c r="E147" s="92"/>
      <c r="F147" s="92"/>
      <c r="J147" s="92"/>
      <c r="K147" s="92"/>
      <c r="L147" s="92"/>
      <c r="M147" s="92"/>
      <c r="N147" s="92"/>
      <c r="P147" s="92"/>
      <c r="Q147" s="92"/>
    </row>
    <row r="148" spans="2:17">
      <c r="B148" s="92"/>
      <c r="C148" s="92"/>
      <c r="D148" s="92"/>
      <c r="E148" s="92"/>
      <c r="F148" s="92"/>
      <c r="J148" s="92"/>
      <c r="K148" s="92"/>
      <c r="L148" s="92"/>
      <c r="M148" s="92"/>
      <c r="N148" s="92"/>
      <c r="P148" s="92"/>
      <c r="Q148" s="92"/>
    </row>
    <row r="149" spans="2:17">
      <c r="B149" s="92"/>
      <c r="C149" s="92"/>
      <c r="D149" s="92"/>
      <c r="E149" s="92"/>
      <c r="F149" s="92"/>
      <c r="J149" s="92"/>
      <c r="K149" s="92"/>
      <c r="L149" s="92"/>
      <c r="M149" s="92"/>
      <c r="N149" s="92"/>
      <c r="P149" s="92"/>
      <c r="Q149" s="92"/>
    </row>
    <row r="150" spans="2:17">
      <c r="B150" s="92"/>
      <c r="C150" s="92"/>
      <c r="D150" s="92"/>
      <c r="E150" s="92"/>
      <c r="F150" s="92"/>
      <c r="J150" s="92"/>
      <c r="K150" s="92"/>
      <c r="L150" s="92"/>
      <c r="M150" s="92"/>
      <c r="N150" s="92"/>
      <c r="P150" s="92"/>
      <c r="Q150" s="92"/>
    </row>
    <row r="151" spans="2:17">
      <c r="B151" s="92"/>
      <c r="C151" s="92"/>
      <c r="D151" s="92"/>
      <c r="E151" s="92"/>
      <c r="F151" s="92"/>
      <c r="J151" s="92"/>
      <c r="K151" s="92"/>
      <c r="L151" s="92"/>
      <c r="M151" s="92"/>
      <c r="N151" s="92"/>
      <c r="P151" s="92"/>
      <c r="Q151" s="92"/>
    </row>
    <row r="152" spans="2:17">
      <c r="B152" s="92"/>
      <c r="C152" s="92"/>
      <c r="D152" s="92"/>
      <c r="E152" s="92"/>
      <c r="F152" s="92"/>
      <c r="J152" s="92"/>
      <c r="K152" s="92"/>
      <c r="L152" s="92"/>
      <c r="M152" s="92"/>
      <c r="N152" s="92"/>
      <c r="P152" s="92"/>
      <c r="Q152" s="92"/>
    </row>
    <row r="153" spans="2:17">
      <c r="B153" s="92"/>
      <c r="C153" s="92"/>
      <c r="D153" s="92"/>
      <c r="E153" s="92"/>
      <c r="F153" s="92"/>
      <c r="J153" s="92"/>
      <c r="K153" s="92"/>
      <c r="L153" s="92"/>
      <c r="M153" s="92"/>
      <c r="N153" s="92"/>
      <c r="P153" s="92"/>
      <c r="Q153" s="92"/>
    </row>
    <row r="154" spans="2:17">
      <c r="B154" s="92"/>
      <c r="C154" s="92"/>
      <c r="D154" s="92"/>
      <c r="E154" s="92"/>
      <c r="F154" s="92"/>
      <c r="J154" s="92"/>
      <c r="K154" s="92"/>
      <c r="L154" s="92"/>
      <c r="M154" s="92"/>
      <c r="N154" s="92"/>
      <c r="P154" s="92"/>
      <c r="Q154" s="92"/>
    </row>
    <row r="155" spans="2:17">
      <c r="B155" s="92"/>
      <c r="C155" s="92"/>
      <c r="D155" s="92"/>
      <c r="E155" s="92"/>
      <c r="F155" s="92"/>
      <c r="J155" s="92"/>
      <c r="K155" s="92"/>
      <c r="L155" s="92"/>
      <c r="M155" s="92"/>
      <c r="N155" s="92"/>
      <c r="P155" s="92"/>
      <c r="Q155" s="92"/>
    </row>
    <row r="156" spans="2:17">
      <c r="B156" s="92"/>
      <c r="C156" s="92"/>
      <c r="D156" s="92"/>
      <c r="E156" s="92"/>
      <c r="F156" s="92"/>
      <c r="J156" s="92"/>
      <c r="K156" s="92"/>
      <c r="L156" s="92"/>
      <c r="M156" s="92"/>
      <c r="N156" s="92"/>
      <c r="P156" s="92"/>
      <c r="Q156" s="92"/>
    </row>
    <row r="157" spans="2:17">
      <c r="B157" s="92"/>
      <c r="C157" s="92"/>
      <c r="D157" s="92"/>
      <c r="E157" s="92"/>
      <c r="F157" s="92"/>
      <c r="J157" s="92"/>
      <c r="K157" s="92"/>
      <c r="L157" s="92"/>
      <c r="M157" s="92"/>
      <c r="N157" s="92"/>
      <c r="P157" s="92"/>
      <c r="Q157" s="92"/>
    </row>
    <row r="158" spans="2:17">
      <c r="B158" s="92"/>
      <c r="C158" s="92"/>
      <c r="D158" s="92"/>
      <c r="E158" s="92"/>
      <c r="F158" s="92"/>
      <c r="J158" s="92"/>
      <c r="K158" s="92"/>
      <c r="L158" s="92"/>
      <c r="M158" s="92"/>
      <c r="N158" s="92"/>
      <c r="P158" s="92"/>
      <c r="Q158" s="92"/>
    </row>
    <row r="159" spans="2:17">
      <c r="B159" s="92"/>
      <c r="C159" s="92"/>
      <c r="D159" s="92"/>
      <c r="E159" s="92"/>
      <c r="F159" s="92"/>
      <c r="J159" s="92"/>
      <c r="K159" s="92"/>
      <c r="L159" s="92"/>
      <c r="M159" s="92"/>
      <c r="N159" s="92"/>
      <c r="P159" s="92"/>
      <c r="Q159" s="92"/>
    </row>
    <row r="160" spans="2:17">
      <c r="B160" s="92"/>
      <c r="C160" s="92"/>
      <c r="D160" s="92"/>
      <c r="E160" s="92"/>
      <c r="F160" s="92"/>
      <c r="J160" s="92"/>
      <c r="K160" s="92"/>
      <c r="L160" s="92"/>
      <c r="M160" s="92"/>
      <c r="N160" s="92"/>
      <c r="P160" s="92"/>
      <c r="Q160" s="92"/>
    </row>
    <row r="161" spans="2:17">
      <c r="B161" s="92"/>
      <c r="C161" s="92"/>
      <c r="D161" s="92"/>
      <c r="E161" s="92"/>
      <c r="F161" s="92"/>
      <c r="J161" s="92"/>
      <c r="K161" s="92"/>
      <c r="L161" s="92"/>
      <c r="M161" s="92"/>
      <c r="N161" s="92"/>
      <c r="P161" s="92"/>
      <c r="Q161" s="92"/>
    </row>
    <row r="162" spans="2:17">
      <c r="B162" s="92"/>
      <c r="C162" s="92"/>
      <c r="D162" s="92"/>
      <c r="E162" s="92"/>
      <c r="F162" s="92"/>
      <c r="J162" s="92"/>
      <c r="K162" s="92"/>
      <c r="L162" s="92"/>
      <c r="M162" s="92"/>
      <c r="N162" s="92"/>
      <c r="P162" s="92"/>
      <c r="Q162" s="92"/>
    </row>
    <row r="163" spans="2:17">
      <c r="B163" s="92"/>
      <c r="C163" s="92"/>
      <c r="D163" s="92"/>
      <c r="E163" s="92"/>
      <c r="F163" s="92"/>
      <c r="J163" s="92"/>
      <c r="K163" s="92"/>
      <c r="L163" s="92"/>
      <c r="M163" s="92"/>
      <c r="N163" s="92"/>
      <c r="P163" s="92"/>
      <c r="Q163" s="92"/>
    </row>
    <row r="164" spans="2:17">
      <c r="B164" s="92"/>
      <c r="C164" s="92"/>
      <c r="D164" s="92"/>
      <c r="E164" s="92"/>
      <c r="F164" s="92"/>
      <c r="J164" s="92"/>
      <c r="K164" s="92"/>
      <c r="L164" s="92"/>
      <c r="M164" s="92"/>
      <c r="N164" s="92"/>
      <c r="P164" s="92"/>
      <c r="Q164" s="92"/>
    </row>
    <row r="165" spans="2:17">
      <c r="B165" s="92"/>
      <c r="C165" s="92"/>
      <c r="D165" s="92"/>
      <c r="E165" s="92"/>
      <c r="F165" s="92"/>
      <c r="J165" s="92"/>
      <c r="K165" s="92"/>
      <c r="L165" s="92"/>
      <c r="M165" s="92"/>
      <c r="N165" s="92"/>
      <c r="P165" s="92"/>
      <c r="Q165" s="92"/>
    </row>
    <row r="166" spans="2:17">
      <c r="B166" s="92"/>
      <c r="C166" s="92"/>
      <c r="D166" s="92"/>
      <c r="E166" s="92"/>
      <c r="F166" s="92"/>
      <c r="J166" s="92"/>
      <c r="K166" s="92"/>
      <c r="L166" s="92"/>
      <c r="M166" s="92"/>
      <c r="N166" s="92"/>
      <c r="P166" s="92"/>
      <c r="Q166" s="92"/>
    </row>
    <row r="167" spans="2:17">
      <c r="B167" s="92"/>
      <c r="C167" s="92"/>
      <c r="D167" s="92"/>
      <c r="E167" s="92"/>
      <c r="F167" s="92"/>
      <c r="J167" s="92"/>
      <c r="K167" s="92"/>
      <c r="L167" s="92"/>
      <c r="M167" s="92"/>
      <c r="N167" s="92"/>
      <c r="P167" s="92"/>
      <c r="Q167" s="92"/>
    </row>
    <row r="168" spans="2:17">
      <c r="B168" s="92"/>
      <c r="C168" s="92"/>
      <c r="D168" s="92"/>
      <c r="E168" s="92"/>
      <c r="F168" s="92"/>
      <c r="J168" s="92"/>
      <c r="K168" s="92"/>
      <c r="L168" s="92"/>
      <c r="M168" s="92"/>
      <c r="N168" s="92"/>
      <c r="P168" s="92"/>
      <c r="Q168" s="92"/>
    </row>
    <row r="169" spans="2:17">
      <c r="B169" s="92"/>
      <c r="C169" s="92"/>
      <c r="D169" s="92"/>
      <c r="E169" s="92"/>
      <c r="F169" s="92"/>
      <c r="J169" s="92"/>
      <c r="K169" s="92"/>
      <c r="L169" s="92"/>
      <c r="M169" s="92"/>
      <c r="N169" s="92"/>
      <c r="P169" s="92"/>
      <c r="Q169" s="92"/>
    </row>
    <row r="170" spans="2:17">
      <c r="B170" s="92"/>
      <c r="C170" s="92"/>
      <c r="D170" s="92"/>
      <c r="E170" s="92"/>
      <c r="F170" s="92"/>
      <c r="J170" s="92"/>
      <c r="K170" s="92"/>
      <c r="L170" s="92"/>
      <c r="M170" s="92"/>
      <c r="N170" s="92"/>
      <c r="P170" s="92"/>
      <c r="Q170" s="92"/>
    </row>
    <row r="171" spans="2:17">
      <c r="B171" s="92"/>
      <c r="C171" s="92"/>
      <c r="D171" s="92"/>
      <c r="E171" s="92"/>
      <c r="F171" s="92"/>
      <c r="J171" s="92"/>
      <c r="K171" s="92"/>
      <c r="L171" s="92"/>
      <c r="M171" s="92"/>
      <c r="N171" s="92"/>
      <c r="P171" s="92"/>
      <c r="Q171" s="92"/>
    </row>
    <row r="172" spans="2:17">
      <c r="B172" s="92"/>
      <c r="C172" s="92"/>
      <c r="D172" s="92"/>
      <c r="E172" s="92"/>
      <c r="F172" s="92"/>
      <c r="J172" s="92"/>
      <c r="K172" s="92"/>
      <c r="L172" s="92"/>
      <c r="M172" s="92"/>
      <c r="N172" s="92"/>
      <c r="P172" s="92"/>
      <c r="Q172" s="92"/>
    </row>
    <row r="173" spans="2:17">
      <c r="B173" s="92"/>
      <c r="C173" s="92"/>
      <c r="D173" s="92"/>
      <c r="E173" s="92"/>
      <c r="F173" s="92"/>
      <c r="J173" s="92"/>
      <c r="K173" s="92"/>
      <c r="L173" s="92"/>
      <c r="M173" s="92"/>
      <c r="N173" s="92"/>
      <c r="P173" s="92"/>
      <c r="Q173" s="92"/>
    </row>
    <row r="174" spans="2:17">
      <c r="B174" s="92"/>
      <c r="C174" s="92"/>
      <c r="D174" s="92"/>
      <c r="E174" s="92"/>
      <c r="F174" s="92"/>
      <c r="J174" s="92"/>
      <c r="K174" s="92"/>
      <c r="L174" s="92"/>
      <c r="M174" s="92"/>
      <c r="N174" s="92"/>
      <c r="P174" s="92"/>
      <c r="Q174" s="92"/>
    </row>
    <row r="175" spans="2:17">
      <c r="B175" s="92"/>
      <c r="C175" s="92"/>
      <c r="D175" s="92"/>
      <c r="E175" s="92"/>
      <c r="F175" s="92"/>
      <c r="J175" s="92"/>
      <c r="K175" s="92"/>
      <c r="L175" s="92"/>
      <c r="M175" s="92"/>
      <c r="N175" s="92"/>
      <c r="P175" s="92"/>
      <c r="Q175" s="92"/>
    </row>
    <row r="176" spans="2:17">
      <c r="B176" s="92"/>
      <c r="C176" s="92"/>
      <c r="D176" s="92"/>
      <c r="E176" s="92"/>
      <c r="F176" s="92"/>
      <c r="J176" s="92"/>
      <c r="K176" s="92"/>
      <c r="L176" s="92"/>
      <c r="M176" s="92"/>
      <c r="N176" s="92"/>
      <c r="P176" s="92"/>
      <c r="Q176" s="92"/>
    </row>
    <row r="177" spans="2:17">
      <c r="B177" s="92"/>
      <c r="C177" s="92"/>
      <c r="D177" s="92"/>
      <c r="E177" s="92"/>
      <c r="F177" s="92"/>
      <c r="J177" s="92"/>
      <c r="K177" s="92"/>
      <c r="L177" s="92"/>
      <c r="M177" s="92"/>
      <c r="N177" s="92"/>
      <c r="P177" s="92"/>
      <c r="Q177" s="92"/>
    </row>
    <row r="178" spans="2:17">
      <c r="B178" s="92"/>
      <c r="C178" s="92"/>
      <c r="D178" s="92"/>
      <c r="E178" s="92"/>
      <c r="F178" s="92"/>
      <c r="J178" s="92"/>
      <c r="K178" s="92"/>
      <c r="L178" s="92"/>
      <c r="M178" s="92"/>
      <c r="N178" s="92"/>
      <c r="P178" s="92"/>
      <c r="Q178" s="92"/>
    </row>
    <row r="179" spans="2:17">
      <c r="B179" s="92"/>
      <c r="C179" s="92"/>
      <c r="D179" s="92"/>
      <c r="E179" s="92"/>
      <c r="F179" s="92"/>
      <c r="J179" s="92"/>
      <c r="K179" s="92"/>
      <c r="L179" s="92"/>
      <c r="M179" s="92"/>
      <c r="N179" s="92"/>
      <c r="P179" s="92"/>
      <c r="Q179" s="92"/>
    </row>
    <row r="180" spans="2:17">
      <c r="B180" s="92"/>
      <c r="C180" s="92"/>
      <c r="D180" s="92"/>
      <c r="E180" s="92"/>
      <c r="F180" s="92"/>
      <c r="J180" s="92"/>
      <c r="K180" s="92"/>
      <c r="L180" s="92"/>
      <c r="M180" s="92"/>
      <c r="N180" s="92"/>
      <c r="P180" s="92"/>
      <c r="Q180" s="92"/>
    </row>
    <row r="181" spans="2:17">
      <c r="B181" s="92"/>
      <c r="C181" s="92"/>
      <c r="D181" s="92"/>
      <c r="E181" s="92"/>
      <c r="F181" s="92"/>
      <c r="J181" s="92"/>
      <c r="K181" s="92"/>
      <c r="L181" s="92"/>
      <c r="M181" s="92"/>
      <c r="N181" s="92"/>
      <c r="P181" s="92"/>
      <c r="Q181" s="92"/>
    </row>
    <row r="182" spans="2:17">
      <c r="B182" s="92"/>
      <c r="C182" s="92"/>
      <c r="D182" s="92"/>
      <c r="E182" s="92"/>
      <c r="F182" s="92"/>
      <c r="J182" s="92"/>
      <c r="K182" s="92"/>
      <c r="L182" s="92"/>
      <c r="M182" s="92"/>
      <c r="N182" s="92"/>
      <c r="P182" s="92"/>
      <c r="Q182" s="92"/>
    </row>
    <row r="183" spans="2:17">
      <c r="B183" s="92"/>
      <c r="C183" s="92"/>
      <c r="D183" s="92"/>
      <c r="E183" s="92"/>
      <c r="F183" s="92"/>
      <c r="J183" s="92"/>
      <c r="K183" s="92"/>
      <c r="L183" s="92"/>
      <c r="M183" s="92"/>
      <c r="N183" s="92"/>
      <c r="P183" s="92"/>
      <c r="Q183" s="92"/>
    </row>
    <row r="184" spans="2:17">
      <c r="B184" s="92"/>
      <c r="C184" s="92"/>
      <c r="D184" s="92"/>
      <c r="E184" s="92"/>
      <c r="F184" s="92"/>
      <c r="J184" s="92"/>
      <c r="K184" s="92"/>
      <c r="L184" s="92"/>
      <c r="M184" s="92"/>
      <c r="N184" s="92"/>
      <c r="P184" s="92"/>
      <c r="Q184" s="92"/>
    </row>
    <row r="185" spans="2:17">
      <c r="B185" s="92"/>
      <c r="C185" s="92"/>
      <c r="D185" s="92"/>
      <c r="E185" s="92"/>
      <c r="F185" s="92"/>
      <c r="J185" s="92"/>
      <c r="K185" s="92"/>
      <c r="L185" s="92"/>
      <c r="M185" s="92"/>
      <c r="N185" s="92"/>
      <c r="P185" s="92"/>
      <c r="Q185" s="92"/>
    </row>
    <row r="186" spans="2:17">
      <c r="B186" s="92"/>
      <c r="C186" s="92"/>
      <c r="D186" s="92"/>
      <c r="E186" s="92"/>
      <c r="F186" s="92"/>
      <c r="J186" s="92"/>
      <c r="K186" s="92"/>
      <c r="L186" s="92"/>
      <c r="M186" s="92"/>
      <c r="N186" s="92"/>
      <c r="P186" s="92"/>
      <c r="Q186" s="92"/>
    </row>
    <row r="187" spans="2:17">
      <c r="B187" s="92"/>
      <c r="C187" s="92"/>
      <c r="D187" s="92"/>
      <c r="E187" s="92"/>
      <c r="F187" s="92"/>
      <c r="J187" s="92"/>
      <c r="K187" s="92"/>
      <c r="L187" s="92"/>
      <c r="M187" s="92"/>
      <c r="N187" s="92"/>
      <c r="P187" s="92"/>
      <c r="Q187" s="92"/>
    </row>
    <row r="188" spans="2:17">
      <c r="B188" s="92"/>
      <c r="C188" s="92"/>
      <c r="D188" s="92"/>
      <c r="E188" s="92"/>
      <c r="F188" s="92"/>
      <c r="J188" s="92"/>
      <c r="K188" s="92"/>
      <c r="L188" s="92"/>
      <c r="M188" s="92"/>
      <c r="N188" s="92"/>
      <c r="P188" s="92"/>
      <c r="Q188" s="92"/>
    </row>
    <row r="189" spans="2:17">
      <c r="B189" s="92"/>
      <c r="C189" s="92"/>
      <c r="D189" s="92"/>
      <c r="E189" s="92"/>
      <c r="F189" s="92"/>
      <c r="J189" s="92"/>
      <c r="K189" s="92"/>
      <c r="L189" s="92"/>
      <c r="M189" s="92"/>
      <c r="N189" s="92"/>
      <c r="P189" s="92"/>
      <c r="Q189" s="92"/>
    </row>
    <row r="190" spans="2:17">
      <c r="B190" s="92"/>
      <c r="C190" s="92"/>
      <c r="D190" s="92"/>
      <c r="E190" s="92"/>
      <c r="F190" s="92"/>
      <c r="J190" s="92"/>
      <c r="K190" s="92"/>
      <c r="L190" s="92"/>
      <c r="M190" s="92"/>
      <c r="N190" s="92"/>
      <c r="P190" s="92"/>
      <c r="Q190" s="92"/>
    </row>
    <row r="191" spans="2:17">
      <c r="B191" s="92"/>
      <c r="C191" s="92"/>
      <c r="D191" s="92"/>
      <c r="E191" s="92"/>
      <c r="F191" s="92"/>
      <c r="J191" s="92"/>
      <c r="K191" s="92"/>
      <c r="L191" s="92"/>
      <c r="M191" s="92"/>
      <c r="N191" s="92"/>
      <c r="P191" s="92"/>
      <c r="Q191" s="92"/>
    </row>
    <row r="192" spans="2:17">
      <c r="B192" s="92"/>
      <c r="C192" s="92"/>
      <c r="D192" s="92"/>
      <c r="E192" s="92"/>
      <c r="F192" s="92"/>
      <c r="J192" s="92"/>
      <c r="K192" s="92"/>
      <c r="L192" s="92"/>
      <c r="M192" s="92"/>
      <c r="N192" s="92"/>
      <c r="P192" s="92"/>
      <c r="Q192" s="92"/>
    </row>
    <row r="193" spans="2:17">
      <c r="B193" s="92"/>
      <c r="C193" s="92"/>
      <c r="D193" s="92"/>
      <c r="E193" s="92"/>
      <c r="F193" s="92"/>
      <c r="J193" s="92"/>
      <c r="K193" s="92"/>
      <c r="L193" s="92"/>
      <c r="M193" s="92"/>
      <c r="N193" s="92"/>
      <c r="P193" s="92"/>
      <c r="Q193" s="92"/>
    </row>
    <row r="194" spans="2:17">
      <c r="B194" s="92"/>
      <c r="C194" s="92"/>
      <c r="D194" s="92"/>
      <c r="E194" s="92"/>
      <c r="F194" s="92"/>
      <c r="J194" s="92"/>
      <c r="K194" s="92"/>
      <c r="L194" s="92"/>
      <c r="M194" s="92"/>
      <c r="N194" s="92"/>
      <c r="P194" s="92"/>
      <c r="Q194" s="92"/>
    </row>
    <row r="195" spans="2:17">
      <c r="B195" s="92"/>
      <c r="C195" s="92"/>
      <c r="D195" s="92"/>
      <c r="E195" s="92"/>
      <c r="F195" s="92"/>
      <c r="J195" s="92"/>
      <c r="K195" s="92"/>
      <c r="L195" s="92"/>
      <c r="M195" s="92"/>
      <c r="N195" s="92"/>
      <c r="P195" s="92"/>
      <c r="Q195" s="92"/>
    </row>
    <row r="196" spans="2:17">
      <c r="B196" s="92"/>
      <c r="C196" s="92"/>
      <c r="D196" s="92"/>
      <c r="E196" s="92"/>
      <c r="F196" s="92"/>
      <c r="J196" s="92"/>
      <c r="K196" s="92"/>
      <c r="L196" s="92"/>
      <c r="M196" s="92"/>
      <c r="N196" s="92"/>
      <c r="P196" s="92"/>
      <c r="Q196" s="92"/>
    </row>
    <row r="197" spans="2:17">
      <c r="B197" s="92"/>
      <c r="C197" s="92"/>
      <c r="D197" s="92"/>
      <c r="E197" s="92"/>
      <c r="F197" s="92"/>
      <c r="J197" s="92"/>
      <c r="K197" s="92"/>
      <c r="L197" s="92"/>
      <c r="M197" s="92"/>
      <c r="N197" s="92"/>
      <c r="P197" s="92"/>
      <c r="Q197" s="92"/>
    </row>
    <row r="198" spans="2:17">
      <c r="B198" s="92"/>
      <c r="C198" s="92"/>
      <c r="D198" s="92"/>
      <c r="E198" s="92"/>
      <c r="F198" s="92"/>
      <c r="J198" s="92"/>
      <c r="K198" s="92"/>
      <c r="L198" s="92"/>
      <c r="M198" s="92"/>
      <c r="N198" s="92"/>
      <c r="P198" s="92"/>
      <c r="Q198" s="92"/>
    </row>
    <row r="199" spans="2:17">
      <c r="B199" s="92"/>
      <c r="C199" s="92"/>
      <c r="D199" s="92"/>
      <c r="E199" s="92"/>
      <c r="F199" s="92"/>
      <c r="J199" s="92"/>
      <c r="K199" s="92"/>
      <c r="L199" s="92"/>
      <c r="M199" s="92"/>
      <c r="N199" s="92"/>
      <c r="P199" s="92"/>
      <c r="Q199" s="92"/>
    </row>
    <row r="200" spans="2:17">
      <c r="B200" s="92"/>
      <c r="C200" s="92"/>
      <c r="D200" s="92"/>
      <c r="E200" s="92"/>
      <c r="F200" s="92"/>
      <c r="J200" s="92"/>
      <c r="K200" s="92"/>
      <c r="L200" s="92"/>
      <c r="M200" s="92"/>
      <c r="N200" s="92"/>
      <c r="P200" s="92"/>
      <c r="Q200" s="92"/>
    </row>
    <row r="201" spans="2:17">
      <c r="B201" s="92"/>
      <c r="C201" s="92"/>
      <c r="D201" s="92"/>
      <c r="E201" s="92"/>
      <c r="F201" s="92"/>
      <c r="J201" s="92"/>
      <c r="K201" s="92"/>
      <c r="L201" s="92"/>
      <c r="M201" s="92"/>
      <c r="N201" s="92"/>
      <c r="P201" s="92"/>
      <c r="Q201" s="92"/>
    </row>
    <row r="202" spans="2:17">
      <c r="B202" s="92"/>
      <c r="C202" s="92"/>
      <c r="D202" s="92"/>
      <c r="E202" s="92"/>
      <c r="F202" s="92"/>
      <c r="J202" s="92"/>
      <c r="K202" s="92"/>
      <c r="L202" s="92"/>
      <c r="M202" s="92"/>
      <c r="N202" s="92"/>
      <c r="P202" s="92"/>
      <c r="Q202" s="92"/>
    </row>
    <row r="203" spans="2:17">
      <c r="B203" s="92"/>
      <c r="C203" s="92"/>
      <c r="D203" s="92"/>
      <c r="E203" s="92"/>
      <c r="F203" s="92"/>
      <c r="J203" s="92"/>
      <c r="K203" s="92"/>
      <c r="L203" s="92"/>
      <c r="M203" s="92"/>
      <c r="N203" s="92"/>
      <c r="P203" s="92"/>
      <c r="Q203" s="92"/>
    </row>
    <row r="204" spans="2:17">
      <c r="B204" s="92"/>
      <c r="C204" s="92"/>
      <c r="D204" s="92"/>
      <c r="E204" s="92"/>
      <c r="F204" s="92"/>
      <c r="J204" s="92"/>
      <c r="K204" s="92"/>
      <c r="L204" s="92"/>
      <c r="M204" s="92"/>
      <c r="N204" s="92"/>
      <c r="P204" s="92"/>
      <c r="Q204" s="92"/>
    </row>
    <row r="205" spans="2:17">
      <c r="B205" s="92"/>
      <c r="C205" s="92"/>
      <c r="D205" s="92"/>
      <c r="E205" s="92"/>
      <c r="F205" s="92"/>
      <c r="J205" s="92"/>
      <c r="K205" s="92"/>
      <c r="L205" s="92"/>
      <c r="M205" s="92"/>
      <c r="N205" s="92"/>
      <c r="P205" s="92"/>
      <c r="Q205" s="92"/>
    </row>
    <row r="206" spans="2:17">
      <c r="B206" s="92"/>
      <c r="C206" s="92"/>
      <c r="D206" s="92"/>
      <c r="E206" s="92"/>
      <c r="F206" s="92"/>
      <c r="J206" s="92"/>
      <c r="K206" s="92"/>
      <c r="L206" s="92"/>
      <c r="M206" s="92"/>
      <c r="N206" s="92"/>
      <c r="P206" s="92"/>
      <c r="Q206" s="92"/>
    </row>
    <row r="207" spans="2:17">
      <c r="B207" s="92"/>
      <c r="C207" s="92"/>
      <c r="D207" s="92"/>
      <c r="E207" s="92"/>
      <c r="F207" s="92"/>
      <c r="J207" s="92"/>
      <c r="K207" s="92"/>
      <c r="L207" s="92"/>
      <c r="M207" s="92"/>
      <c r="N207" s="92"/>
      <c r="P207" s="92"/>
      <c r="Q207" s="92"/>
    </row>
    <row r="208" spans="2:17">
      <c r="B208" s="92"/>
      <c r="C208" s="92"/>
      <c r="D208" s="92"/>
      <c r="E208" s="92"/>
      <c r="F208" s="92"/>
      <c r="J208" s="92"/>
      <c r="K208" s="92"/>
      <c r="L208" s="92"/>
      <c r="M208" s="92"/>
      <c r="N208" s="92"/>
      <c r="P208" s="92"/>
      <c r="Q208" s="92"/>
    </row>
    <row r="209" spans="2:17">
      <c r="B209" s="92"/>
      <c r="C209" s="92"/>
      <c r="D209" s="92"/>
      <c r="E209" s="92"/>
      <c r="F209" s="92"/>
      <c r="J209" s="92"/>
      <c r="K209" s="92"/>
      <c r="L209" s="92"/>
      <c r="M209" s="92"/>
      <c r="N209" s="92"/>
      <c r="P209" s="92"/>
      <c r="Q209" s="92"/>
    </row>
    <row r="210" spans="2:17">
      <c r="B210" s="92"/>
      <c r="C210" s="92"/>
      <c r="D210" s="92"/>
      <c r="E210" s="92"/>
      <c r="F210" s="92"/>
      <c r="J210" s="92"/>
      <c r="K210" s="92"/>
      <c r="L210" s="92"/>
      <c r="M210" s="92"/>
      <c r="N210" s="92"/>
      <c r="P210" s="92"/>
      <c r="Q210" s="92"/>
    </row>
    <row r="211" spans="2:17">
      <c r="B211" s="92"/>
      <c r="C211" s="92"/>
      <c r="D211" s="92"/>
      <c r="E211" s="92"/>
      <c r="F211" s="92"/>
      <c r="J211" s="92"/>
      <c r="K211" s="92"/>
      <c r="L211" s="92"/>
      <c r="M211" s="92"/>
      <c r="N211" s="92"/>
      <c r="P211" s="92"/>
      <c r="Q211" s="92"/>
    </row>
    <row r="212" spans="2:17">
      <c r="B212" s="92"/>
      <c r="C212" s="92"/>
      <c r="D212" s="92"/>
      <c r="E212" s="92"/>
      <c r="F212" s="92"/>
      <c r="J212" s="92"/>
      <c r="K212" s="92"/>
      <c r="L212" s="92"/>
      <c r="M212" s="92"/>
      <c r="N212" s="92"/>
      <c r="P212" s="92"/>
      <c r="Q212" s="92"/>
    </row>
    <row r="213" spans="2:17">
      <c r="B213" s="92"/>
      <c r="C213" s="92"/>
      <c r="D213" s="92"/>
      <c r="E213" s="92"/>
      <c r="F213" s="92"/>
      <c r="J213" s="92"/>
      <c r="K213" s="92"/>
      <c r="L213" s="92"/>
      <c r="M213" s="92"/>
      <c r="N213" s="92"/>
      <c r="P213" s="92"/>
      <c r="Q213" s="92"/>
    </row>
    <row r="214" spans="2:17">
      <c r="B214" s="92"/>
      <c r="C214" s="92"/>
      <c r="D214" s="92"/>
      <c r="E214" s="92"/>
      <c r="F214" s="92"/>
      <c r="J214" s="92"/>
      <c r="K214" s="92"/>
      <c r="L214" s="92"/>
      <c r="M214" s="92"/>
      <c r="N214" s="92"/>
      <c r="P214" s="92"/>
      <c r="Q214" s="92"/>
    </row>
    <row r="215" spans="2:17">
      <c r="B215" s="92"/>
      <c r="C215" s="92"/>
      <c r="D215" s="92"/>
      <c r="E215" s="92"/>
      <c r="F215" s="92"/>
      <c r="J215" s="92"/>
      <c r="K215" s="92"/>
      <c r="L215" s="92"/>
      <c r="M215" s="92"/>
      <c r="N215" s="92"/>
      <c r="P215" s="92"/>
      <c r="Q215" s="92"/>
    </row>
    <row r="216" spans="2:17">
      <c r="B216" s="92"/>
      <c r="C216" s="92"/>
      <c r="D216" s="92"/>
      <c r="E216" s="92"/>
      <c r="F216" s="92"/>
      <c r="J216" s="92"/>
      <c r="K216" s="92"/>
      <c r="L216" s="92"/>
      <c r="M216" s="92"/>
      <c r="N216" s="92"/>
      <c r="P216" s="92"/>
      <c r="Q216" s="92"/>
    </row>
    <row r="217" spans="2:17">
      <c r="B217" s="92"/>
      <c r="C217" s="92"/>
      <c r="D217" s="92"/>
      <c r="E217" s="92"/>
      <c r="F217" s="92"/>
      <c r="J217" s="92"/>
      <c r="K217" s="92"/>
      <c r="L217" s="92"/>
      <c r="M217" s="92"/>
      <c r="N217" s="92"/>
      <c r="P217" s="92"/>
      <c r="Q217" s="92"/>
    </row>
    <row r="218" spans="2:17">
      <c r="B218" s="92"/>
      <c r="C218" s="92"/>
      <c r="D218" s="92"/>
      <c r="E218" s="92"/>
      <c r="F218" s="92"/>
      <c r="J218" s="92"/>
      <c r="K218" s="92"/>
      <c r="L218" s="92"/>
      <c r="M218" s="92"/>
      <c r="N218" s="92"/>
      <c r="P218" s="92"/>
      <c r="Q218" s="92"/>
    </row>
    <row r="219" spans="2:17">
      <c r="B219" s="92"/>
      <c r="C219" s="92"/>
      <c r="D219" s="92"/>
      <c r="E219" s="92"/>
      <c r="F219" s="92"/>
      <c r="J219" s="92"/>
      <c r="K219" s="92"/>
      <c r="L219" s="92"/>
      <c r="M219" s="92"/>
      <c r="N219" s="92"/>
      <c r="P219" s="92"/>
      <c r="Q219" s="92"/>
    </row>
    <row r="220" spans="2:17">
      <c r="B220" s="92"/>
      <c r="C220" s="92"/>
      <c r="D220" s="92"/>
      <c r="E220" s="92"/>
      <c r="F220" s="92"/>
      <c r="J220" s="92"/>
      <c r="K220" s="92"/>
      <c r="L220" s="92"/>
      <c r="M220" s="92"/>
      <c r="N220" s="92"/>
      <c r="P220" s="92"/>
      <c r="Q220" s="92"/>
    </row>
    <row r="221" spans="2:17">
      <c r="B221" s="92"/>
      <c r="C221" s="92"/>
      <c r="D221" s="92"/>
      <c r="E221" s="92"/>
      <c r="F221" s="92"/>
      <c r="J221" s="92"/>
      <c r="K221" s="92"/>
      <c r="L221" s="92"/>
      <c r="M221" s="92"/>
      <c r="N221" s="92"/>
      <c r="P221" s="92"/>
      <c r="Q221" s="92"/>
    </row>
    <row r="222" spans="2:17">
      <c r="B222" s="92"/>
      <c r="C222" s="92"/>
      <c r="D222" s="92"/>
      <c r="E222" s="92"/>
      <c r="F222" s="92"/>
      <c r="J222" s="92"/>
      <c r="K222" s="92"/>
      <c r="L222" s="92"/>
      <c r="M222" s="92"/>
      <c r="N222" s="92"/>
      <c r="P222" s="92"/>
      <c r="Q222" s="92"/>
    </row>
    <row r="223" spans="2:17">
      <c r="B223" s="92"/>
      <c r="C223" s="92"/>
      <c r="D223" s="92"/>
      <c r="E223" s="92"/>
      <c r="F223" s="92"/>
      <c r="J223" s="92"/>
      <c r="K223" s="92"/>
      <c r="L223" s="92"/>
      <c r="M223" s="92"/>
      <c r="N223" s="92"/>
      <c r="P223" s="92"/>
      <c r="Q223" s="92"/>
    </row>
    <row r="224" spans="2:17">
      <c r="B224" s="92"/>
      <c r="C224" s="92"/>
      <c r="D224" s="92"/>
      <c r="E224" s="92"/>
      <c r="F224" s="92"/>
      <c r="J224" s="92"/>
      <c r="K224" s="92"/>
      <c r="L224" s="92"/>
      <c r="M224" s="92"/>
      <c r="N224" s="92"/>
      <c r="P224" s="92"/>
      <c r="Q224" s="92"/>
    </row>
    <row r="225" spans="2:17">
      <c r="B225" s="92"/>
      <c r="C225" s="92"/>
      <c r="D225" s="92"/>
      <c r="E225" s="92"/>
      <c r="F225" s="92"/>
      <c r="J225" s="92"/>
      <c r="K225" s="92"/>
      <c r="L225" s="92"/>
      <c r="M225" s="92"/>
      <c r="N225" s="92"/>
      <c r="P225" s="92"/>
      <c r="Q225" s="92"/>
    </row>
    <row r="226" spans="2:17">
      <c r="B226" s="92"/>
      <c r="C226" s="92"/>
      <c r="D226" s="92"/>
      <c r="E226" s="92"/>
      <c r="F226" s="92"/>
      <c r="J226" s="92"/>
      <c r="K226" s="92"/>
      <c r="L226" s="92"/>
      <c r="M226" s="92"/>
      <c r="N226" s="92"/>
      <c r="P226" s="92"/>
      <c r="Q226" s="92"/>
    </row>
    <row r="227" spans="2:17">
      <c r="B227" s="92"/>
      <c r="C227" s="92"/>
      <c r="D227" s="92"/>
      <c r="E227" s="92"/>
      <c r="F227" s="92"/>
      <c r="J227" s="92"/>
      <c r="K227" s="92"/>
      <c r="L227" s="92"/>
      <c r="M227" s="92"/>
      <c r="N227" s="92"/>
      <c r="P227" s="92"/>
      <c r="Q227" s="92"/>
    </row>
    <row r="228" spans="2:17">
      <c r="B228" s="92"/>
      <c r="C228" s="92"/>
      <c r="D228" s="92"/>
      <c r="E228" s="92"/>
      <c r="F228" s="92"/>
      <c r="J228" s="92"/>
      <c r="K228" s="92"/>
      <c r="L228" s="92"/>
      <c r="M228" s="92"/>
      <c r="N228" s="92"/>
      <c r="P228" s="92"/>
      <c r="Q228" s="92"/>
    </row>
    <row r="229" spans="2:17">
      <c r="B229" s="92"/>
      <c r="C229" s="92"/>
      <c r="D229" s="92"/>
      <c r="E229" s="92"/>
      <c r="F229" s="92"/>
      <c r="J229" s="92"/>
      <c r="K229" s="92"/>
      <c r="L229" s="92"/>
      <c r="M229" s="92"/>
      <c r="N229" s="92"/>
      <c r="P229" s="92"/>
      <c r="Q229" s="92"/>
    </row>
    <row r="230" spans="2:17">
      <c r="B230" s="92"/>
      <c r="C230" s="92"/>
      <c r="D230" s="92"/>
      <c r="E230" s="92"/>
      <c r="F230" s="92"/>
      <c r="J230" s="92"/>
      <c r="K230" s="92"/>
      <c r="L230" s="92"/>
      <c r="M230" s="92"/>
      <c r="N230" s="92"/>
      <c r="P230" s="92"/>
      <c r="Q230" s="92"/>
    </row>
    <row r="231" spans="2:17">
      <c r="B231" s="92"/>
      <c r="C231" s="92"/>
      <c r="D231" s="92"/>
      <c r="E231" s="92"/>
      <c r="F231" s="92"/>
      <c r="J231" s="92"/>
      <c r="K231" s="92"/>
      <c r="L231" s="92"/>
      <c r="M231" s="92"/>
      <c r="N231" s="92"/>
      <c r="P231" s="92"/>
      <c r="Q231" s="92"/>
    </row>
    <row r="232" spans="2:17">
      <c r="B232" s="92"/>
      <c r="C232" s="92"/>
      <c r="D232" s="92"/>
      <c r="E232" s="92"/>
      <c r="F232" s="92"/>
      <c r="J232" s="92"/>
      <c r="K232" s="92"/>
      <c r="L232" s="92"/>
      <c r="M232" s="92"/>
      <c r="N232" s="92"/>
      <c r="P232" s="92"/>
      <c r="Q232" s="92"/>
    </row>
    <row r="233" spans="2:17">
      <c r="B233" s="92"/>
      <c r="C233" s="92"/>
      <c r="D233" s="92"/>
      <c r="E233" s="92"/>
      <c r="F233" s="92"/>
      <c r="J233" s="92"/>
      <c r="K233" s="92"/>
      <c r="L233" s="92"/>
      <c r="M233" s="92"/>
      <c r="N233" s="92"/>
      <c r="P233" s="92"/>
      <c r="Q233" s="92"/>
    </row>
    <row r="234" spans="2:17">
      <c r="B234" s="92"/>
      <c r="C234" s="92"/>
      <c r="D234" s="92"/>
      <c r="E234" s="92"/>
      <c r="F234" s="92"/>
      <c r="J234" s="92"/>
      <c r="K234" s="92"/>
      <c r="L234" s="92"/>
      <c r="M234" s="92"/>
      <c r="N234" s="92"/>
      <c r="P234" s="92"/>
      <c r="Q234" s="92"/>
    </row>
    <row r="235" spans="2:17">
      <c r="B235" s="92"/>
      <c r="C235" s="92"/>
      <c r="D235" s="92"/>
      <c r="E235" s="92"/>
      <c r="F235" s="92"/>
      <c r="J235" s="92"/>
      <c r="K235" s="92"/>
      <c r="L235" s="92"/>
      <c r="M235" s="92"/>
      <c r="N235" s="92"/>
      <c r="P235" s="92"/>
      <c r="Q235" s="92"/>
    </row>
    <row r="236" spans="2:17">
      <c r="B236" s="92"/>
      <c r="C236" s="92"/>
      <c r="D236" s="92"/>
      <c r="E236" s="92"/>
      <c r="F236" s="92"/>
      <c r="J236" s="92"/>
      <c r="K236" s="92"/>
      <c r="L236" s="92"/>
      <c r="M236" s="92"/>
      <c r="N236" s="92"/>
      <c r="P236" s="92"/>
      <c r="Q236" s="92"/>
    </row>
    <row r="237" spans="2:17">
      <c r="B237" s="92"/>
      <c r="C237" s="92"/>
      <c r="D237" s="92"/>
      <c r="E237" s="92"/>
      <c r="F237" s="92"/>
      <c r="J237" s="92"/>
      <c r="K237" s="92"/>
      <c r="L237" s="92"/>
      <c r="M237" s="92"/>
      <c r="N237" s="92"/>
      <c r="P237" s="92"/>
      <c r="Q237" s="92"/>
    </row>
    <row r="238" spans="2:17">
      <c r="B238" s="92"/>
      <c r="C238" s="92"/>
      <c r="D238" s="92"/>
      <c r="E238" s="92"/>
      <c r="F238" s="92"/>
      <c r="J238" s="92"/>
      <c r="K238" s="92"/>
      <c r="L238" s="92"/>
      <c r="M238" s="92"/>
      <c r="N238" s="92"/>
      <c r="P238" s="92"/>
      <c r="Q238" s="92"/>
    </row>
    <row r="239" spans="2:17">
      <c r="B239" s="92"/>
      <c r="C239" s="92"/>
      <c r="D239" s="92"/>
      <c r="E239" s="92"/>
      <c r="F239" s="92"/>
      <c r="J239" s="92"/>
      <c r="K239" s="92"/>
      <c r="L239" s="92"/>
      <c r="M239" s="92"/>
      <c r="N239" s="92"/>
      <c r="P239" s="92"/>
      <c r="Q239" s="92"/>
    </row>
    <row r="240" spans="2:17">
      <c r="B240" s="92"/>
      <c r="C240" s="92"/>
      <c r="D240" s="92"/>
      <c r="E240" s="92"/>
      <c r="F240" s="92"/>
      <c r="J240" s="92"/>
      <c r="K240" s="92"/>
      <c r="L240" s="92"/>
      <c r="M240" s="92"/>
      <c r="N240" s="92"/>
      <c r="P240" s="92"/>
      <c r="Q240" s="92"/>
    </row>
    <row r="241" spans="2:17">
      <c r="B241" s="92"/>
      <c r="C241" s="92"/>
      <c r="D241" s="92"/>
      <c r="E241" s="92"/>
      <c r="F241" s="92"/>
      <c r="J241" s="92"/>
      <c r="K241" s="92"/>
      <c r="L241" s="92"/>
      <c r="M241" s="92"/>
      <c r="N241" s="92"/>
      <c r="P241" s="92"/>
      <c r="Q241" s="92"/>
    </row>
    <row r="242" spans="2:17">
      <c r="B242" s="92"/>
      <c r="C242" s="92"/>
      <c r="D242" s="92"/>
      <c r="E242" s="92"/>
      <c r="F242" s="92"/>
      <c r="J242" s="92"/>
      <c r="K242" s="92"/>
      <c r="L242" s="92"/>
      <c r="M242" s="92"/>
      <c r="N242" s="92"/>
      <c r="P242" s="92"/>
      <c r="Q242" s="92"/>
    </row>
    <row r="243" spans="2:17">
      <c r="B243" s="92"/>
      <c r="C243" s="92"/>
      <c r="D243" s="92"/>
      <c r="E243" s="92"/>
      <c r="F243" s="92"/>
      <c r="J243" s="92"/>
      <c r="K243" s="92"/>
      <c r="L243" s="92"/>
      <c r="M243" s="92"/>
      <c r="N243" s="92"/>
      <c r="P243" s="92"/>
      <c r="Q243" s="92"/>
    </row>
    <row r="244" spans="2:17">
      <c r="B244" s="92"/>
      <c r="C244" s="92"/>
      <c r="D244" s="92"/>
      <c r="E244" s="92"/>
      <c r="F244" s="92"/>
      <c r="J244" s="92"/>
      <c r="K244" s="92"/>
      <c r="L244" s="92"/>
      <c r="M244" s="92"/>
      <c r="N244" s="92"/>
      <c r="P244" s="92"/>
      <c r="Q244" s="92"/>
    </row>
    <row r="245" spans="2:17">
      <c r="B245" s="92"/>
      <c r="C245" s="92"/>
      <c r="D245" s="92"/>
      <c r="E245" s="92"/>
      <c r="F245" s="92"/>
      <c r="J245" s="92"/>
      <c r="K245" s="92"/>
      <c r="L245" s="92"/>
      <c r="M245" s="92"/>
      <c r="N245" s="92"/>
      <c r="P245" s="92"/>
      <c r="Q245" s="92"/>
    </row>
    <row r="246" spans="2:17">
      <c r="B246" s="92"/>
      <c r="C246" s="92"/>
      <c r="D246" s="92"/>
      <c r="E246" s="92"/>
      <c r="F246" s="92"/>
      <c r="J246" s="92"/>
      <c r="K246" s="92"/>
      <c r="L246" s="92"/>
      <c r="M246" s="92"/>
      <c r="N246" s="92"/>
      <c r="P246" s="92"/>
      <c r="Q246" s="92"/>
    </row>
    <row r="247" spans="2:17">
      <c r="B247" s="92"/>
      <c r="C247" s="92"/>
      <c r="D247" s="92"/>
      <c r="E247" s="92"/>
      <c r="F247" s="92"/>
      <c r="J247" s="92"/>
      <c r="K247" s="92"/>
      <c r="L247" s="92"/>
      <c r="M247" s="92"/>
      <c r="N247" s="92"/>
      <c r="P247" s="92"/>
      <c r="Q247" s="92"/>
    </row>
    <row r="248" spans="2:17">
      <c r="B248" s="92"/>
      <c r="C248" s="92"/>
      <c r="D248" s="92"/>
      <c r="E248" s="92"/>
      <c r="F248" s="92"/>
      <c r="J248" s="92"/>
      <c r="K248" s="92"/>
      <c r="L248" s="92"/>
      <c r="M248" s="92"/>
      <c r="N248" s="92"/>
      <c r="P248" s="92"/>
      <c r="Q248" s="92"/>
    </row>
    <row r="249" spans="2:17">
      <c r="B249" s="92"/>
      <c r="C249" s="92"/>
      <c r="D249" s="92"/>
      <c r="E249" s="92"/>
      <c r="F249" s="92"/>
      <c r="J249" s="92"/>
      <c r="K249" s="92"/>
      <c r="L249" s="92"/>
      <c r="M249" s="92"/>
      <c r="N249" s="92"/>
      <c r="P249" s="92"/>
      <c r="Q249" s="92"/>
    </row>
    <row r="250" spans="2:17">
      <c r="B250" s="92"/>
      <c r="C250" s="92"/>
      <c r="D250" s="92"/>
      <c r="E250" s="92"/>
      <c r="F250" s="92"/>
      <c r="J250" s="92"/>
      <c r="K250" s="92"/>
      <c r="L250" s="92"/>
      <c r="M250" s="92"/>
      <c r="N250" s="92"/>
      <c r="P250" s="92"/>
      <c r="Q250" s="92"/>
    </row>
    <row r="251" spans="2:17">
      <c r="B251" s="92"/>
      <c r="C251" s="92"/>
      <c r="D251" s="92"/>
      <c r="E251" s="92"/>
      <c r="F251" s="92"/>
      <c r="J251" s="92"/>
      <c r="K251" s="92"/>
      <c r="L251" s="92"/>
      <c r="M251" s="92"/>
      <c r="N251" s="92"/>
      <c r="P251" s="92"/>
      <c r="Q251" s="92"/>
    </row>
    <row r="252" spans="2:17">
      <c r="B252" s="92"/>
      <c r="C252" s="92"/>
      <c r="D252" s="92"/>
      <c r="E252" s="92"/>
      <c r="F252" s="92"/>
      <c r="J252" s="92"/>
      <c r="K252" s="92"/>
      <c r="L252" s="92"/>
      <c r="M252" s="92"/>
      <c r="N252" s="92"/>
      <c r="P252" s="92"/>
      <c r="Q252" s="92"/>
    </row>
    <row r="253" spans="2:17">
      <c r="B253" s="92"/>
      <c r="C253" s="92"/>
      <c r="D253" s="92"/>
      <c r="E253" s="92"/>
      <c r="F253" s="92"/>
      <c r="J253" s="92"/>
      <c r="K253" s="92"/>
      <c r="L253" s="92"/>
      <c r="M253" s="92"/>
      <c r="N253" s="92"/>
      <c r="P253" s="92"/>
      <c r="Q253" s="92"/>
    </row>
    <row r="254" spans="2:17">
      <c r="B254" s="92"/>
      <c r="C254" s="92"/>
      <c r="D254" s="92"/>
      <c r="E254" s="92"/>
      <c r="F254" s="92"/>
      <c r="J254" s="92"/>
      <c r="K254" s="92"/>
      <c r="L254" s="92"/>
      <c r="M254" s="92"/>
      <c r="N254" s="92"/>
      <c r="P254" s="92"/>
      <c r="Q254" s="92"/>
    </row>
    <row r="255" spans="2:17">
      <c r="B255" s="92"/>
      <c r="C255" s="92"/>
      <c r="D255" s="92"/>
      <c r="E255" s="92"/>
      <c r="F255" s="92"/>
      <c r="J255" s="92"/>
      <c r="K255" s="92"/>
      <c r="L255" s="92"/>
      <c r="M255" s="92"/>
      <c r="N255" s="92"/>
      <c r="P255" s="92"/>
      <c r="Q255" s="92"/>
    </row>
    <row r="256" spans="2:17">
      <c r="B256" s="92"/>
      <c r="C256" s="92"/>
      <c r="D256" s="92"/>
      <c r="E256" s="92"/>
      <c r="F256" s="92"/>
      <c r="J256" s="92"/>
      <c r="K256" s="92"/>
      <c r="L256" s="92"/>
      <c r="M256" s="92"/>
      <c r="N256" s="92"/>
      <c r="P256" s="92"/>
      <c r="Q256" s="92"/>
    </row>
    <row r="257" spans="2:17">
      <c r="B257" s="92"/>
      <c r="C257" s="92"/>
      <c r="D257" s="92"/>
      <c r="E257" s="92"/>
      <c r="F257" s="92"/>
      <c r="J257" s="92"/>
      <c r="K257" s="92"/>
      <c r="L257" s="92"/>
      <c r="M257" s="92"/>
      <c r="N257" s="92"/>
      <c r="P257" s="92"/>
      <c r="Q257" s="92"/>
    </row>
    <row r="258" spans="2:17">
      <c r="B258" s="92"/>
      <c r="C258" s="92"/>
      <c r="D258" s="92"/>
      <c r="E258" s="92"/>
      <c r="F258" s="92"/>
      <c r="J258" s="92"/>
      <c r="K258" s="92"/>
      <c r="L258" s="92"/>
      <c r="M258" s="92"/>
      <c r="N258" s="92"/>
      <c r="P258" s="92"/>
      <c r="Q258" s="92"/>
    </row>
    <row r="259" spans="2:17">
      <c r="B259" s="92"/>
      <c r="C259" s="92"/>
      <c r="D259" s="92"/>
      <c r="E259" s="92"/>
      <c r="F259" s="92"/>
      <c r="J259" s="92"/>
      <c r="K259" s="92"/>
      <c r="L259" s="92"/>
      <c r="M259" s="92"/>
      <c r="N259" s="92"/>
      <c r="P259" s="92"/>
      <c r="Q259" s="92"/>
    </row>
    <row r="260" spans="2:17">
      <c r="B260" s="92"/>
      <c r="C260" s="92"/>
      <c r="D260" s="92"/>
      <c r="E260" s="92"/>
      <c r="F260" s="92"/>
      <c r="J260" s="92"/>
      <c r="K260" s="92"/>
      <c r="L260" s="92"/>
      <c r="M260" s="92"/>
      <c r="N260" s="92"/>
      <c r="P260" s="92"/>
      <c r="Q260" s="92"/>
    </row>
    <row r="261" spans="2:17">
      <c r="B261" s="92"/>
      <c r="C261" s="92"/>
      <c r="D261" s="92"/>
      <c r="E261" s="92"/>
      <c r="F261" s="92"/>
      <c r="J261" s="92"/>
      <c r="K261" s="92"/>
      <c r="L261" s="92"/>
      <c r="M261" s="92"/>
      <c r="N261" s="92"/>
      <c r="P261" s="92"/>
      <c r="Q261" s="92"/>
    </row>
    <row r="262" spans="2:17">
      <c r="B262" s="92"/>
      <c r="C262" s="92"/>
      <c r="D262" s="92"/>
      <c r="E262" s="92"/>
      <c r="F262" s="92"/>
      <c r="J262" s="92"/>
      <c r="K262" s="92"/>
      <c r="L262" s="92"/>
      <c r="M262" s="92"/>
      <c r="N262" s="92"/>
      <c r="P262" s="92"/>
      <c r="Q262" s="92"/>
    </row>
    <row r="263" spans="2:17">
      <c r="B263" s="92"/>
      <c r="C263" s="92"/>
      <c r="D263" s="92"/>
      <c r="E263" s="92"/>
      <c r="F263" s="92"/>
      <c r="J263" s="92"/>
      <c r="K263" s="92"/>
      <c r="L263" s="92"/>
      <c r="M263" s="92"/>
      <c r="N263" s="92"/>
      <c r="P263" s="92"/>
      <c r="Q263" s="92"/>
    </row>
    <row r="264" spans="2:17">
      <c r="B264" s="92"/>
      <c r="C264" s="92"/>
      <c r="D264" s="92"/>
      <c r="E264" s="92"/>
      <c r="F264" s="92"/>
      <c r="J264" s="92"/>
      <c r="K264" s="92"/>
      <c r="L264" s="92"/>
      <c r="M264" s="92"/>
      <c r="N264" s="92"/>
      <c r="P264" s="92"/>
      <c r="Q264" s="92"/>
    </row>
    <row r="265" spans="2:17">
      <c r="B265" s="92"/>
      <c r="C265" s="92"/>
      <c r="D265" s="92"/>
      <c r="E265" s="92"/>
      <c r="F265" s="92"/>
      <c r="J265" s="92"/>
      <c r="K265" s="92"/>
      <c r="L265" s="92"/>
      <c r="M265" s="92"/>
      <c r="N265" s="92"/>
      <c r="P265" s="92"/>
      <c r="Q265" s="92"/>
    </row>
    <row r="266" spans="2:17">
      <c r="B266" s="92"/>
      <c r="C266" s="92"/>
      <c r="D266" s="92"/>
      <c r="E266" s="92"/>
      <c r="F266" s="92"/>
      <c r="J266" s="92"/>
      <c r="K266" s="92"/>
      <c r="L266" s="92"/>
      <c r="M266" s="92"/>
      <c r="N266" s="92"/>
      <c r="P266" s="92"/>
      <c r="Q266" s="92"/>
    </row>
    <row r="267" spans="2:17">
      <c r="B267" s="92"/>
      <c r="C267" s="92"/>
      <c r="D267" s="92"/>
      <c r="E267" s="92"/>
      <c r="F267" s="92"/>
      <c r="J267" s="92"/>
      <c r="K267" s="92"/>
      <c r="L267" s="92"/>
      <c r="M267" s="92"/>
      <c r="N267" s="92"/>
      <c r="P267" s="92"/>
      <c r="Q267" s="92"/>
    </row>
    <row r="268" spans="2:17">
      <c r="B268" s="92"/>
      <c r="C268" s="92"/>
      <c r="D268" s="92"/>
      <c r="E268" s="92"/>
      <c r="F268" s="92"/>
      <c r="J268" s="92"/>
      <c r="K268" s="92"/>
      <c r="L268" s="92"/>
      <c r="M268" s="92"/>
      <c r="N268" s="92"/>
      <c r="P268" s="92"/>
      <c r="Q268" s="92"/>
    </row>
    <row r="269" spans="2:17">
      <c r="B269" s="92"/>
      <c r="C269" s="92"/>
      <c r="D269" s="92"/>
      <c r="E269" s="92"/>
      <c r="F269" s="92"/>
      <c r="J269" s="92"/>
      <c r="K269" s="92"/>
      <c r="L269" s="92"/>
      <c r="M269" s="92"/>
      <c r="N269" s="92"/>
      <c r="P269" s="92"/>
      <c r="Q269" s="92"/>
    </row>
    <row r="270" spans="2:17">
      <c r="B270" s="92"/>
      <c r="C270" s="92"/>
      <c r="D270" s="92"/>
      <c r="E270" s="92"/>
      <c r="F270" s="92"/>
      <c r="J270" s="92"/>
      <c r="K270" s="92"/>
      <c r="L270" s="92"/>
      <c r="M270" s="92"/>
      <c r="N270" s="92"/>
      <c r="P270" s="92"/>
      <c r="Q270" s="92"/>
    </row>
    <row r="271" spans="2:17">
      <c r="B271" s="92"/>
      <c r="C271" s="92"/>
      <c r="D271" s="92"/>
      <c r="E271" s="92"/>
      <c r="F271" s="92"/>
      <c r="J271" s="92"/>
      <c r="K271" s="92"/>
      <c r="L271" s="92"/>
      <c r="M271" s="92"/>
      <c r="N271" s="92"/>
      <c r="P271" s="92"/>
      <c r="Q271" s="92"/>
    </row>
    <row r="272" spans="2:17">
      <c r="B272" s="92"/>
      <c r="C272" s="92"/>
      <c r="D272" s="92"/>
      <c r="E272" s="92"/>
      <c r="F272" s="92"/>
      <c r="J272" s="92"/>
      <c r="K272" s="92"/>
      <c r="L272" s="92"/>
      <c r="M272" s="92"/>
      <c r="N272" s="92"/>
      <c r="P272" s="92"/>
      <c r="Q272" s="92"/>
    </row>
    <row r="273" spans="2:17">
      <c r="B273" s="92"/>
      <c r="C273" s="92"/>
      <c r="D273" s="92"/>
      <c r="E273" s="92"/>
      <c r="F273" s="92"/>
      <c r="J273" s="92"/>
      <c r="K273" s="92"/>
      <c r="L273" s="92"/>
      <c r="M273" s="92"/>
      <c r="N273" s="92"/>
      <c r="P273" s="92"/>
      <c r="Q273" s="92"/>
    </row>
    <row r="274" spans="2:17">
      <c r="B274" s="92"/>
      <c r="C274" s="92"/>
      <c r="D274" s="92"/>
      <c r="E274" s="92"/>
      <c r="F274" s="92"/>
      <c r="J274" s="92"/>
      <c r="K274" s="92"/>
      <c r="L274" s="92"/>
      <c r="M274" s="92"/>
      <c r="N274" s="92"/>
      <c r="P274" s="92"/>
      <c r="Q274" s="92"/>
    </row>
    <row r="275" spans="2:17">
      <c r="B275" s="92"/>
      <c r="C275" s="92"/>
      <c r="D275" s="92"/>
      <c r="E275" s="92"/>
      <c r="F275" s="92"/>
      <c r="J275" s="92"/>
      <c r="K275" s="92"/>
      <c r="L275" s="92"/>
      <c r="M275" s="92"/>
      <c r="N275" s="92"/>
      <c r="P275" s="92"/>
      <c r="Q275" s="92"/>
    </row>
    <row r="276" spans="2:17">
      <c r="B276" s="92"/>
      <c r="C276" s="92"/>
      <c r="D276" s="92"/>
      <c r="E276" s="92"/>
      <c r="F276" s="92"/>
      <c r="J276" s="92"/>
      <c r="K276" s="92"/>
      <c r="L276" s="92"/>
      <c r="M276" s="92"/>
      <c r="N276" s="92"/>
      <c r="P276" s="92"/>
      <c r="Q276" s="92"/>
    </row>
    <row r="277" spans="2:17">
      <c r="B277" s="92"/>
      <c r="C277" s="92"/>
      <c r="D277" s="92"/>
      <c r="E277" s="92"/>
      <c r="F277" s="92"/>
      <c r="J277" s="92"/>
      <c r="K277" s="92"/>
      <c r="L277" s="92"/>
      <c r="M277" s="92"/>
      <c r="N277" s="92"/>
      <c r="P277" s="92"/>
      <c r="Q277" s="92"/>
    </row>
    <row r="278" spans="2:17">
      <c r="B278" s="92"/>
      <c r="C278" s="92"/>
      <c r="D278" s="92"/>
      <c r="E278" s="92"/>
      <c r="F278" s="92"/>
      <c r="J278" s="92"/>
      <c r="K278" s="92"/>
      <c r="L278" s="92"/>
      <c r="M278" s="92"/>
      <c r="N278" s="92"/>
      <c r="P278" s="92"/>
      <c r="Q278" s="92"/>
    </row>
    <row r="279" spans="2:17">
      <c r="B279" s="92"/>
      <c r="C279" s="92"/>
      <c r="D279" s="92"/>
      <c r="E279" s="92"/>
      <c r="F279" s="92"/>
      <c r="J279" s="92"/>
      <c r="K279" s="92"/>
      <c r="L279" s="92"/>
      <c r="M279" s="92"/>
      <c r="N279" s="92"/>
      <c r="P279" s="92"/>
      <c r="Q279" s="92"/>
    </row>
    <row r="280" spans="2:17">
      <c r="B280" s="92"/>
      <c r="C280" s="92"/>
      <c r="D280" s="92"/>
      <c r="E280" s="92"/>
      <c r="F280" s="92"/>
      <c r="J280" s="92"/>
      <c r="K280" s="92"/>
      <c r="L280" s="92"/>
      <c r="M280" s="92"/>
      <c r="N280" s="92"/>
      <c r="P280" s="92"/>
      <c r="Q280" s="92"/>
    </row>
    <row r="281" spans="2:17">
      <c r="B281" s="92"/>
      <c r="C281" s="92"/>
      <c r="D281" s="92"/>
      <c r="E281" s="92"/>
      <c r="F281" s="92"/>
      <c r="J281" s="92"/>
      <c r="K281" s="92"/>
      <c r="L281" s="92"/>
      <c r="M281" s="92"/>
      <c r="N281" s="92"/>
      <c r="P281" s="92"/>
      <c r="Q281" s="92"/>
    </row>
    <row r="282" spans="2:17">
      <c r="B282" s="92"/>
      <c r="C282" s="92"/>
      <c r="D282" s="92"/>
      <c r="E282" s="92"/>
      <c r="F282" s="92"/>
      <c r="J282" s="92"/>
      <c r="K282" s="92"/>
      <c r="L282" s="92"/>
      <c r="M282" s="92"/>
      <c r="N282" s="92"/>
      <c r="P282" s="92"/>
      <c r="Q282" s="92"/>
    </row>
    <row r="283" spans="2:17">
      <c r="B283" s="92"/>
      <c r="C283" s="92"/>
      <c r="D283" s="92"/>
      <c r="E283" s="92"/>
      <c r="F283" s="92"/>
      <c r="J283" s="92"/>
      <c r="K283" s="92"/>
      <c r="L283" s="92"/>
      <c r="M283" s="92"/>
      <c r="N283" s="92"/>
      <c r="P283" s="92"/>
      <c r="Q283" s="92"/>
    </row>
    <row r="284" spans="2:17">
      <c r="B284" s="92"/>
      <c r="C284" s="92"/>
      <c r="D284" s="92"/>
      <c r="E284" s="92"/>
      <c r="F284" s="92"/>
      <c r="J284" s="92"/>
      <c r="K284" s="92"/>
      <c r="L284" s="92"/>
      <c r="M284" s="92"/>
      <c r="N284" s="92"/>
      <c r="P284" s="92"/>
      <c r="Q284" s="92"/>
    </row>
    <row r="285" spans="2:17">
      <c r="B285" s="92"/>
      <c r="C285" s="92"/>
      <c r="D285" s="92"/>
      <c r="E285" s="92"/>
      <c r="F285" s="92"/>
      <c r="J285" s="92"/>
      <c r="K285" s="92"/>
      <c r="L285" s="92"/>
      <c r="M285" s="92"/>
      <c r="N285" s="92"/>
      <c r="P285" s="92"/>
      <c r="Q285" s="92"/>
    </row>
    <row r="286" spans="2:17">
      <c r="B286" s="92"/>
      <c r="C286" s="92"/>
      <c r="D286" s="92"/>
      <c r="E286" s="92"/>
      <c r="F286" s="92"/>
      <c r="J286" s="92"/>
      <c r="K286" s="92"/>
      <c r="L286" s="92"/>
      <c r="M286" s="92"/>
      <c r="N286" s="92"/>
      <c r="P286" s="92"/>
      <c r="Q286" s="92"/>
    </row>
    <row r="287" spans="2:17">
      <c r="B287" s="92"/>
      <c r="C287" s="92"/>
      <c r="D287" s="92"/>
      <c r="E287" s="92"/>
      <c r="F287" s="92"/>
      <c r="J287" s="92"/>
      <c r="K287" s="92"/>
      <c r="L287" s="92"/>
      <c r="M287" s="92"/>
      <c r="N287" s="92"/>
      <c r="P287" s="92"/>
      <c r="Q287" s="92"/>
    </row>
    <row r="288" spans="2:17">
      <c r="B288" s="92"/>
      <c r="C288" s="92"/>
      <c r="D288" s="92"/>
      <c r="E288" s="92"/>
      <c r="F288" s="92"/>
      <c r="J288" s="92"/>
      <c r="K288" s="92"/>
      <c r="L288" s="92"/>
      <c r="M288" s="92"/>
      <c r="N288" s="92"/>
      <c r="P288" s="92"/>
      <c r="Q288" s="92"/>
    </row>
    <row r="289" spans="2:17">
      <c r="B289" s="92"/>
      <c r="C289" s="92"/>
      <c r="D289" s="92"/>
      <c r="E289" s="92"/>
      <c r="F289" s="92"/>
      <c r="J289" s="92"/>
      <c r="K289" s="92"/>
      <c r="L289" s="92"/>
      <c r="M289" s="92"/>
      <c r="N289" s="92"/>
      <c r="P289" s="92"/>
      <c r="Q289" s="92"/>
    </row>
    <row r="290" spans="2:17">
      <c r="B290" s="92"/>
      <c r="C290" s="92"/>
      <c r="D290" s="92"/>
      <c r="E290" s="92"/>
      <c r="F290" s="92"/>
      <c r="J290" s="92"/>
      <c r="K290" s="92"/>
      <c r="L290" s="92"/>
      <c r="M290" s="92"/>
      <c r="N290" s="92"/>
      <c r="P290" s="92"/>
      <c r="Q290" s="92"/>
    </row>
    <row r="291" spans="2:17">
      <c r="B291" s="92"/>
      <c r="C291" s="92"/>
      <c r="D291" s="92"/>
      <c r="E291" s="92"/>
      <c r="F291" s="92"/>
      <c r="J291" s="92"/>
      <c r="K291" s="92"/>
      <c r="L291" s="92"/>
      <c r="M291" s="92"/>
      <c r="N291" s="92"/>
      <c r="P291" s="92"/>
      <c r="Q291" s="92"/>
    </row>
    <row r="292" spans="2:17">
      <c r="B292" s="92"/>
      <c r="C292" s="92"/>
      <c r="D292" s="92"/>
      <c r="E292" s="92"/>
      <c r="F292" s="92"/>
      <c r="J292" s="92"/>
      <c r="K292" s="92"/>
      <c r="L292" s="92"/>
      <c r="M292" s="92"/>
      <c r="N292" s="92"/>
      <c r="P292" s="92"/>
      <c r="Q292" s="92"/>
    </row>
    <row r="293" spans="2:17">
      <c r="B293" s="92"/>
      <c r="C293" s="92"/>
      <c r="D293" s="92"/>
      <c r="E293" s="92"/>
      <c r="F293" s="92"/>
      <c r="J293" s="92"/>
      <c r="K293" s="92"/>
      <c r="L293" s="92"/>
      <c r="M293" s="92"/>
      <c r="N293" s="92"/>
      <c r="P293" s="92"/>
      <c r="Q293" s="92"/>
    </row>
    <row r="294" spans="2:17">
      <c r="B294" s="92"/>
      <c r="C294" s="92"/>
      <c r="D294" s="92"/>
      <c r="E294" s="92"/>
      <c r="F294" s="92"/>
      <c r="J294" s="92"/>
      <c r="K294" s="92"/>
      <c r="L294" s="92"/>
      <c r="M294" s="92"/>
      <c r="N294" s="92"/>
      <c r="P294" s="92"/>
      <c r="Q294" s="92"/>
    </row>
    <row r="295" spans="2:17">
      <c r="B295" s="92"/>
      <c r="C295" s="92"/>
      <c r="D295" s="92"/>
      <c r="E295" s="92"/>
      <c r="F295" s="92"/>
      <c r="J295" s="92"/>
      <c r="K295" s="92"/>
      <c r="L295" s="92"/>
      <c r="M295" s="92"/>
      <c r="N295" s="92"/>
      <c r="P295" s="92"/>
      <c r="Q295" s="92"/>
    </row>
    <row r="296" spans="2:17">
      <c r="B296" s="92"/>
      <c r="C296" s="92"/>
      <c r="D296" s="92"/>
      <c r="E296" s="92"/>
      <c r="F296" s="92"/>
      <c r="J296" s="92"/>
      <c r="K296" s="92"/>
      <c r="L296" s="92"/>
      <c r="M296" s="92"/>
      <c r="N296" s="92"/>
      <c r="P296" s="92"/>
      <c r="Q296" s="92"/>
    </row>
    <row r="297" spans="2:17">
      <c r="B297" s="92"/>
      <c r="C297" s="92"/>
      <c r="D297" s="92"/>
      <c r="E297" s="92"/>
      <c r="F297" s="92"/>
      <c r="J297" s="92"/>
      <c r="K297" s="92"/>
      <c r="L297" s="92"/>
      <c r="M297" s="92"/>
      <c r="N297" s="92"/>
      <c r="P297" s="92"/>
      <c r="Q297" s="92"/>
    </row>
    <row r="298" spans="2:17">
      <c r="B298" s="92"/>
      <c r="C298" s="92"/>
      <c r="D298" s="92"/>
      <c r="E298" s="92"/>
      <c r="F298" s="92"/>
      <c r="J298" s="92"/>
      <c r="K298" s="92"/>
      <c r="L298" s="92"/>
      <c r="M298" s="92"/>
      <c r="N298" s="92"/>
      <c r="P298" s="92"/>
      <c r="Q298" s="92"/>
    </row>
    <row r="299" spans="2:17">
      <c r="B299" s="92"/>
      <c r="C299" s="92"/>
      <c r="D299" s="92"/>
      <c r="E299" s="92"/>
      <c r="F299" s="92"/>
      <c r="J299" s="92"/>
      <c r="K299" s="92"/>
      <c r="L299" s="92"/>
      <c r="M299" s="92"/>
      <c r="N299" s="92"/>
      <c r="P299" s="92"/>
      <c r="Q299" s="92"/>
    </row>
    <row r="300" spans="2:17">
      <c r="B300" s="92"/>
      <c r="C300" s="92"/>
      <c r="D300" s="92"/>
      <c r="E300" s="92"/>
      <c r="F300" s="92"/>
      <c r="J300" s="92"/>
      <c r="K300" s="92"/>
      <c r="L300" s="92"/>
      <c r="M300" s="92"/>
      <c r="N300" s="92"/>
      <c r="P300" s="92"/>
      <c r="Q300" s="92"/>
    </row>
    <row r="301" spans="2:17">
      <c r="B301" s="92"/>
      <c r="C301" s="92"/>
      <c r="D301" s="92"/>
      <c r="E301" s="92"/>
      <c r="F301" s="92"/>
      <c r="J301" s="92"/>
      <c r="K301" s="92"/>
      <c r="L301" s="92"/>
      <c r="M301" s="92"/>
      <c r="N301" s="92"/>
      <c r="P301" s="92"/>
      <c r="Q301" s="92"/>
    </row>
    <row r="302" spans="2:17">
      <c r="B302" s="92"/>
      <c r="C302" s="92"/>
      <c r="D302" s="92"/>
      <c r="E302" s="92"/>
      <c r="F302" s="92"/>
      <c r="J302" s="92"/>
      <c r="K302" s="92"/>
      <c r="L302" s="92"/>
      <c r="M302" s="92"/>
      <c r="N302" s="92"/>
      <c r="P302" s="92"/>
      <c r="Q302" s="92"/>
    </row>
    <row r="303" spans="2:17">
      <c r="B303" s="92"/>
      <c r="C303" s="92"/>
      <c r="D303" s="92"/>
      <c r="E303" s="92"/>
      <c r="F303" s="92"/>
      <c r="J303" s="92"/>
      <c r="K303" s="92"/>
      <c r="L303" s="92"/>
      <c r="M303" s="92"/>
      <c r="N303" s="92"/>
      <c r="P303" s="92"/>
      <c r="Q303" s="92"/>
    </row>
    <row r="304" spans="2:17">
      <c r="B304" s="92"/>
      <c r="C304" s="92"/>
      <c r="D304" s="92"/>
      <c r="E304" s="92"/>
      <c r="F304" s="92"/>
      <c r="J304" s="92"/>
      <c r="K304" s="92"/>
      <c r="L304" s="92"/>
      <c r="M304" s="92"/>
      <c r="N304" s="92"/>
      <c r="P304" s="92"/>
      <c r="Q304" s="92"/>
    </row>
    <row r="305" spans="2:17">
      <c r="B305" s="92"/>
      <c r="C305" s="92"/>
      <c r="D305" s="92"/>
      <c r="E305" s="92"/>
      <c r="F305" s="92"/>
      <c r="J305" s="92"/>
      <c r="K305" s="92"/>
      <c r="L305" s="92"/>
      <c r="M305" s="92"/>
      <c r="N305" s="92"/>
      <c r="P305" s="92"/>
      <c r="Q305" s="92"/>
    </row>
    <row r="306" spans="2:17">
      <c r="B306" s="92"/>
      <c r="C306" s="92"/>
      <c r="D306" s="92"/>
      <c r="E306" s="92"/>
      <c r="F306" s="92"/>
      <c r="J306" s="92"/>
      <c r="K306" s="92"/>
      <c r="L306" s="92"/>
      <c r="M306" s="92"/>
      <c r="N306" s="92"/>
      <c r="P306" s="92"/>
      <c r="Q306" s="92"/>
    </row>
    <row r="307" spans="2:17">
      <c r="B307" s="92"/>
      <c r="C307" s="92"/>
      <c r="D307" s="92"/>
      <c r="E307" s="92"/>
      <c r="F307" s="92"/>
      <c r="J307" s="92"/>
      <c r="K307" s="92"/>
      <c r="L307" s="92"/>
      <c r="M307" s="92"/>
      <c r="N307" s="92"/>
      <c r="P307" s="92"/>
      <c r="Q307" s="92"/>
    </row>
    <row r="308" spans="2:17">
      <c r="B308" s="92"/>
      <c r="C308" s="92"/>
      <c r="D308" s="92"/>
      <c r="E308" s="92"/>
      <c r="F308" s="92"/>
      <c r="J308" s="92"/>
      <c r="K308" s="92"/>
      <c r="L308" s="92"/>
      <c r="M308" s="92"/>
      <c r="N308" s="92"/>
      <c r="P308" s="92"/>
      <c r="Q308" s="92"/>
    </row>
    <row r="309" spans="2:17">
      <c r="B309" s="92"/>
      <c r="C309" s="92"/>
      <c r="D309" s="92"/>
      <c r="E309" s="92"/>
      <c r="F309" s="92"/>
      <c r="J309" s="92"/>
      <c r="K309" s="92"/>
      <c r="L309" s="92"/>
      <c r="M309" s="92"/>
      <c r="N309" s="92"/>
      <c r="P309" s="92"/>
      <c r="Q309" s="92"/>
    </row>
    <row r="310" spans="2:17">
      <c r="B310" s="92"/>
      <c r="C310" s="92"/>
      <c r="D310" s="92"/>
      <c r="E310" s="92"/>
      <c r="F310" s="92"/>
      <c r="J310" s="92"/>
      <c r="K310" s="92"/>
      <c r="L310" s="92"/>
      <c r="M310" s="92"/>
      <c r="N310" s="92"/>
      <c r="P310" s="92"/>
      <c r="Q310" s="92"/>
    </row>
    <row r="311" spans="2:17">
      <c r="B311" s="92"/>
      <c r="C311" s="92"/>
      <c r="D311" s="92"/>
      <c r="E311" s="92"/>
      <c r="F311" s="92"/>
      <c r="J311" s="92"/>
      <c r="K311" s="92"/>
      <c r="L311" s="92"/>
      <c r="M311" s="92"/>
      <c r="N311" s="92"/>
      <c r="P311" s="92"/>
      <c r="Q311" s="92"/>
    </row>
    <row r="312" spans="2:17">
      <c r="B312" s="92"/>
      <c r="C312" s="92"/>
      <c r="D312" s="92"/>
      <c r="E312" s="92"/>
      <c r="F312" s="92"/>
      <c r="J312" s="92"/>
      <c r="K312" s="92"/>
      <c r="L312" s="92"/>
      <c r="M312" s="92"/>
      <c r="N312" s="92"/>
      <c r="P312" s="92"/>
      <c r="Q312" s="92"/>
    </row>
    <row r="313" spans="2:17">
      <c r="B313" s="92"/>
      <c r="C313" s="92"/>
      <c r="D313" s="92"/>
      <c r="E313" s="92"/>
      <c r="F313" s="92"/>
      <c r="J313" s="92"/>
      <c r="K313" s="92"/>
      <c r="L313" s="92"/>
      <c r="M313" s="92"/>
      <c r="N313" s="92"/>
      <c r="P313" s="92"/>
      <c r="Q313" s="92"/>
    </row>
    <row r="314" spans="2:17">
      <c r="B314" s="92"/>
      <c r="C314" s="92"/>
      <c r="D314" s="92"/>
      <c r="E314" s="92"/>
      <c r="F314" s="92"/>
      <c r="J314" s="92"/>
      <c r="K314" s="92"/>
      <c r="L314" s="92"/>
      <c r="M314" s="92"/>
      <c r="N314" s="92"/>
      <c r="P314" s="92"/>
      <c r="Q314" s="92"/>
    </row>
    <row r="315" spans="2:17">
      <c r="B315" s="92"/>
      <c r="C315" s="92"/>
      <c r="D315" s="92"/>
      <c r="E315" s="92"/>
      <c r="F315" s="92"/>
      <c r="J315" s="92"/>
      <c r="K315" s="92"/>
      <c r="L315" s="92"/>
      <c r="M315" s="92"/>
      <c r="N315" s="92"/>
      <c r="P315" s="92"/>
      <c r="Q315" s="92"/>
    </row>
    <row r="316" spans="2:17">
      <c r="B316" s="92"/>
      <c r="C316" s="92"/>
      <c r="D316" s="92"/>
      <c r="E316" s="92"/>
      <c r="F316" s="92"/>
      <c r="J316" s="92"/>
      <c r="K316" s="92"/>
      <c r="L316" s="92"/>
      <c r="M316" s="92"/>
      <c r="N316" s="92"/>
      <c r="P316" s="92"/>
      <c r="Q316" s="92"/>
    </row>
    <row r="317" spans="2:17">
      <c r="B317" s="92"/>
      <c r="C317" s="92"/>
      <c r="D317" s="92"/>
      <c r="E317" s="92"/>
      <c r="F317" s="92"/>
      <c r="J317" s="92"/>
      <c r="K317" s="92"/>
      <c r="L317" s="92"/>
      <c r="M317" s="92"/>
      <c r="N317" s="92"/>
      <c r="P317" s="92"/>
      <c r="Q317" s="92"/>
    </row>
    <row r="318" spans="2:17">
      <c r="B318" s="92"/>
      <c r="C318" s="92"/>
      <c r="D318" s="92"/>
      <c r="E318" s="92"/>
      <c r="F318" s="92"/>
      <c r="J318" s="92"/>
      <c r="K318" s="92"/>
      <c r="L318" s="92"/>
      <c r="M318" s="92"/>
      <c r="N318" s="92"/>
      <c r="P318" s="92"/>
      <c r="Q318" s="92"/>
    </row>
    <row r="319" spans="2:17">
      <c r="B319" s="92"/>
      <c r="C319" s="92"/>
      <c r="D319" s="92"/>
      <c r="E319" s="92"/>
      <c r="F319" s="92"/>
      <c r="J319" s="92"/>
      <c r="K319" s="92"/>
      <c r="L319" s="92"/>
      <c r="M319" s="92"/>
      <c r="N319" s="92"/>
      <c r="P319" s="92"/>
      <c r="Q319" s="92"/>
    </row>
    <row r="320" spans="2:17">
      <c r="B320" s="92"/>
      <c r="C320" s="92"/>
      <c r="D320" s="92"/>
      <c r="E320" s="92"/>
      <c r="F320" s="92"/>
      <c r="J320" s="92"/>
      <c r="K320" s="92"/>
      <c r="L320" s="92"/>
      <c r="M320" s="92"/>
      <c r="N320" s="92"/>
      <c r="P320" s="92"/>
      <c r="Q320" s="92"/>
    </row>
    <row r="321" spans="2:17">
      <c r="B321" s="92"/>
      <c r="C321" s="92"/>
      <c r="D321" s="92"/>
      <c r="E321" s="92"/>
      <c r="F321" s="92"/>
      <c r="J321" s="92"/>
      <c r="K321" s="92"/>
      <c r="L321" s="92"/>
      <c r="M321" s="92"/>
      <c r="N321" s="92"/>
      <c r="P321" s="92"/>
      <c r="Q321" s="92"/>
    </row>
    <row r="322" spans="2:17">
      <c r="B322" s="92"/>
      <c r="C322" s="92"/>
      <c r="D322" s="92"/>
      <c r="E322" s="92"/>
      <c r="F322" s="92"/>
      <c r="J322" s="92"/>
      <c r="K322" s="92"/>
      <c r="L322" s="92"/>
      <c r="M322" s="92"/>
      <c r="N322" s="92"/>
      <c r="P322" s="92"/>
      <c r="Q322" s="92"/>
    </row>
    <row r="323" spans="2:17">
      <c r="B323" s="92"/>
      <c r="C323" s="92"/>
      <c r="D323" s="92"/>
      <c r="E323" s="92"/>
      <c r="F323" s="92"/>
      <c r="J323" s="92"/>
      <c r="K323" s="92"/>
      <c r="L323" s="92"/>
      <c r="M323" s="92"/>
      <c r="N323" s="92"/>
      <c r="P323" s="92"/>
      <c r="Q323" s="92"/>
    </row>
    <row r="324" spans="2:17">
      <c r="B324" s="92"/>
      <c r="C324" s="92"/>
      <c r="D324" s="92"/>
      <c r="E324" s="92"/>
      <c r="F324" s="92"/>
      <c r="J324" s="92"/>
      <c r="K324" s="92"/>
      <c r="L324" s="92"/>
      <c r="M324" s="92"/>
      <c r="N324" s="92"/>
      <c r="P324" s="92"/>
      <c r="Q324" s="92"/>
    </row>
    <row r="325" spans="2:17">
      <c r="B325" s="92"/>
      <c r="C325" s="92"/>
      <c r="D325" s="92"/>
      <c r="E325" s="92"/>
      <c r="F325" s="92"/>
      <c r="J325" s="92"/>
      <c r="K325" s="92"/>
      <c r="L325" s="92"/>
      <c r="M325" s="92"/>
      <c r="N325" s="92"/>
      <c r="P325" s="92"/>
      <c r="Q325" s="92"/>
    </row>
    <row r="326" spans="2:17">
      <c r="B326" s="92"/>
      <c r="C326" s="92"/>
      <c r="D326" s="92"/>
      <c r="E326" s="92"/>
      <c r="F326" s="92"/>
      <c r="J326" s="92"/>
      <c r="K326" s="92"/>
      <c r="L326" s="92"/>
      <c r="M326" s="92"/>
      <c r="N326" s="92"/>
      <c r="P326" s="92"/>
      <c r="Q326" s="92"/>
    </row>
    <row r="327" spans="2:17">
      <c r="B327" s="92"/>
      <c r="C327" s="92"/>
      <c r="D327" s="92"/>
      <c r="E327" s="92"/>
      <c r="F327" s="92"/>
      <c r="J327" s="92"/>
      <c r="K327" s="92"/>
      <c r="L327" s="92"/>
      <c r="M327" s="92"/>
      <c r="N327" s="92"/>
      <c r="P327" s="92"/>
      <c r="Q327" s="92"/>
    </row>
    <row r="328" spans="2:17">
      <c r="B328" s="92"/>
      <c r="C328" s="92"/>
      <c r="D328" s="92"/>
      <c r="E328" s="92"/>
      <c r="F328" s="92"/>
      <c r="J328" s="92"/>
      <c r="K328" s="92"/>
      <c r="L328" s="92"/>
      <c r="M328" s="92"/>
      <c r="N328" s="92"/>
      <c r="P328" s="92"/>
      <c r="Q328" s="92"/>
    </row>
    <row r="329" spans="2:17">
      <c r="B329" s="92"/>
      <c r="C329" s="92"/>
      <c r="D329" s="92"/>
      <c r="E329" s="92"/>
      <c r="F329" s="92"/>
      <c r="J329" s="92"/>
      <c r="K329" s="92"/>
      <c r="L329" s="92"/>
      <c r="M329" s="92"/>
      <c r="N329" s="92"/>
      <c r="P329" s="92"/>
      <c r="Q329" s="92"/>
    </row>
    <row r="330" spans="2:17">
      <c r="B330" s="92"/>
      <c r="C330" s="92"/>
      <c r="D330" s="92"/>
      <c r="E330" s="92"/>
      <c r="F330" s="92"/>
      <c r="J330" s="92"/>
      <c r="K330" s="92"/>
      <c r="L330" s="92"/>
      <c r="M330" s="92"/>
      <c r="N330" s="92"/>
      <c r="P330" s="92"/>
      <c r="Q330" s="92"/>
    </row>
    <row r="331" spans="2:17">
      <c r="B331" s="92"/>
      <c r="C331" s="92"/>
      <c r="D331" s="92"/>
      <c r="E331" s="92"/>
      <c r="F331" s="92"/>
      <c r="J331" s="92"/>
      <c r="K331" s="92"/>
      <c r="L331" s="92"/>
      <c r="M331" s="92"/>
      <c r="N331" s="92"/>
      <c r="P331" s="92"/>
      <c r="Q331" s="92"/>
    </row>
    <row r="332" spans="2:17">
      <c r="B332" s="92"/>
      <c r="C332" s="92"/>
      <c r="D332" s="92"/>
      <c r="E332" s="92"/>
      <c r="F332" s="92"/>
      <c r="J332" s="92"/>
      <c r="K332" s="92"/>
      <c r="L332" s="92"/>
      <c r="M332" s="92"/>
      <c r="N332" s="92"/>
      <c r="P332" s="92"/>
      <c r="Q332" s="92"/>
    </row>
    <row r="333" spans="2:17">
      <c r="B333" s="92"/>
      <c r="C333" s="92"/>
      <c r="D333" s="92"/>
      <c r="E333" s="92"/>
      <c r="F333" s="92"/>
      <c r="J333" s="92"/>
      <c r="K333" s="92"/>
      <c r="L333" s="92"/>
      <c r="M333" s="92"/>
      <c r="N333" s="92"/>
      <c r="P333" s="92"/>
      <c r="Q333" s="92"/>
    </row>
    <row r="334" spans="2:17">
      <c r="B334" s="92"/>
      <c r="C334" s="92"/>
      <c r="D334" s="92"/>
      <c r="E334" s="92"/>
      <c r="F334" s="92"/>
      <c r="J334" s="92"/>
      <c r="K334" s="92"/>
      <c r="L334" s="92"/>
      <c r="M334" s="92"/>
      <c r="N334" s="92"/>
      <c r="P334" s="92"/>
      <c r="Q334" s="92"/>
    </row>
    <row r="335" spans="2:17">
      <c r="B335" s="92"/>
      <c r="C335" s="92"/>
      <c r="D335" s="92"/>
      <c r="E335" s="92"/>
      <c r="F335" s="92"/>
      <c r="J335" s="92"/>
      <c r="K335" s="92"/>
      <c r="L335" s="92"/>
      <c r="M335" s="92"/>
      <c r="N335" s="92"/>
      <c r="P335" s="92"/>
      <c r="Q335" s="92"/>
    </row>
    <row r="336" spans="2:17">
      <c r="B336" s="92"/>
      <c r="C336" s="92"/>
      <c r="D336" s="92"/>
      <c r="E336" s="92"/>
      <c r="F336" s="92"/>
      <c r="J336" s="92"/>
      <c r="K336" s="92"/>
      <c r="L336" s="92"/>
      <c r="M336" s="92"/>
      <c r="N336" s="92"/>
      <c r="P336" s="92"/>
      <c r="Q336" s="92"/>
    </row>
    <row r="337" spans="2:17">
      <c r="B337" s="92"/>
      <c r="C337" s="92"/>
      <c r="D337" s="92"/>
      <c r="E337" s="92"/>
      <c r="F337" s="92"/>
      <c r="J337" s="92"/>
      <c r="K337" s="92"/>
      <c r="L337" s="92"/>
      <c r="M337" s="92"/>
      <c r="N337" s="92"/>
      <c r="P337" s="92"/>
      <c r="Q337" s="92"/>
    </row>
    <row r="338" spans="2:17">
      <c r="B338" s="92"/>
      <c r="C338" s="92"/>
      <c r="D338" s="92"/>
      <c r="E338" s="92"/>
      <c r="F338" s="92"/>
      <c r="J338" s="92"/>
      <c r="K338" s="92"/>
      <c r="L338" s="92"/>
      <c r="M338" s="92"/>
      <c r="N338" s="92"/>
      <c r="P338" s="92"/>
      <c r="Q338" s="92"/>
    </row>
    <row r="339" spans="2:17">
      <c r="B339" s="92"/>
      <c r="C339" s="92"/>
      <c r="D339" s="92"/>
      <c r="E339" s="92"/>
      <c r="F339" s="92"/>
      <c r="J339" s="92"/>
      <c r="K339" s="92"/>
      <c r="L339" s="92"/>
      <c r="M339" s="92"/>
      <c r="N339" s="92"/>
      <c r="P339" s="92"/>
      <c r="Q339" s="92"/>
    </row>
    <row r="340" spans="2:17">
      <c r="B340" s="92"/>
      <c r="C340" s="92"/>
      <c r="D340" s="92"/>
      <c r="E340" s="92"/>
      <c r="F340" s="92"/>
      <c r="J340" s="92"/>
      <c r="K340" s="92"/>
      <c r="L340" s="92"/>
      <c r="M340" s="92"/>
      <c r="N340" s="92"/>
      <c r="P340" s="92"/>
      <c r="Q340" s="92"/>
    </row>
    <row r="341" spans="2:17">
      <c r="B341" s="92"/>
      <c r="C341" s="92"/>
      <c r="D341" s="92"/>
      <c r="E341" s="92"/>
      <c r="F341" s="92"/>
      <c r="J341" s="92"/>
      <c r="K341" s="92"/>
      <c r="L341" s="92"/>
      <c r="M341" s="92"/>
      <c r="N341" s="92"/>
      <c r="P341" s="92"/>
      <c r="Q341" s="92"/>
    </row>
    <row r="342" spans="2:17">
      <c r="B342" s="92"/>
      <c r="C342" s="92"/>
      <c r="D342" s="92"/>
      <c r="E342" s="92"/>
      <c r="F342" s="92"/>
      <c r="J342" s="92"/>
      <c r="K342" s="92"/>
      <c r="L342" s="92"/>
      <c r="M342" s="92"/>
      <c r="N342" s="92"/>
      <c r="P342" s="92"/>
      <c r="Q342" s="92"/>
    </row>
    <row r="343" spans="2:17">
      <c r="B343" s="92"/>
      <c r="C343" s="92"/>
      <c r="D343" s="92"/>
      <c r="E343" s="92"/>
      <c r="F343" s="92"/>
      <c r="J343" s="92"/>
      <c r="K343" s="92"/>
      <c r="L343" s="92"/>
      <c r="M343" s="92"/>
      <c r="N343" s="92"/>
      <c r="P343" s="92"/>
      <c r="Q343" s="92"/>
    </row>
    <row r="344" spans="2:17">
      <c r="B344" s="92"/>
      <c r="C344" s="92"/>
      <c r="D344" s="92"/>
      <c r="E344" s="92"/>
      <c r="F344" s="92"/>
      <c r="J344" s="92"/>
      <c r="K344" s="92"/>
      <c r="L344" s="92"/>
      <c r="M344" s="92"/>
      <c r="N344" s="92"/>
      <c r="P344" s="92"/>
      <c r="Q344" s="92"/>
    </row>
    <row r="345" spans="2:17">
      <c r="B345" s="92"/>
      <c r="C345" s="92"/>
      <c r="D345" s="92"/>
      <c r="E345" s="92"/>
      <c r="F345" s="92"/>
      <c r="J345" s="92"/>
      <c r="K345" s="92"/>
      <c r="L345" s="92"/>
      <c r="M345" s="92"/>
      <c r="N345" s="92"/>
      <c r="P345" s="92"/>
      <c r="Q345" s="92"/>
    </row>
    <row r="346" spans="2:17">
      <c r="B346" s="92"/>
      <c r="C346" s="92"/>
      <c r="D346" s="92"/>
      <c r="E346" s="92"/>
      <c r="F346" s="92"/>
      <c r="J346" s="92"/>
      <c r="K346" s="92"/>
      <c r="L346" s="92"/>
      <c r="M346" s="92"/>
      <c r="N346" s="92"/>
      <c r="P346" s="92"/>
      <c r="Q346" s="92"/>
    </row>
    <row r="347" spans="2:17">
      <c r="B347" s="92"/>
      <c r="C347" s="92"/>
      <c r="D347" s="92"/>
      <c r="E347" s="92"/>
      <c r="F347" s="92"/>
      <c r="J347" s="92"/>
      <c r="K347" s="92"/>
      <c r="L347" s="92"/>
      <c r="M347" s="92"/>
      <c r="N347" s="92"/>
      <c r="P347" s="92"/>
      <c r="Q347" s="92"/>
    </row>
    <row r="348" spans="2:17">
      <c r="B348" s="92"/>
      <c r="C348" s="92"/>
      <c r="D348" s="92"/>
      <c r="E348" s="92"/>
      <c r="F348" s="92"/>
      <c r="J348" s="92"/>
      <c r="K348" s="92"/>
      <c r="L348" s="92"/>
      <c r="M348" s="92"/>
      <c r="N348" s="92"/>
      <c r="P348" s="92"/>
      <c r="Q348" s="92"/>
    </row>
    <row r="349" spans="2:17">
      <c r="B349" s="92"/>
      <c r="C349" s="92"/>
      <c r="D349" s="92"/>
      <c r="E349" s="92"/>
      <c r="F349" s="92"/>
      <c r="J349" s="92"/>
      <c r="K349" s="92"/>
      <c r="L349" s="92"/>
      <c r="M349" s="92"/>
      <c r="N349" s="92"/>
      <c r="P349" s="92"/>
      <c r="Q349" s="92"/>
    </row>
    <row r="350" spans="2:17">
      <c r="B350" s="92"/>
      <c r="C350" s="92"/>
      <c r="D350" s="92"/>
      <c r="E350" s="92"/>
      <c r="F350" s="92"/>
      <c r="J350" s="92"/>
      <c r="K350" s="92"/>
      <c r="L350" s="92"/>
      <c r="M350" s="92"/>
      <c r="N350" s="92"/>
      <c r="P350" s="92"/>
      <c r="Q350" s="92"/>
    </row>
    <row r="351" spans="2:17">
      <c r="B351" s="92"/>
      <c r="C351" s="92"/>
      <c r="D351" s="92"/>
      <c r="E351" s="92"/>
      <c r="F351" s="92"/>
      <c r="J351" s="92"/>
      <c r="K351" s="92"/>
      <c r="L351" s="92"/>
      <c r="M351" s="92"/>
      <c r="N351" s="92"/>
      <c r="P351" s="92"/>
      <c r="Q351" s="92"/>
    </row>
    <row r="352" spans="2:17">
      <c r="B352" s="92"/>
      <c r="C352" s="92"/>
      <c r="D352" s="92"/>
      <c r="E352" s="92"/>
      <c r="F352" s="92"/>
      <c r="J352" s="92"/>
      <c r="K352" s="92"/>
      <c r="L352" s="92"/>
      <c r="M352" s="92"/>
      <c r="N352" s="92"/>
      <c r="P352" s="92"/>
      <c r="Q352" s="92"/>
    </row>
    <row r="353" spans="2:17">
      <c r="B353" s="92"/>
      <c r="C353" s="92"/>
      <c r="D353" s="92"/>
      <c r="E353" s="92"/>
      <c r="F353" s="92"/>
      <c r="J353" s="92"/>
      <c r="K353" s="92"/>
      <c r="L353" s="92"/>
      <c r="M353" s="92"/>
      <c r="N353" s="92"/>
      <c r="P353" s="92"/>
      <c r="Q353" s="92"/>
    </row>
    <row r="354" spans="2:17">
      <c r="B354" s="92"/>
      <c r="C354" s="92"/>
      <c r="D354" s="92"/>
      <c r="E354" s="92"/>
      <c r="F354" s="92"/>
      <c r="J354" s="92"/>
      <c r="K354" s="92"/>
      <c r="L354" s="92"/>
      <c r="M354" s="92"/>
      <c r="N354" s="92"/>
      <c r="P354" s="92"/>
      <c r="Q354" s="92"/>
    </row>
    <row r="355" spans="2:17">
      <c r="B355" s="92"/>
      <c r="C355" s="92"/>
      <c r="D355" s="92"/>
      <c r="E355" s="92"/>
      <c r="F355" s="92"/>
      <c r="J355" s="92"/>
      <c r="K355" s="92"/>
      <c r="L355" s="92"/>
      <c r="M355" s="92"/>
      <c r="N355" s="92"/>
      <c r="P355" s="92"/>
      <c r="Q355" s="92"/>
    </row>
    <row r="356" spans="2:17">
      <c r="B356" s="92"/>
      <c r="C356" s="92"/>
      <c r="D356" s="92"/>
      <c r="E356" s="92"/>
      <c r="F356" s="92"/>
      <c r="J356" s="92"/>
      <c r="K356" s="92"/>
      <c r="L356" s="92"/>
      <c r="M356" s="92"/>
      <c r="N356" s="92"/>
      <c r="P356" s="92"/>
      <c r="Q356" s="92"/>
    </row>
    <row r="357" spans="2:17">
      <c r="B357" s="92"/>
      <c r="C357" s="92"/>
      <c r="D357" s="92"/>
      <c r="E357" s="92"/>
      <c r="F357" s="92"/>
      <c r="J357" s="92"/>
      <c r="K357" s="92"/>
      <c r="L357" s="92"/>
      <c r="M357" s="92"/>
      <c r="N357" s="92"/>
      <c r="P357" s="92"/>
      <c r="Q357" s="92"/>
    </row>
    <row r="358" spans="2:17">
      <c r="B358" s="92"/>
      <c r="C358" s="92"/>
      <c r="D358" s="92"/>
      <c r="E358" s="92"/>
      <c r="F358" s="92"/>
      <c r="J358" s="92"/>
      <c r="K358" s="92"/>
      <c r="L358" s="92"/>
      <c r="M358" s="92"/>
      <c r="N358" s="92"/>
      <c r="P358" s="92"/>
      <c r="Q358" s="92"/>
    </row>
    <row r="359" spans="2:17">
      <c r="B359" s="92"/>
      <c r="C359" s="92"/>
      <c r="D359" s="92"/>
      <c r="E359" s="92"/>
      <c r="F359" s="92"/>
      <c r="J359" s="92"/>
      <c r="K359" s="92"/>
      <c r="L359" s="92"/>
      <c r="M359" s="92"/>
      <c r="N359" s="92"/>
      <c r="P359" s="92"/>
      <c r="Q359" s="92"/>
    </row>
    <row r="360" spans="2:17">
      <c r="B360" s="92"/>
      <c r="C360" s="92"/>
      <c r="D360" s="92"/>
      <c r="E360" s="92"/>
      <c r="F360" s="92"/>
      <c r="J360" s="92"/>
      <c r="K360" s="92"/>
      <c r="L360" s="92"/>
      <c r="M360" s="92"/>
      <c r="N360" s="92"/>
      <c r="P360" s="92"/>
      <c r="Q360" s="92"/>
    </row>
    <row r="361" spans="2:17">
      <c r="B361" s="92"/>
      <c r="C361" s="92"/>
      <c r="D361" s="92"/>
      <c r="E361" s="92"/>
      <c r="F361" s="92"/>
      <c r="J361" s="92"/>
      <c r="K361" s="92"/>
      <c r="L361" s="92"/>
      <c r="M361" s="92"/>
      <c r="N361" s="92"/>
      <c r="P361" s="92"/>
      <c r="Q361" s="92"/>
    </row>
    <row r="362" spans="2:17">
      <c r="B362" s="92"/>
      <c r="C362" s="92"/>
      <c r="D362" s="92"/>
      <c r="E362" s="92"/>
      <c r="F362" s="92"/>
      <c r="J362" s="92"/>
      <c r="K362" s="92"/>
      <c r="L362" s="92"/>
      <c r="M362" s="92"/>
      <c r="N362" s="92"/>
      <c r="P362" s="92"/>
      <c r="Q362" s="92"/>
    </row>
    <row r="363" spans="2:17">
      <c r="B363" s="92"/>
      <c r="C363" s="92"/>
      <c r="D363" s="92"/>
      <c r="E363" s="92"/>
      <c r="F363" s="92"/>
      <c r="J363" s="92"/>
      <c r="K363" s="92"/>
      <c r="L363" s="92"/>
      <c r="M363" s="92"/>
      <c r="N363" s="92"/>
      <c r="P363" s="92"/>
      <c r="Q363" s="92"/>
    </row>
    <row r="364" spans="2:17">
      <c r="B364" s="92"/>
      <c r="C364" s="92"/>
      <c r="D364" s="92"/>
      <c r="E364" s="92"/>
      <c r="F364" s="92"/>
      <c r="J364" s="92"/>
      <c r="K364" s="92"/>
      <c r="L364" s="92"/>
      <c r="M364" s="92"/>
      <c r="N364" s="92"/>
      <c r="P364" s="92"/>
      <c r="Q364" s="92"/>
    </row>
    <row r="365" spans="2:17">
      <c r="B365" s="92"/>
      <c r="C365" s="92"/>
      <c r="D365" s="92"/>
      <c r="E365" s="92"/>
      <c r="F365" s="92"/>
      <c r="J365" s="92"/>
      <c r="K365" s="92"/>
      <c r="L365" s="92"/>
      <c r="M365" s="92"/>
      <c r="N365" s="92"/>
      <c r="P365" s="92"/>
      <c r="Q365" s="92"/>
    </row>
    <row r="366" spans="2:17">
      <c r="B366" s="92"/>
      <c r="C366" s="92"/>
      <c r="D366" s="92"/>
      <c r="E366" s="92"/>
      <c r="F366" s="92"/>
      <c r="J366" s="92"/>
      <c r="K366" s="92"/>
      <c r="L366" s="92"/>
      <c r="M366" s="92"/>
      <c r="N366" s="92"/>
      <c r="P366" s="92"/>
      <c r="Q366" s="92"/>
    </row>
    <row r="367" spans="2:17">
      <c r="B367" s="92"/>
      <c r="C367" s="92"/>
      <c r="D367" s="92"/>
      <c r="E367" s="92"/>
      <c r="F367" s="92"/>
      <c r="J367" s="92"/>
      <c r="K367" s="92"/>
      <c r="L367" s="92"/>
      <c r="M367" s="92"/>
      <c r="N367" s="92"/>
      <c r="P367" s="92"/>
      <c r="Q367" s="92"/>
    </row>
    <row r="368" spans="2:17">
      <c r="B368" s="92"/>
      <c r="C368" s="92"/>
      <c r="D368" s="92"/>
      <c r="E368" s="92"/>
      <c r="F368" s="92"/>
      <c r="J368" s="92"/>
      <c r="K368" s="92"/>
      <c r="L368" s="92"/>
      <c r="M368" s="92"/>
      <c r="N368" s="92"/>
      <c r="P368" s="92"/>
      <c r="Q368" s="92"/>
    </row>
    <row r="369" spans="2:17">
      <c r="B369" s="92"/>
      <c r="C369" s="92"/>
      <c r="D369" s="92"/>
      <c r="E369" s="92"/>
      <c r="F369" s="92"/>
      <c r="J369" s="92"/>
      <c r="K369" s="92"/>
      <c r="L369" s="92"/>
      <c r="M369" s="92"/>
      <c r="N369" s="92"/>
      <c r="P369" s="92"/>
      <c r="Q369" s="92"/>
    </row>
    <row r="370" spans="2:17">
      <c r="B370" s="92"/>
      <c r="C370" s="92"/>
      <c r="D370" s="92"/>
      <c r="E370" s="92"/>
      <c r="F370" s="92"/>
      <c r="J370" s="92"/>
      <c r="K370" s="92"/>
      <c r="L370" s="92"/>
      <c r="M370" s="92"/>
      <c r="N370" s="92"/>
      <c r="P370" s="92"/>
      <c r="Q370" s="92"/>
    </row>
    <row r="371" spans="2:17">
      <c r="B371" s="92"/>
      <c r="C371" s="92"/>
      <c r="D371" s="92"/>
      <c r="E371" s="92"/>
      <c r="F371" s="92"/>
      <c r="J371" s="92"/>
      <c r="K371" s="92"/>
      <c r="L371" s="92"/>
      <c r="M371" s="92"/>
      <c r="N371" s="92"/>
      <c r="P371" s="92"/>
      <c r="Q371" s="92"/>
    </row>
    <row r="372" spans="2:17">
      <c r="B372" s="92"/>
      <c r="C372" s="92"/>
      <c r="D372" s="92"/>
      <c r="E372" s="92"/>
      <c r="F372" s="92"/>
      <c r="J372" s="92"/>
      <c r="K372" s="92"/>
      <c r="L372" s="92"/>
      <c r="M372" s="92"/>
      <c r="N372" s="92"/>
      <c r="P372" s="92"/>
      <c r="Q372" s="92"/>
    </row>
    <row r="373" spans="2:17">
      <c r="B373" s="92"/>
      <c r="C373" s="92"/>
      <c r="D373" s="92"/>
      <c r="E373" s="92"/>
      <c r="F373" s="92"/>
      <c r="J373" s="92"/>
      <c r="K373" s="92"/>
      <c r="L373" s="92"/>
      <c r="M373" s="92"/>
      <c r="N373" s="92"/>
      <c r="P373" s="92"/>
      <c r="Q373" s="92"/>
    </row>
    <row r="374" spans="2:17">
      <c r="B374" s="92"/>
      <c r="C374" s="92"/>
      <c r="D374" s="92"/>
      <c r="E374" s="92"/>
      <c r="F374" s="92"/>
      <c r="J374" s="92"/>
      <c r="K374" s="92"/>
      <c r="L374" s="92"/>
      <c r="M374" s="92"/>
      <c r="N374" s="92"/>
      <c r="P374" s="92"/>
      <c r="Q374" s="92"/>
    </row>
    <row r="375" spans="2:17">
      <c r="B375" s="92"/>
      <c r="C375" s="92"/>
      <c r="D375" s="92"/>
      <c r="E375" s="92"/>
      <c r="F375" s="92"/>
      <c r="J375" s="92"/>
      <c r="K375" s="92"/>
      <c r="L375" s="92"/>
      <c r="M375" s="92"/>
      <c r="N375" s="92"/>
      <c r="P375" s="92"/>
      <c r="Q375" s="92"/>
    </row>
    <row r="376" spans="2:17">
      <c r="B376" s="92"/>
      <c r="C376" s="92"/>
      <c r="D376" s="92"/>
      <c r="E376" s="92"/>
      <c r="F376" s="92"/>
      <c r="J376" s="92"/>
      <c r="K376" s="92"/>
      <c r="L376" s="92"/>
      <c r="M376" s="92"/>
      <c r="N376" s="92"/>
      <c r="P376" s="92"/>
      <c r="Q376" s="92"/>
    </row>
    <row r="377" spans="2:17">
      <c r="B377" s="92"/>
      <c r="C377" s="92"/>
      <c r="D377" s="92"/>
      <c r="E377" s="92"/>
      <c r="F377" s="92"/>
      <c r="J377" s="92"/>
      <c r="K377" s="92"/>
      <c r="L377" s="92"/>
      <c r="M377" s="92"/>
      <c r="N377" s="92"/>
      <c r="P377" s="92"/>
      <c r="Q377" s="92"/>
    </row>
    <row r="378" spans="2:17">
      <c r="B378" s="92"/>
      <c r="C378" s="92"/>
      <c r="D378" s="92"/>
      <c r="E378" s="92"/>
      <c r="F378" s="92"/>
      <c r="J378" s="92"/>
      <c r="K378" s="92"/>
      <c r="L378" s="92"/>
      <c r="M378" s="92"/>
      <c r="N378" s="92"/>
      <c r="P378" s="92"/>
      <c r="Q378" s="92"/>
    </row>
    <row r="379" spans="2:17">
      <c r="B379" s="92"/>
      <c r="C379" s="92"/>
      <c r="D379" s="92"/>
      <c r="E379" s="92"/>
      <c r="F379" s="92"/>
      <c r="J379" s="92"/>
      <c r="K379" s="92"/>
      <c r="L379" s="92"/>
      <c r="M379" s="92"/>
      <c r="N379" s="92"/>
      <c r="P379" s="92"/>
      <c r="Q379" s="92"/>
    </row>
    <row r="380" spans="2:17">
      <c r="B380" s="92"/>
      <c r="C380" s="92"/>
      <c r="D380" s="92"/>
      <c r="E380" s="92"/>
      <c r="F380" s="92"/>
      <c r="J380" s="92"/>
      <c r="K380" s="92"/>
      <c r="L380" s="92"/>
      <c r="M380" s="92"/>
      <c r="N380" s="92"/>
      <c r="P380" s="92"/>
      <c r="Q380" s="92"/>
    </row>
    <row r="381" spans="2:17">
      <c r="B381" s="92"/>
      <c r="C381" s="92"/>
      <c r="D381" s="92"/>
      <c r="E381" s="92"/>
      <c r="F381" s="92"/>
      <c r="J381" s="92"/>
      <c r="K381" s="92"/>
      <c r="L381" s="92"/>
      <c r="M381" s="92"/>
      <c r="N381" s="92"/>
      <c r="P381" s="92"/>
      <c r="Q381" s="92"/>
    </row>
    <row r="382" spans="2:17">
      <c r="B382" s="92"/>
      <c r="C382" s="92"/>
      <c r="D382" s="92"/>
      <c r="E382" s="92"/>
      <c r="F382" s="92"/>
      <c r="J382" s="92"/>
      <c r="K382" s="92"/>
      <c r="L382" s="92"/>
      <c r="M382" s="92"/>
      <c r="N382" s="92"/>
      <c r="P382" s="92"/>
      <c r="Q382" s="92"/>
    </row>
    <row r="383" spans="2:17">
      <c r="B383" s="92"/>
      <c r="C383" s="92"/>
      <c r="D383" s="92"/>
      <c r="E383" s="92"/>
      <c r="F383" s="92"/>
      <c r="J383" s="92"/>
      <c r="K383" s="92"/>
      <c r="L383" s="92"/>
      <c r="M383" s="92"/>
      <c r="N383" s="92"/>
      <c r="P383" s="92"/>
      <c r="Q383" s="92"/>
    </row>
    <row r="384" spans="2:17">
      <c r="B384" s="92"/>
      <c r="C384" s="92"/>
      <c r="D384" s="92"/>
      <c r="E384" s="92"/>
      <c r="F384" s="92"/>
      <c r="J384" s="92"/>
      <c r="K384" s="92"/>
      <c r="L384" s="92"/>
      <c r="M384" s="92"/>
      <c r="N384" s="92"/>
      <c r="P384" s="92"/>
      <c r="Q384" s="92"/>
    </row>
    <row r="385" spans="2:17">
      <c r="B385" s="92"/>
      <c r="C385" s="92"/>
      <c r="D385" s="92"/>
      <c r="E385" s="92"/>
      <c r="F385" s="92"/>
      <c r="J385" s="92"/>
      <c r="K385" s="92"/>
      <c r="L385" s="92"/>
      <c r="M385" s="92"/>
      <c r="N385" s="92"/>
      <c r="P385" s="92"/>
      <c r="Q385" s="92"/>
    </row>
    <row r="386" spans="2:17">
      <c r="B386" s="92"/>
      <c r="C386" s="92"/>
      <c r="D386" s="92"/>
      <c r="E386" s="92"/>
      <c r="F386" s="92"/>
      <c r="J386" s="92"/>
      <c r="K386" s="92"/>
      <c r="L386" s="92"/>
      <c r="M386" s="92"/>
      <c r="N386" s="92"/>
      <c r="P386" s="92"/>
      <c r="Q386" s="92"/>
    </row>
    <row r="387" spans="2:17">
      <c r="B387" s="92"/>
      <c r="C387" s="92"/>
      <c r="D387" s="92"/>
      <c r="E387" s="92"/>
      <c r="F387" s="92"/>
      <c r="J387" s="92"/>
      <c r="K387" s="92"/>
      <c r="L387" s="92"/>
      <c r="M387" s="92"/>
      <c r="N387" s="92"/>
      <c r="P387" s="92"/>
      <c r="Q387" s="92"/>
    </row>
    <row r="388" spans="2:17">
      <c r="B388" s="92"/>
      <c r="C388" s="92"/>
      <c r="D388" s="92"/>
      <c r="E388" s="92"/>
      <c r="F388" s="92"/>
      <c r="J388" s="92"/>
      <c r="K388" s="92"/>
      <c r="L388" s="92"/>
      <c r="M388" s="92"/>
      <c r="N388" s="92"/>
      <c r="P388" s="92"/>
      <c r="Q388" s="92"/>
    </row>
    <row r="389" spans="2:17">
      <c r="B389" s="92"/>
      <c r="C389" s="92"/>
      <c r="D389" s="92"/>
      <c r="E389" s="92"/>
      <c r="F389" s="92"/>
      <c r="J389" s="92"/>
      <c r="K389" s="92"/>
      <c r="L389" s="92"/>
      <c r="M389" s="92"/>
      <c r="N389" s="92"/>
      <c r="P389" s="92"/>
      <c r="Q389" s="92"/>
    </row>
    <row r="390" spans="2:17">
      <c r="B390" s="92"/>
      <c r="C390" s="92"/>
      <c r="D390" s="92"/>
      <c r="E390" s="92"/>
      <c r="F390" s="92"/>
      <c r="J390" s="92"/>
      <c r="K390" s="92"/>
      <c r="L390" s="92"/>
      <c r="M390" s="92"/>
      <c r="N390" s="92"/>
      <c r="P390" s="92"/>
      <c r="Q390" s="92"/>
    </row>
    <row r="391" spans="2:17">
      <c r="B391" s="92"/>
      <c r="C391" s="92"/>
      <c r="D391" s="92"/>
      <c r="E391" s="92"/>
      <c r="F391" s="92"/>
      <c r="J391" s="92"/>
      <c r="K391" s="92"/>
      <c r="L391" s="92"/>
      <c r="M391" s="92"/>
      <c r="N391" s="92"/>
      <c r="P391" s="92"/>
      <c r="Q391" s="92"/>
    </row>
    <row r="392" spans="2:17">
      <c r="B392" s="92"/>
      <c r="C392" s="92"/>
      <c r="D392" s="92"/>
      <c r="E392" s="92"/>
      <c r="F392" s="92"/>
      <c r="J392" s="92"/>
      <c r="K392" s="92"/>
      <c r="L392" s="92"/>
      <c r="M392" s="92"/>
      <c r="N392" s="92"/>
      <c r="P392" s="92"/>
      <c r="Q392" s="92"/>
    </row>
    <row r="393" spans="2:17">
      <c r="B393" s="92"/>
      <c r="C393" s="92"/>
      <c r="D393" s="92"/>
      <c r="E393" s="92"/>
      <c r="F393" s="92"/>
      <c r="J393" s="92"/>
      <c r="K393" s="92"/>
      <c r="L393" s="92"/>
      <c r="M393" s="92"/>
      <c r="N393" s="92"/>
      <c r="P393" s="92"/>
      <c r="Q393" s="92"/>
    </row>
    <row r="394" spans="2:17">
      <c r="B394" s="92"/>
      <c r="C394" s="92"/>
      <c r="D394" s="92"/>
      <c r="E394" s="92"/>
      <c r="F394" s="92"/>
      <c r="J394" s="92"/>
      <c r="K394" s="92"/>
      <c r="L394" s="92"/>
      <c r="M394" s="92"/>
      <c r="N394" s="92"/>
      <c r="P394" s="92"/>
      <c r="Q394" s="92"/>
    </row>
    <row r="395" spans="2:17">
      <c r="B395" s="92"/>
      <c r="C395" s="92"/>
      <c r="D395" s="92"/>
      <c r="E395" s="92"/>
      <c r="F395" s="92"/>
      <c r="J395" s="92"/>
      <c r="K395" s="92"/>
      <c r="L395" s="92"/>
      <c r="M395" s="92"/>
      <c r="N395" s="92"/>
      <c r="P395" s="92"/>
      <c r="Q395" s="92"/>
    </row>
    <row r="396" spans="2:17">
      <c r="B396" s="92"/>
      <c r="C396" s="92"/>
      <c r="D396" s="92"/>
      <c r="E396" s="92"/>
      <c r="F396" s="92"/>
      <c r="J396" s="92"/>
      <c r="K396" s="92"/>
      <c r="L396" s="92"/>
      <c r="M396" s="92"/>
      <c r="N396" s="92"/>
      <c r="P396" s="92"/>
      <c r="Q396" s="92"/>
    </row>
    <row r="397" spans="2:17">
      <c r="B397" s="92"/>
      <c r="C397" s="92"/>
      <c r="D397" s="92"/>
      <c r="E397" s="92"/>
      <c r="F397" s="92"/>
      <c r="J397" s="92"/>
      <c r="K397" s="92"/>
      <c r="L397" s="92"/>
      <c r="M397" s="92"/>
      <c r="N397" s="92"/>
      <c r="P397" s="92"/>
      <c r="Q397" s="92"/>
    </row>
    <row r="398" spans="2:17">
      <c r="B398" s="92"/>
      <c r="C398" s="92"/>
      <c r="D398" s="92"/>
      <c r="E398" s="92"/>
      <c r="F398" s="92"/>
      <c r="J398" s="92"/>
      <c r="K398" s="92"/>
      <c r="L398" s="92"/>
      <c r="M398" s="92"/>
      <c r="N398" s="92"/>
      <c r="P398" s="92"/>
      <c r="Q398" s="92"/>
    </row>
    <row r="399" spans="2:17">
      <c r="B399" s="92"/>
      <c r="C399" s="92"/>
      <c r="D399" s="92"/>
      <c r="E399" s="92"/>
      <c r="F399" s="92"/>
      <c r="J399" s="92"/>
      <c r="K399" s="92"/>
      <c r="L399" s="92"/>
      <c r="M399" s="92"/>
      <c r="N399" s="92"/>
      <c r="P399" s="92"/>
      <c r="Q399" s="92"/>
    </row>
    <row r="400" spans="2:17">
      <c r="B400" s="92"/>
      <c r="C400" s="92"/>
      <c r="D400" s="92"/>
      <c r="E400" s="92"/>
      <c r="F400" s="92"/>
      <c r="J400" s="92"/>
      <c r="K400" s="92"/>
      <c r="L400" s="92"/>
      <c r="M400" s="92"/>
      <c r="N400" s="92"/>
      <c r="P400" s="92"/>
      <c r="Q400" s="92"/>
    </row>
    <row r="401" spans="2:17">
      <c r="B401" s="92"/>
      <c r="C401" s="92"/>
      <c r="D401" s="92"/>
      <c r="E401" s="92"/>
      <c r="F401" s="92"/>
      <c r="J401" s="92"/>
      <c r="K401" s="92"/>
      <c r="L401" s="92"/>
      <c r="M401" s="92"/>
      <c r="N401" s="92"/>
      <c r="P401" s="92"/>
      <c r="Q401" s="92"/>
    </row>
    <row r="402" spans="2:17">
      <c r="B402" s="92"/>
      <c r="C402" s="92"/>
      <c r="D402" s="92"/>
      <c r="E402" s="92"/>
      <c r="F402" s="92"/>
      <c r="J402" s="92"/>
      <c r="K402" s="92"/>
      <c r="L402" s="92"/>
      <c r="M402" s="92"/>
      <c r="N402" s="92"/>
      <c r="P402" s="92"/>
      <c r="Q402" s="92"/>
    </row>
    <row r="403" spans="2:17">
      <c r="B403" s="92"/>
      <c r="C403" s="92"/>
      <c r="D403" s="92"/>
      <c r="E403" s="92"/>
      <c r="F403" s="92"/>
      <c r="J403" s="92"/>
      <c r="K403" s="92"/>
      <c r="L403" s="92"/>
      <c r="M403" s="92"/>
      <c r="N403" s="92"/>
      <c r="P403" s="92"/>
      <c r="Q403" s="92"/>
    </row>
    <row r="404" spans="2:17">
      <c r="B404" s="92"/>
      <c r="C404" s="92"/>
      <c r="D404" s="92"/>
      <c r="E404" s="92"/>
      <c r="F404" s="92"/>
      <c r="J404" s="92"/>
      <c r="K404" s="92"/>
      <c r="L404" s="92"/>
      <c r="M404" s="92"/>
      <c r="N404" s="92"/>
      <c r="P404" s="92"/>
      <c r="Q404" s="92"/>
    </row>
    <row r="405" spans="2:17">
      <c r="B405" s="92"/>
      <c r="C405" s="92"/>
      <c r="D405" s="92"/>
      <c r="E405" s="92"/>
      <c r="F405" s="92"/>
      <c r="J405" s="92"/>
      <c r="K405" s="92"/>
      <c r="L405" s="92"/>
      <c r="M405" s="92"/>
      <c r="N405" s="92"/>
      <c r="P405" s="92"/>
      <c r="Q405" s="92"/>
    </row>
    <row r="406" spans="2:17">
      <c r="B406" s="92"/>
      <c r="C406" s="92"/>
      <c r="D406" s="92"/>
      <c r="E406" s="92"/>
      <c r="F406" s="92"/>
      <c r="J406" s="92"/>
      <c r="K406" s="92"/>
      <c r="L406" s="92"/>
      <c r="M406" s="92"/>
      <c r="N406" s="92"/>
      <c r="P406" s="92"/>
      <c r="Q406" s="92"/>
    </row>
    <row r="407" spans="2:17">
      <c r="B407" s="92"/>
      <c r="C407" s="92"/>
      <c r="D407" s="92"/>
      <c r="E407" s="92"/>
      <c r="F407" s="92"/>
      <c r="J407" s="92"/>
      <c r="K407" s="92"/>
      <c r="L407" s="92"/>
      <c r="M407" s="92"/>
      <c r="N407" s="92"/>
      <c r="P407" s="92"/>
      <c r="Q407" s="92"/>
    </row>
    <row r="408" spans="2:17">
      <c r="B408" s="92"/>
      <c r="C408" s="92"/>
      <c r="D408" s="92"/>
      <c r="E408" s="92"/>
      <c r="F408" s="92"/>
      <c r="J408" s="92"/>
      <c r="K408" s="92"/>
      <c r="L408" s="92"/>
      <c r="M408" s="92"/>
      <c r="N408" s="92"/>
      <c r="P408" s="92"/>
      <c r="Q408" s="92"/>
    </row>
    <row r="409" spans="2:17">
      <c r="B409" s="92"/>
      <c r="C409" s="92"/>
      <c r="D409" s="92"/>
      <c r="E409" s="92"/>
      <c r="F409" s="92"/>
      <c r="J409" s="92"/>
      <c r="K409" s="92"/>
      <c r="L409" s="92"/>
      <c r="M409" s="92"/>
      <c r="N409" s="92"/>
      <c r="P409" s="92"/>
      <c r="Q409" s="92"/>
    </row>
    <row r="410" spans="2:17">
      <c r="B410" s="92"/>
      <c r="C410" s="92"/>
      <c r="D410" s="92"/>
      <c r="E410" s="92"/>
      <c r="F410" s="92"/>
      <c r="J410" s="92"/>
      <c r="K410" s="92"/>
      <c r="L410" s="92"/>
      <c r="M410" s="92"/>
      <c r="N410" s="92"/>
      <c r="P410" s="92"/>
      <c r="Q410" s="92"/>
    </row>
    <row r="411" spans="2:17">
      <c r="B411" s="92"/>
      <c r="C411" s="92"/>
      <c r="D411" s="92"/>
      <c r="E411" s="92"/>
      <c r="F411" s="92"/>
      <c r="J411" s="92"/>
      <c r="K411" s="92"/>
      <c r="L411" s="92"/>
      <c r="M411" s="92"/>
      <c r="N411" s="92"/>
      <c r="P411" s="92"/>
      <c r="Q411" s="92"/>
    </row>
    <row r="412" spans="2:17">
      <c r="B412" s="92"/>
      <c r="C412" s="92"/>
      <c r="D412" s="92"/>
      <c r="E412" s="92"/>
      <c r="F412" s="92"/>
      <c r="J412" s="92"/>
      <c r="K412" s="92"/>
      <c r="L412" s="92"/>
      <c r="M412" s="92"/>
      <c r="N412" s="92"/>
      <c r="P412" s="92"/>
      <c r="Q412" s="92"/>
    </row>
    <row r="413" spans="2:17">
      <c r="B413" s="92"/>
      <c r="C413" s="92"/>
      <c r="D413" s="92"/>
      <c r="E413" s="92"/>
      <c r="F413" s="92"/>
      <c r="J413" s="92"/>
      <c r="K413" s="92"/>
      <c r="L413" s="92"/>
      <c r="M413" s="92"/>
      <c r="N413" s="92"/>
      <c r="P413" s="92"/>
      <c r="Q413" s="92"/>
    </row>
    <row r="414" spans="2:17">
      <c r="B414" s="92"/>
      <c r="C414" s="92"/>
      <c r="D414" s="92"/>
      <c r="E414" s="92"/>
      <c r="F414" s="92"/>
      <c r="J414" s="92"/>
      <c r="K414" s="92"/>
      <c r="L414" s="92"/>
      <c r="M414" s="92"/>
      <c r="N414" s="92"/>
      <c r="P414" s="92"/>
      <c r="Q414" s="92"/>
    </row>
    <row r="415" spans="2:17">
      <c r="B415" s="92"/>
      <c r="C415" s="92"/>
      <c r="D415" s="92"/>
      <c r="E415" s="92"/>
      <c r="F415" s="92"/>
      <c r="J415" s="92"/>
      <c r="K415" s="92"/>
      <c r="L415" s="92"/>
      <c r="M415" s="92"/>
      <c r="N415" s="92"/>
      <c r="P415" s="92"/>
      <c r="Q415" s="92"/>
    </row>
    <row r="416" spans="2:17">
      <c r="B416" s="92"/>
      <c r="C416" s="92"/>
      <c r="D416" s="92"/>
      <c r="E416" s="92"/>
      <c r="F416" s="92"/>
      <c r="J416" s="92"/>
      <c r="K416" s="92"/>
      <c r="L416" s="92"/>
      <c r="M416" s="92"/>
      <c r="N416" s="92"/>
      <c r="P416" s="92"/>
      <c r="Q416" s="92"/>
    </row>
    <row r="417" spans="2:17">
      <c r="B417" s="92"/>
      <c r="C417" s="92"/>
      <c r="D417" s="92"/>
      <c r="E417" s="92"/>
      <c r="F417" s="92"/>
      <c r="J417" s="92"/>
      <c r="K417" s="92"/>
      <c r="L417" s="92"/>
      <c r="M417" s="92"/>
      <c r="N417" s="92"/>
      <c r="P417" s="92"/>
      <c r="Q417" s="92"/>
    </row>
    <row r="418" spans="2:17">
      <c r="B418" s="92"/>
      <c r="C418" s="92"/>
      <c r="D418" s="92"/>
      <c r="E418" s="92"/>
      <c r="F418" s="92"/>
      <c r="J418" s="92"/>
      <c r="K418" s="92"/>
      <c r="L418" s="92"/>
      <c r="M418" s="92"/>
      <c r="N418" s="92"/>
      <c r="P418" s="92"/>
      <c r="Q418" s="92"/>
    </row>
    <row r="419" spans="2:17">
      <c r="B419" s="92"/>
      <c r="C419" s="92"/>
      <c r="D419" s="92"/>
      <c r="E419" s="92"/>
      <c r="F419" s="92"/>
      <c r="J419" s="92"/>
      <c r="K419" s="92"/>
      <c r="L419" s="92"/>
      <c r="M419" s="92"/>
      <c r="N419" s="92"/>
      <c r="P419" s="92"/>
      <c r="Q419" s="92"/>
    </row>
    <row r="420" spans="2:17">
      <c r="B420" s="92"/>
      <c r="C420" s="92"/>
      <c r="D420" s="92"/>
      <c r="E420" s="92"/>
      <c r="F420" s="92"/>
      <c r="J420" s="92"/>
      <c r="K420" s="92"/>
      <c r="L420" s="92"/>
      <c r="M420" s="92"/>
      <c r="N420" s="92"/>
      <c r="P420" s="92"/>
      <c r="Q420" s="92"/>
    </row>
    <row r="421" spans="2:17">
      <c r="B421" s="92"/>
      <c r="C421" s="92"/>
      <c r="D421" s="92"/>
      <c r="E421" s="92"/>
      <c r="F421" s="92"/>
      <c r="J421" s="92"/>
      <c r="K421" s="92"/>
      <c r="L421" s="92"/>
      <c r="M421" s="92"/>
      <c r="N421" s="92"/>
      <c r="P421" s="92"/>
      <c r="Q421" s="92"/>
    </row>
    <row r="422" spans="2:17">
      <c r="B422" s="92"/>
      <c r="C422" s="92"/>
      <c r="D422" s="92"/>
      <c r="E422" s="92"/>
      <c r="F422" s="92"/>
      <c r="J422" s="92"/>
      <c r="K422" s="92"/>
      <c r="L422" s="92"/>
      <c r="M422" s="92"/>
      <c r="N422" s="92"/>
      <c r="P422" s="92"/>
      <c r="Q422" s="92"/>
    </row>
    <row r="423" spans="2:17">
      <c r="B423" s="92"/>
      <c r="C423" s="92"/>
      <c r="D423" s="92"/>
      <c r="E423" s="92"/>
      <c r="F423" s="92"/>
      <c r="J423" s="92"/>
      <c r="K423" s="92"/>
      <c r="L423" s="92"/>
      <c r="M423" s="92"/>
      <c r="N423" s="92"/>
      <c r="P423" s="92"/>
      <c r="Q423" s="92"/>
    </row>
    <row r="424" spans="2:17">
      <c r="B424" s="92"/>
      <c r="C424" s="92"/>
      <c r="D424" s="92"/>
      <c r="E424" s="92"/>
      <c r="F424" s="92"/>
      <c r="J424" s="92"/>
      <c r="K424" s="92"/>
      <c r="L424" s="92"/>
      <c r="M424" s="92"/>
      <c r="N424" s="92"/>
      <c r="P424" s="92"/>
      <c r="Q424" s="92"/>
    </row>
    <row r="425" spans="2:17">
      <c r="B425" s="92"/>
      <c r="C425" s="92"/>
      <c r="D425" s="92"/>
      <c r="E425" s="92"/>
      <c r="F425" s="92"/>
      <c r="J425" s="92"/>
      <c r="K425" s="92"/>
      <c r="L425" s="92"/>
      <c r="M425" s="92"/>
      <c r="N425" s="92"/>
      <c r="P425" s="92"/>
      <c r="Q425" s="92"/>
    </row>
    <row r="426" spans="2:17">
      <c r="B426" s="92"/>
      <c r="C426" s="92"/>
      <c r="D426" s="92"/>
      <c r="E426" s="92"/>
      <c r="F426" s="92"/>
      <c r="J426" s="92"/>
      <c r="K426" s="92"/>
      <c r="L426" s="92"/>
      <c r="M426" s="92"/>
      <c r="N426" s="92"/>
      <c r="P426" s="92"/>
      <c r="Q426" s="92"/>
    </row>
    <row r="427" spans="2:17">
      <c r="B427" s="92"/>
      <c r="C427" s="92"/>
      <c r="D427" s="92"/>
      <c r="E427" s="92"/>
      <c r="F427" s="92"/>
      <c r="J427" s="92"/>
      <c r="K427" s="92"/>
      <c r="L427" s="92"/>
      <c r="M427" s="92"/>
      <c r="N427" s="92"/>
      <c r="P427" s="92"/>
      <c r="Q427" s="92"/>
    </row>
    <row r="428" spans="2:17">
      <c r="B428" s="92"/>
      <c r="C428" s="92"/>
      <c r="D428" s="92"/>
      <c r="E428" s="92"/>
      <c r="F428" s="92"/>
      <c r="J428" s="92"/>
      <c r="K428" s="92"/>
      <c r="L428" s="92"/>
      <c r="M428" s="92"/>
      <c r="N428" s="92"/>
      <c r="P428" s="92"/>
      <c r="Q428" s="92"/>
    </row>
    <row r="429" spans="2:17">
      <c r="B429" s="92"/>
      <c r="C429" s="92"/>
      <c r="D429" s="92"/>
      <c r="E429" s="92"/>
      <c r="F429" s="92"/>
      <c r="J429" s="92"/>
      <c r="K429" s="92"/>
      <c r="L429" s="92"/>
      <c r="M429" s="92"/>
      <c r="N429" s="92"/>
      <c r="P429" s="92"/>
      <c r="Q429" s="92"/>
    </row>
    <row r="430" spans="2:17">
      <c r="B430" s="92"/>
      <c r="C430" s="92"/>
      <c r="D430" s="92"/>
      <c r="E430" s="92"/>
      <c r="F430" s="92"/>
      <c r="J430" s="92"/>
      <c r="K430" s="92"/>
      <c r="L430" s="92"/>
      <c r="M430" s="92"/>
      <c r="N430" s="92"/>
      <c r="P430" s="92"/>
      <c r="Q430" s="92"/>
    </row>
    <row r="431" spans="2:17">
      <c r="B431" s="92"/>
      <c r="C431" s="92"/>
      <c r="D431" s="92"/>
      <c r="E431" s="92"/>
      <c r="F431" s="92"/>
      <c r="J431" s="92"/>
      <c r="K431" s="92"/>
      <c r="L431" s="92"/>
      <c r="M431" s="92"/>
      <c r="N431" s="92"/>
      <c r="P431" s="92"/>
      <c r="Q431" s="92"/>
    </row>
    <row r="432" spans="2:17">
      <c r="B432" s="92"/>
      <c r="C432" s="92"/>
      <c r="D432" s="92"/>
      <c r="E432" s="92"/>
      <c r="F432" s="92"/>
      <c r="J432" s="92"/>
      <c r="K432" s="92"/>
      <c r="L432" s="92"/>
      <c r="M432" s="92"/>
      <c r="N432" s="92"/>
      <c r="P432" s="92"/>
      <c r="Q432" s="92"/>
    </row>
    <row r="433" spans="2:17">
      <c r="B433" s="92"/>
      <c r="C433" s="92"/>
      <c r="D433" s="92"/>
      <c r="E433" s="92"/>
      <c r="F433" s="92"/>
      <c r="J433" s="92"/>
      <c r="K433" s="92"/>
      <c r="L433" s="92"/>
      <c r="M433" s="92"/>
      <c r="N433" s="92"/>
      <c r="P433" s="92"/>
      <c r="Q433" s="92"/>
    </row>
    <row r="434" spans="2:17">
      <c r="B434" s="92"/>
      <c r="C434" s="92"/>
      <c r="D434" s="92"/>
      <c r="E434" s="92"/>
      <c r="F434" s="92"/>
      <c r="J434" s="92"/>
      <c r="K434" s="92"/>
      <c r="L434" s="92"/>
      <c r="M434" s="92"/>
      <c r="N434" s="92"/>
      <c r="P434" s="92"/>
      <c r="Q434" s="92"/>
    </row>
    <row r="435" spans="2:17">
      <c r="B435" s="92"/>
      <c r="C435" s="92"/>
      <c r="D435" s="92"/>
      <c r="E435" s="92"/>
      <c r="F435" s="92"/>
      <c r="J435" s="92"/>
      <c r="K435" s="92"/>
      <c r="L435" s="92"/>
      <c r="M435" s="92"/>
      <c r="N435" s="92"/>
      <c r="P435" s="92"/>
      <c r="Q435" s="92"/>
    </row>
    <row r="436" spans="2:17">
      <c r="B436" s="92"/>
      <c r="C436" s="92"/>
      <c r="D436" s="92"/>
      <c r="E436" s="92"/>
      <c r="F436" s="92"/>
      <c r="J436" s="92"/>
      <c r="K436" s="92"/>
      <c r="L436" s="92"/>
      <c r="M436" s="92"/>
      <c r="N436" s="92"/>
      <c r="P436" s="92"/>
      <c r="Q436" s="92"/>
    </row>
    <row r="437" spans="2:17">
      <c r="B437" s="92"/>
      <c r="C437" s="92"/>
      <c r="D437" s="92"/>
      <c r="E437" s="92"/>
      <c r="F437" s="92"/>
      <c r="J437" s="92"/>
      <c r="K437" s="92"/>
      <c r="L437" s="92"/>
      <c r="M437" s="92"/>
      <c r="N437" s="92"/>
      <c r="P437" s="92"/>
      <c r="Q437" s="92"/>
    </row>
    <row r="438" spans="2:17">
      <c r="B438" s="92"/>
      <c r="C438" s="92"/>
      <c r="D438" s="92"/>
      <c r="E438" s="92"/>
      <c r="F438" s="92"/>
      <c r="J438" s="92"/>
      <c r="K438" s="92"/>
      <c r="L438" s="92"/>
      <c r="M438" s="92"/>
      <c r="N438" s="92"/>
      <c r="P438" s="92"/>
      <c r="Q438" s="92"/>
    </row>
    <row r="439" spans="2:17">
      <c r="B439" s="92"/>
      <c r="C439" s="92"/>
      <c r="D439" s="92"/>
      <c r="E439" s="92"/>
      <c r="F439" s="92"/>
      <c r="J439" s="92"/>
      <c r="K439" s="92"/>
      <c r="L439" s="92"/>
      <c r="M439" s="92"/>
      <c r="N439" s="92"/>
      <c r="P439" s="92"/>
      <c r="Q439" s="92"/>
    </row>
    <row r="440" spans="2:17">
      <c r="B440" s="92"/>
      <c r="C440" s="92"/>
      <c r="D440" s="92"/>
      <c r="E440" s="92"/>
      <c r="F440" s="92"/>
      <c r="J440" s="92"/>
      <c r="K440" s="92"/>
      <c r="L440" s="92"/>
      <c r="M440" s="92"/>
      <c r="N440" s="92"/>
      <c r="P440" s="92"/>
      <c r="Q440" s="92"/>
    </row>
    <row r="441" spans="2:17">
      <c r="B441" s="92"/>
      <c r="C441" s="92"/>
      <c r="D441" s="92"/>
      <c r="E441" s="92"/>
      <c r="F441" s="92"/>
      <c r="J441" s="92"/>
      <c r="K441" s="92"/>
      <c r="L441" s="92"/>
      <c r="M441" s="92"/>
      <c r="N441" s="92"/>
      <c r="P441" s="92"/>
      <c r="Q441" s="92"/>
    </row>
    <row r="442" spans="2:17">
      <c r="B442" s="92"/>
      <c r="C442" s="92"/>
      <c r="D442" s="92"/>
      <c r="E442" s="92"/>
      <c r="F442" s="92"/>
      <c r="J442" s="92"/>
      <c r="K442" s="92"/>
      <c r="L442" s="92"/>
      <c r="M442" s="92"/>
      <c r="N442" s="92"/>
      <c r="P442" s="92"/>
      <c r="Q442" s="92"/>
    </row>
    <row r="443" spans="2:17">
      <c r="B443" s="92"/>
      <c r="C443" s="92"/>
      <c r="D443" s="92"/>
      <c r="E443" s="92"/>
      <c r="F443" s="92"/>
      <c r="J443" s="92"/>
      <c r="K443" s="92"/>
      <c r="L443" s="92"/>
      <c r="M443" s="92"/>
      <c r="N443" s="92"/>
      <c r="P443" s="92"/>
      <c r="Q443" s="92"/>
    </row>
    <row r="444" spans="2:17">
      <c r="B444" s="92"/>
      <c r="C444" s="92"/>
      <c r="D444" s="92"/>
      <c r="E444" s="92"/>
      <c r="F444" s="92"/>
      <c r="J444" s="92"/>
      <c r="K444" s="92"/>
      <c r="L444" s="92"/>
      <c r="M444" s="92"/>
      <c r="N444" s="92"/>
      <c r="P444" s="92"/>
      <c r="Q444" s="92"/>
    </row>
    <row r="445" spans="2:17">
      <c r="B445" s="92"/>
      <c r="C445" s="92"/>
      <c r="D445" s="92"/>
      <c r="E445" s="92"/>
      <c r="F445" s="92"/>
      <c r="J445" s="92"/>
      <c r="K445" s="92"/>
      <c r="L445" s="92"/>
      <c r="M445" s="92"/>
      <c r="N445" s="92"/>
      <c r="P445" s="92"/>
      <c r="Q445" s="92"/>
    </row>
    <row r="446" spans="2:17">
      <c r="B446" s="92"/>
      <c r="C446" s="92"/>
      <c r="D446" s="92"/>
      <c r="E446" s="92"/>
      <c r="F446" s="92"/>
      <c r="J446" s="92"/>
      <c r="K446" s="92"/>
      <c r="L446" s="92"/>
      <c r="M446" s="92"/>
      <c r="N446" s="92"/>
      <c r="P446" s="92"/>
      <c r="Q446" s="92"/>
    </row>
    <row r="447" spans="2:17">
      <c r="B447" s="92"/>
      <c r="C447" s="92"/>
      <c r="D447" s="92"/>
      <c r="E447" s="92"/>
      <c r="F447" s="92"/>
      <c r="J447" s="92"/>
      <c r="K447" s="92"/>
      <c r="L447" s="92"/>
      <c r="M447" s="92"/>
      <c r="N447" s="92"/>
      <c r="P447" s="92"/>
      <c r="Q447" s="92"/>
    </row>
    <row r="448" spans="2:17">
      <c r="B448" s="92"/>
      <c r="C448" s="92"/>
      <c r="D448" s="92"/>
      <c r="E448" s="92"/>
      <c r="F448" s="92"/>
      <c r="J448" s="92"/>
      <c r="K448" s="92"/>
      <c r="L448" s="92"/>
      <c r="M448" s="92"/>
      <c r="N448" s="92"/>
      <c r="P448" s="92"/>
      <c r="Q448" s="92"/>
    </row>
    <row r="449" spans="2:17">
      <c r="B449" s="92"/>
      <c r="C449" s="92"/>
      <c r="D449" s="92"/>
      <c r="E449" s="92"/>
      <c r="F449" s="92"/>
      <c r="J449" s="92"/>
      <c r="K449" s="92"/>
      <c r="L449" s="92"/>
      <c r="M449" s="92"/>
      <c r="N449" s="92"/>
      <c r="P449" s="92"/>
      <c r="Q449" s="92"/>
    </row>
    <row r="450" spans="2:17">
      <c r="B450" s="92"/>
      <c r="C450" s="92"/>
      <c r="D450" s="92"/>
      <c r="E450" s="92"/>
      <c r="F450" s="92"/>
      <c r="J450" s="92"/>
      <c r="K450" s="92"/>
      <c r="L450" s="92"/>
      <c r="M450" s="92"/>
      <c r="N450" s="92"/>
      <c r="P450" s="92"/>
      <c r="Q450" s="92"/>
    </row>
  </sheetData>
  <pageMargins left="0.70866141732283472" right="0.70866141732283472" top="0.74803149606299213" bottom="0.74803149606299213" header="0.31496062992125984" footer="0.31496062992125984"/>
  <pageSetup paperSize="9" scale="67"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5A834-756E-4E36-BA4E-216DD20711B5}">
  <sheetPr codeName="Sheet10">
    <pageSetUpPr fitToPage="1"/>
  </sheetPr>
  <dimension ref="A1:Q66"/>
  <sheetViews>
    <sheetView showGridLines="0" zoomScaleNormal="100" workbookViewId="0">
      <pane ySplit="7" topLeftCell="A64" activePane="bottomLeft" state="frozen"/>
      <selection pane="bottomLeft"/>
    </sheetView>
  </sheetViews>
  <sheetFormatPr defaultColWidth="9" defaultRowHeight="15.75"/>
  <cols>
    <col min="1" max="1" width="28.140625" style="2" customWidth="1"/>
    <col min="2" max="4" width="13.5703125" style="2" customWidth="1"/>
    <col min="5" max="5" width="16.42578125" style="2" customWidth="1"/>
    <col min="6" max="17" width="13.5703125" style="2" customWidth="1"/>
    <col min="18" max="256" width="9" style="2"/>
    <col min="257" max="259" width="11.140625" style="2" bestFit="1" customWidth="1"/>
    <col min="260" max="260" width="8.140625" style="2" bestFit="1" customWidth="1"/>
    <col min="261" max="261" width="16" style="2" customWidth="1"/>
    <col min="262" max="262" width="15.140625" style="2" bestFit="1" customWidth="1"/>
    <col min="263" max="263" width="9" style="2" bestFit="1"/>
    <col min="264" max="264" width="11.42578125" style="2" customWidth="1"/>
    <col min="265" max="265" width="16.5703125" style="2" bestFit="1" customWidth="1"/>
    <col min="266" max="266" width="16.140625" style="2" bestFit="1" customWidth="1"/>
    <col min="267" max="267" width="13" style="2" bestFit="1" customWidth="1"/>
    <col min="268" max="268" width="10.140625" style="2" bestFit="1" customWidth="1"/>
    <col min="269" max="269" width="13.42578125" style="2" customWidth="1"/>
    <col min="270" max="271" width="9.140625" style="2" bestFit="1" customWidth="1"/>
    <col min="272" max="272" width="11.140625" style="2" bestFit="1" customWidth="1"/>
    <col min="273" max="273" width="13.5703125" style="2" customWidth="1"/>
    <col min="274" max="512" width="9" style="2"/>
    <col min="513" max="515" width="11.140625" style="2" bestFit="1" customWidth="1"/>
    <col min="516" max="516" width="8.140625" style="2" bestFit="1" customWidth="1"/>
    <col min="517" max="517" width="16" style="2" customWidth="1"/>
    <col min="518" max="518" width="15.140625" style="2" bestFit="1" customWidth="1"/>
    <col min="519" max="519" width="9" style="2" bestFit="1"/>
    <col min="520" max="520" width="11.42578125" style="2" customWidth="1"/>
    <col min="521" max="521" width="16.5703125" style="2" bestFit="1" customWidth="1"/>
    <col min="522" max="522" width="16.140625" style="2" bestFit="1" customWidth="1"/>
    <col min="523" max="523" width="13" style="2" bestFit="1" customWidth="1"/>
    <col min="524" max="524" width="10.140625" style="2" bestFit="1" customWidth="1"/>
    <col min="525" max="525" width="13.42578125" style="2" customWidth="1"/>
    <col min="526" max="527" width="9.140625" style="2" bestFit="1" customWidth="1"/>
    <col min="528" max="528" width="11.140625" style="2" bestFit="1" customWidth="1"/>
    <col min="529" max="529" width="13.5703125" style="2" customWidth="1"/>
    <col min="530" max="768" width="9" style="2"/>
    <col min="769" max="771" width="11.140625" style="2" bestFit="1" customWidth="1"/>
    <col min="772" max="772" width="8.140625" style="2" bestFit="1" customWidth="1"/>
    <col min="773" max="773" width="16" style="2" customWidth="1"/>
    <col min="774" max="774" width="15.140625" style="2" bestFit="1" customWidth="1"/>
    <col min="775" max="775" width="9" style="2" bestFit="1"/>
    <col min="776" max="776" width="11.42578125" style="2" customWidth="1"/>
    <col min="777" max="777" width="16.5703125" style="2" bestFit="1" customWidth="1"/>
    <col min="778" max="778" width="16.140625" style="2" bestFit="1" customWidth="1"/>
    <col min="779" max="779" width="13" style="2" bestFit="1" customWidth="1"/>
    <col min="780" max="780" width="10.140625" style="2" bestFit="1" customWidth="1"/>
    <col min="781" max="781" width="13.42578125" style="2" customWidth="1"/>
    <col min="782" max="783" width="9.140625" style="2" bestFit="1" customWidth="1"/>
    <col min="784" max="784" width="11.140625" style="2" bestFit="1" customWidth="1"/>
    <col min="785" max="785" width="13.5703125" style="2" customWidth="1"/>
    <col min="786" max="1024" width="9" style="2"/>
    <col min="1025" max="1027" width="11.140625" style="2" bestFit="1" customWidth="1"/>
    <col min="1028" max="1028" width="8.140625" style="2" bestFit="1" customWidth="1"/>
    <col min="1029" max="1029" width="16" style="2" customWidth="1"/>
    <col min="1030" max="1030" width="15.140625" style="2" bestFit="1" customWidth="1"/>
    <col min="1031" max="1031" width="9" style="2" bestFit="1"/>
    <col min="1032" max="1032" width="11.42578125" style="2" customWidth="1"/>
    <col min="1033" max="1033" width="16.5703125" style="2" bestFit="1" customWidth="1"/>
    <col min="1034" max="1034" width="16.140625" style="2" bestFit="1" customWidth="1"/>
    <col min="1035" max="1035" width="13" style="2" bestFit="1" customWidth="1"/>
    <col min="1036" max="1036" width="10.140625" style="2" bestFit="1" customWidth="1"/>
    <col min="1037" max="1037" width="13.42578125" style="2" customWidth="1"/>
    <col min="1038" max="1039" width="9.140625" style="2" bestFit="1" customWidth="1"/>
    <col min="1040" max="1040" width="11.140625" style="2" bestFit="1" customWidth="1"/>
    <col min="1041" max="1041" width="13.5703125" style="2" customWidth="1"/>
    <col min="1042" max="1280" width="9" style="2"/>
    <col min="1281" max="1283" width="11.140625" style="2" bestFit="1" customWidth="1"/>
    <col min="1284" max="1284" width="8.140625" style="2" bestFit="1" customWidth="1"/>
    <col min="1285" max="1285" width="16" style="2" customWidth="1"/>
    <col min="1286" max="1286" width="15.140625" style="2" bestFit="1" customWidth="1"/>
    <col min="1287" max="1287" width="9" style="2" bestFit="1"/>
    <col min="1288" max="1288" width="11.42578125" style="2" customWidth="1"/>
    <col min="1289" max="1289" width="16.5703125" style="2" bestFit="1" customWidth="1"/>
    <col min="1290" max="1290" width="16.140625" style="2" bestFit="1" customWidth="1"/>
    <col min="1291" max="1291" width="13" style="2" bestFit="1" customWidth="1"/>
    <col min="1292" max="1292" width="10.140625" style="2" bestFit="1" customWidth="1"/>
    <col min="1293" max="1293" width="13.42578125" style="2" customWidth="1"/>
    <col min="1294" max="1295" width="9.140625" style="2" bestFit="1" customWidth="1"/>
    <col min="1296" max="1296" width="11.140625" style="2" bestFit="1" customWidth="1"/>
    <col min="1297" max="1297" width="13.5703125" style="2" customWidth="1"/>
    <col min="1298" max="1536" width="9" style="2"/>
    <col min="1537" max="1539" width="11.140625" style="2" bestFit="1" customWidth="1"/>
    <col min="1540" max="1540" width="8.140625" style="2" bestFit="1" customWidth="1"/>
    <col min="1541" max="1541" width="16" style="2" customWidth="1"/>
    <col min="1542" max="1542" width="15.140625" style="2" bestFit="1" customWidth="1"/>
    <col min="1543" max="1543" width="9" style="2" bestFit="1"/>
    <col min="1544" max="1544" width="11.42578125" style="2" customWidth="1"/>
    <col min="1545" max="1545" width="16.5703125" style="2" bestFit="1" customWidth="1"/>
    <col min="1546" max="1546" width="16.140625" style="2" bestFit="1" customWidth="1"/>
    <col min="1547" max="1547" width="13" style="2" bestFit="1" customWidth="1"/>
    <col min="1548" max="1548" width="10.140625" style="2" bestFit="1" customWidth="1"/>
    <col min="1549" max="1549" width="13.42578125" style="2" customWidth="1"/>
    <col min="1550" max="1551" width="9.140625" style="2" bestFit="1" customWidth="1"/>
    <col min="1552" max="1552" width="11.140625" style="2" bestFit="1" customWidth="1"/>
    <col min="1553" max="1553" width="13.5703125" style="2" customWidth="1"/>
    <col min="1554" max="1792" width="9" style="2"/>
    <col min="1793" max="1795" width="11.140625" style="2" bestFit="1" customWidth="1"/>
    <col min="1796" max="1796" width="8.140625" style="2" bestFit="1" customWidth="1"/>
    <col min="1797" max="1797" width="16" style="2" customWidth="1"/>
    <col min="1798" max="1798" width="15.140625" style="2" bestFit="1" customWidth="1"/>
    <col min="1799" max="1799" width="9" style="2" bestFit="1"/>
    <col min="1800" max="1800" width="11.42578125" style="2" customWidth="1"/>
    <col min="1801" max="1801" width="16.5703125" style="2" bestFit="1" customWidth="1"/>
    <col min="1802" max="1802" width="16.140625" style="2" bestFit="1" customWidth="1"/>
    <col min="1803" max="1803" width="13" style="2" bestFit="1" customWidth="1"/>
    <col min="1804" max="1804" width="10.140625" style="2" bestFit="1" customWidth="1"/>
    <col min="1805" max="1805" width="13.42578125" style="2" customWidth="1"/>
    <col min="1806" max="1807" width="9.140625" style="2" bestFit="1" customWidth="1"/>
    <col min="1808" max="1808" width="11.140625" style="2" bestFit="1" customWidth="1"/>
    <col min="1809" max="1809" width="13.5703125" style="2" customWidth="1"/>
    <col min="1810" max="2048" width="9" style="2"/>
    <col min="2049" max="2051" width="11.140625" style="2" bestFit="1" customWidth="1"/>
    <col min="2052" max="2052" width="8.140625" style="2" bestFit="1" customWidth="1"/>
    <col min="2053" max="2053" width="16" style="2" customWidth="1"/>
    <col min="2054" max="2054" width="15.140625" style="2" bestFit="1" customWidth="1"/>
    <col min="2055" max="2055" width="9" style="2" bestFit="1"/>
    <col min="2056" max="2056" width="11.42578125" style="2" customWidth="1"/>
    <col min="2057" max="2057" width="16.5703125" style="2" bestFit="1" customWidth="1"/>
    <col min="2058" max="2058" width="16.140625" style="2" bestFit="1" customWidth="1"/>
    <col min="2059" max="2059" width="13" style="2" bestFit="1" customWidth="1"/>
    <col min="2060" max="2060" width="10.140625" style="2" bestFit="1" customWidth="1"/>
    <col min="2061" max="2061" width="13.42578125" style="2" customWidth="1"/>
    <col min="2062" max="2063" width="9.140625" style="2" bestFit="1" customWidth="1"/>
    <col min="2064" max="2064" width="11.140625" style="2" bestFit="1" customWidth="1"/>
    <col min="2065" max="2065" width="13.5703125" style="2" customWidth="1"/>
    <col min="2066" max="2304" width="9" style="2"/>
    <col min="2305" max="2307" width="11.140625" style="2" bestFit="1" customWidth="1"/>
    <col min="2308" max="2308" width="8.140625" style="2" bestFit="1" customWidth="1"/>
    <col min="2309" max="2309" width="16" style="2" customWidth="1"/>
    <col min="2310" max="2310" width="15.140625" style="2" bestFit="1" customWidth="1"/>
    <col min="2311" max="2311" width="9" style="2" bestFit="1"/>
    <col min="2312" max="2312" width="11.42578125" style="2" customWidth="1"/>
    <col min="2313" max="2313" width="16.5703125" style="2" bestFit="1" customWidth="1"/>
    <col min="2314" max="2314" width="16.140625" style="2" bestFit="1" customWidth="1"/>
    <col min="2315" max="2315" width="13" style="2" bestFit="1" customWidth="1"/>
    <col min="2316" max="2316" width="10.140625" style="2" bestFit="1" customWidth="1"/>
    <col min="2317" max="2317" width="13.42578125" style="2" customWidth="1"/>
    <col min="2318" max="2319" width="9.140625" style="2" bestFit="1" customWidth="1"/>
    <col min="2320" max="2320" width="11.140625" style="2" bestFit="1" customWidth="1"/>
    <col min="2321" max="2321" width="13.5703125" style="2" customWidth="1"/>
    <col min="2322" max="2560" width="9" style="2"/>
    <col min="2561" max="2563" width="11.140625" style="2" bestFit="1" customWidth="1"/>
    <col min="2564" max="2564" width="8.140625" style="2" bestFit="1" customWidth="1"/>
    <col min="2565" max="2565" width="16" style="2" customWidth="1"/>
    <col min="2566" max="2566" width="15.140625" style="2" bestFit="1" customWidth="1"/>
    <col min="2567" max="2567" width="9" style="2" bestFit="1"/>
    <col min="2568" max="2568" width="11.42578125" style="2" customWidth="1"/>
    <col min="2569" max="2569" width="16.5703125" style="2" bestFit="1" customWidth="1"/>
    <col min="2570" max="2570" width="16.140625" style="2" bestFit="1" customWidth="1"/>
    <col min="2571" max="2571" width="13" style="2" bestFit="1" customWidth="1"/>
    <col min="2572" max="2572" width="10.140625" style="2" bestFit="1" customWidth="1"/>
    <col min="2573" max="2573" width="13.42578125" style="2" customWidth="1"/>
    <col min="2574" max="2575" width="9.140625" style="2" bestFit="1" customWidth="1"/>
    <col min="2576" max="2576" width="11.140625" style="2" bestFit="1" customWidth="1"/>
    <col min="2577" max="2577" width="13.5703125" style="2" customWidth="1"/>
    <col min="2578" max="2816" width="9" style="2"/>
    <col min="2817" max="2819" width="11.140625" style="2" bestFit="1" customWidth="1"/>
    <col min="2820" max="2820" width="8.140625" style="2" bestFit="1" customWidth="1"/>
    <col min="2821" max="2821" width="16" style="2" customWidth="1"/>
    <col min="2822" max="2822" width="15.140625" style="2" bestFit="1" customWidth="1"/>
    <col min="2823" max="2823" width="9" style="2" bestFit="1"/>
    <col min="2824" max="2824" width="11.42578125" style="2" customWidth="1"/>
    <col min="2825" max="2825" width="16.5703125" style="2" bestFit="1" customWidth="1"/>
    <col min="2826" max="2826" width="16.140625" style="2" bestFit="1" customWidth="1"/>
    <col min="2827" max="2827" width="13" style="2" bestFit="1" customWidth="1"/>
    <col min="2828" max="2828" width="10.140625" style="2" bestFit="1" customWidth="1"/>
    <col min="2829" max="2829" width="13.42578125" style="2" customWidth="1"/>
    <col min="2830" max="2831" width="9.140625" style="2" bestFit="1" customWidth="1"/>
    <col min="2832" max="2832" width="11.140625" style="2" bestFit="1" customWidth="1"/>
    <col min="2833" max="2833" width="13.5703125" style="2" customWidth="1"/>
    <col min="2834" max="3072" width="9" style="2"/>
    <col min="3073" max="3075" width="11.140625" style="2" bestFit="1" customWidth="1"/>
    <col min="3076" max="3076" width="8.140625" style="2" bestFit="1" customWidth="1"/>
    <col min="3077" max="3077" width="16" style="2" customWidth="1"/>
    <col min="3078" max="3078" width="15.140625" style="2" bestFit="1" customWidth="1"/>
    <col min="3079" max="3079" width="9" style="2" bestFit="1"/>
    <col min="3080" max="3080" width="11.42578125" style="2" customWidth="1"/>
    <col min="3081" max="3081" width="16.5703125" style="2" bestFit="1" customWidth="1"/>
    <col min="3082" max="3082" width="16.140625" style="2" bestFit="1" customWidth="1"/>
    <col min="3083" max="3083" width="13" style="2" bestFit="1" customWidth="1"/>
    <col min="3084" max="3084" width="10.140625" style="2" bestFit="1" customWidth="1"/>
    <col min="3085" max="3085" width="13.42578125" style="2" customWidth="1"/>
    <col min="3086" max="3087" width="9.140625" style="2" bestFit="1" customWidth="1"/>
    <col min="3088" max="3088" width="11.140625" style="2" bestFit="1" customWidth="1"/>
    <col min="3089" max="3089" width="13.5703125" style="2" customWidth="1"/>
    <col min="3090" max="3328" width="9" style="2"/>
    <col min="3329" max="3331" width="11.140625" style="2" bestFit="1" customWidth="1"/>
    <col min="3332" max="3332" width="8.140625" style="2" bestFit="1" customWidth="1"/>
    <col min="3333" max="3333" width="16" style="2" customWidth="1"/>
    <col min="3334" max="3334" width="15.140625" style="2" bestFit="1" customWidth="1"/>
    <col min="3335" max="3335" width="9" style="2" bestFit="1"/>
    <col min="3336" max="3336" width="11.42578125" style="2" customWidth="1"/>
    <col min="3337" max="3337" width="16.5703125" style="2" bestFit="1" customWidth="1"/>
    <col min="3338" max="3338" width="16.140625" style="2" bestFit="1" customWidth="1"/>
    <col min="3339" max="3339" width="13" style="2" bestFit="1" customWidth="1"/>
    <col min="3340" max="3340" width="10.140625" style="2" bestFit="1" customWidth="1"/>
    <col min="3341" max="3341" width="13.42578125" style="2" customWidth="1"/>
    <col min="3342" max="3343" width="9.140625" style="2" bestFit="1" customWidth="1"/>
    <col min="3344" max="3344" width="11.140625" style="2" bestFit="1" customWidth="1"/>
    <col min="3345" max="3345" width="13.5703125" style="2" customWidth="1"/>
    <col min="3346" max="3584" width="9" style="2"/>
    <col min="3585" max="3587" width="11.140625" style="2" bestFit="1" customWidth="1"/>
    <col min="3588" max="3588" width="8.140625" style="2" bestFit="1" customWidth="1"/>
    <col min="3589" max="3589" width="16" style="2" customWidth="1"/>
    <col min="3590" max="3590" width="15.140625" style="2" bestFit="1" customWidth="1"/>
    <col min="3591" max="3591" width="9" style="2" bestFit="1"/>
    <col min="3592" max="3592" width="11.42578125" style="2" customWidth="1"/>
    <col min="3593" max="3593" width="16.5703125" style="2" bestFit="1" customWidth="1"/>
    <col min="3594" max="3594" width="16.140625" style="2" bestFit="1" customWidth="1"/>
    <col min="3595" max="3595" width="13" style="2" bestFit="1" customWidth="1"/>
    <col min="3596" max="3596" width="10.140625" style="2" bestFit="1" customWidth="1"/>
    <col min="3597" max="3597" width="13.42578125" style="2" customWidth="1"/>
    <col min="3598" max="3599" width="9.140625" style="2" bestFit="1" customWidth="1"/>
    <col min="3600" max="3600" width="11.140625" style="2" bestFit="1" customWidth="1"/>
    <col min="3601" max="3601" width="13.5703125" style="2" customWidth="1"/>
    <col min="3602" max="3840" width="9" style="2"/>
    <col min="3841" max="3843" width="11.140625" style="2" bestFit="1" customWidth="1"/>
    <col min="3844" max="3844" width="8.140625" style="2" bestFit="1" customWidth="1"/>
    <col min="3845" max="3845" width="16" style="2" customWidth="1"/>
    <col min="3846" max="3846" width="15.140625" style="2" bestFit="1" customWidth="1"/>
    <col min="3847" max="3847" width="9" style="2" bestFit="1"/>
    <col min="3848" max="3848" width="11.42578125" style="2" customWidth="1"/>
    <col min="3849" max="3849" width="16.5703125" style="2" bestFit="1" customWidth="1"/>
    <col min="3850" max="3850" width="16.140625" style="2" bestFit="1" customWidth="1"/>
    <col min="3851" max="3851" width="13" style="2" bestFit="1" customWidth="1"/>
    <col min="3852" max="3852" width="10.140625" style="2" bestFit="1" customWidth="1"/>
    <col min="3853" max="3853" width="13.42578125" style="2" customWidth="1"/>
    <col min="3854" max="3855" width="9.140625" style="2" bestFit="1" customWidth="1"/>
    <col min="3856" max="3856" width="11.140625" style="2" bestFit="1" customWidth="1"/>
    <col min="3857" max="3857" width="13.5703125" style="2" customWidth="1"/>
    <col min="3858" max="4096" width="9" style="2"/>
    <col min="4097" max="4099" width="11.140625" style="2" bestFit="1" customWidth="1"/>
    <col min="4100" max="4100" width="8.140625" style="2" bestFit="1" customWidth="1"/>
    <col min="4101" max="4101" width="16" style="2" customWidth="1"/>
    <col min="4102" max="4102" width="15.140625" style="2" bestFit="1" customWidth="1"/>
    <col min="4103" max="4103" width="9" style="2" bestFit="1"/>
    <col min="4104" max="4104" width="11.42578125" style="2" customWidth="1"/>
    <col min="4105" max="4105" width="16.5703125" style="2" bestFit="1" customWidth="1"/>
    <col min="4106" max="4106" width="16.140625" style="2" bestFit="1" customWidth="1"/>
    <col min="4107" max="4107" width="13" style="2" bestFit="1" customWidth="1"/>
    <col min="4108" max="4108" width="10.140625" style="2" bestFit="1" customWidth="1"/>
    <col min="4109" max="4109" width="13.42578125" style="2" customWidth="1"/>
    <col min="4110" max="4111" width="9.140625" style="2" bestFit="1" customWidth="1"/>
    <col min="4112" max="4112" width="11.140625" style="2" bestFit="1" customWidth="1"/>
    <col min="4113" max="4113" width="13.5703125" style="2" customWidth="1"/>
    <col min="4114" max="4352" width="9" style="2"/>
    <col min="4353" max="4355" width="11.140625" style="2" bestFit="1" customWidth="1"/>
    <col min="4356" max="4356" width="8.140625" style="2" bestFit="1" customWidth="1"/>
    <col min="4357" max="4357" width="16" style="2" customWidth="1"/>
    <col min="4358" max="4358" width="15.140625" style="2" bestFit="1" customWidth="1"/>
    <col min="4359" max="4359" width="9" style="2" bestFit="1"/>
    <col min="4360" max="4360" width="11.42578125" style="2" customWidth="1"/>
    <col min="4361" max="4361" width="16.5703125" style="2" bestFit="1" customWidth="1"/>
    <col min="4362" max="4362" width="16.140625" style="2" bestFit="1" customWidth="1"/>
    <col min="4363" max="4363" width="13" style="2" bestFit="1" customWidth="1"/>
    <col min="4364" max="4364" width="10.140625" style="2" bestFit="1" customWidth="1"/>
    <col min="4365" max="4365" width="13.42578125" style="2" customWidth="1"/>
    <col min="4366" max="4367" width="9.140625" style="2" bestFit="1" customWidth="1"/>
    <col min="4368" max="4368" width="11.140625" style="2" bestFit="1" customWidth="1"/>
    <col min="4369" max="4369" width="13.5703125" style="2" customWidth="1"/>
    <col min="4370" max="4608" width="9" style="2"/>
    <col min="4609" max="4611" width="11.140625" style="2" bestFit="1" customWidth="1"/>
    <col min="4612" max="4612" width="8.140625" style="2" bestFit="1" customWidth="1"/>
    <col min="4613" max="4613" width="16" style="2" customWidth="1"/>
    <col min="4614" max="4614" width="15.140625" style="2" bestFit="1" customWidth="1"/>
    <col min="4615" max="4615" width="9" style="2" bestFit="1"/>
    <col min="4616" max="4616" width="11.42578125" style="2" customWidth="1"/>
    <col min="4617" max="4617" width="16.5703125" style="2" bestFit="1" customWidth="1"/>
    <col min="4618" max="4618" width="16.140625" style="2" bestFit="1" customWidth="1"/>
    <col min="4619" max="4619" width="13" style="2" bestFit="1" customWidth="1"/>
    <col min="4620" max="4620" width="10.140625" style="2" bestFit="1" customWidth="1"/>
    <col min="4621" max="4621" width="13.42578125" style="2" customWidth="1"/>
    <col min="4622" max="4623" width="9.140625" style="2" bestFit="1" customWidth="1"/>
    <col min="4624" max="4624" width="11.140625" style="2" bestFit="1" customWidth="1"/>
    <col min="4625" max="4625" width="13.5703125" style="2" customWidth="1"/>
    <col min="4626" max="4864" width="9" style="2"/>
    <col min="4865" max="4867" width="11.140625" style="2" bestFit="1" customWidth="1"/>
    <col min="4868" max="4868" width="8.140625" style="2" bestFit="1" customWidth="1"/>
    <col min="4869" max="4869" width="16" style="2" customWidth="1"/>
    <col min="4870" max="4870" width="15.140625" style="2" bestFit="1" customWidth="1"/>
    <col min="4871" max="4871" width="9" style="2" bestFit="1"/>
    <col min="4872" max="4872" width="11.42578125" style="2" customWidth="1"/>
    <col min="4873" max="4873" width="16.5703125" style="2" bestFit="1" customWidth="1"/>
    <col min="4874" max="4874" width="16.140625" style="2" bestFit="1" customWidth="1"/>
    <col min="4875" max="4875" width="13" style="2" bestFit="1" customWidth="1"/>
    <col min="4876" max="4876" width="10.140625" style="2" bestFit="1" customWidth="1"/>
    <col min="4877" max="4877" width="13.42578125" style="2" customWidth="1"/>
    <col min="4878" max="4879" width="9.140625" style="2" bestFit="1" customWidth="1"/>
    <col min="4880" max="4880" width="11.140625" style="2" bestFit="1" customWidth="1"/>
    <col min="4881" max="4881" width="13.5703125" style="2" customWidth="1"/>
    <col min="4882" max="5120" width="9" style="2"/>
    <col min="5121" max="5123" width="11.140625" style="2" bestFit="1" customWidth="1"/>
    <col min="5124" max="5124" width="8.140625" style="2" bestFit="1" customWidth="1"/>
    <col min="5125" max="5125" width="16" style="2" customWidth="1"/>
    <col min="5126" max="5126" width="15.140625" style="2" bestFit="1" customWidth="1"/>
    <col min="5127" max="5127" width="9" style="2" bestFit="1"/>
    <col min="5128" max="5128" width="11.42578125" style="2" customWidth="1"/>
    <col min="5129" max="5129" width="16.5703125" style="2" bestFit="1" customWidth="1"/>
    <col min="5130" max="5130" width="16.140625" style="2" bestFit="1" customWidth="1"/>
    <col min="5131" max="5131" width="13" style="2" bestFit="1" customWidth="1"/>
    <col min="5132" max="5132" width="10.140625" style="2" bestFit="1" customWidth="1"/>
    <col min="5133" max="5133" width="13.42578125" style="2" customWidth="1"/>
    <col min="5134" max="5135" width="9.140625" style="2" bestFit="1" customWidth="1"/>
    <col min="5136" max="5136" width="11.140625" style="2" bestFit="1" customWidth="1"/>
    <col min="5137" max="5137" width="13.5703125" style="2" customWidth="1"/>
    <col min="5138" max="5376" width="9" style="2"/>
    <col min="5377" max="5379" width="11.140625" style="2" bestFit="1" customWidth="1"/>
    <col min="5380" max="5380" width="8.140625" style="2" bestFit="1" customWidth="1"/>
    <col min="5381" max="5381" width="16" style="2" customWidth="1"/>
    <col min="5382" max="5382" width="15.140625" style="2" bestFit="1" customWidth="1"/>
    <col min="5383" max="5383" width="9" style="2" bestFit="1"/>
    <col min="5384" max="5384" width="11.42578125" style="2" customWidth="1"/>
    <col min="5385" max="5385" width="16.5703125" style="2" bestFit="1" customWidth="1"/>
    <col min="5386" max="5386" width="16.140625" style="2" bestFit="1" customWidth="1"/>
    <col min="5387" max="5387" width="13" style="2" bestFit="1" customWidth="1"/>
    <col min="5388" max="5388" width="10.140625" style="2" bestFit="1" customWidth="1"/>
    <col min="5389" max="5389" width="13.42578125" style="2" customWidth="1"/>
    <col min="5390" max="5391" width="9.140625" style="2" bestFit="1" customWidth="1"/>
    <col min="5392" max="5392" width="11.140625" style="2" bestFit="1" customWidth="1"/>
    <col min="5393" max="5393" width="13.5703125" style="2" customWidth="1"/>
    <col min="5394" max="5632" width="9" style="2"/>
    <col min="5633" max="5635" width="11.140625" style="2" bestFit="1" customWidth="1"/>
    <col min="5636" max="5636" width="8.140625" style="2" bestFit="1" customWidth="1"/>
    <col min="5637" max="5637" width="16" style="2" customWidth="1"/>
    <col min="5638" max="5638" width="15.140625" style="2" bestFit="1" customWidth="1"/>
    <col min="5639" max="5639" width="9" style="2" bestFit="1"/>
    <col min="5640" max="5640" width="11.42578125" style="2" customWidth="1"/>
    <col min="5641" max="5641" width="16.5703125" style="2" bestFit="1" customWidth="1"/>
    <col min="5642" max="5642" width="16.140625" style="2" bestFit="1" customWidth="1"/>
    <col min="5643" max="5643" width="13" style="2" bestFit="1" customWidth="1"/>
    <col min="5644" max="5644" width="10.140625" style="2" bestFit="1" customWidth="1"/>
    <col min="5645" max="5645" width="13.42578125" style="2" customWidth="1"/>
    <col min="5646" max="5647" width="9.140625" style="2" bestFit="1" customWidth="1"/>
    <col min="5648" max="5648" width="11.140625" style="2" bestFit="1" customWidth="1"/>
    <col min="5649" max="5649" width="13.5703125" style="2" customWidth="1"/>
    <col min="5650" max="5888" width="9" style="2"/>
    <col min="5889" max="5891" width="11.140625" style="2" bestFit="1" customWidth="1"/>
    <col min="5892" max="5892" width="8.140625" style="2" bestFit="1" customWidth="1"/>
    <col min="5893" max="5893" width="16" style="2" customWidth="1"/>
    <col min="5894" max="5894" width="15.140625" style="2" bestFit="1" customWidth="1"/>
    <col min="5895" max="5895" width="9" style="2" bestFit="1"/>
    <col min="5896" max="5896" width="11.42578125" style="2" customWidth="1"/>
    <col min="5897" max="5897" width="16.5703125" style="2" bestFit="1" customWidth="1"/>
    <col min="5898" max="5898" width="16.140625" style="2" bestFit="1" customWidth="1"/>
    <col min="5899" max="5899" width="13" style="2" bestFit="1" customWidth="1"/>
    <col min="5900" max="5900" width="10.140625" style="2" bestFit="1" customWidth="1"/>
    <col min="5901" max="5901" width="13.42578125" style="2" customWidth="1"/>
    <col min="5902" max="5903" width="9.140625" style="2" bestFit="1" customWidth="1"/>
    <col min="5904" max="5904" width="11.140625" style="2" bestFit="1" customWidth="1"/>
    <col min="5905" max="5905" width="13.5703125" style="2" customWidth="1"/>
    <col min="5906" max="6144" width="9" style="2"/>
    <col min="6145" max="6147" width="11.140625" style="2" bestFit="1" customWidth="1"/>
    <col min="6148" max="6148" width="8.140625" style="2" bestFit="1" customWidth="1"/>
    <col min="6149" max="6149" width="16" style="2" customWidth="1"/>
    <col min="6150" max="6150" width="15.140625" style="2" bestFit="1" customWidth="1"/>
    <col min="6151" max="6151" width="9" style="2" bestFit="1"/>
    <col min="6152" max="6152" width="11.42578125" style="2" customWidth="1"/>
    <col min="6153" max="6153" width="16.5703125" style="2" bestFit="1" customWidth="1"/>
    <col min="6154" max="6154" width="16.140625" style="2" bestFit="1" customWidth="1"/>
    <col min="6155" max="6155" width="13" style="2" bestFit="1" customWidth="1"/>
    <col min="6156" max="6156" width="10.140625" style="2" bestFit="1" customWidth="1"/>
    <col min="6157" max="6157" width="13.42578125" style="2" customWidth="1"/>
    <col min="6158" max="6159" width="9.140625" style="2" bestFit="1" customWidth="1"/>
    <col min="6160" max="6160" width="11.140625" style="2" bestFit="1" customWidth="1"/>
    <col min="6161" max="6161" width="13.5703125" style="2" customWidth="1"/>
    <col min="6162" max="6400" width="9" style="2"/>
    <col min="6401" max="6403" width="11.140625" style="2" bestFit="1" customWidth="1"/>
    <col min="6404" max="6404" width="8.140625" style="2" bestFit="1" customWidth="1"/>
    <col min="6405" max="6405" width="16" style="2" customWidth="1"/>
    <col min="6406" max="6406" width="15.140625" style="2" bestFit="1" customWidth="1"/>
    <col min="6407" max="6407" width="9" style="2" bestFit="1"/>
    <col min="6408" max="6408" width="11.42578125" style="2" customWidth="1"/>
    <col min="6409" max="6409" width="16.5703125" style="2" bestFit="1" customWidth="1"/>
    <col min="6410" max="6410" width="16.140625" style="2" bestFit="1" customWidth="1"/>
    <col min="6411" max="6411" width="13" style="2" bestFit="1" customWidth="1"/>
    <col min="6412" max="6412" width="10.140625" style="2" bestFit="1" customWidth="1"/>
    <col min="6413" max="6413" width="13.42578125" style="2" customWidth="1"/>
    <col min="6414" max="6415" width="9.140625" style="2" bestFit="1" customWidth="1"/>
    <col min="6416" max="6416" width="11.140625" style="2" bestFit="1" customWidth="1"/>
    <col min="6417" max="6417" width="13.5703125" style="2" customWidth="1"/>
    <col min="6418" max="6656" width="9" style="2"/>
    <col min="6657" max="6659" width="11.140625" style="2" bestFit="1" customWidth="1"/>
    <col min="6660" max="6660" width="8.140625" style="2" bestFit="1" customWidth="1"/>
    <col min="6661" max="6661" width="16" style="2" customWidth="1"/>
    <col min="6662" max="6662" width="15.140625" style="2" bestFit="1" customWidth="1"/>
    <col min="6663" max="6663" width="9" style="2" bestFit="1"/>
    <col min="6664" max="6664" width="11.42578125" style="2" customWidth="1"/>
    <col min="6665" max="6665" width="16.5703125" style="2" bestFit="1" customWidth="1"/>
    <col min="6666" max="6666" width="16.140625" style="2" bestFit="1" customWidth="1"/>
    <col min="6667" max="6667" width="13" style="2" bestFit="1" customWidth="1"/>
    <col min="6668" max="6668" width="10.140625" style="2" bestFit="1" customWidth="1"/>
    <col min="6669" max="6669" width="13.42578125" style="2" customWidth="1"/>
    <col min="6670" max="6671" width="9.140625" style="2" bestFit="1" customWidth="1"/>
    <col min="6672" max="6672" width="11.140625" style="2" bestFit="1" customWidth="1"/>
    <col min="6673" max="6673" width="13.5703125" style="2" customWidth="1"/>
    <col min="6674" max="6912" width="9" style="2"/>
    <col min="6913" max="6915" width="11.140625" style="2" bestFit="1" customWidth="1"/>
    <col min="6916" max="6916" width="8.140625" style="2" bestFit="1" customWidth="1"/>
    <col min="6917" max="6917" width="16" style="2" customWidth="1"/>
    <col min="6918" max="6918" width="15.140625" style="2" bestFit="1" customWidth="1"/>
    <col min="6919" max="6919" width="9" style="2" bestFit="1"/>
    <col min="6920" max="6920" width="11.42578125" style="2" customWidth="1"/>
    <col min="6921" max="6921" width="16.5703125" style="2" bestFit="1" customWidth="1"/>
    <col min="6922" max="6922" width="16.140625" style="2" bestFit="1" customWidth="1"/>
    <col min="6923" max="6923" width="13" style="2" bestFit="1" customWidth="1"/>
    <col min="6924" max="6924" width="10.140625" style="2" bestFit="1" customWidth="1"/>
    <col min="6925" max="6925" width="13.42578125" style="2" customWidth="1"/>
    <col min="6926" max="6927" width="9.140625" style="2" bestFit="1" customWidth="1"/>
    <col min="6928" max="6928" width="11.140625" style="2" bestFit="1" customWidth="1"/>
    <col min="6929" max="6929" width="13.5703125" style="2" customWidth="1"/>
    <col min="6930" max="7168" width="9" style="2"/>
    <col min="7169" max="7171" width="11.140625" style="2" bestFit="1" customWidth="1"/>
    <col min="7172" max="7172" width="8.140625" style="2" bestFit="1" customWidth="1"/>
    <col min="7173" max="7173" width="16" style="2" customWidth="1"/>
    <col min="7174" max="7174" width="15.140625" style="2" bestFit="1" customWidth="1"/>
    <col min="7175" max="7175" width="9" style="2" bestFit="1"/>
    <col min="7176" max="7176" width="11.42578125" style="2" customWidth="1"/>
    <col min="7177" max="7177" width="16.5703125" style="2" bestFit="1" customWidth="1"/>
    <col min="7178" max="7178" width="16.140625" style="2" bestFit="1" customWidth="1"/>
    <col min="7179" max="7179" width="13" style="2" bestFit="1" customWidth="1"/>
    <col min="7180" max="7180" width="10.140625" style="2" bestFit="1" customWidth="1"/>
    <col min="7181" max="7181" width="13.42578125" style="2" customWidth="1"/>
    <col min="7182" max="7183" width="9.140625" style="2" bestFit="1" customWidth="1"/>
    <col min="7184" max="7184" width="11.140625" style="2" bestFit="1" customWidth="1"/>
    <col min="7185" max="7185" width="13.5703125" style="2" customWidth="1"/>
    <col min="7186" max="7424" width="9" style="2"/>
    <col min="7425" max="7427" width="11.140625" style="2" bestFit="1" customWidth="1"/>
    <col min="7428" max="7428" width="8.140625" style="2" bestFit="1" customWidth="1"/>
    <col min="7429" max="7429" width="16" style="2" customWidth="1"/>
    <col min="7430" max="7430" width="15.140625" style="2" bestFit="1" customWidth="1"/>
    <col min="7431" max="7431" width="9" style="2" bestFit="1"/>
    <col min="7432" max="7432" width="11.42578125" style="2" customWidth="1"/>
    <col min="7433" max="7433" width="16.5703125" style="2" bestFit="1" customWidth="1"/>
    <col min="7434" max="7434" width="16.140625" style="2" bestFit="1" customWidth="1"/>
    <col min="7435" max="7435" width="13" style="2" bestFit="1" customWidth="1"/>
    <col min="7436" max="7436" width="10.140625" style="2" bestFit="1" customWidth="1"/>
    <col min="7437" max="7437" width="13.42578125" style="2" customWidth="1"/>
    <col min="7438" max="7439" width="9.140625" style="2" bestFit="1" customWidth="1"/>
    <col min="7440" max="7440" width="11.140625" style="2" bestFit="1" customWidth="1"/>
    <col min="7441" max="7441" width="13.5703125" style="2" customWidth="1"/>
    <col min="7442" max="7680" width="9" style="2"/>
    <col min="7681" max="7683" width="11.140625" style="2" bestFit="1" customWidth="1"/>
    <col min="7684" max="7684" width="8.140625" style="2" bestFit="1" customWidth="1"/>
    <col min="7685" max="7685" width="16" style="2" customWidth="1"/>
    <col min="7686" max="7686" width="15.140625" style="2" bestFit="1" customWidth="1"/>
    <col min="7687" max="7687" width="9" style="2" bestFit="1"/>
    <col min="7688" max="7688" width="11.42578125" style="2" customWidth="1"/>
    <col min="7689" max="7689" width="16.5703125" style="2" bestFit="1" customWidth="1"/>
    <col min="7690" max="7690" width="16.140625" style="2" bestFit="1" customWidth="1"/>
    <col min="7691" max="7691" width="13" style="2" bestFit="1" customWidth="1"/>
    <col min="7692" max="7692" width="10.140625" style="2" bestFit="1" customWidth="1"/>
    <col min="7693" max="7693" width="13.42578125" style="2" customWidth="1"/>
    <col min="7694" max="7695" width="9.140625" style="2" bestFit="1" customWidth="1"/>
    <col min="7696" max="7696" width="11.140625" style="2" bestFit="1" customWidth="1"/>
    <col min="7697" max="7697" width="13.5703125" style="2" customWidth="1"/>
    <col min="7698" max="7936" width="9" style="2"/>
    <col min="7937" max="7939" width="11.140625" style="2" bestFit="1" customWidth="1"/>
    <col min="7940" max="7940" width="8.140625" style="2" bestFit="1" customWidth="1"/>
    <col min="7941" max="7941" width="16" style="2" customWidth="1"/>
    <col min="7942" max="7942" width="15.140625" style="2" bestFit="1" customWidth="1"/>
    <col min="7943" max="7943" width="9" style="2" bestFit="1"/>
    <col min="7944" max="7944" width="11.42578125" style="2" customWidth="1"/>
    <col min="7945" max="7945" width="16.5703125" style="2" bestFit="1" customWidth="1"/>
    <col min="7946" max="7946" width="16.140625" style="2" bestFit="1" customWidth="1"/>
    <col min="7947" max="7947" width="13" style="2" bestFit="1" customWidth="1"/>
    <col min="7948" max="7948" width="10.140625" style="2" bestFit="1" customWidth="1"/>
    <col min="7949" max="7949" width="13.42578125" style="2" customWidth="1"/>
    <col min="7950" max="7951" width="9.140625" style="2" bestFit="1" customWidth="1"/>
    <col min="7952" max="7952" width="11.140625" style="2" bestFit="1" customWidth="1"/>
    <col min="7953" max="7953" width="13.5703125" style="2" customWidth="1"/>
    <col min="7954" max="8192" width="9" style="2"/>
    <col min="8193" max="8195" width="11.140625" style="2" bestFit="1" customWidth="1"/>
    <col min="8196" max="8196" width="8.140625" style="2" bestFit="1" customWidth="1"/>
    <col min="8197" max="8197" width="16" style="2" customWidth="1"/>
    <col min="8198" max="8198" width="15.140625" style="2" bestFit="1" customWidth="1"/>
    <col min="8199" max="8199" width="9" style="2" bestFit="1"/>
    <col min="8200" max="8200" width="11.42578125" style="2" customWidth="1"/>
    <col min="8201" max="8201" width="16.5703125" style="2" bestFit="1" customWidth="1"/>
    <col min="8202" max="8202" width="16.140625" style="2" bestFit="1" customWidth="1"/>
    <col min="8203" max="8203" width="13" style="2" bestFit="1" customWidth="1"/>
    <col min="8204" max="8204" width="10.140625" style="2" bestFit="1" customWidth="1"/>
    <col min="8205" max="8205" width="13.42578125" style="2" customWidth="1"/>
    <col min="8206" max="8207" width="9.140625" style="2" bestFit="1" customWidth="1"/>
    <col min="8208" max="8208" width="11.140625" style="2" bestFit="1" customWidth="1"/>
    <col min="8209" max="8209" width="13.5703125" style="2" customWidth="1"/>
    <col min="8210" max="8448" width="9" style="2"/>
    <col min="8449" max="8451" width="11.140625" style="2" bestFit="1" customWidth="1"/>
    <col min="8452" max="8452" width="8.140625" style="2" bestFit="1" customWidth="1"/>
    <col min="8453" max="8453" width="16" style="2" customWidth="1"/>
    <col min="8454" max="8454" width="15.140625" style="2" bestFit="1" customWidth="1"/>
    <col min="8455" max="8455" width="9" style="2" bestFit="1"/>
    <col min="8456" max="8456" width="11.42578125" style="2" customWidth="1"/>
    <col min="8457" max="8457" width="16.5703125" style="2" bestFit="1" customWidth="1"/>
    <col min="8458" max="8458" width="16.140625" style="2" bestFit="1" customWidth="1"/>
    <col min="8459" max="8459" width="13" style="2" bestFit="1" customWidth="1"/>
    <col min="8460" max="8460" width="10.140625" style="2" bestFit="1" customWidth="1"/>
    <col min="8461" max="8461" width="13.42578125" style="2" customWidth="1"/>
    <col min="8462" max="8463" width="9.140625" style="2" bestFit="1" customWidth="1"/>
    <col min="8464" max="8464" width="11.140625" style="2" bestFit="1" customWidth="1"/>
    <col min="8465" max="8465" width="13.5703125" style="2" customWidth="1"/>
    <col min="8466" max="8704" width="9" style="2"/>
    <col min="8705" max="8707" width="11.140625" style="2" bestFit="1" customWidth="1"/>
    <col min="8708" max="8708" width="8.140625" style="2" bestFit="1" customWidth="1"/>
    <col min="8709" max="8709" width="16" style="2" customWidth="1"/>
    <col min="8710" max="8710" width="15.140625" style="2" bestFit="1" customWidth="1"/>
    <col min="8711" max="8711" width="9" style="2" bestFit="1"/>
    <col min="8712" max="8712" width="11.42578125" style="2" customWidth="1"/>
    <col min="8713" max="8713" width="16.5703125" style="2" bestFit="1" customWidth="1"/>
    <col min="8714" max="8714" width="16.140625" style="2" bestFit="1" customWidth="1"/>
    <col min="8715" max="8715" width="13" style="2" bestFit="1" customWidth="1"/>
    <col min="8716" max="8716" width="10.140625" style="2" bestFit="1" customWidth="1"/>
    <col min="8717" max="8717" width="13.42578125" style="2" customWidth="1"/>
    <col min="8718" max="8719" width="9.140625" style="2" bestFit="1" customWidth="1"/>
    <col min="8720" max="8720" width="11.140625" style="2" bestFit="1" customWidth="1"/>
    <col min="8721" max="8721" width="13.5703125" style="2" customWidth="1"/>
    <col min="8722" max="8960" width="9" style="2"/>
    <col min="8961" max="8963" width="11.140625" style="2" bestFit="1" customWidth="1"/>
    <col min="8964" max="8964" width="8.140625" style="2" bestFit="1" customWidth="1"/>
    <col min="8965" max="8965" width="16" style="2" customWidth="1"/>
    <col min="8966" max="8966" width="15.140625" style="2" bestFit="1" customWidth="1"/>
    <col min="8967" max="8967" width="9" style="2" bestFit="1"/>
    <col min="8968" max="8968" width="11.42578125" style="2" customWidth="1"/>
    <col min="8969" max="8969" width="16.5703125" style="2" bestFit="1" customWidth="1"/>
    <col min="8970" max="8970" width="16.140625" style="2" bestFit="1" customWidth="1"/>
    <col min="8971" max="8971" width="13" style="2" bestFit="1" customWidth="1"/>
    <col min="8972" max="8972" width="10.140625" style="2" bestFit="1" customWidth="1"/>
    <col min="8973" max="8973" width="13.42578125" style="2" customWidth="1"/>
    <col min="8974" max="8975" width="9.140625" style="2" bestFit="1" customWidth="1"/>
    <col min="8976" max="8976" width="11.140625" style="2" bestFit="1" customWidth="1"/>
    <col min="8977" max="8977" width="13.5703125" style="2" customWidth="1"/>
    <col min="8978" max="9216" width="9" style="2"/>
    <col min="9217" max="9219" width="11.140625" style="2" bestFit="1" customWidth="1"/>
    <col min="9220" max="9220" width="8.140625" style="2" bestFit="1" customWidth="1"/>
    <col min="9221" max="9221" width="16" style="2" customWidth="1"/>
    <col min="9222" max="9222" width="15.140625" style="2" bestFit="1" customWidth="1"/>
    <col min="9223" max="9223" width="9" style="2" bestFit="1"/>
    <col min="9224" max="9224" width="11.42578125" style="2" customWidth="1"/>
    <col min="9225" max="9225" width="16.5703125" style="2" bestFit="1" customWidth="1"/>
    <col min="9226" max="9226" width="16.140625" style="2" bestFit="1" customWidth="1"/>
    <col min="9227" max="9227" width="13" style="2" bestFit="1" customWidth="1"/>
    <col min="9228" max="9228" width="10.140625" style="2" bestFit="1" customWidth="1"/>
    <col min="9229" max="9229" width="13.42578125" style="2" customWidth="1"/>
    <col min="9230" max="9231" width="9.140625" style="2" bestFit="1" customWidth="1"/>
    <col min="9232" max="9232" width="11.140625" style="2" bestFit="1" customWidth="1"/>
    <col min="9233" max="9233" width="13.5703125" style="2" customWidth="1"/>
    <col min="9234" max="9472" width="9" style="2"/>
    <col min="9473" max="9475" width="11.140625" style="2" bestFit="1" customWidth="1"/>
    <col min="9476" max="9476" width="8.140625" style="2" bestFit="1" customWidth="1"/>
    <col min="9477" max="9477" width="16" style="2" customWidth="1"/>
    <col min="9478" max="9478" width="15.140625" style="2" bestFit="1" customWidth="1"/>
    <col min="9479" max="9479" width="9" style="2" bestFit="1"/>
    <col min="9480" max="9480" width="11.42578125" style="2" customWidth="1"/>
    <col min="9481" max="9481" width="16.5703125" style="2" bestFit="1" customWidth="1"/>
    <col min="9482" max="9482" width="16.140625" style="2" bestFit="1" customWidth="1"/>
    <col min="9483" max="9483" width="13" style="2" bestFit="1" customWidth="1"/>
    <col min="9484" max="9484" width="10.140625" style="2" bestFit="1" customWidth="1"/>
    <col min="9485" max="9485" width="13.42578125" style="2" customWidth="1"/>
    <col min="9486" max="9487" width="9.140625" style="2" bestFit="1" customWidth="1"/>
    <col min="9488" max="9488" width="11.140625" style="2" bestFit="1" customWidth="1"/>
    <col min="9489" max="9489" width="13.5703125" style="2" customWidth="1"/>
    <col min="9490" max="9728" width="9" style="2"/>
    <col min="9729" max="9731" width="11.140625" style="2" bestFit="1" customWidth="1"/>
    <col min="9732" max="9732" width="8.140625" style="2" bestFit="1" customWidth="1"/>
    <col min="9733" max="9733" width="16" style="2" customWidth="1"/>
    <col min="9734" max="9734" width="15.140625" style="2" bestFit="1" customWidth="1"/>
    <col min="9735" max="9735" width="9" style="2" bestFit="1"/>
    <col min="9736" max="9736" width="11.42578125" style="2" customWidth="1"/>
    <col min="9737" max="9737" width="16.5703125" style="2" bestFit="1" customWidth="1"/>
    <col min="9738" max="9738" width="16.140625" style="2" bestFit="1" customWidth="1"/>
    <col min="9739" max="9739" width="13" style="2" bestFit="1" customWidth="1"/>
    <col min="9740" max="9740" width="10.140625" style="2" bestFit="1" customWidth="1"/>
    <col min="9741" max="9741" width="13.42578125" style="2" customWidth="1"/>
    <col min="9742" max="9743" width="9.140625" style="2" bestFit="1" customWidth="1"/>
    <col min="9744" max="9744" width="11.140625" style="2" bestFit="1" customWidth="1"/>
    <col min="9745" max="9745" width="13.5703125" style="2" customWidth="1"/>
    <col min="9746" max="9984" width="9" style="2"/>
    <col min="9985" max="9987" width="11.140625" style="2" bestFit="1" customWidth="1"/>
    <col min="9988" max="9988" width="8.140625" style="2" bestFit="1" customWidth="1"/>
    <col min="9989" max="9989" width="16" style="2" customWidth="1"/>
    <col min="9990" max="9990" width="15.140625" style="2" bestFit="1" customWidth="1"/>
    <col min="9991" max="9991" width="9" style="2" bestFit="1"/>
    <col min="9992" max="9992" width="11.42578125" style="2" customWidth="1"/>
    <col min="9993" max="9993" width="16.5703125" style="2" bestFit="1" customWidth="1"/>
    <col min="9994" max="9994" width="16.140625" style="2" bestFit="1" customWidth="1"/>
    <col min="9995" max="9995" width="13" style="2" bestFit="1" customWidth="1"/>
    <col min="9996" max="9996" width="10.140625" style="2" bestFit="1" customWidth="1"/>
    <col min="9997" max="9997" width="13.42578125" style="2" customWidth="1"/>
    <col min="9998" max="9999" width="9.140625" style="2" bestFit="1" customWidth="1"/>
    <col min="10000" max="10000" width="11.140625" style="2" bestFit="1" customWidth="1"/>
    <col min="10001" max="10001" width="13.5703125" style="2" customWidth="1"/>
    <col min="10002" max="10240" width="9" style="2"/>
    <col min="10241" max="10243" width="11.140625" style="2" bestFit="1" customWidth="1"/>
    <col min="10244" max="10244" width="8.140625" style="2" bestFit="1" customWidth="1"/>
    <col min="10245" max="10245" width="16" style="2" customWidth="1"/>
    <col min="10246" max="10246" width="15.140625" style="2" bestFit="1" customWidth="1"/>
    <col min="10247" max="10247" width="9" style="2" bestFit="1"/>
    <col min="10248" max="10248" width="11.42578125" style="2" customWidth="1"/>
    <col min="10249" max="10249" width="16.5703125" style="2" bestFit="1" customWidth="1"/>
    <col min="10250" max="10250" width="16.140625" style="2" bestFit="1" customWidth="1"/>
    <col min="10251" max="10251" width="13" style="2" bestFit="1" customWidth="1"/>
    <col min="10252" max="10252" width="10.140625" style="2" bestFit="1" customWidth="1"/>
    <col min="10253" max="10253" width="13.42578125" style="2" customWidth="1"/>
    <col min="10254" max="10255" width="9.140625" style="2" bestFit="1" customWidth="1"/>
    <col min="10256" max="10256" width="11.140625" style="2" bestFit="1" customWidth="1"/>
    <col min="10257" max="10257" width="13.5703125" style="2" customWidth="1"/>
    <col min="10258" max="10496" width="9" style="2"/>
    <col min="10497" max="10499" width="11.140625" style="2" bestFit="1" customWidth="1"/>
    <col min="10500" max="10500" width="8.140625" style="2" bestFit="1" customWidth="1"/>
    <col min="10501" max="10501" width="16" style="2" customWidth="1"/>
    <col min="10502" max="10502" width="15.140625" style="2" bestFit="1" customWidth="1"/>
    <col min="10503" max="10503" width="9" style="2" bestFit="1"/>
    <col min="10504" max="10504" width="11.42578125" style="2" customWidth="1"/>
    <col min="10505" max="10505" width="16.5703125" style="2" bestFit="1" customWidth="1"/>
    <col min="10506" max="10506" width="16.140625" style="2" bestFit="1" customWidth="1"/>
    <col min="10507" max="10507" width="13" style="2" bestFit="1" customWidth="1"/>
    <col min="10508" max="10508" width="10.140625" style="2" bestFit="1" customWidth="1"/>
    <col min="10509" max="10509" width="13.42578125" style="2" customWidth="1"/>
    <col min="10510" max="10511" width="9.140625" style="2" bestFit="1" customWidth="1"/>
    <col min="10512" max="10512" width="11.140625" style="2" bestFit="1" customWidth="1"/>
    <col min="10513" max="10513" width="13.5703125" style="2" customWidth="1"/>
    <col min="10514" max="10752" width="9" style="2"/>
    <col min="10753" max="10755" width="11.140625" style="2" bestFit="1" customWidth="1"/>
    <col min="10756" max="10756" width="8.140625" style="2" bestFit="1" customWidth="1"/>
    <col min="10757" max="10757" width="16" style="2" customWidth="1"/>
    <col min="10758" max="10758" width="15.140625" style="2" bestFit="1" customWidth="1"/>
    <col min="10759" max="10759" width="9" style="2" bestFit="1"/>
    <col min="10760" max="10760" width="11.42578125" style="2" customWidth="1"/>
    <col min="10761" max="10761" width="16.5703125" style="2" bestFit="1" customWidth="1"/>
    <col min="10762" max="10762" width="16.140625" style="2" bestFit="1" customWidth="1"/>
    <col min="10763" max="10763" width="13" style="2" bestFit="1" customWidth="1"/>
    <col min="10764" max="10764" width="10.140625" style="2" bestFit="1" customWidth="1"/>
    <col min="10765" max="10765" width="13.42578125" style="2" customWidth="1"/>
    <col min="10766" max="10767" width="9.140625" style="2" bestFit="1" customWidth="1"/>
    <col min="10768" max="10768" width="11.140625" style="2" bestFit="1" customWidth="1"/>
    <col min="10769" max="10769" width="13.5703125" style="2" customWidth="1"/>
    <col min="10770" max="11008" width="9" style="2"/>
    <col min="11009" max="11011" width="11.140625" style="2" bestFit="1" customWidth="1"/>
    <col min="11012" max="11012" width="8.140625" style="2" bestFit="1" customWidth="1"/>
    <col min="11013" max="11013" width="16" style="2" customWidth="1"/>
    <col min="11014" max="11014" width="15.140625" style="2" bestFit="1" customWidth="1"/>
    <col min="11015" max="11015" width="9" style="2" bestFit="1"/>
    <col min="11016" max="11016" width="11.42578125" style="2" customWidth="1"/>
    <col min="11017" max="11017" width="16.5703125" style="2" bestFit="1" customWidth="1"/>
    <col min="11018" max="11018" width="16.140625" style="2" bestFit="1" customWidth="1"/>
    <col min="11019" max="11019" width="13" style="2" bestFit="1" customWidth="1"/>
    <col min="11020" max="11020" width="10.140625" style="2" bestFit="1" customWidth="1"/>
    <col min="11021" max="11021" width="13.42578125" style="2" customWidth="1"/>
    <col min="11022" max="11023" width="9.140625" style="2" bestFit="1" customWidth="1"/>
    <col min="11024" max="11024" width="11.140625" style="2" bestFit="1" customWidth="1"/>
    <col min="11025" max="11025" width="13.5703125" style="2" customWidth="1"/>
    <col min="11026" max="11264" width="9" style="2"/>
    <col min="11265" max="11267" width="11.140625" style="2" bestFit="1" customWidth="1"/>
    <col min="11268" max="11268" width="8.140625" style="2" bestFit="1" customWidth="1"/>
    <col min="11269" max="11269" width="16" style="2" customWidth="1"/>
    <col min="11270" max="11270" width="15.140625" style="2" bestFit="1" customWidth="1"/>
    <col min="11271" max="11271" width="9" style="2" bestFit="1"/>
    <col min="11272" max="11272" width="11.42578125" style="2" customWidth="1"/>
    <col min="11273" max="11273" width="16.5703125" style="2" bestFit="1" customWidth="1"/>
    <col min="11274" max="11274" width="16.140625" style="2" bestFit="1" customWidth="1"/>
    <col min="11275" max="11275" width="13" style="2" bestFit="1" customWidth="1"/>
    <col min="11276" max="11276" width="10.140625" style="2" bestFit="1" customWidth="1"/>
    <col min="11277" max="11277" width="13.42578125" style="2" customWidth="1"/>
    <col min="11278" max="11279" width="9.140625" style="2" bestFit="1" customWidth="1"/>
    <col min="11280" max="11280" width="11.140625" style="2" bestFit="1" customWidth="1"/>
    <col min="11281" max="11281" width="13.5703125" style="2" customWidth="1"/>
    <col min="11282" max="11520" width="9" style="2"/>
    <col min="11521" max="11523" width="11.140625" style="2" bestFit="1" customWidth="1"/>
    <col min="11524" max="11524" width="8.140625" style="2" bestFit="1" customWidth="1"/>
    <col min="11525" max="11525" width="16" style="2" customWidth="1"/>
    <col min="11526" max="11526" width="15.140625" style="2" bestFit="1" customWidth="1"/>
    <col min="11527" max="11527" width="9" style="2" bestFit="1"/>
    <col min="11528" max="11528" width="11.42578125" style="2" customWidth="1"/>
    <col min="11529" max="11529" width="16.5703125" style="2" bestFit="1" customWidth="1"/>
    <col min="11530" max="11530" width="16.140625" style="2" bestFit="1" customWidth="1"/>
    <col min="11531" max="11531" width="13" style="2" bestFit="1" customWidth="1"/>
    <col min="11532" max="11532" width="10.140625" style="2" bestFit="1" customWidth="1"/>
    <col min="11533" max="11533" width="13.42578125" style="2" customWidth="1"/>
    <col min="11534" max="11535" width="9.140625" style="2" bestFit="1" customWidth="1"/>
    <col min="11536" max="11536" width="11.140625" style="2" bestFit="1" customWidth="1"/>
    <col min="11537" max="11537" width="13.5703125" style="2" customWidth="1"/>
    <col min="11538" max="11776" width="9" style="2"/>
    <col min="11777" max="11779" width="11.140625" style="2" bestFit="1" customWidth="1"/>
    <col min="11780" max="11780" width="8.140625" style="2" bestFit="1" customWidth="1"/>
    <col min="11781" max="11781" width="16" style="2" customWidth="1"/>
    <col min="11782" max="11782" width="15.140625" style="2" bestFit="1" customWidth="1"/>
    <col min="11783" max="11783" width="9" style="2" bestFit="1"/>
    <col min="11784" max="11784" width="11.42578125" style="2" customWidth="1"/>
    <col min="11785" max="11785" width="16.5703125" style="2" bestFit="1" customWidth="1"/>
    <col min="11786" max="11786" width="16.140625" style="2" bestFit="1" customWidth="1"/>
    <col min="11787" max="11787" width="13" style="2" bestFit="1" customWidth="1"/>
    <col min="11788" max="11788" width="10.140625" style="2" bestFit="1" customWidth="1"/>
    <col min="11789" max="11789" width="13.42578125" style="2" customWidth="1"/>
    <col min="11790" max="11791" width="9.140625" style="2" bestFit="1" customWidth="1"/>
    <col min="11792" max="11792" width="11.140625" style="2" bestFit="1" customWidth="1"/>
    <col min="11793" max="11793" width="13.5703125" style="2" customWidth="1"/>
    <col min="11794" max="12032" width="9" style="2"/>
    <col min="12033" max="12035" width="11.140625" style="2" bestFit="1" customWidth="1"/>
    <col min="12036" max="12036" width="8.140625" style="2" bestFit="1" customWidth="1"/>
    <col min="12037" max="12037" width="16" style="2" customWidth="1"/>
    <col min="12038" max="12038" width="15.140625" style="2" bestFit="1" customWidth="1"/>
    <col min="12039" max="12039" width="9" style="2" bestFit="1"/>
    <col min="12040" max="12040" width="11.42578125" style="2" customWidth="1"/>
    <col min="12041" max="12041" width="16.5703125" style="2" bestFit="1" customWidth="1"/>
    <col min="12042" max="12042" width="16.140625" style="2" bestFit="1" customWidth="1"/>
    <col min="12043" max="12043" width="13" style="2" bestFit="1" customWidth="1"/>
    <col min="12044" max="12044" width="10.140625" style="2" bestFit="1" customWidth="1"/>
    <col min="12045" max="12045" width="13.42578125" style="2" customWidth="1"/>
    <col min="12046" max="12047" width="9.140625" style="2" bestFit="1" customWidth="1"/>
    <col min="12048" max="12048" width="11.140625" style="2" bestFit="1" customWidth="1"/>
    <col min="12049" max="12049" width="13.5703125" style="2" customWidth="1"/>
    <col min="12050" max="12288" width="9" style="2"/>
    <col min="12289" max="12291" width="11.140625" style="2" bestFit="1" customWidth="1"/>
    <col min="12292" max="12292" width="8.140625" style="2" bestFit="1" customWidth="1"/>
    <col min="12293" max="12293" width="16" style="2" customWidth="1"/>
    <col min="12294" max="12294" width="15.140625" style="2" bestFit="1" customWidth="1"/>
    <col min="12295" max="12295" width="9" style="2" bestFit="1"/>
    <col min="12296" max="12296" width="11.42578125" style="2" customWidth="1"/>
    <col min="12297" max="12297" width="16.5703125" style="2" bestFit="1" customWidth="1"/>
    <col min="12298" max="12298" width="16.140625" style="2" bestFit="1" customWidth="1"/>
    <col min="12299" max="12299" width="13" style="2" bestFit="1" customWidth="1"/>
    <col min="12300" max="12300" width="10.140625" style="2" bestFit="1" customWidth="1"/>
    <col min="12301" max="12301" width="13.42578125" style="2" customWidth="1"/>
    <col min="12302" max="12303" width="9.140625" style="2" bestFit="1" customWidth="1"/>
    <col min="12304" max="12304" width="11.140625" style="2" bestFit="1" customWidth="1"/>
    <col min="12305" max="12305" width="13.5703125" style="2" customWidth="1"/>
    <col min="12306" max="12544" width="9" style="2"/>
    <col min="12545" max="12547" width="11.140625" style="2" bestFit="1" customWidth="1"/>
    <col min="12548" max="12548" width="8.140625" style="2" bestFit="1" customWidth="1"/>
    <col min="12549" max="12549" width="16" style="2" customWidth="1"/>
    <col min="12550" max="12550" width="15.140625" style="2" bestFit="1" customWidth="1"/>
    <col min="12551" max="12551" width="9" style="2" bestFit="1"/>
    <col min="12552" max="12552" width="11.42578125" style="2" customWidth="1"/>
    <col min="12553" max="12553" width="16.5703125" style="2" bestFit="1" customWidth="1"/>
    <col min="12554" max="12554" width="16.140625" style="2" bestFit="1" customWidth="1"/>
    <col min="12555" max="12555" width="13" style="2" bestFit="1" customWidth="1"/>
    <col min="12556" max="12556" width="10.140625" style="2" bestFit="1" customWidth="1"/>
    <col min="12557" max="12557" width="13.42578125" style="2" customWidth="1"/>
    <col min="12558" max="12559" width="9.140625" style="2" bestFit="1" customWidth="1"/>
    <col min="12560" max="12560" width="11.140625" style="2" bestFit="1" customWidth="1"/>
    <col min="12561" max="12561" width="13.5703125" style="2" customWidth="1"/>
    <col min="12562" max="12800" width="9" style="2"/>
    <col min="12801" max="12803" width="11.140625" style="2" bestFit="1" customWidth="1"/>
    <col min="12804" max="12804" width="8.140625" style="2" bestFit="1" customWidth="1"/>
    <col min="12805" max="12805" width="16" style="2" customWidth="1"/>
    <col min="12806" max="12806" width="15.140625" style="2" bestFit="1" customWidth="1"/>
    <col min="12807" max="12807" width="9" style="2" bestFit="1"/>
    <col min="12808" max="12808" width="11.42578125" style="2" customWidth="1"/>
    <col min="12809" max="12809" width="16.5703125" style="2" bestFit="1" customWidth="1"/>
    <col min="12810" max="12810" width="16.140625" style="2" bestFit="1" customWidth="1"/>
    <col min="12811" max="12811" width="13" style="2" bestFit="1" customWidth="1"/>
    <col min="12812" max="12812" width="10.140625" style="2" bestFit="1" customWidth="1"/>
    <col min="12813" max="12813" width="13.42578125" style="2" customWidth="1"/>
    <col min="12814" max="12815" width="9.140625" style="2" bestFit="1" customWidth="1"/>
    <col min="12816" max="12816" width="11.140625" style="2" bestFit="1" customWidth="1"/>
    <col min="12817" max="12817" width="13.5703125" style="2" customWidth="1"/>
    <col min="12818" max="13056" width="9" style="2"/>
    <col min="13057" max="13059" width="11.140625" style="2" bestFit="1" customWidth="1"/>
    <col min="13060" max="13060" width="8.140625" style="2" bestFit="1" customWidth="1"/>
    <col min="13061" max="13061" width="16" style="2" customWidth="1"/>
    <col min="13062" max="13062" width="15.140625" style="2" bestFit="1" customWidth="1"/>
    <col min="13063" max="13063" width="9" style="2" bestFit="1"/>
    <col min="13064" max="13064" width="11.42578125" style="2" customWidth="1"/>
    <col min="13065" max="13065" width="16.5703125" style="2" bestFit="1" customWidth="1"/>
    <col min="13066" max="13066" width="16.140625" style="2" bestFit="1" customWidth="1"/>
    <col min="13067" max="13067" width="13" style="2" bestFit="1" customWidth="1"/>
    <col min="13068" max="13068" width="10.140625" style="2" bestFit="1" customWidth="1"/>
    <col min="13069" max="13069" width="13.42578125" style="2" customWidth="1"/>
    <col min="13070" max="13071" width="9.140625" style="2" bestFit="1" customWidth="1"/>
    <col min="13072" max="13072" width="11.140625" style="2" bestFit="1" customWidth="1"/>
    <col min="13073" max="13073" width="13.5703125" style="2" customWidth="1"/>
    <col min="13074" max="13312" width="9" style="2"/>
    <col min="13313" max="13315" width="11.140625" style="2" bestFit="1" customWidth="1"/>
    <col min="13316" max="13316" width="8.140625" style="2" bestFit="1" customWidth="1"/>
    <col min="13317" max="13317" width="16" style="2" customWidth="1"/>
    <col min="13318" max="13318" width="15.140625" style="2" bestFit="1" customWidth="1"/>
    <col min="13319" max="13319" width="9" style="2" bestFit="1"/>
    <col min="13320" max="13320" width="11.42578125" style="2" customWidth="1"/>
    <col min="13321" max="13321" width="16.5703125" style="2" bestFit="1" customWidth="1"/>
    <col min="13322" max="13322" width="16.140625" style="2" bestFit="1" customWidth="1"/>
    <col min="13323" max="13323" width="13" style="2" bestFit="1" customWidth="1"/>
    <col min="13324" max="13324" width="10.140625" style="2" bestFit="1" customWidth="1"/>
    <col min="13325" max="13325" width="13.42578125" style="2" customWidth="1"/>
    <col min="13326" max="13327" width="9.140625" style="2" bestFit="1" customWidth="1"/>
    <col min="13328" max="13328" width="11.140625" style="2" bestFit="1" customWidth="1"/>
    <col min="13329" max="13329" width="13.5703125" style="2" customWidth="1"/>
    <col min="13330" max="13568" width="9" style="2"/>
    <col min="13569" max="13571" width="11.140625" style="2" bestFit="1" customWidth="1"/>
    <col min="13572" max="13572" width="8.140625" style="2" bestFit="1" customWidth="1"/>
    <col min="13573" max="13573" width="16" style="2" customWidth="1"/>
    <col min="13574" max="13574" width="15.140625" style="2" bestFit="1" customWidth="1"/>
    <col min="13575" max="13575" width="9" style="2" bestFit="1"/>
    <col min="13576" max="13576" width="11.42578125" style="2" customWidth="1"/>
    <col min="13577" max="13577" width="16.5703125" style="2" bestFit="1" customWidth="1"/>
    <col min="13578" max="13578" width="16.140625" style="2" bestFit="1" customWidth="1"/>
    <col min="13579" max="13579" width="13" style="2" bestFit="1" customWidth="1"/>
    <col min="13580" max="13580" width="10.140625" style="2" bestFit="1" customWidth="1"/>
    <col min="13581" max="13581" width="13.42578125" style="2" customWidth="1"/>
    <col min="13582" max="13583" width="9.140625" style="2" bestFit="1" customWidth="1"/>
    <col min="13584" max="13584" width="11.140625" style="2" bestFit="1" customWidth="1"/>
    <col min="13585" max="13585" width="13.5703125" style="2" customWidth="1"/>
    <col min="13586" max="13824" width="9" style="2"/>
    <col min="13825" max="13827" width="11.140625" style="2" bestFit="1" customWidth="1"/>
    <col min="13828" max="13828" width="8.140625" style="2" bestFit="1" customWidth="1"/>
    <col min="13829" max="13829" width="16" style="2" customWidth="1"/>
    <col min="13830" max="13830" width="15.140625" style="2" bestFit="1" customWidth="1"/>
    <col min="13831" max="13831" width="9" style="2" bestFit="1"/>
    <col min="13832" max="13832" width="11.42578125" style="2" customWidth="1"/>
    <col min="13833" max="13833" width="16.5703125" style="2" bestFit="1" customWidth="1"/>
    <col min="13834" max="13834" width="16.140625" style="2" bestFit="1" customWidth="1"/>
    <col min="13835" max="13835" width="13" style="2" bestFit="1" customWidth="1"/>
    <col min="13836" max="13836" width="10.140625" style="2" bestFit="1" customWidth="1"/>
    <col min="13837" max="13837" width="13.42578125" style="2" customWidth="1"/>
    <col min="13838" max="13839" width="9.140625" style="2" bestFit="1" customWidth="1"/>
    <col min="13840" max="13840" width="11.140625" style="2" bestFit="1" customWidth="1"/>
    <col min="13841" max="13841" width="13.5703125" style="2" customWidth="1"/>
    <col min="13842" max="14080" width="9" style="2"/>
    <col min="14081" max="14083" width="11.140625" style="2" bestFit="1" customWidth="1"/>
    <col min="14084" max="14084" width="8.140625" style="2" bestFit="1" customWidth="1"/>
    <col min="14085" max="14085" width="16" style="2" customWidth="1"/>
    <col min="14086" max="14086" width="15.140625" style="2" bestFit="1" customWidth="1"/>
    <col min="14087" max="14087" width="9" style="2" bestFit="1"/>
    <col min="14088" max="14088" width="11.42578125" style="2" customWidth="1"/>
    <col min="14089" max="14089" width="16.5703125" style="2" bestFit="1" customWidth="1"/>
    <col min="14090" max="14090" width="16.140625" style="2" bestFit="1" customWidth="1"/>
    <col min="14091" max="14091" width="13" style="2" bestFit="1" customWidth="1"/>
    <col min="14092" max="14092" width="10.140625" style="2" bestFit="1" customWidth="1"/>
    <col min="14093" max="14093" width="13.42578125" style="2" customWidth="1"/>
    <col min="14094" max="14095" width="9.140625" style="2" bestFit="1" customWidth="1"/>
    <col min="14096" max="14096" width="11.140625" style="2" bestFit="1" customWidth="1"/>
    <col min="14097" max="14097" width="13.5703125" style="2" customWidth="1"/>
    <col min="14098" max="14336" width="9" style="2"/>
    <col min="14337" max="14339" width="11.140625" style="2" bestFit="1" customWidth="1"/>
    <col min="14340" max="14340" width="8.140625" style="2" bestFit="1" customWidth="1"/>
    <col min="14341" max="14341" width="16" style="2" customWidth="1"/>
    <col min="14342" max="14342" width="15.140625" style="2" bestFit="1" customWidth="1"/>
    <col min="14343" max="14343" width="9" style="2" bestFit="1"/>
    <col min="14344" max="14344" width="11.42578125" style="2" customWidth="1"/>
    <col min="14345" max="14345" width="16.5703125" style="2" bestFit="1" customWidth="1"/>
    <col min="14346" max="14346" width="16.140625" style="2" bestFit="1" customWidth="1"/>
    <col min="14347" max="14347" width="13" style="2" bestFit="1" customWidth="1"/>
    <col min="14348" max="14348" width="10.140625" style="2" bestFit="1" customWidth="1"/>
    <col min="14349" max="14349" width="13.42578125" style="2" customWidth="1"/>
    <col min="14350" max="14351" width="9.140625" style="2" bestFit="1" customWidth="1"/>
    <col min="14352" max="14352" width="11.140625" style="2" bestFit="1" customWidth="1"/>
    <col min="14353" max="14353" width="13.5703125" style="2" customWidth="1"/>
    <col min="14354" max="14592" width="9" style="2"/>
    <col min="14593" max="14595" width="11.140625" style="2" bestFit="1" customWidth="1"/>
    <col min="14596" max="14596" width="8.140625" style="2" bestFit="1" customWidth="1"/>
    <col min="14597" max="14597" width="16" style="2" customWidth="1"/>
    <col min="14598" max="14598" width="15.140625" style="2" bestFit="1" customWidth="1"/>
    <col min="14599" max="14599" width="9" style="2" bestFit="1"/>
    <col min="14600" max="14600" width="11.42578125" style="2" customWidth="1"/>
    <col min="14601" max="14601" width="16.5703125" style="2" bestFit="1" customWidth="1"/>
    <col min="14602" max="14602" width="16.140625" style="2" bestFit="1" customWidth="1"/>
    <col min="14603" max="14603" width="13" style="2" bestFit="1" customWidth="1"/>
    <col min="14604" max="14604" width="10.140625" style="2" bestFit="1" customWidth="1"/>
    <col min="14605" max="14605" width="13.42578125" style="2" customWidth="1"/>
    <col min="14606" max="14607" width="9.140625" style="2" bestFit="1" customWidth="1"/>
    <col min="14608" max="14608" width="11.140625" style="2" bestFit="1" customWidth="1"/>
    <col min="14609" max="14609" width="13.5703125" style="2" customWidth="1"/>
    <col min="14610" max="14848" width="9" style="2"/>
    <col min="14849" max="14851" width="11.140625" style="2" bestFit="1" customWidth="1"/>
    <col min="14852" max="14852" width="8.140625" style="2" bestFit="1" customWidth="1"/>
    <col min="14853" max="14853" width="16" style="2" customWidth="1"/>
    <col min="14854" max="14854" width="15.140625" style="2" bestFit="1" customWidth="1"/>
    <col min="14855" max="14855" width="9" style="2" bestFit="1"/>
    <col min="14856" max="14856" width="11.42578125" style="2" customWidth="1"/>
    <col min="14857" max="14857" width="16.5703125" style="2" bestFit="1" customWidth="1"/>
    <col min="14858" max="14858" width="16.140625" style="2" bestFit="1" customWidth="1"/>
    <col min="14859" max="14859" width="13" style="2" bestFit="1" customWidth="1"/>
    <col min="14860" max="14860" width="10.140625" style="2" bestFit="1" customWidth="1"/>
    <col min="14861" max="14861" width="13.42578125" style="2" customWidth="1"/>
    <col min="14862" max="14863" width="9.140625" style="2" bestFit="1" customWidth="1"/>
    <col min="14864" max="14864" width="11.140625" style="2" bestFit="1" customWidth="1"/>
    <col min="14865" max="14865" width="13.5703125" style="2" customWidth="1"/>
    <col min="14866" max="15104" width="9" style="2"/>
    <col min="15105" max="15107" width="11.140625" style="2" bestFit="1" customWidth="1"/>
    <col min="15108" max="15108" width="8.140625" style="2" bestFit="1" customWidth="1"/>
    <col min="15109" max="15109" width="16" style="2" customWidth="1"/>
    <col min="15110" max="15110" width="15.140625" style="2" bestFit="1" customWidth="1"/>
    <col min="15111" max="15111" width="9" style="2" bestFit="1"/>
    <col min="15112" max="15112" width="11.42578125" style="2" customWidth="1"/>
    <col min="15113" max="15113" width="16.5703125" style="2" bestFit="1" customWidth="1"/>
    <col min="15114" max="15114" width="16.140625" style="2" bestFit="1" customWidth="1"/>
    <col min="15115" max="15115" width="13" style="2" bestFit="1" customWidth="1"/>
    <col min="15116" max="15116" width="10.140625" style="2" bestFit="1" customWidth="1"/>
    <col min="15117" max="15117" width="13.42578125" style="2" customWidth="1"/>
    <col min="15118" max="15119" width="9.140625" style="2" bestFit="1" customWidth="1"/>
    <col min="15120" max="15120" width="11.140625" style="2" bestFit="1" customWidth="1"/>
    <col min="15121" max="15121" width="13.5703125" style="2" customWidth="1"/>
    <col min="15122" max="15360" width="9" style="2"/>
    <col min="15361" max="15363" width="11.140625" style="2" bestFit="1" customWidth="1"/>
    <col min="15364" max="15364" width="8.140625" style="2" bestFit="1" customWidth="1"/>
    <col min="15365" max="15365" width="16" style="2" customWidth="1"/>
    <col min="15366" max="15366" width="15.140625" style="2" bestFit="1" customWidth="1"/>
    <col min="15367" max="15367" width="9" style="2" bestFit="1"/>
    <col min="15368" max="15368" width="11.42578125" style="2" customWidth="1"/>
    <col min="15369" max="15369" width="16.5703125" style="2" bestFit="1" customWidth="1"/>
    <col min="15370" max="15370" width="16.140625" style="2" bestFit="1" customWidth="1"/>
    <col min="15371" max="15371" width="13" style="2" bestFit="1" customWidth="1"/>
    <col min="15372" max="15372" width="10.140625" style="2" bestFit="1" customWidth="1"/>
    <col min="15373" max="15373" width="13.42578125" style="2" customWidth="1"/>
    <col min="15374" max="15375" width="9.140625" style="2" bestFit="1" customWidth="1"/>
    <col min="15376" max="15376" width="11.140625" style="2" bestFit="1" customWidth="1"/>
    <col min="15377" max="15377" width="13.5703125" style="2" customWidth="1"/>
    <col min="15378" max="15616" width="9" style="2"/>
    <col min="15617" max="15619" width="11.140625" style="2" bestFit="1" customWidth="1"/>
    <col min="15620" max="15620" width="8.140625" style="2" bestFit="1" customWidth="1"/>
    <col min="15621" max="15621" width="16" style="2" customWidth="1"/>
    <col min="15622" max="15622" width="15.140625" style="2" bestFit="1" customWidth="1"/>
    <col min="15623" max="15623" width="9" style="2" bestFit="1"/>
    <col min="15624" max="15624" width="11.42578125" style="2" customWidth="1"/>
    <col min="15625" max="15625" width="16.5703125" style="2" bestFit="1" customWidth="1"/>
    <col min="15626" max="15626" width="16.140625" style="2" bestFit="1" customWidth="1"/>
    <col min="15627" max="15627" width="13" style="2" bestFit="1" customWidth="1"/>
    <col min="15628" max="15628" width="10.140625" style="2" bestFit="1" customWidth="1"/>
    <col min="15629" max="15629" width="13.42578125" style="2" customWidth="1"/>
    <col min="15630" max="15631" width="9.140625" style="2" bestFit="1" customWidth="1"/>
    <col min="15632" max="15632" width="11.140625" style="2" bestFit="1" customWidth="1"/>
    <col min="15633" max="15633" width="13.5703125" style="2" customWidth="1"/>
    <col min="15634" max="15872" width="9" style="2"/>
    <col min="15873" max="15875" width="11.140625" style="2" bestFit="1" customWidth="1"/>
    <col min="15876" max="15876" width="8.140625" style="2" bestFit="1" customWidth="1"/>
    <col min="15877" max="15877" width="16" style="2" customWidth="1"/>
    <col min="15878" max="15878" width="15.140625" style="2" bestFit="1" customWidth="1"/>
    <col min="15879" max="15879" width="9" style="2" bestFit="1"/>
    <col min="15880" max="15880" width="11.42578125" style="2" customWidth="1"/>
    <col min="15881" max="15881" width="16.5703125" style="2" bestFit="1" customWidth="1"/>
    <col min="15882" max="15882" width="16.140625" style="2" bestFit="1" customWidth="1"/>
    <col min="15883" max="15883" width="13" style="2" bestFit="1" customWidth="1"/>
    <col min="15884" max="15884" width="10.140625" style="2" bestFit="1" customWidth="1"/>
    <col min="15885" max="15885" width="13.42578125" style="2" customWidth="1"/>
    <col min="15886" max="15887" width="9.140625" style="2" bestFit="1" customWidth="1"/>
    <col min="15888" max="15888" width="11.140625" style="2" bestFit="1" customWidth="1"/>
    <col min="15889" max="15889" width="13.5703125" style="2" customWidth="1"/>
    <col min="15890" max="16128" width="9" style="2"/>
    <col min="16129" max="16131" width="11.140625" style="2" bestFit="1" customWidth="1"/>
    <col min="16132" max="16132" width="8.140625" style="2" bestFit="1" customWidth="1"/>
    <col min="16133" max="16133" width="16" style="2" customWidth="1"/>
    <col min="16134" max="16134" width="15.140625" style="2" bestFit="1" customWidth="1"/>
    <col min="16135" max="16135" width="9" style="2" bestFit="1"/>
    <col min="16136" max="16136" width="11.42578125" style="2" customWidth="1"/>
    <col min="16137" max="16137" width="16.5703125" style="2" bestFit="1" customWidth="1"/>
    <col min="16138" max="16138" width="16.140625" style="2" bestFit="1" customWidth="1"/>
    <col min="16139" max="16139" width="13" style="2" bestFit="1" customWidth="1"/>
    <col min="16140" max="16140" width="10.140625" style="2" bestFit="1" customWidth="1"/>
    <col min="16141" max="16141" width="13.42578125" style="2" customWidth="1"/>
    <col min="16142" max="16143" width="9.140625" style="2" bestFit="1" customWidth="1"/>
    <col min="16144" max="16144" width="11.140625" style="2" bestFit="1" customWidth="1"/>
    <col min="16145" max="16145" width="13.5703125" style="2" customWidth="1"/>
    <col min="16146" max="16384" width="9" style="2"/>
  </cols>
  <sheetData>
    <row r="1" spans="1:17" ht="45" customHeight="1">
      <c r="A1" s="78" t="s">
        <v>602</v>
      </c>
    </row>
    <row r="2" spans="1:17" ht="20.25" customHeight="1">
      <c r="A2" s="3" t="s">
        <v>28</v>
      </c>
    </row>
    <row r="3" spans="1:17" ht="20.25" customHeight="1">
      <c r="A3" s="3" t="s">
        <v>132</v>
      </c>
    </row>
    <row r="4" spans="1:17" ht="20.25" customHeight="1">
      <c r="A4" s="3" t="s">
        <v>272</v>
      </c>
    </row>
    <row r="5" spans="1:17" ht="20.25" customHeight="1">
      <c r="A5" s="179"/>
      <c r="B5" s="123" t="s">
        <v>40</v>
      </c>
      <c r="C5" s="124"/>
      <c r="D5" s="124"/>
      <c r="E5" s="125"/>
      <c r="F5" s="124"/>
      <c r="G5" s="124"/>
      <c r="H5" s="124"/>
      <c r="I5" s="124"/>
      <c r="J5" s="126"/>
      <c r="K5" s="146" t="s">
        <v>41</v>
      </c>
      <c r="L5" s="124"/>
      <c r="M5" s="124"/>
      <c r="N5" s="124"/>
      <c r="O5" s="124"/>
      <c r="P5" s="124"/>
      <c r="Q5" s="126"/>
    </row>
    <row r="6" spans="1:17" ht="20.25" customHeight="1">
      <c r="A6" s="180"/>
      <c r="B6" s="72"/>
      <c r="C6" s="70" t="s">
        <v>42</v>
      </c>
      <c r="D6" s="71"/>
      <c r="E6" s="120"/>
      <c r="F6" s="72" t="s">
        <v>43</v>
      </c>
      <c r="G6" s="73"/>
      <c r="H6" s="71"/>
      <c r="I6" s="72" t="s">
        <v>43</v>
      </c>
      <c r="J6" s="72"/>
      <c r="K6" s="71"/>
      <c r="L6" s="73" t="s">
        <v>42</v>
      </c>
      <c r="M6" s="70"/>
      <c r="N6" s="70"/>
      <c r="O6" s="70"/>
      <c r="P6" s="71"/>
      <c r="Q6" s="72"/>
    </row>
    <row r="7" spans="1:17" ht="78.75">
      <c r="A7" s="181" t="s">
        <v>273</v>
      </c>
      <c r="B7" s="65" t="s">
        <v>133</v>
      </c>
      <c r="C7" s="66" t="s">
        <v>134</v>
      </c>
      <c r="D7" s="67" t="s">
        <v>135</v>
      </c>
      <c r="E7" s="97" t="s">
        <v>57</v>
      </c>
      <c r="F7" s="65" t="s">
        <v>44</v>
      </c>
      <c r="G7" s="68" t="s">
        <v>146</v>
      </c>
      <c r="H7" s="67" t="s">
        <v>136</v>
      </c>
      <c r="I7" s="65" t="s">
        <v>137</v>
      </c>
      <c r="J7" s="65" t="s">
        <v>138</v>
      </c>
      <c r="K7" s="67" t="s">
        <v>139</v>
      </c>
      <c r="L7" s="68" t="s">
        <v>140</v>
      </c>
      <c r="M7" s="66" t="s">
        <v>615</v>
      </c>
      <c r="N7" s="66" t="s">
        <v>141</v>
      </c>
      <c r="O7" s="66" t="s">
        <v>142</v>
      </c>
      <c r="P7" s="67" t="s">
        <v>143</v>
      </c>
      <c r="Q7" s="68" t="s">
        <v>144</v>
      </c>
    </row>
    <row r="8" spans="1:17" ht="20.25" customHeight="1">
      <c r="A8" s="132" t="s">
        <v>217</v>
      </c>
      <c r="B8" s="182">
        <f>SUM('Month (Million m3)'!B8:B10)</f>
        <v>20905.29</v>
      </c>
      <c r="C8" s="182">
        <f>SUM('Month (Million m3)'!C8:C10)</f>
        <v>1408.77</v>
      </c>
      <c r="D8" s="182">
        <f>SUM('Month (Million m3)'!D8:D10)</f>
        <v>1971.1299999999999</v>
      </c>
      <c r="E8" s="182">
        <f>SUM('Month (Million m3)'!E8:E10)</f>
        <v>0</v>
      </c>
      <c r="F8" s="182">
        <f>SUM('Month (Million m3)'!F8:F10)</f>
        <v>11943</v>
      </c>
      <c r="G8" s="182">
        <f>SUM('Month (Million m3)'!G8:G10)</f>
        <v>9971.86</v>
      </c>
      <c r="H8" s="182">
        <f>SUM('Month (Million m3)'!H8:H10)</f>
        <v>29468.39</v>
      </c>
      <c r="I8" s="182">
        <f>SUM('Month (Million m3)'!I8:I10)</f>
        <v>0</v>
      </c>
      <c r="J8" s="183">
        <f>SUM('Month (Million m3)'!J8:J10)</f>
        <v>29468.39</v>
      </c>
      <c r="K8" s="182">
        <f>SUM('Month (Million m3)'!K8:K10)</f>
        <v>29465.439999999999</v>
      </c>
      <c r="L8" s="182">
        <f>SUM('Month (Million m3)'!L8:L10)</f>
        <v>144.85</v>
      </c>
      <c r="M8" s="182">
        <f>SUM('Month (Million m3)'!M8:M10)</f>
        <v>2.83</v>
      </c>
      <c r="N8" s="182">
        <f>SUM('Month (Million m3)'!N8:N10)</f>
        <v>5.67</v>
      </c>
      <c r="O8" s="182">
        <f>SUM('Month (Million m3)'!O8:O10)</f>
        <v>-2029.68</v>
      </c>
      <c r="P8" s="182">
        <f>SUM('Month (Million m3)'!P8:P10)</f>
        <v>159.89000000000001</v>
      </c>
      <c r="Q8" s="185">
        <f>SUM('Month (Million m3)'!Q8:Q10)</f>
        <v>31179.03</v>
      </c>
    </row>
    <row r="9" spans="1:17" ht="20.25" customHeight="1">
      <c r="A9" s="133" t="s">
        <v>218</v>
      </c>
      <c r="B9" s="182">
        <f>SUM('Month (Million m3)'!B11:B13)</f>
        <v>18529.010000000002</v>
      </c>
      <c r="C9" s="182">
        <f>SUM('Month (Million m3)'!C11:C13)</f>
        <v>1335.94</v>
      </c>
      <c r="D9" s="182">
        <f>SUM('Month (Million m3)'!D11:D13)</f>
        <v>2925</v>
      </c>
      <c r="E9" s="182">
        <f>SUM('Month (Million m3)'!E11:E13)</f>
        <v>0</v>
      </c>
      <c r="F9" s="182">
        <f>SUM('Month (Million m3)'!F11:F13)</f>
        <v>7440.96</v>
      </c>
      <c r="G9" s="182">
        <f>SUM('Month (Million m3)'!G11:G13)</f>
        <v>4515.95</v>
      </c>
      <c r="H9" s="182">
        <f>SUM('Month (Million m3)'!H11:H13)</f>
        <v>21709.03</v>
      </c>
      <c r="I9" s="182">
        <f>SUM('Month (Million m3)'!I11:I13)</f>
        <v>0</v>
      </c>
      <c r="J9" s="184">
        <f>SUM('Month (Million m3)'!J11:J13)</f>
        <v>21709.03</v>
      </c>
      <c r="K9" s="182">
        <f>SUM('Month (Million m3)'!K11:K13)</f>
        <v>21701.670000000002</v>
      </c>
      <c r="L9" s="182">
        <f>SUM('Month (Million m3)'!L11:L13)</f>
        <v>80.73</v>
      </c>
      <c r="M9" s="182">
        <f>SUM('Month (Million m3)'!M11:M13)</f>
        <v>1.2999999999999998</v>
      </c>
      <c r="N9" s="182">
        <f>SUM('Month (Million m3)'!N11:N13)</f>
        <v>24.03</v>
      </c>
      <c r="O9" s="182">
        <f>SUM('Month (Million m3)'!O11:O13)</f>
        <v>1914.02</v>
      </c>
      <c r="P9" s="182">
        <f>SUM('Month (Million m3)'!P11:P13)</f>
        <v>94.9</v>
      </c>
      <c r="Q9" s="186">
        <f>SUM('Month (Million m3)'!Q11:Q13)</f>
        <v>19585.439999999999</v>
      </c>
    </row>
    <row r="10" spans="1:17" ht="20.25" customHeight="1">
      <c r="A10" s="133" t="s">
        <v>219</v>
      </c>
      <c r="B10" s="182">
        <f>SUM('Month (Million m3)'!B14:B16)</f>
        <v>14749.839999999998</v>
      </c>
      <c r="C10" s="182">
        <f>SUM('Month (Million m3)'!C14:C16)</f>
        <v>1169.98</v>
      </c>
      <c r="D10" s="182">
        <f>SUM('Month (Million m3)'!D14:D16)</f>
        <v>2994.16</v>
      </c>
      <c r="E10" s="182">
        <f>SUM('Month (Million m3)'!E14:E16)</f>
        <v>0</v>
      </c>
      <c r="F10" s="182">
        <f>SUM('Month (Million m3)'!F14:F16)</f>
        <v>6390</v>
      </c>
      <c r="G10" s="182">
        <f>SUM('Month (Million m3)'!G14:G16)</f>
        <v>3395.84</v>
      </c>
      <c r="H10" s="182">
        <f>SUM('Month (Million m3)'!H14:H16)</f>
        <v>16975.690000000002</v>
      </c>
      <c r="I10" s="182">
        <f>SUM('Month (Million m3)'!I14:I16)</f>
        <v>0</v>
      </c>
      <c r="J10" s="184">
        <f>SUM('Month (Million m3)'!J14:J16)</f>
        <v>16975.690000000002</v>
      </c>
      <c r="K10" s="182">
        <f>SUM('Month (Million m3)'!K14:K16)</f>
        <v>16974.32</v>
      </c>
      <c r="L10" s="182">
        <f>SUM('Month (Million m3)'!L14:L16)</f>
        <v>33.31</v>
      </c>
      <c r="M10" s="182">
        <f>SUM('Month (Million m3)'!M14:M16)</f>
        <v>1.08</v>
      </c>
      <c r="N10" s="182">
        <f>SUM('Month (Million m3)'!N14:N16)</f>
        <v>27.8</v>
      </c>
      <c r="O10" s="182">
        <f>SUM('Month (Million m3)'!O14:O16)</f>
        <v>1001.67</v>
      </c>
      <c r="P10" s="182">
        <f>SUM('Month (Million m3)'!P14:P16)</f>
        <v>80.23</v>
      </c>
      <c r="Q10" s="186">
        <f>SUM('Month (Million m3)'!Q14:Q16)</f>
        <v>15829.279999999999</v>
      </c>
    </row>
    <row r="11" spans="1:17" ht="20.25" customHeight="1">
      <c r="A11" s="133" t="s">
        <v>220</v>
      </c>
      <c r="B11" s="182">
        <f>SUM('Month (Million m3)'!B17:B19)</f>
        <v>19139.480000000003</v>
      </c>
      <c r="C11" s="182">
        <f>SUM('Month (Million m3)'!C17:C19)</f>
        <v>1364.92</v>
      </c>
      <c r="D11" s="182">
        <f>SUM('Month (Million m3)'!D17:D19)</f>
        <v>3245.97</v>
      </c>
      <c r="E11" s="182">
        <f>SUM('Month (Million m3)'!E17:E19)</f>
        <v>0</v>
      </c>
      <c r="F11" s="182">
        <f>SUM('Month (Million m3)'!F17:F19)</f>
        <v>11386.5</v>
      </c>
      <c r="G11" s="182">
        <f>SUM('Month (Million m3)'!G17:G19)</f>
        <v>8140.52</v>
      </c>
      <c r="H11" s="182">
        <f>SUM('Month (Million m3)'!H17:H19)</f>
        <v>25915.07</v>
      </c>
      <c r="I11" s="182">
        <f>SUM('Month (Million m3)'!I17:I19)</f>
        <v>0</v>
      </c>
      <c r="J11" s="184">
        <f>SUM('Month (Million m3)'!J17:J19)</f>
        <v>25915.07</v>
      </c>
      <c r="K11" s="182">
        <f>SUM('Month (Million m3)'!K17:K19)</f>
        <v>25919.550000000003</v>
      </c>
      <c r="L11" s="182">
        <f>SUM('Month (Million m3)'!L17:L19)</f>
        <v>129.69999999999999</v>
      </c>
      <c r="M11" s="182">
        <f>SUM('Month (Million m3)'!M17:M19)</f>
        <v>7.03</v>
      </c>
      <c r="N11" s="182">
        <f>SUM('Month (Million m3)'!N17:N19)</f>
        <v>14.55</v>
      </c>
      <c r="O11" s="182">
        <f>SUM('Month (Million m3)'!O17:O19)</f>
        <v>-620.4</v>
      </c>
      <c r="P11" s="182">
        <f>SUM('Month (Million m3)'!P17:P19)</f>
        <v>117.28999999999999</v>
      </c>
      <c r="Q11" s="186">
        <f>SUM('Month (Million m3)'!Q17:Q19)</f>
        <v>26264.46</v>
      </c>
    </row>
    <row r="12" spans="1:17" ht="20.25" customHeight="1">
      <c r="A12" s="133" t="s">
        <v>221</v>
      </c>
      <c r="B12" s="182">
        <f>SUM('Month (Million m3)'!B20:B22)</f>
        <v>17944.849999999999</v>
      </c>
      <c r="C12" s="182">
        <f>SUM('Month (Million m3)'!C20:C22)</f>
        <v>1325.4099999999999</v>
      </c>
      <c r="D12" s="182">
        <f>SUM('Month (Million m3)'!D20:D22)</f>
        <v>3118.41</v>
      </c>
      <c r="E12" s="182">
        <f>SUM('Month (Million m3)'!E20:E22)</f>
        <v>0</v>
      </c>
      <c r="F12" s="182">
        <f>SUM('Month (Million m3)'!F20:F22)</f>
        <v>13042.73</v>
      </c>
      <c r="G12" s="182">
        <f>SUM('Month (Million m3)'!G20:G22)</f>
        <v>9924.2900000000009</v>
      </c>
      <c r="H12" s="182">
        <f>SUM('Month (Million m3)'!H20:H22)</f>
        <v>26543.739999999998</v>
      </c>
      <c r="I12" s="182">
        <f>SUM('Month (Million m3)'!I20:I22)</f>
        <v>0</v>
      </c>
      <c r="J12" s="184">
        <f>SUM('Month (Million m3)'!J20:J22)</f>
        <v>26543.739999999998</v>
      </c>
      <c r="K12" s="182">
        <f>SUM('Month (Million m3)'!K20:K22)</f>
        <v>26605.360000000001</v>
      </c>
      <c r="L12" s="182">
        <f>SUM('Month (Million m3)'!L20:L22)</f>
        <v>127.65</v>
      </c>
      <c r="M12" s="182">
        <f>SUM('Month (Million m3)'!M20:M22)</f>
        <v>18.170000000000002</v>
      </c>
      <c r="N12" s="182">
        <f>SUM('Month (Million m3)'!N20:N22)</f>
        <v>8.48</v>
      </c>
      <c r="O12" s="182">
        <f>SUM('Month (Million m3)'!O20:O22)</f>
        <v>-1813.4199999999998</v>
      </c>
      <c r="P12" s="182">
        <f>SUM('Month (Million m3)'!P20:P22)</f>
        <v>193.66000000000003</v>
      </c>
      <c r="Q12" s="186">
        <f>SUM('Month (Million m3)'!Q20:Q22)</f>
        <v>28052.799999999999</v>
      </c>
    </row>
    <row r="13" spans="1:17" ht="20.25" customHeight="1">
      <c r="A13" s="133" t="s">
        <v>222</v>
      </c>
      <c r="B13" s="182">
        <f>SUM('Month (Million m3)'!B23:B25)</f>
        <v>16383.09</v>
      </c>
      <c r="C13" s="182">
        <f>SUM('Month (Million m3)'!C23:C25)</f>
        <v>1372.27</v>
      </c>
      <c r="D13" s="182">
        <f>SUM('Month (Million m3)'!D23:D25)</f>
        <v>4146.6499999999996</v>
      </c>
      <c r="E13" s="182">
        <f>SUM('Month (Million m3)'!E23:E25)</f>
        <v>0</v>
      </c>
      <c r="F13" s="182">
        <f>SUM('Month (Million m3)'!F23:F25)</f>
        <v>7784.4599999999991</v>
      </c>
      <c r="G13" s="182">
        <f>SUM('Month (Million m3)'!G23:G25)</f>
        <v>3637.81</v>
      </c>
      <c r="H13" s="182">
        <f>SUM('Month (Million m3)'!H23:H25)</f>
        <v>18648.62</v>
      </c>
      <c r="I13" s="182">
        <f>SUM('Month (Million m3)'!I23:I25)</f>
        <v>0</v>
      </c>
      <c r="J13" s="184">
        <f>SUM('Month (Million m3)'!J23:J25)</f>
        <v>18648.62</v>
      </c>
      <c r="K13" s="182">
        <f>SUM('Month (Million m3)'!K23:K25)</f>
        <v>18702.95</v>
      </c>
      <c r="L13" s="182">
        <f>SUM('Month (Million m3)'!L23:L25)</f>
        <v>54.550000000000004</v>
      </c>
      <c r="M13" s="182">
        <f>SUM('Month (Million m3)'!M23:M25)</f>
        <v>25.75</v>
      </c>
      <c r="N13" s="182">
        <f>SUM('Month (Million m3)'!N23:N25)</f>
        <v>32.769999999999996</v>
      </c>
      <c r="O13" s="182">
        <f>SUM('Month (Million m3)'!O23:O25)</f>
        <v>2006.73</v>
      </c>
      <c r="P13" s="182">
        <f>SUM('Month (Million m3)'!P23:P25)</f>
        <v>147.9</v>
      </c>
      <c r="Q13" s="186">
        <f>SUM('Month (Million m3)'!Q23:Q25)</f>
        <v>16409.870000000003</v>
      </c>
    </row>
    <row r="14" spans="1:17" ht="20.25" customHeight="1">
      <c r="A14" s="133" t="s">
        <v>223</v>
      </c>
      <c r="B14" s="182">
        <f>SUM('Month (Million m3)'!B26:B28)</f>
        <v>11635.66</v>
      </c>
      <c r="C14" s="182">
        <f>SUM('Month (Million m3)'!C26:C28)</f>
        <v>1146.68</v>
      </c>
      <c r="D14" s="182">
        <f>SUM('Month (Million m3)'!D26:D28)</f>
        <v>2524.6999999999998</v>
      </c>
      <c r="E14" s="182">
        <f>SUM('Month (Million m3)'!E26:E28)</f>
        <v>0</v>
      </c>
      <c r="F14" s="182">
        <f>SUM('Month (Million m3)'!F26:F28)</f>
        <v>7466.94</v>
      </c>
      <c r="G14" s="182">
        <f>SUM('Month (Million m3)'!G26:G28)</f>
        <v>4942.24</v>
      </c>
      <c r="H14" s="182">
        <f>SUM('Month (Million m3)'!H26:H28)</f>
        <v>15431.2</v>
      </c>
      <c r="I14" s="182">
        <f>SUM('Month (Million m3)'!I26:I28)</f>
        <v>0</v>
      </c>
      <c r="J14" s="184">
        <f>SUM('Month (Million m3)'!J26:J28)</f>
        <v>15431.2</v>
      </c>
      <c r="K14" s="182">
        <f>SUM('Month (Million m3)'!K26:K28)</f>
        <v>15490.310000000001</v>
      </c>
      <c r="L14" s="182">
        <f>SUM('Month (Million m3)'!L26:L28)</f>
        <v>20.259999999999998</v>
      </c>
      <c r="M14" s="182">
        <f>SUM('Month (Million m3)'!M26:M28)</f>
        <v>41.06</v>
      </c>
      <c r="N14" s="182">
        <f>SUM('Month (Million m3)'!N26:N28)</f>
        <v>15.28</v>
      </c>
      <c r="O14" s="182">
        <f>SUM('Month (Million m3)'!O26:O28)</f>
        <v>791.6</v>
      </c>
      <c r="P14" s="182">
        <f>SUM('Month (Million m3)'!P26:P28)</f>
        <v>156.76999999999998</v>
      </c>
      <c r="Q14" s="186">
        <f>SUM('Month (Million m3)'!Q26:Q28)</f>
        <v>14425.09</v>
      </c>
    </row>
    <row r="15" spans="1:17" ht="20.25" customHeight="1">
      <c r="A15" s="133" t="s">
        <v>224</v>
      </c>
      <c r="B15" s="182">
        <f>SUM('Month (Million m3)'!B29:B31)</f>
        <v>15291.09</v>
      </c>
      <c r="C15" s="182">
        <f>SUM('Month (Million m3)'!C29:C31)</f>
        <v>1314.03</v>
      </c>
      <c r="D15" s="182">
        <f>SUM('Month (Million m3)'!D29:D31)</f>
        <v>2761.45</v>
      </c>
      <c r="E15" s="182">
        <f>SUM('Month (Million m3)'!E29:E31)</f>
        <v>0</v>
      </c>
      <c r="F15" s="182">
        <f>SUM('Month (Million m3)'!F29:F31)</f>
        <v>14546</v>
      </c>
      <c r="G15" s="182">
        <f>SUM('Month (Million m3)'!G29:G31)</f>
        <v>11784.54</v>
      </c>
      <c r="H15" s="182">
        <f>SUM('Month (Million m3)'!H29:H31)</f>
        <v>25761.61</v>
      </c>
      <c r="I15" s="182">
        <f>SUM('Month (Million m3)'!I29:I31)</f>
        <v>0</v>
      </c>
      <c r="J15" s="184">
        <f>SUM('Month (Million m3)'!J29:J31)</f>
        <v>25761.61</v>
      </c>
      <c r="K15" s="182">
        <f>SUM('Month (Million m3)'!K29:K31)</f>
        <v>25864.1</v>
      </c>
      <c r="L15" s="182">
        <f>SUM('Month (Million m3)'!L29:L31)</f>
        <v>52.69</v>
      </c>
      <c r="M15" s="182">
        <f>SUM('Month (Million m3)'!M29:M31)</f>
        <v>66.97</v>
      </c>
      <c r="N15" s="182">
        <f>SUM('Month (Million m3)'!N29:N31)</f>
        <v>5.54</v>
      </c>
      <c r="O15" s="182">
        <f>SUM('Month (Million m3)'!O29:O31)</f>
        <v>-557.5</v>
      </c>
      <c r="P15" s="182">
        <f>SUM('Month (Million m3)'!P29:P31)</f>
        <v>265.33</v>
      </c>
      <c r="Q15" s="186">
        <f>SUM('Month (Million m3)'!Q29:Q31)</f>
        <v>25964.86</v>
      </c>
    </row>
    <row r="16" spans="1:17" ht="20.25" customHeight="1">
      <c r="A16" s="133" t="s">
        <v>225</v>
      </c>
      <c r="B16" s="182">
        <f>SUM('Month (Million m3)'!B32:B34)</f>
        <v>16070.91</v>
      </c>
      <c r="C16" s="182">
        <f>SUM('Month (Million m3)'!C32:C34)</f>
        <v>1351.69</v>
      </c>
      <c r="D16" s="182">
        <f>SUM('Month (Million m3)'!D32:D34)</f>
        <v>2569.21</v>
      </c>
      <c r="E16" s="182">
        <f>SUM('Month (Million m3)'!E32:E34)</f>
        <v>0</v>
      </c>
      <c r="F16" s="182">
        <f>SUM('Month (Million m3)'!F32:F34)</f>
        <v>17319.440000000002</v>
      </c>
      <c r="G16" s="182">
        <f>SUM('Month (Million m3)'!G32:G34)</f>
        <v>14750.220000000001</v>
      </c>
      <c r="H16" s="182">
        <f>SUM('Month (Million m3)'!H32:H34)</f>
        <v>29469.43</v>
      </c>
      <c r="I16" s="182">
        <f>SUM('Month (Million m3)'!I32:I34)</f>
        <v>0</v>
      </c>
      <c r="J16" s="184">
        <f>SUM('Month (Million m3)'!J32:J34)</f>
        <v>29469.43</v>
      </c>
      <c r="K16" s="182">
        <f>SUM('Month (Million m3)'!K32:K34)</f>
        <v>29524.62</v>
      </c>
      <c r="L16" s="182">
        <f>SUM('Month (Million m3)'!L32:L34)</f>
        <v>125.49000000000001</v>
      </c>
      <c r="M16" s="182">
        <f>SUM('Month (Million m3)'!M32:M34)</f>
        <v>66</v>
      </c>
      <c r="N16" s="182">
        <f>SUM('Month (Million m3)'!N32:N34)</f>
        <v>6.1400000000000006</v>
      </c>
      <c r="O16" s="182">
        <f>SUM('Month (Million m3)'!O32:O34)</f>
        <v>-2964.16</v>
      </c>
      <c r="P16" s="182">
        <f>SUM('Month (Million m3)'!P32:P34)</f>
        <v>336.98</v>
      </c>
      <c r="Q16" s="186">
        <f>SUM('Month (Million m3)'!Q32:Q34)</f>
        <v>31888.620000000003</v>
      </c>
    </row>
    <row r="17" spans="1:17" ht="20.25" customHeight="1">
      <c r="A17" s="133" t="s">
        <v>226</v>
      </c>
      <c r="B17" s="182">
        <f>SUM('Month (Million m3)'!B35:B37)</f>
        <v>15307.010000000002</v>
      </c>
      <c r="C17" s="182">
        <f>SUM('Month (Million m3)'!C35:C37)</f>
        <v>1370.7</v>
      </c>
      <c r="D17" s="182">
        <f>SUM('Month (Million m3)'!D35:D37)</f>
        <v>5256.05</v>
      </c>
      <c r="E17" s="182">
        <f>SUM('Month (Million m3)'!E35:E37)</f>
        <v>0</v>
      </c>
      <c r="F17" s="182">
        <f>SUM('Month (Million m3)'!F35:F37)</f>
        <v>12198.56</v>
      </c>
      <c r="G17" s="182">
        <f>SUM('Month (Million m3)'!G35:G37)</f>
        <v>6942.5</v>
      </c>
      <c r="H17" s="182">
        <f>SUM('Month (Million m3)'!H35:H37)</f>
        <v>20878.8</v>
      </c>
      <c r="I17" s="182">
        <f>SUM('Month (Million m3)'!I35:I37)</f>
        <v>0</v>
      </c>
      <c r="J17" s="184">
        <f>SUM('Month (Million m3)'!J35:J37)</f>
        <v>20878.8</v>
      </c>
      <c r="K17" s="182">
        <f>SUM('Month (Million m3)'!K35:K37)</f>
        <v>20933.78</v>
      </c>
      <c r="L17" s="182">
        <f>SUM('Month (Million m3)'!L35:L37)</f>
        <v>64.28</v>
      </c>
      <c r="M17" s="182">
        <f>SUM('Month (Million m3)'!M35:M37)</f>
        <v>66.61</v>
      </c>
      <c r="N17" s="182">
        <f>SUM('Month (Million m3)'!N35:N37)</f>
        <v>27.729999999999997</v>
      </c>
      <c r="O17" s="182">
        <f>SUM('Month (Million m3)'!O35:O37)</f>
        <v>1985.92</v>
      </c>
      <c r="P17" s="182">
        <f>SUM('Month (Million m3)'!P35:P37)</f>
        <v>255.51000000000002</v>
      </c>
      <c r="Q17" s="186">
        <f>SUM('Month (Million m3)'!Q35:Q37)</f>
        <v>18467.68</v>
      </c>
    </row>
    <row r="18" spans="1:17" ht="20.25" customHeight="1">
      <c r="A18" s="133" t="s">
        <v>227</v>
      </c>
      <c r="B18" s="182">
        <f>SUM('Month (Million m3)'!B38:B40)</f>
        <v>12642.81</v>
      </c>
      <c r="C18" s="182">
        <f>SUM('Month (Million m3)'!C38:C40)</f>
        <v>1159.8499999999999</v>
      </c>
      <c r="D18" s="182">
        <f>SUM('Month (Million m3)'!D38:D40)</f>
        <v>4469.99</v>
      </c>
      <c r="E18" s="182">
        <f>SUM('Month (Million m3)'!E38:E40)</f>
        <v>0</v>
      </c>
      <c r="F18" s="182">
        <f>SUM('Month (Million m3)'!F38:F40)</f>
        <v>8807.65</v>
      </c>
      <c r="G18" s="182">
        <f>SUM('Month (Million m3)'!G38:G40)</f>
        <v>4337.6399999999994</v>
      </c>
      <c r="H18" s="182">
        <f>SUM('Month (Million m3)'!H38:H40)</f>
        <v>15820.61</v>
      </c>
      <c r="I18" s="182">
        <f>SUM('Month (Million m3)'!I38:I40)</f>
        <v>0</v>
      </c>
      <c r="J18" s="184">
        <f>SUM('Month (Million m3)'!J38:J40)</f>
        <v>15820.61</v>
      </c>
      <c r="K18" s="182">
        <f>SUM('Month (Million m3)'!K38:K40)</f>
        <v>15881.080000000002</v>
      </c>
      <c r="L18" s="182">
        <f>SUM('Month (Million m3)'!L38:L40)</f>
        <v>29.54</v>
      </c>
      <c r="M18" s="182">
        <f>SUM('Month (Million m3)'!M38:M40)</f>
        <v>60.24</v>
      </c>
      <c r="N18" s="182">
        <f>SUM('Month (Million m3)'!N38:N40)</f>
        <v>19.599999999999998</v>
      </c>
      <c r="O18" s="182">
        <f>SUM('Month (Million m3)'!O38:O40)</f>
        <v>1257.02</v>
      </c>
      <c r="P18" s="182">
        <f>SUM('Month (Million m3)'!P38:P40)</f>
        <v>162.88</v>
      </c>
      <c r="Q18" s="186">
        <f>SUM('Month (Million m3)'!Q38:Q40)</f>
        <v>14292.56</v>
      </c>
    </row>
    <row r="19" spans="1:17" ht="20.25" customHeight="1">
      <c r="A19" s="133" t="s">
        <v>228</v>
      </c>
      <c r="B19" s="182">
        <f>SUM('Month (Million m3)'!B41:B43)</f>
        <v>13842.48</v>
      </c>
      <c r="C19" s="182">
        <f>SUM('Month (Million m3)'!C41:C43)</f>
        <v>1298.72</v>
      </c>
      <c r="D19" s="182">
        <f>SUM('Month (Million m3)'!D41:D43)</f>
        <v>3688.58</v>
      </c>
      <c r="E19" s="182">
        <f>SUM('Month (Million m3)'!E41:E43)</f>
        <v>0</v>
      </c>
      <c r="F19" s="182">
        <f>SUM('Month (Million m3)'!F41:F43)</f>
        <v>17563.66</v>
      </c>
      <c r="G19" s="182">
        <f>SUM('Month (Million m3)'!G41:G43)</f>
        <v>13875.080000000002</v>
      </c>
      <c r="H19" s="182">
        <f>SUM('Month (Million m3)'!H41:H43)</f>
        <v>26418.839999999997</v>
      </c>
      <c r="I19" s="182">
        <f>SUM('Month (Million m3)'!I41:I43)</f>
        <v>0</v>
      </c>
      <c r="J19" s="184">
        <f>SUM('Month (Million m3)'!J41:J43)</f>
        <v>26418.839999999997</v>
      </c>
      <c r="K19" s="182">
        <f>SUM('Month (Million m3)'!K41:K43)</f>
        <v>26522.01</v>
      </c>
      <c r="L19" s="182">
        <f>SUM('Month (Million m3)'!L41:L43)</f>
        <v>72.48</v>
      </c>
      <c r="M19" s="182">
        <f>SUM('Month (Million m3)'!M41:M43)</f>
        <v>87.17</v>
      </c>
      <c r="N19" s="182">
        <f>SUM('Month (Million m3)'!N41:N43)</f>
        <v>7.07</v>
      </c>
      <c r="O19" s="182">
        <f>SUM('Month (Million m3)'!O41:O43)</f>
        <v>-1678.99</v>
      </c>
      <c r="P19" s="182">
        <f>SUM('Month (Million m3)'!P41:P43)</f>
        <v>169.62</v>
      </c>
      <c r="Q19" s="186">
        <f>SUM('Month (Million m3)'!Q41:Q43)</f>
        <v>27778.260000000002</v>
      </c>
    </row>
    <row r="20" spans="1:17" ht="20.25" customHeight="1">
      <c r="A20" s="133" t="s">
        <v>229</v>
      </c>
      <c r="B20" s="182">
        <f>SUM('Month (Million m3)'!B44:B46)</f>
        <v>13282.11</v>
      </c>
      <c r="C20" s="182">
        <f>SUM('Month (Million m3)'!C44:C46)</f>
        <v>1269.8999999999999</v>
      </c>
      <c r="D20" s="182">
        <f>SUM('Month (Million m3)'!D44:D46)</f>
        <v>2193.5100000000002</v>
      </c>
      <c r="E20" s="182">
        <f>SUM('Month (Million m3)'!E44:E46)</f>
        <v>0</v>
      </c>
      <c r="F20" s="182">
        <f>SUM('Month (Million m3)'!F44:F46)</f>
        <v>17008.599999999999</v>
      </c>
      <c r="G20" s="182">
        <f>SUM('Month (Million m3)'!G44:G46)</f>
        <v>14815.09</v>
      </c>
      <c r="H20" s="182">
        <f>SUM('Month (Million m3)'!H44:H46)</f>
        <v>26827.32</v>
      </c>
      <c r="I20" s="182">
        <f>SUM('Month (Million m3)'!I44:I46)</f>
        <v>0</v>
      </c>
      <c r="J20" s="184">
        <f>SUM('Month (Million m3)'!J44:J46)</f>
        <v>26827.32</v>
      </c>
      <c r="K20" s="182">
        <f>SUM('Month (Million m3)'!K44:K46)</f>
        <v>26962.019999999997</v>
      </c>
      <c r="L20" s="182">
        <f>SUM('Month (Million m3)'!L44:L46)</f>
        <v>59.620000000000005</v>
      </c>
      <c r="M20" s="182">
        <f>SUM('Month (Million m3)'!M44:M46)</f>
        <v>107.69</v>
      </c>
      <c r="N20" s="182">
        <f>SUM('Month (Million m3)'!N44:N46)</f>
        <v>10.02</v>
      </c>
      <c r="O20" s="182">
        <f>SUM('Month (Million m3)'!O44:O46)</f>
        <v>-620.52</v>
      </c>
      <c r="P20" s="182">
        <f>SUM('Month (Million m3)'!P44:P46)</f>
        <v>180.68</v>
      </c>
      <c r="Q20" s="186">
        <f>SUM('Month (Million m3)'!Q44:Q46)</f>
        <v>27117.380000000005</v>
      </c>
    </row>
    <row r="21" spans="1:17" ht="20.25" customHeight="1">
      <c r="A21" s="133" t="s">
        <v>230</v>
      </c>
      <c r="B21" s="182">
        <f>SUM('Month (Million m3)'!B47:B49)</f>
        <v>11532.68</v>
      </c>
      <c r="C21" s="182">
        <f>SUM('Month (Million m3)'!C47:C49)</f>
        <v>1168.45</v>
      </c>
      <c r="D21" s="182">
        <f>SUM('Month (Million m3)'!D47:D49)</f>
        <v>4847.8999999999996</v>
      </c>
      <c r="E21" s="182">
        <f>SUM('Month (Million m3)'!E47:E49)</f>
        <v>0</v>
      </c>
      <c r="F21" s="182">
        <f>SUM('Month (Million m3)'!F47:F49)</f>
        <v>12141.14</v>
      </c>
      <c r="G21" s="182">
        <f>SUM('Month (Million m3)'!G47:G49)</f>
        <v>7293.24</v>
      </c>
      <c r="H21" s="182">
        <f>SUM('Month (Million m3)'!H47:H49)</f>
        <v>17657.45</v>
      </c>
      <c r="I21" s="182">
        <f>SUM('Month (Million m3)'!I47:I49)</f>
        <v>0</v>
      </c>
      <c r="J21" s="184">
        <f>SUM('Month (Million m3)'!J47:J49)</f>
        <v>17657.45</v>
      </c>
      <c r="K21" s="182">
        <f>SUM('Month (Million m3)'!K47:K49)</f>
        <v>17782.93</v>
      </c>
      <c r="L21" s="182">
        <f>SUM('Month (Million m3)'!L47:L49)</f>
        <v>38.630000000000003</v>
      </c>
      <c r="M21" s="182">
        <f>SUM('Month (Million m3)'!M47:M49)</f>
        <v>112.00999999999999</v>
      </c>
      <c r="N21" s="182">
        <f>SUM('Month (Million m3)'!N47:N49)</f>
        <v>29.750000000000004</v>
      </c>
      <c r="O21" s="182">
        <f>SUM('Month (Million m3)'!O47:O49)</f>
        <v>1955.19</v>
      </c>
      <c r="P21" s="182">
        <f>SUM('Month (Million m3)'!P47:P49)</f>
        <v>183.77</v>
      </c>
      <c r="Q21" s="186">
        <f>SUM('Month (Million m3)'!Q47:Q49)</f>
        <v>15351.36</v>
      </c>
    </row>
    <row r="22" spans="1:17" ht="20.25" customHeight="1">
      <c r="A22" s="133" t="s">
        <v>231</v>
      </c>
      <c r="B22" s="182">
        <f>SUM('Month (Million m3)'!B50:B52)</f>
        <v>9151</v>
      </c>
      <c r="C22" s="182">
        <f>SUM('Month (Million m3)'!C50:C52)</f>
        <v>1010.96</v>
      </c>
      <c r="D22" s="182">
        <f>SUM('Month (Million m3)'!D50:D52)</f>
        <v>4696.67</v>
      </c>
      <c r="E22" s="182">
        <f>SUM('Month (Million m3)'!E50:E52)</f>
        <v>0</v>
      </c>
      <c r="F22" s="182">
        <f>SUM('Month (Million m3)'!F50:F52)</f>
        <v>11407.74</v>
      </c>
      <c r="G22" s="182">
        <f>SUM('Month (Million m3)'!G50:G52)</f>
        <v>6711.08</v>
      </c>
      <c r="H22" s="182">
        <f>SUM('Month (Million m3)'!H50:H52)</f>
        <v>14851.119999999999</v>
      </c>
      <c r="I22" s="182">
        <f>SUM('Month (Million m3)'!I50:I52)</f>
        <v>0</v>
      </c>
      <c r="J22" s="184">
        <f>SUM('Month (Million m3)'!J50:J52)</f>
        <v>14851.119999999999</v>
      </c>
      <c r="K22" s="182">
        <f>SUM('Month (Million m3)'!K50:K52)</f>
        <v>14937.37</v>
      </c>
      <c r="L22" s="182">
        <f>SUM('Month (Million m3)'!L50:L52)</f>
        <v>22.68</v>
      </c>
      <c r="M22" s="182">
        <f>SUM('Month (Million m3)'!M50:M52)</f>
        <v>82.33</v>
      </c>
      <c r="N22" s="182">
        <f>SUM('Month (Million m3)'!N50:N52)</f>
        <v>16.25</v>
      </c>
      <c r="O22" s="182">
        <f>SUM('Month (Million m3)'!O50:O52)</f>
        <v>1014.34</v>
      </c>
      <c r="P22" s="182">
        <f>SUM('Month (Million m3)'!P50:P52)</f>
        <v>139.66</v>
      </c>
      <c r="Q22" s="186">
        <f>SUM('Month (Million m3)'!Q50:Q52)</f>
        <v>13579.86</v>
      </c>
    </row>
    <row r="23" spans="1:17" ht="20.25" customHeight="1">
      <c r="A23" s="133" t="s">
        <v>232</v>
      </c>
      <c r="B23" s="182">
        <f>SUM('Month (Million m3)'!B53:B55)</f>
        <v>12334.01</v>
      </c>
      <c r="C23" s="182">
        <f>SUM('Month (Million m3)'!C53:C55)</f>
        <v>1216.46</v>
      </c>
      <c r="D23" s="182">
        <f>SUM('Month (Million m3)'!D53:D55)</f>
        <v>4800.1500000000005</v>
      </c>
      <c r="E23" s="182">
        <f>SUM('Month (Million m3)'!E53:E55)</f>
        <v>0</v>
      </c>
      <c r="F23" s="182">
        <f>SUM('Month (Million m3)'!F53:F55)</f>
        <v>14557.18</v>
      </c>
      <c r="G23" s="182">
        <f>SUM('Month (Million m3)'!G53:G55)</f>
        <v>9757.0299999999988</v>
      </c>
      <c r="H23" s="182">
        <f>SUM('Month (Million m3)'!H53:H55)</f>
        <v>20874.57</v>
      </c>
      <c r="I23" s="182">
        <f>SUM('Month (Million m3)'!I53:I55)</f>
        <v>0</v>
      </c>
      <c r="J23" s="184">
        <f>SUM('Month (Million m3)'!J53:J55)</f>
        <v>20874.57</v>
      </c>
      <c r="K23" s="182">
        <f>SUM('Month (Million m3)'!K53:K55)</f>
        <v>20941.330000000002</v>
      </c>
      <c r="L23" s="182">
        <f>SUM('Month (Million m3)'!L53:L55)</f>
        <v>42.680000000000007</v>
      </c>
      <c r="M23" s="182">
        <f>SUM('Month (Million m3)'!M53:M55)</f>
        <v>69.98</v>
      </c>
      <c r="N23" s="182">
        <f>SUM('Month (Million m3)'!N53:N55)</f>
        <v>3.27</v>
      </c>
      <c r="O23" s="182">
        <f>SUM('Month (Million m3)'!O53:O55)</f>
        <v>-278.51</v>
      </c>
      <c r="P23" s="182">
        <f>SUM('Month (Million m3)'!P53:P55)</f>
        <v>170.92</v>
      </c>
      <c r="Q23" s="186">
        <f>SUM('Month (Million m3)'!Q53:Q55)</f>
        <v>20863.080000000002</v>
      </c>
    </row>
    <row r="24" spans="1:17" ht="20.25" customHeight="1">
      <c r="A24" s="133" t="s">
        <v>233</v>
      </c>
      <c r="B24" s="182">
        <f>SUM('Month (Million m3)'!B56:B58)</f>
        <v>11677.95</v>
      </c>
      <c r="C24" s="182">
        <f>SUM('Month (Million m3)'!C56:C58)</f>
        <v>1119.55</v>
      </c>
      <c r="D24" s="182">
        <f>SUM('Month (Million m3)'!D56:D58)</f>
        <v>3278.85</v>
      </c>
      <c r="E24" s="182">
        <f>SUM('Month (Million m3)'!E56:E58)</f>
        <v>0</v>
      </c>
      <c r="F24" s="182">
        <f>SUM('Month (Million m3)'!F56:F58)</f>
        <v>15953.460000000001</v>
      </c>
      <c r="G24" s="182">
        <f>SUM('Month (Million m3)'!G56:G58)</f>
        <v>12674.61</v>
      </c>
      <c r="H24" s="182">
        <f>SUM('Month (Million m3)'!H56:H58)</f>
        <v>23233.01</v>
      </c>
      <c r="I24" s="182">
        <f>SUM('Month (Million m3)'!I56:I58)</f>
        <v>0</v>
      </c>
      <c r="J24" s="184">
        <f>SUM('Month (Million m3)'!J56:J58)</f>
        <v>23233.01</v>
      </c>
      <c r="K24" s="182">
        <f>SUM('Month (Million m3)'!K56:K58)</f>
        <v>23302.620000000003</v>
      </c>
      <c r="L24" s="182">
        <f>SUM('Month (Million m3)'!L56:L58)</f>
        <v>50.07</v>
      </c>
      <c r="M24" s="182">
        <f>SUM('Month (Million m3)'!M56:M58)</f>
        <v>53.089999999999996</v>
      </c>
      <c r="N24" s="182">
        <f>SUM('Month (Million m3)'!N56:N58)</f>
        <v>10.92</v>
      </c>
      <c r="O24" s="182">
        <f>SUM('Month (Million m3)'!O56:O58)</f>
        <v>-1248.44</v>
      </c>
      <c r="P24" s="182">
        <f>SUM('Month (Million m3)'!P56:P58)</f>
        <v>154.57</v>
      </c>
      <c r="Q24" s="186">
        <f>SUM('Month (Million m3)'!Q56:Q58)</f>
        <v>24229.11</v>
      </c>
    </row>
    <row r="25" spans="1:17" ht="20.25" customHeight="1">
      <c r="A25" s="133" t="s">
        <v>234</v>
      </c>
      <c r="B25" s="182">
        <f>SUM('Month (Million m3)'!B59:B61)</f>
        <v>10091.869999999999</v>
      </c>
      <c r="C25" s="182">
        <f>SUM('Month (Million m3)'!C59:C61)</f>
        <v>1084.45</v>
      </c>
      <c r="D25" s="182">
        <f>SUM('Month (Million m3)'!D59:D61)</f>
        <v>3544.4900000000002</v>
      </c>
      <c r="E25" s="182">
        <f>SUM('Month (Million m3)'!E59:E61)</f>
        <v>0</v>
      </c>
      <c r="F25" s="182">
        <f>SUM('Month (Million m3)'!F59:F61)</f>
        <v>11534.6</v>
      </c>
      <c r="G25" s="182">
        <f>SUM('Month (Million m3)'!G59:G61)</f>
        <v>7990.1100000000006</v>
      </c>
      <c r="H25" s="182">
        <f>SUM('Month (Million m3)'!H59:H61)</f>
        <v>16997.54</v>
      </c>
      <c r="I25" s="182">
        <f>SUM('Month (Million m3)'!I59:I61)</f>
        <v>0</v>
      </c>
      <c r="J25" s="184">
        <f>SUM('Month (Million m3)'!J59:J61)</f>
        <v>16997.54</v>
      </c>
      <c r="K25" s="182">
        <f>SUM('Month (Million m3)'!K59:K61)</f>
        <v>17070.68</v>
      </c>
      <c r="L25" s="182">
        <f>SUM('Month (Million m3)'!L59:L61)</f>
        <v>28.98</v>
      </c>
      <c r="M25" s="182">
        <f>SUM('Month (Million m3)'!M59:M61)</f>
        <v>65.08</v>
      </c>
      <c r="N25" s="182">
        <f>SUM('Month (Million m3)'!N59:N61)</f>
        <v>20.04</v>
      </c>
      <c r="O25" s="182">
        <f>SUM('Month (Million m3)'!O59:O61)</f>
        <v>860.96</v>
      </c>
      <c r="P25" s="182">
        <f>SUM('Month (Million m3)'!P59:P61)</f>
        <v>131.72</v>
      </c>
      <c r="Q25" s="186">
        <f>SUM('Month (Million m3)'!Q59:Q61)</f>
        <v>15898.409999999998</v>
      </c>
    </row>
    <row r="26" spans="1:17" ht="20.25" customHeight="1">
      <c r="A26" s="133" t="s">
        <v>235</v>
      </c>
      <c r="B26" s="182">
        <f>SUM('Month (Million m3)'!B62:B64)</f>
        <v>8146.2800000000007</v>
      </c>
      <c r="C26" s="182">
        <f>SUM('Month (Million m3)'!C62:C64)</f>
        <v>946.64999999999986</v>
      </c>
      <c r="D26" s="182">
        <f>SUM('Month (Million m3)'!D62:D64)</f>
        <v>4157.4799999999996</v>
      </c>
      <c r="E26" s="182">
        <f>SUM('Month (Million m3)'!E62:E64)</f>
        <v>0</v>
      </c>
      <c r="F26" s="182">
        <f>SUM('Month (Million m3)'!F62:F64)</f>
        <v>9008.130000000001</v>
      </c>
      <c r="G26" s="182">
        <f>SUM('Month (Million m3)'!G62:G64)</f>
        <v>4850.6499999999996</v>
      </c>
      <c r="H26" s="182">
        <f>SUM('Month (Million m3)'!H62:H64)</f>
        <v>12050.279999999999</v>
      </c>
      <c r="I26" s="182">
        <f>SUM('Month (Million m3)'!I62:I64)</f>
        <v>0</v>
      </c>
      <c r="J26" s="184">
        <f>SUM('Month (Million m3)'!J62:J64)</f>
        <v>12050.279999999999</v>
      </c>
      <c r="K26" s="182">
        <f>SUM('Month (Million m3)'!K62:K64)</f>
        <v>12081.08</v>
      </c>
      <c r="L26" s="182">
        <f>SUM('Month (Million m3)'!L62:L64)</f>
        <v>18.240000000000002</v>
      </c>
      <c r="M26" s="182">
        <f>SUM('Month (Million m3)'!M62:M64)</f>
        <v>47.69</v>
      </c>
      <c r="N26" s="182">
        <f>SUM('Month (Million m3)'!N62:N64)</f>
        <v>18.240000000000002</v>
      </c>
      <c r="O26" s="182">
        <f>SUM('Month (Million m3)'!O62:O64)</f>
        <v>756.78</v>
      </c>
      <c r="P26" s="182">
        <f>SUM('Month (Million m3)'!P62:P64)</f>
        <v>143.5</v>
      </c>
      <c r="Q26" s="186">
        <f>SUM('Month (Million m3)'!Q62:Q64)</f>
        <v>11048.92</v>
      </c>
    </row>
    <row r="27" spans="1:17" ht="20.25" customHeight="1">
      <c r="A27" s="133" t="s">
        <v>236</v>
      </c>
      <c r="B27" s="182">
        <f>SUM('Month (Million m3)'!B65:B67)</f>
        <v>9680.92</v>
      </c>
      <c r="C27" s="182">
        <f>SUM('Month (Million m3)'!C65:C67)</f>
        <v>1023.8999999999999</v>
      </c>
      <c r="D27" s="182">
        <f>SUM('Month (Million m3)'!D65:D67)</f>
        <v>2098.39</v>
      </c>
      <c r="E27" s="182">
        <f>SUM('Month (Million m3)'!E65:E67)</f>
        <v>0</v>
      </c>
      <c r="F27" s="182">
        <f>SUM('Month (Million m3)'!F65:F67)</f>
        <v>15427.560000000001</v>
      </c>
      <c r="G27" s="182">
        <f>SUM('Month (Million m3)'!G65:G67)</f>
        <v>13329.18</v>
      </c>
      <c r="H27" s="182">
        <f>SUM('Month (Million m3)'!H65:H67)</f>
        <v>21986.199999999997</v>
      </c>
      <c r="I27" s="182">
        <f>SUM('Month (Million m3)'!I65:I67)</f>
        <v>0</v>
      </c>
      <c r="J27" s="184">
        <f>SUM('Month (Million m3)'!J65:J67)</f>
        <v>21986.199999999997</v>
      </c>
      <c r="K27" s="182">
        <f>SUM('Month (Million m3)'!K65:K67)</f>
        <v>22046.28</v>
      </c>
      <c r="L27" s="182">
        <f>SUM('Month (Million m3)'!L65:L67)</f>
        <v>57.08</v>
      </c>
      <c r="M27" s="182">
        <f>SUM('Month (Million m3)'!M65:M67)</f>
        <v>37.33</v>
      </c>
      <c r="N27" s="182">
        <f>SUM('Month (Million m3)'!N65:N67)</f>
        <v>5.27</v>
      </c>
      <c r="O27" s="182">
        <f>SUM('Month (Million m3)'!O65:O67)</f>
        <v>-390.32</v>
      </c>
      <c r="P27" s="182">
        <f>SUM('Month (Million m3)'!P65:P67)</f>
        <v>129.97999999999999</v>
      </c>
      <c r="Q27" s="186">
        <f>SUM('Month (Million m3)'!Q65:Q67)</f>
        <v>22169.61</v>
      </c>
    </row>
    <row r="28" spans="1:17" ht="20.25" customHeight="1">
      <c r="A28" s="133" t="s">
        <v>237</v>
      </c>
      <c r="B28" s="182">
        <f>SUM('Month (Million m3)'!B68:B70)</f>
        <v>9983.75</v>
      </c>
      <c r="C28" s="182">
        <f>SUM('Month (Million m3)'!C68:C70)</f>
        <v>1090.43</v>
      </c>
      <c r="D28" s="182">
        <f>SUM('Month (Million m3)'!D68:D70)</f>
        <v>1960.48</v>
      </c>
      <c r="E28" s="182">
        <f>SUM('Month (Million m3)'!E68:E70)</f>
        <v>0</v>
      </c>
      <c r="F28" s="182">
        <f>SUM('Month (Million m3)'!F68:F70)</f>
        <v>17025.46</v>
      </c>
      <c r="G28" s="182">
        <f>SUM('Month (Million m3)'!G68:G70)</f>
        <v>15064.980000000001</v>
      </c>
      <c r="H28" s="182">
        <f>SUM('Month (Million m3)'!H68:H70)</f>
        <v>23958.3</v>
      </c>
      <c r="I28" s="182">
        <f>SUM('Month (Million m3)'!I68:I70)</f>
        <v>0</v>
      </c>
      <c r="J28" s="184">
        <f>SUM('Month (Million m3)'!J68:J70)</f>
        <v>23958.3</v>
      </c>
      <c r="K28" s="182">
        <f>SUM('Month (Million m3)'!K68:K70)</f>
        <v>23968.15</v>
      </c>
      <c r="L28" s="182">
        <f>SUM('Month (Million m3)'!L68:L70)</f>
        <v>83.22</v>
      </c>
      <c r="M28" s="182">
        <f>SUM('Month (Million m3)'!M68:M70)</f>
        <v>21.97</v>
      </c>
      <c r="N28" s="182">
        <f>SUM('Month (Million m3)'!N68:N70)</f>
        <v>3.3899999999999997</v>
      </c>
      <c r="O28" s="182">
        <f>SUM('Month (Million m3)'!O68:O70)</f>
        <v>-3708.12</v>
      </c>
      <c r="P28" s="182">
        <f>SUM('Month (Million m3)'!P68:P70)</f>
        <v>125.05000000000001</v>
      </c>
      <c r="Q28" s="186">
        <f>SUM('Month (Million m3)'!Q68:Q70)</f>
        <v>27420.620000000003</v>
      </c>
    </row>
    <row r="29" spans="1:17" ht="20.25" customHeight="1">
      <c r="A29" s="133" t="s">
        <v>238</v>
      </c>
      <c r="B29" s="182">
        <f>SUM('Month (Million m3)'!B71:B73)</f>
        <v>9941.32</v>
      </c>
      <c r="C29" s="182">
        <f>SUM('Month (Million m3)'!C71:C73)</f>
        <v>1082.3600000000001</v>
      </c>
      <c r="D29" s="182">
        <f>SUM('Month (Million m3)'!D71:D73)</f>
        <v>3377.82</v>
      </c>
      <c r="E29" s="182">
        <f>SUM('Month (Million m3)'!E71:E73)</f>
        <v>0</v>
      </c>
      <c r="F29" s="182">
        <f>SUM('Month (Million m3)'!F71:F73)</f>
        <v>12427.23</v>
      </c>
      <c r="G29" s="182">
        <f>SUM('Month (Million m3)'!G71:G73)</f>
        <v>9049.41</v>
      </c>
      <c r="H29" s="182">
        <f>SUM('Month (Million m3)'!H71:H73)</f>
        <v>17908.38</v>
      </c>
      <c r="I29" s="182">
        <f>SUM('Month (Million m3)'!I71:I73)</f>
        <v>0</v>
      </c>
      <c r="J29" s="184">
        <f>SUM('Month (Million m3)'!J71:J73)</f>
        <v>17908.38</v>
      </c>
      <c r="K29" s="182">
        <f>SUM('Month (Million m3)'!K71:K73)</f>
        <v>17996.800000000003</v>
      </c>
      <c r="L29" s="182">
        <f>SUM('Month (Million m3)'!L71:L73)</f>
        <v>31.349999999999998</v>
      </c>
      <c r="M29" s="182">
        <f>SUM('Month (Million m3)'!M71:M73)</f>
        <v>59.83</v>
      </c>
      <c r="N29" s="182">
        <f>SUM('Month (Million m3)'!N71:N73)</f>
        <v>21.57</v>
      </c>
      <c r="O29" s="182">
        <f>SUM('Month (Million m3)'!O71:O73)</f>
        <v>2300.54</v>
      </c>
      <c r="P29" s="182">
        <f>SUM('Month (Million m3)'!P71:P73)</f>
        <v>151.4</v>
      </c>
      <c r="Q29" s="186">
        <f>SUM('Month (Million m3)'!Q71:Q73)</f>
        <v>15371.759999999998</v>
      </c>
    </row>
    <row r="30" spans="1:17" ht="20.25" customHeight="1">
      <c r="A30" s="133" t="s">
        <v>239</v>
      </c>
      <c r="B30" s="182">
        <f>SUM('Month (Million m3)'!B74:B76)</f>
        <v>7893.82</v>
      </c>
      <c r="C30" s="182">
        <f>SUM('Month (Million m3)'!C74:C76)</f>
        <v>867.65</v>
      </c>
      <c r="D30" s="182">
        <f>SUM('Month (Million m3)'!D74:D76)</f>
        <v>2712.3999999999996</v>
      </c>
      <c r="E30" s="182">
        <f>SUM('Month (Million m3)'!E74:E76)</f>
        <v>0</v>
      </c>
      <c r="F30" s="182">
        <f>SUM('Month (Million m3)'!F74:F76)</f>
        <v>7338.09</v>
      </c>
      <c r="G30" s="182">
        <f>SUM('Month (Million m3)'!G74:G76)</f>
        <v>4625.6900000000005</v>
      </c>
      <c r="H30" s="182">
        <f>SUM('Month (Million m3)'!H74:H76)</f>
        <v>11651.86</v>
      </c>
      <c r="I30" s="182">
        <f>SUM('Month (Million m3)'!I74:I76)</f>
        <v>0</v>
      </c>
      <c r="J30" s="184">
        <f>SUM('Month (Million m3)'!J74:J76)</f>
        <v>11651.86</v>
      </c>
      <c r="K30" s="182">
        <f>SUM('Month (Million m3)'!K74:K76)</f>
        <v>11668.28</v>
      </c>
      <c r="L30" s="182">
        <f>SUM('Month (Million m3)'!L74:L76)</f>
        <v>19.16</v>
      </c>
      <c r="M30" s="182">
        <f>SUM('Month (Million m3)'!M74:M76)</f>
        <v>26.29</v>
      </c>
      <c r="N30" s="182">
        <f>SUM('Month (Million m3)'!N74:N76)</f>
        <v>26.009999999999998</v>
      </c>
      <c r="O30" s="182">
        <f>SUM('Month (Million m3)'!O74:O76)</f>
        <v>1343.86</v>
      </c>
      <c r="P30" s="182">
        <f>SUM('Month (Million m3)'!P74:P76)</f>
        <v>120.60000000000001</v>
      </c>
      <c r="Q30" s="186">
        <f>SUM('Month (Million m3)'!Q74:Q76)</f>
        <v>10105.82</v>
      </c>
    </row>
    <row r="31" spans="1:17" ht="20.25" customHeight="1">
      <c r="A31" s="133" t="s">
        <v>240</v>
      </c>
      <c r="B31" s="182">
        <f>SUM('Month (Million m3)'!B77:B79)</f>
        <v>9489.2000000000007</v>
      </c>
      <c r="C31" s="182">
        <f>SUM('Month (Million m3)'!C77:C79)</f>
        <v>944.61</v>
      </c>
      <c r="D31" s="182">
        <f>SUM('Month (Million m3)'!D77:D79)</f>
        <v>1807.45</v>
      </c>
      <c r="E31" s="182">
        <f>SUM('Month (Million m3)'!E77:E79)</f>
        <v>0</v>
      </c>
      <c r="F31" s="182">
        <f>SUM('Month (Million m3)'!F77:F79)</f>
        <v>13454.580000000002</v>
      </c>
      <c r="G31" s="182">
        <f>SUM('Month (Million m3)'!G77:G79)</f>
        <v>11647.119999999999</v>
      </c>
      <c r="H31" s="182">
        <f>SUM('Month (Million m3)'!H77:H79)</f>
        <v>20191.7</v>
      </c>
      <c r="I31" s="182">
        <f>SUM('Month (Million m3)'!I77:I79)</f>
        <v>0</v>
      </c>
      <c r="J31" s="184">
        <f>SUM('Month (Million m3)'!J77:J79)</f>
        <v>20191.7</v>
      </c>
      <c r="K31" s="182">
        <f>SUM('Month (Million m3)'!K77:K79)</f>
        <v>20258.169999999998</v>
      </c>
      <c r="L31" s="182">
        <f>SUM('Month (Million m3)'!L77:L79)</f>
        <v>51.33</v>
      </c>
      <c r="M31" s="182">
        <f>SUM('Month (Million m3)'!M77:M79)</f>
        <v>30.830000000000002</v>
      </c>
      <c r="N31" s="182">
        <f>SUM('Month (Million m3)'!N77:N79)</f>
        <v>7.98</v>
      </c>
      <c r="O31" s="182">
        <f>SUM('Month (Million m3)'!O77:O79)</f>
        <v>-36.5</v>
      </c>
      <c r="P31" s="182">
        <f>SUM('Month (Million m3)'!P77:P79)</f>
        <v>125.97</v>
      </c>
      <c r="Q31" s="186">
        <f>SUM('Month (Million m3)'!Q77:Q79)</f>
        <v>20047.78</v>
      </c>
    </row>
    <row r="32" spans="1:17" ht="20.25" customHeight="1">
      <c r="A32" s="133" t="s">
        <v>241</v>
      </c>
      <c r="B32" s="182">
        <f>SUM('Month (Million m3)'!B80:B82)</f>
        <v>10222.07</v>
      </c>
      <c r="C32" s="182">
        <f>SUM('Month (Million m3)'!C80:C82)</f>
        <v>1017.0799999999999</v>
      </c>
      <c r="D32" s="182">
        <f>SUM('Month (Million m3)'!D80:D82)</f>
        <v>2011.72</v>
      </c>
      <c r="E32" s="182">
        <f>SUM('Month (Million m3)'!E80:E82)</f>
        <v>0</v>
      </c>
      <c r="F32" s="182">
        <f>SUM('Month (Million m3)'!F80:F82)</f>
        <v>13389.439999999999</v>
      </c>
      <c r="G32" s="182">
        <f>SUM('Month (Million m3)'!G80:G82)</f>
        <v>11377.720000000001</v>
      </c>
      <c r="H32" s="182">
        <f>SUM('Month (Million m3)'!H80:H82)</f>
        <v>20582.690000000002</v>
      </c>
      <c r="I32" s="182">
        <f>SUM('Month (Million m3)'!I80:I82)</f>
        <v>0.45000000000000007</v>
      </c>
      <c r="J32" s="184">
        <f>SUM('Month (Million m3)'!J80:J82)</f>
        <v>20583.150000000001</v>
      </c>
      <c r="K32" s="182">
        <f>SUM('Month (Million m3)'!K80:K82)</f>
        <v>20623.5</v>
      </c>
      <c r="L32" s="182">
        <f>SUM('Month (Million m3)'!L80:L82)</f>
        <v>55.46</v>
      </c>
      <c r="M32" s="182">
        <f>SUM('Month (Million m3)'!M80:M82)</f>
        <v>17.48</v>
      </c>
      <c r="N32" s="182">
        <f>SUM('Month (Million m3)'!N80:N82)</f>
        <v>7.6899999999999995</v>
      </c>
      <c r="O32" s="182">
        <f>SUM('Month (Million m3)'!O80:O82)</f>
        <v>-1568.28</v>
      </c>
      <c r="P32" s="182">
        <f>SUM('Month (Million m3)'!P80:P82)</f>
        <v>126.84</v>
      </c>
      <c r="Q32" s="186">
        <f>SUM('Month (Million m3)'!Q80:Q82)</f>
        <v>21966.799999999999</v>
      </c>
    </row>
    <row r="33" spans="1:17" ht="20.25" customHeight="1">
      <c r="A33" s="133" t="s">
        <v>242</v>
      </c>
      <c r="B33" s="182">
        <f>SUM('Month (Million m3)'!B83:B85)</f>
        <v>9536.7300000000014</v>
      </c>
      <c r="C33" s="182">
        <f>SUM('Month (Million m3)'!C83:C85)</f>
        <v>986.31999999999994</v>
      </c>
      <c r="D33" s="182">
        <f>SUM('Month (Million m3)'!D83:D85)</f>
        <v>3758.48</v>
      </c>
      <c r="E33" s="182">
        <f>SUM('Month (Million m3)'!E83:E85)</f>
        <v>0</v>
      </c>
      <c r="F33" s="182">
        <f>SUM('Month (Million m3)'!F83:F85)</f>
        <v>10031.6</v>
      </c>
      <c r="G33" s="182">
        <f>SUM('Month (Million m3)'!G83:G85)</f>
        <v>6273.13</v>
      </c>
      <c r="H33" s="182">
        <f>SUM('Month (Million m3)'!H83:H85)</f>
        <v>14823.54</v>
      </c>
      <c r="I33" s="182">
        <f>SUM('Month (Million m3)'!I83:I85)</f>
        <v>0.54</v>
      </c>
      <c r="J33" s="184">
        <f>SUM('Month (Million m3)'!J83:J85)</f>
        <v>14824.080000000002</v>
      </c>
      <c r="K33" s="182">
        <f>SUM('Month (Million m3)'!K83:K85)</f>
        <v>14904.240000000002</v>
      </c>
      <c r="L33" s="182">
        <f>SUM('Month (Million m3)'!L83:L85)</f>
        <v>20.490000000000002</v>
      </c>
      <c r="M33" s="182">
        <f>SUM('Month (Million m3)'!M83:M85)</f>
        <v>59.53</v>
      </c>
      <c r="N33" s="182">
        <f>SUM('Month (Million m3)'!N83:N85)</f>
        <v>29.81</v>
      </c>
      <c r="O33" s="182">
        <f>SUM('Month (Million m3)'!O83:O85)</f>
        <v>1630.93</v>
      </c>
      <c r="P33" s="182">
        <f>SUM('Month (Million m3)'!P83:P85)</f>
        <v>118.24000000000001</v>
      </c>
      <c r="Q33" s="186">
        <f>SUM('Month (Million m3)'!Q83:Q85)</f>
        <v>12985.519999999999</v>
      </c>
    </row>
    <row r="34" spans="1:17" ht="20.25" customHeight="1">
      <c r="A34" s="133" t="s">
        <v>243</v>
      </c>
      <c r="B34" s="182">
        <f>SUM('Month (Million m3)'!B86:B88)</f>
        <v>8250.57</v>
      </c>
      <c r="C34" s="182">
        <f>SUM('Month (Million m3)'!C86:C88)</f>
        <v>859.05000000000007</v>
      </c>
      <c r="D34" s="182">
        <f>SUM('Month (Million m3)'!D86:D88)</f>
        <v>3581.67</v>
      </c>
      <c r="E34" s="182">
        <f>SUM('Month (Million m3)'!E86:E88)</f>
        <v>0</v>
      </c>
      <c r="F34" s="182">
        <f>SUM('Month (Million m3)'!F86:F88)</f>
        <v>8304.76</v>
      </c>
      <c r="G34" s="182">
        <f>SUM('Month (Million m3)'!G86:G88)</f>
        <v>4723.08</v>
      </c>
      <c r="H34" s="182">
        <f>SUM('Month (Million m3)'!H86:H88)</f>
        <v>12114.630000000001</v>
      </c>
      <c r="I34" s="182">
        <f>SUM('Month (Million m3)'!I86:I88)</f>
        <v>0.67</v>
      </c>
      <c r="J34" s="184">
        <f>SUM('Month (Million m3)'!J86:J88)</f>
        <v>12115.300000000001</v>
      </c>
      <c r="K34" s="182">
        <f>SUM('Month (Million m3)'!K86:K88)</f>
        <v>12175.710000000001</v>
      </c>
      <c r="L34" s="182">
        <f>SUM('Month (Million m3)'!L86:L88)</f>
        <v>16.75</v>
      </c>
      <c r="M34" s="182">
        <f>SUM('Month (Million m3)'!M86:M88)</f>
        <v>54.36</v>
      </c>
      <c r="N34" s="182">
        <f>SUM('Month (Million m3)'!N86:N88)</f>
        <v>16.5</v>
      </c>
      <c r="O34" s="182">
        <f>SUM('Month (Million m3)'!O86:O88)</f>
        <v>627.77</v>
      </c>
      <c r="P34" s="182">
        <f>SUM('Month (Million m3)'!P86:P88)</f>
        <v>127.81</v>
      </c>
      <c r="Q34" s="186">
        <f>SUM('Month (Million m3)'!Q86:Q88)</f>
        <v>11278.630000000001</v>
      </c>
    </row>
    <row r="35" spans="1:17" ht="20.25" customHeight="1">
      <c r="A35" s="133" t="s">
        <v>244</v>
      </c>
      <c r="B35" s="182">
        <f>SUM('Month (Million m3)'!B89:B91)</f>
        <v>9670.5299999999988</v>
      </c>
      <c r="C35" s="182">
        <f>SUM('Month (Million m3)'!C89:C91)</f>
        <v>1018.9300000000001</v>
      </c>
      <c r="D35" s="182">
        <f>SUM('Month (Million m3)'!D89:D91)</f>
        <v>2104.1</v>
      </c>
      <c r="E35" s="182">
        <f>SUM('Month (Million m3)'!E87:E89)</f>
        <v>0</v>
      </c>
      <c r="F35" s="182">
        <f>SUM('Month (Million m3)'!F89:F91)</f>
        <v>12848.970000000001</v>
      </c>
      <c r="G35" s="182">
        <f>SUM('Month (Million m3)'!G89:G91)</f>
        <v>10744.87</v>
      </c>
      <c r="H35" s="182">
        <f>SUM('Month (Million m3)'!H89:H91)</f>
        <v>19396.47</v>
      </c>
      <c r="I35" s="182">
        <f>SUM('Month (Million m3)'!I89:I91)</f>
        <v>1.77</v>
      </c>
      <c r="J35" s="184">
        <f>SUM('Month (Million m3)'!J89:J91)</f>
        <v>19398.239999999998</v>
      </c>
      <c r="K35" s="182">
        <f>SUM('Month (Million m3)'!K89:K91)</f>
        <v>19471.629999999997</v>
      </c>
      <c r="L35" s="182">
        <f>SUM('Month (Million m3)'!L89:L91)</f>
        <v>44.69</v>
      </c>
      <c r="M35" s="182">
        <f>SUM('Month (Million m3)'!M89:M91)</f>
        <v>36.380000000000003</v>
      </c>
      <c r="N35" s="182">
        <f>SUM('Month (Million m3)'!N89:N91)</f>
        <v>5.9399999999999995</v>
      </c>
      <c r="O35" s="182">
        <f>SUM('Month (Million m3)'!O89:O91)</f>
        <v>-535.12</v>
      </c>
      <c r="P35" s="182">
        <f>SUM('Month (Million m3)'!P89:P91)</f>
        <v>112.02000000000001</v>
      </c>
      <c r="Q35" s="186">
        <f>SUM('Month (Million m3)'!Q89:Q91)</f>
        <v>19771.54</v>
      </c>
    </row>
    <row r="36" spans="1:17" ht="20.25" customHeight="1">
      <c r="A36" s="133" t="s">
        <v>245</v>
      </c>
      <c r="B36" s="182">
        <f>SUM('Month (Million m3)'!B92:B94)</f>
        <v>10108.959999999999</v>
      </c>
      <c r="C36" s="182">
        <f>SUM('Month (Million m3)'!C92:C94)</f>
        <v>1049.8400000000001</v>
      </c>
      <c r="D36" s="182">
        <f>SUM('Month (Million m3)'!D92:D94)</f>
        <v>2435.13</v>
      </c>
      <c r="E36" s="182">
        <f>SUM('Month (Million m3)'!E92:E94)</f>
        <v>0</v>
      </c>
      <c r="F36" s="182">
        <f>SUM('Month (Million m3)'!F92:F94)</f>
        <v>14413.2</v>
      </c>
      <c r="G36" s="182">
        <f>SUM('Month (Million m3)'!G92:G94)</f>
        <v>11978.07</v>
      </c>
      <c r="H36" s="182">
        <f>SUM('Month (Million m3)'!H92:H94)</f>
        <v>21037.199999999997</v>
      </c>
      <c r="I36" s="182">
        <f>SUM('Month (Million m3)'!I92:I94)</f>
        <v>3.6</v>
      </c>
      <c r="J36" s="184">
        <f>SUM('Month (Million m3)'!J92:J94)</f>
        <v>21040.799999999999</v>
      </c>
      <c r="K36" s="182">
        <f>SUM('Month (Million m3)'!K92:K94)</f>
        <v>21105.62</v>
      </c>
      <c r="L36" s="182">
        <f>SUM('Month (Million m3)'!L92:L94)</f>
        <v>62.15</v>
      </c>
      <c r="M36" s="182">
        <f>SUM('Month (Million m3)'!M92:M94)</f>
        <v>48.22</v>
      </c>
      <c r="N36" s="182">
        <f>SUM('Month (Million m3)'!N92:N94)</f>
        <v>3.67</v>
      </c>
      <c r="O36" s="182">
        <f>SUM('Month (Million m3)'!O92:O94)</f>
        <v>-3135.9900000000002</v>
      </c>
      <c r="P36" s="182">
        <f>SUM('Month (Million m3)'!P92:P94)</f>
        <v>90.199999999999989</v>
      </c>
      <c r="Q36" s="186">
        <f>SUM('Month (Million m3)'!Q92:Q94)</f>
        <v>23989.52</v>
      </c>
    </row>
    <row r="37" spans="1:17" ht="20.25" customHeight="1">
      <c r="A37" s="133" t="s">
        <v>246</v>
      </c>
      <c r="B37" s="182">
        <f>SUM('Month (Million m3)'!B95:B97)</f>
        <v>10649.06</v>
      </c>
      <c r="C37" s="182">
        <f>SUM('Month (Million m3)'!C95:C97)</f>
        <v>1181.81</v>
      </c>
      <c r="D37" s="182">
        <f>SUM('Month (Million m3)'!D95:D97)</f>
        <v>3492.2799999999997</v>
      </c>
      <c r="E37" s="182">
        <f>SUM('Month (Million m3)'!E95:E97)</f>
        <v>0</v>
      </c>
      <c r="F37" s="182">
        <f>SUM('Month (Million m3)'!F95:F97)</f>
        <v>8789.5</v>
      </c>
      <c r="G37" s="182">
        <f>SUM('Month (Million m3)'!G95:G97)</f>
        <v>5297.21</v>
      </c>
      <c r="H37" s="182">
        <f>SUM('Month (Million m3)'!H95:H97)</f>
        <v>14764.46</v>
      </c>
      <c r="I37" s="182">
        <f>SUM('Month (Million m3)'!I95:I97)</f>
        <v>5.76</v>
      </c>
      <c r="J37" s="184">
        <f>SUM('Month (Million m3)'!J95:J97)</f>
        <v>14770.22</v>
      </c>
      <c r="K37" s="182">
        <f>SUM('Month (Million m3)'!K95:K97)</f>
        <v>14764.099999999999</v>
      </c>
      <c r="L37" s="182">
        <f>SUM('Month (Million m3)'!L95:L97)</f>
        <v>37.1</v>
      </c>
      <c r="M37" s="182">
        <f>SUM('Month (Million m3)'!M95:M97)</f>
        <v>49.52</v>
      </c>
      <c r="N37" s="182">
        <f>SUM('Month (Million m3)'!N95:N97)</f>
        <v>17.77</v>
      </c>
      <c r="O37" s="182">
        <f>SUM('Month (Million m3)'!O95:O97)</f>
        <v>1000.53</v>
      </c>
      <c r="P37" s="182">
        <f>SUM('Month (Million m3)'!P95:P97)</f>
        <v>79.460000000000008</v>
      </c>
      <c r="Q37" s="186">
        <f>SUM('Month (Million m3)'!Q95:Q97)</f>
        <v>13530</v>
      </c>
    </row>
    <row r="38" spans="1:17" ht="20.25" customHeight="1">
      <c r="A38" s="133" t="s">
        <v>600</v>
      </c>
      <c r="B38" s="182">
        <f>SUM('Month (Million m3)'!B98:B100)</f>
        <v>8917.4</v>
      </c>
      <c r="C38" s="182">
        <f>SUM('Month (Million m3)'!C98:C100)</f>
        <v>992.56</v>
      </c>
      <c r="D38" s="182">
        <f>SUM('Month (Million m3)'!D98:D100)</f>
        <v>4657.79</v>
      </c>
      <c r="E38" s="182">
        <f>SUM('Month (Million m3)'!E98:E100)</f>
        <v>0</v>
      </c>
      <c r="F38" s="182">
        <f>SUM('Month (Million m3)'!F98:F100)</f>
        <v>9648.23</v>
      </c>
      <c r="G38" s="182">
        <f>SUM('Month (Million m3)'!G98:G100)</f>
        <v>4990.4400000000005</v>
      </c>
      <c r="H38" s="182">
        <f>SUM('Month (Million m3)'!H98:H100)</f>
        <v>12915.26</v>
      </c>
      <c r="I38" s="182">
        <f>SUM('Month (Million m3)'!I98:I100)</f>
        <v>7.03</v>
      </c>
      <c r="J38" s="184">
        <f>SUM('Month (Million m3)'!J98:J100)</f>
        <v>12922.3</v>
      </c>
      <c r="K38" s="182">
        <f>SUM('Month (Million m3)'!K98:K100)</f>
        <v>12961.470000000001</v>
      </c>
      <c r="L38" s="182">
        <f>SUM('Month (Million m3)'!L98:L100)</f>
        <v>24.61</v>
      </c>
      <c r="M38" s="182">
        <f>SUM('Month (Million m3)'!M98:M100)</f>
        <v>53.070000000000007</v>
      </c>
      <c r="N38" s="182">
        <f>SUM('Month (Million m3)'!N98:N100)</f>
        <v>19.679999999999996</v>
      </c>
      <c r="O38" s="182">
        <f>SUM('Month (Million m3)'!O98:O100)</f>
        <v>1447.8500000000001</v>
      </c>
      <c r="P38" s="182">
        <f>SUM('Month (Million m3)'!P98:P100)</f>
        <v>149.65</v>
      </c>
      <c r="Q38" s="186">
        <f>SUM('Month (Million m3)'!Q98:Q100)</f>
        <v>11213.15</v>
      </c>
    </row>
    <row r="39" spans="1:17" ht="20.25" customHeight="1">
      <c r="A39" s="133" t="s">
        <v>601</v>
      </c>
      <c r="B39" s="182">
        <f>SUM('Month (Million m3)'!B101:B103)</f>
        <v>10790.96</v>
      </c>
      <c r="C39" s="182">
        <f>SUM('Month (Million m3)'!C101:C103)</f>
        <v>1150.75</v>
      </c>
      <c r="D39" s="182">
        <f>SUM('Month (Million m3)'!D101:D103)</f>
        <v>3588.6400000000003</v>
      </c>
      <c r="E39" s="182">
        <f>SUM('Month (Million m3)'!E101:E103)</f>
        <v>0</v>
      </c>
      <c r="F39" s="182">
        <f>SUM('Month (Million m3)'!F101:F103)</f>
        <v>13159.23</v>
      </c>
      <c r="G39" s="182">
        <f>SUM('Month (Million m3)'!G101:G103)</f>
        <v>9570.59</v>
      </c>
      <c r="H39" s="182">
        <f>SUM('Month (Million m3)'!H101:H103)</f>
        <v>19210.8</v>
      </c>
      <c r="I39" s="182">
        <f>SUM('Month (Million m3)'!I101:I103)</f>
        <v>7.99</v>
      </c>
      <c r="J39" s="184">
        <f>SUM('Month (Million m3)'!J101:J103)</f>
        <v>19218.78</v>
      </c>
      <c r="K39" s="182">
        <f>SUM('Month (Million m3)'!K101:K103)</f>
        <v>19219.260000000002</v>
      </c>
      <c r="L39" s="182">
        <f>SUM('Month (Million m3)'!L101:L103)</f>
        <v>36.69</v>
      </c>
      <c r="M39" s="182">
        <f>SUM('Month (Million m3)'!M101:M103)</f>
        <v>55.510000000000005</v>
      </c>
      <c r="N39" s="182">
        <f>SUM('Month (Million m3)'!N101:N103)</f>
        <v>0.92999999999999994</v>
      </c>
      <c r="O39" s="182">
        <f>SUM('Month (Million m3)'!O101:O103)</f>
        <v>369.79</v>
      </c>
      <c r="P39" s="182">
        <f>SUM('Month (Million m3)'!P101:P103)</f>
        <v>159.1</v>
      </c>
      <c r="Q39" s="186">
        <f>SUM('Month (Million m3)'!Q101:Q103)</f>
        <v>18541.71</v>
      </c>
    </row>
    <row r="40" spans="1:17" ht="20.25" customHeight="1">
      <c r="A40" s="133" t="s">
        <v>249</v>
      </c>
      <c r="B40" s="182">
        <f>SUM('Month (Million m3)'!B104:B106)</f>
        <v>10619.71</v>
      </c>
      <c r="C40" s="182">
        <f>SUM('Month (Million m3)'!C104:C106)</f>
        <v>1168.23</v>
      </c>
      <c r="D40" s="182">
        <f>SUM('Month (Million m3)'!D104:D106)</f>
        <v>1805.35</v>
      </c>
      <c r="E40" s="182">
        <f>SUM('Month (Million m3)'!E104:E106)</f>
        <v>0</v>
      </c>
      <c r="F40" s="182">
        <f>SUM('Month (Million m3)'!F104:F106)</f>
        <v>14889.75</v>
      </c>
      <c r="G40" s="182">
        <f>SUM('Month (Million m3)'!G104:G106)</f>
        <v>13084.41</v>
      </c>
      <c r="H40" s="182">
        <f>SUM('Month (Million m3)'!H104:H106)</f>
        <v>22535.879999999997</v>
      </c>
      <c r="I40" s="182">
        <f>SUM('Month (Million m3)'!I104:I106)</f>
        <v>9.09</v>
      </c>
      <c r="J40" s="184">
        <f>SUM('Month (Million m3)'!J104:J106)</f>
        <v>22544.98</v>
      </c>
      <c r="K40" s="182">
        <f>SUM('Month (Million m3)'!K104:K106)</f>
        <v>22585.62</v>
      </c>
      <c r="L40" s="182">
        <f>SUM('Month (Million m3)'!L104:L106)</f>
        <v>55.510000000000005</v>
      </c>
      <c r="M40" s="182">
        <f>SUM('Month (Million m3)'!M104:M106)</f>
        <v>48.83</v>
      </c>
      <c r="N40" s="182">
        <f>SUM('Month (Million m3)'!N104:N106)</f>
        <v>4.17</v>
      </c>
      <c r="O40" s="182">
        <f>SUM('Month (Million m3)'!O104:O106)</f>
        <v>-2856.9700000000003</v>
      </c>
      <c r="P40" s="182">
        <f>SUM('Month (Million m3)'!P104:P106)</f>
        <v>16.760000000000002</v>
      </c>
      <c r="Q40" s="186">
        <f>SUM('Month (Million m3)'!Q104:Q106)</f>
        <v>25268.720000000001</v>
      </c>
    </row>
    <row r="41" spans="1:17" ht="20.25" customHeight="1">
      <c r="A41" s="133" t="s">
        <v>250</v>
      </c>
      <c r="B41" s="182">
        <f>SUM('Month (Million m3)'!B107:B109)</f>
        <v>10140.27</v>
      </c>
      <c r="C41" s="182">
        <f>SUM('Month (Million m3)'!C107:C109)</f>
        <v>1057.33</v>
      </c>
      <c r="D41" s="182">
        <f>SUM('Month (Million m3)'!D107:D109)</f>
        <v>2532.42</v>
      </c>
      <c r="E41" s="182">
        <f>SUM('Month (Million m3)'!E107:E109)</f>
        <v>0</v>
      </c>
      <c r="F41" s="182">
        <f>SUM('Month (Million m3)'!F107:F109)</f>
        <v>10419.56</v>
      </c>
      <c r="G41" s="182">
        <f>SUM('Month (Million m3)'!G107:G109)</f>
        <v>7887.14</v>
      </c>
      <c r="H41" s="182">
        <f>SUM('Month (Million m3)'!H107:H109)</f>
        <v>16970.09</v>
      </c>
      <c r="I41" s="182">
        <f>SUM('Month (Million m3)'!I107:I109)</f>
        <v>11.280000000000001</v>
      </c>
      <c r="J41" s="184">
        <f>SUM('Month (Million m3)'!J107:J109)</f>
        <v>16981.37</v>
      </c>
      <c r="K41" s="182">
        <f>SUM('Month (Million m3)'!K107:K109)</f>
        <v>17025.099999999999</v>
      </c>
      <c r="L41" s="182">
        <f>SUM('Month (Million m3)'!L107:L109)</f>
        <v>35.340000000000003</v>
      </c>
      <c r="M41" s="182">
        <f>SUM('Month (Million m3)'!M107:M109)</f>
        <v>46.69</v>
      </c>
      <c r="N41" s="182">
        <f>SUM('Month (Million m3)'!N107:N109)</f>
        <v>7.58</v>
      </c>
      <c r="O41" s="182">
        <f>SUM('Month (Million m3)'!O107:O109)</f>
        <v>886.08</v>
      </c>
      <c r="P41" s="182">
        <f>SUM('Month (Million m3)'!P107:P109)</f>
        <v>55.25</v>
      </c>
      <c r="Q41" s="186">
        <f>SUM('Month (Million m3)'!Q107:Q109)</f>
        <v>15947.7</v>
      </c>
    </row>
    <row r="42" spans="1:17" ht="20.25" customHeight="1">
      <c r="A42" s="133" t="s">
        <v>251</v>
      </c>
      <c r="B42" s="182">
        <f>SUM('Month (Million m3)'!B110:B112)</f>
        <v>9904.7099999999991</v>
      </c>
      <c r="C42" s="182">
        <f>SUM('Month (Million m3)'!C110:C112)</f>
        <v>1011.5899999999999</v>
      </c>
      <c r="D42" s="182">
        <f>SUM('Month (Million m3)'!D110:D112)</f>
        <v>4600.63</v>
      </c>
      <c r="E42" s="182">
        <f>SUM('Month (Million m3)'!E110:E112)</f>
        <v>0</v>
      </c>
      <c r="F42" s="182">
        <f>SUM('Month (Million m3)'!F110:F112)</f>
        <v>8043.02</v>
      </c>
      <c r="G42" s="182">
        <f>SUM('Month (Million m3)'!G110:G112)</f>
        <v>3442.3999999999996</v>
      </c>
      <c r="H42" s="182">
        <f>SUM('Month (Million m3)'!H110:H112)</f>
        <v>12335.5</v>
      </c>
      <c r="I42" s="182">
        <f>SUM('Month (Million m3)'!I110:I112)</f>
        <v>12.97</v>
      </c>
      <c r="J42" s="184">
        <f>SUM('Month (Million m3)'!J110:J112)</f>
        <v>12348.48</v>
      </c>
      <c r="K42" s="182">
        <f>SUM('Month (Million m3)'!K110:K112)</f>
        <v>12449.94</v>
      </c>
      <c r="L42" s="182">
        <f>SUM('Month (Million m3)'!L110:L112)</f>
        <v>50.44</v>
      </c>
      <c r="M42" s="182">
        <f>SUM('Month (Million m3)'!M110:M112)</f>
        <v>46.22</v>
      </c>
      <c r="N42" s="182">
        <f>SUM('Month (Million m3)'!N110:N112)</f>
        <v>0.66</v>
      </c>
      <c r="O42" s="182">
        <f>SUM('Month (Million m3)'!O110:O112)</f>
        <v>561.30999999999995</v>
      </c>
      <c r="P42" s="182">
        <f>SUM('Month (Million m3)'!P110:P112)</f>
        <v>85.66</v>
      </c>
      <c r="Q42" s="186">
        <f>SUM('Month (Million m3)'!Q110:Q112)</f>
        <v>11659.21</v>
      </c>
    </row>
    <row r="43" spans="1:17" ht="20.25" customHeight="1">
      <c r="A43" s="133" t="s">
        <v>252</v>
      </c>
      <c r="B43" s="182">
        <f>SUM('Month (Million m3)'!B113:B115)</f>
        <v>10988.04</v>
      </c>
      <c r="C43" s="182">
        <f>SUM('Month (Million m3)'!C113:C115)</f>
        <v>1014.41</v>
      </c>
      <c r="D43" s="182">
        <f>SUM('Month (Million m3)'!D113:D115)</f>
        <v>1496.47</v>
      </c>
      <c r="E43" s="182">
        <f>SUM('Month (Million m3)'!E113:E115)</f>
        <v>0</v>
      </c>
      <c r="F43" s="182">
        <f>SUM('Month (Million m3)'!F113:F115)</f>
        <v>15101.79</v>
      </c>
      <c r="G43" s="182">
        <f>SUM('Month (Million m3)'!G113:G115)</f>
        <v>13605.310000000001</v>
      </c>
      <c r="H43" s="182">
        <f>SUM('Month (Million m3)'!H113:H115)</f>
        <v>23578.95</v>
      </c>
      <c r="I43" s="182">
        <f>SUM('Month (Million m3)'!I113:I115)</f>
        <v>14.579999999999998</v>
      </c>
      <c r="J43" s="184">
        <f>SUM('Month (Million m3)'!J113:J115)</f>
        <v>23593.53</v>
      </c>
      <c r="K43" s="182">
        <f>SUM('Month (Million m3)'!K113:K115)</f>
        <v>23652.12</v>
      </c>
      <c r="L43" s="182">
        <f>SUM('Month (Million m3)'!L113:L115)</f>
        <v>75.149999999999991</v>
      </c>
      <c r="M43" s="182">
        <f>SUM('Month (Million m3)'!M113:M115)</f>
        <v>16.66</v>
      </c>
      <c r="N43" s="182">
        <f>SUM('Month (Million m3)'!N113:N115)</f>
        <v>0.43</v>
      </c>
      <c r="O43" s="182">
        <f>SUM('Month (Million m3)'!O113:O115)</f>
        <v>-172.14</v>
      </c>
      <c r="P43" s="182">
        <f>SUM('Month (Million m3)'!P113:P115)</f>
        <v>56.43</v>
      </c>
      <c r="Q43" s="186">
        <f>SUM('Month (Million m3)'!Q113:Q115)</f>
        <v>23659</v>
      </c>
    </row>
    <row r="44" spans="1:17" ht="20.25" customHeight="1">
      <c r="A44" s="133" t="s">
        <v>253</v>
      </c>
      <c r="B44" s="182">
        <f>SUM('Month (Million m3)'!B116:B118)</f>
        <v>11263.21</v>
      </c>
      <c r="C44" s="182">
        <f>SUM('Month (Million m3)'!C116:C118)</f>
        <v>1144.6100000000001</v>
      </c>
      <c r="D44" s="182">
        <f>SUM('Month (Million m3)'!D116:D118)</f>
        <v>1345.15</v>
      </c>
      <c r="E44" s="182">
        <f>SUM('Month (Million m3)'!E116:E118)</f>
        <v>0</v>
      </c>
      <c r="F44" s="182">
        <f>SUM('Month (Million m3)'!F116:F118)</f>
        <v>14795.43</v>
      </c>
      <c r="G44" s="182">
        <f>SUM('Month (Million m3)'!G116:G118)</f>
        <v>13450.28</v>
      </c>
      <c r="H44" s="182">
        <f>SUM('Month (Million m3)'!H116:H118)</f>
        <v>23568.89</v>
      </c>
      <c r="I44" s="182">
        <f>SUM('Month (Million m3)'!I116:I118)</f>
        <v>55.93</v>
      </c>
      <c r="J44" s="184">
        <f>SUM('Month (Million m3)'!J116:J118)</f>
        <v>23584.43</v>
      </c>
      <c r="K44" s="182">
        <f>SUM('Month (Million m3)'!K116:K118)</f>
        <v>23647.14</v>
      </c>
      <c r="L44" s="182">
        <f>SUM('Month (Million m3)'!L116:L118)</f>
        <v>96.429999999999993</v>
      </c>
      <c r="M44" s="182">
        <f>SUM('Month (Million m3)'!M116:M118)</f>
        <v>19.059999999999999</v>
      </c>
      <c r="N44" s="182">
        <f>SUM('Month (Million m3)'!N116:N118)</f>
        <v>1.03</v>
      </c>
      <c r="O44" s="182">
        <f>SUM('Month (Million m3)'!O116:O118)</f>
        <v>-1578.6699999999998</v>
      </c>
      <c r="P44" s="182">
        <f>SUM('Month (Million m3)'!P116:P118)</f>
        <v>38.950000000000003</v>
      </c>
      <c r="Q44" s="186">
        <f>SUM('Month (Million m3)'!Q116:Q118)</f>
        <v>25051.340000000004</v>
      </c>
    </row>
    <row r="45" spans="1:17" ht="20.25" customHeight="1">
      <c r="A45" s="133" t="s">
        <v>254</v>
      </c>
      <c r="B45" s="182">
        <f>SUM('Month (Million m3)'!B119:B121)</f>
        <v>10876.419999999998</v>
      </c>
      <c r="C45" s="182">
        <f>SUM('Month (Million m3)'!C119:C121)</f>
        <v>1108.26</v>
      </c>
      <c r="D45" s="182">
        <f>SUM('Month (Million m3)'!D119:D121)</f>
        <v>3697.2999999999997</v>
      </c>
      <c r="E45" s="182">
        <f>SUM('Month (Million m3)'!E119:E121)</f>
        <v>0</v>
      </c>
      <c r="F45" s="182">
        <f>SUM('Month (Million m3)'!F119:F121)</f>
        <v>8485.9599999999991</v>
      </c>
      <c r="G45" s="182">
        <f>SUM('Month (Million m3)'!G119:G121)</f>
        <v>4788.68</v>
      </c>
      <c r="H45" s="182">
        <f>SUM('Month (Million m3)'!H119:H121)</f>
        <v>14556.839999999998</v>
      </c>
      <c r="I45" s="182">
        <f>SUM('Month (Million m3)'!I119:I121)</f>
        <v>59.31</v>
      </c>
      <c r="J45" s="184">
        <f>SUM('Month (Million m3)'!J119:J121)</f>
        <v>14573.32</v>
      </c>
      <c r="K45" s="182">
        <f>SUM('Month (Million m3)'!K119:K121)</f>
        <v>14647.67</v>
      </c>
      <c r="L45" s="182">
        <f>SUM('Month (Million m3)'!L119:L121)</f>
        <v>37.47</v>
      </c>
      <c r="M45" s="182">
        <f>SUM('Month (Million m3)'!M119:M121)</f>
        <v>32.299999999999997</v>
      </c>
      <c r="N45" s="182">
        <f>SUM('Month (Million m3)'!N119:N121)</f>
        <v>0.4</v>
      </c>
      <c r="O45" s="182">
        <f>SUM('Month (Million m3)'!O119:O121)</f>
        <v>-114.47000000000003</v>
      </c>
      <c r="P45" s="182">
        <f>SUM('Month (Million m3)'!P119:P121)</f>
        <v>48.12</v>
      </c>
      <c r="Q45" s="186">
        <f>SUM('Month (Million m3)'!Q119:Q121)</f>
        <v>14611.66</v>
      </c>
    </row>
    <row r="46" spans="1:17" ht="20.25" customHeight="1">
      <c r="A46" s="133" t="s">
        <v>255</v>
      </c>
      <c r="B46" s="182">
        <f>SUM('Month (Million m3)'!B122:B124)</f>
        <v>8893.9500000000007</v>
      </c>
      <c r="C46" s="182">
        <f>SUM('Month (Million m3)'!C122:C124)</f>
        <v>1003.7</v>
      </c>
      <c r="D46" s="182">
        <f>SUM('Month (Million m3)'!D122:D124)</f>
        <v>4735.8900000000003</v>
      </c>
      <c r="E46" s="182">
        <f>SUM('Month (Million m3)'!E122:E124)</f>
        <v>0</v>
      </c>
      <c r="F46" s="182">
        <f>SUM('Month (Million m3)'!F122:F124)</f>
        <v>9084.67</v>
      </c>
      <c r="G46" s="182">
        <f>SUM('Month (Million m3)'!G122:G124)</f>
        <v>4348.7800000000007</v>
      </c>
      <c r="H46" s="182">
        <f>SUM('Month (Million m3)'!H122:H124)</f>
        <v>12239.03</v>
      </c>
      <c r="I46" s="182">
        <f>SUM('Month (Million m3)'!I122:I124)</f>
        <v>64.37</v>
      </c>
      <c r="J46" s="184">
        <f>SUM('Month (Million m3)'!J122:J124)</f>
        <v>12256.91</v>
      </c>
      <c r="K46" s="182">
        <f>SUM('Month (Million m3)'!K122:K124)</f>
        <v>12328.54</v>
      </c>
      <c r="L46" s="182">
        <f>SUM('Month (Million m3)'!L122:L124)</f>
        <v>48.769999999999996</v>
      </c>
      <c r="M46" s="182">
        <f>SUM('Month (Million m3)'!M122:M124)</f>
        <v>25.98</v>
      </c>
      <c r="N46" s="182">
        <f>SUM('Month (Million m3)'!N122:N124)</f>
        <v>0</v>
      </c>
      <c r="O46" s="182">
        <f>SUM('Month (Million m3)'!O122:O124)</f>
        <v>277.68</v>
      </c>
      <c r="P46" s="182">
        <f>SUM('Month (Million m3)'!P122:P124)</f>
        <v>72.42</v>
      </c>
      <c r="Q46" s="186">
        <f>SUM('Month (Million m3)'!Q122:Q124)</f>
        <v>11877.759999999998</v>
      </c>
    </row>
    <row r="47" spans="1:17" ht="20.25" customHeight="1">
      <c r="A47" s="133" t="s">
        <v>256</v>
      </c>
      <c r="B47" s="182">
        <f>SUM('Month (Million m3)'!B125:B127)</f>
        <v>11066.77</v>
      </c>
      <c r="C47" s="182">
        <f>SUM('Month (Million m3)'!C125:C127)</f>
        <v>1026.56</v>
      </c>
      <c r="D47" s="182">
        <f>SUM('Month (Million m3)'!D125:D127)</f>
        <v>1673.86</v>
      </c>
      <c r="E47" s="182">
        <f>SUM('Month (Million m3)'!E125:E127)</f>
        <v>0</v>
      </c>
      <c r="F47" s="182">
        <f>SUM('Month (Million m3)'!F125:F127)</f>
        <v>14907.13</v>
      </c>
      <c r="G47" s="182">
        <f>SUM('Month (Million m3)'!G125:G127)</f>
        <v>13233.28</v>
      </c>
      <c r="H47" s="182">
        <f>SUM('Month (Million m3)'!H125:H127)</f>
        <v>23273.47</v>
      </c>
      <c r="I47" s="182">
        <f>SUM('Month (Million m3)'!I125:I127)</f>
        <v>69.48</v>
      </c>
      <c r="J47" s="184">
        <f>SUM('Month (Million m3)'!J125:J127)</f>
        <v>23292.78</v>
      </c>
      <c r="K47" s="182">
        <f>SUM('Month (Million m3)'!K125:K127)</f>
        <v>23288.65</v>
      </c>
      <c r="L47" s="182">
        <f>SUM('Month (Million m3)'!L125:L127)</f>
        <v>71.36</v>
      </c>
      <c r="M47" s="182">
        <f>SUM('Month (Million m3)'!M125:M127)</f>
        <v>22.020000000000003</v>
      </c>
      <c r="N47" s="182">
        <f>SUM('Month (Million m3)'!N125:N127)</f>
        <v>0</v>
      </c>
      <c r="O47" s="182">
        <f>SUM('Month (Million m3)'!O125:O127)</f>
        <v>353.65</v>
      </c>
      <c r="P47" s="182">
        <f>SUM('Month (Million m3)'!P125:P127)</f>
        <v>58.39</v>
      </c>
      <c r="Q47" s="186">
        <f>SUM('Month (Million m3)'!Q125:Q127)</f>
        <v>22761.309999999998</v>
      </c>
    </row>
    <row r="48" spans="1:17" ht="20.25" customHeight="1">
      <c r="A48" s="133" t="s">
        <v>257</v>
      </c>
      <c r="B48" s="182">
        <f>SUM('Month (Million m3)'!B128:B130)</f>
        <v>10803.789999999999</v>
      </c>
      <c r="C48" s="182">
        <f>SUM('Month (Million m3)'!C128:C130)</f>
        <v>1066.05</v>
      </c>
      <c r="D48" s="182">
        <f>SUM('Month (Million m3)'!D128:D130)</f>
        <v>896.68</v>
      </c>
      <c r="E48" s="182">
        <f>SUM('Month (Million m3)'!E128:E130)</f>
        <v>0</v>
      </c>
      <c r="F48" s="182">
        <f>SUM('Month (Million m3)'!F128:F130)</f>
        <v>17616.09</v>
      </c>
      <c r="G48" s="182">
        <f>SUM('Month (Million m3)'!G128:G130)</f>
        <v>16719.420000000002</v>
      </c>
      <c r="H48" s="182">
        <f>SUM('Month (Million m3)'!H128:H130)</f>
        <v>26457.159999999996</v>
      </c>
      <c r="I48" s="182">
        <f>SUM('Month (Million m3)'!I128:I130)</f>
        <v>107.1</v>
      </c>
      <c r="J48" s="184">
        <f>SUM('Month (Million m3)'!J128:J130)</f>
        <v>26486.910000000003</v>
      </c>
      <c r="K48" s="182">
        <f>SUM('Month (Million m3)'!K128:K130)</f>
        <v>26593.54</v>
      </c>
      <c r="L48" s="182">
        <f>SUM('Month (Million m3)'!L128:L130)</f>
        <v>81.78</v>
      </c>
      <c r="M48" s="182">
        <f>SUM('Month (Million m3)'!M128:M130)</f>
        <v>11.28</v>
      </c>
      <c r="N48" s="182">
        <f>SUM('Month (Million m3)'!N128:N130)</f>
        <v>0</v>
      </c>
      <c r="O48" s="182">
        <f>SUM('Month (Million m3)'!O128:O130)</f>
        <v>-1106.8400000000001</v>
      </c>
      <c r="P48" s="182">
        <f>SUM('Month (Million m3)'!P128:P130)</f>
        <v>21.04</v>
      </c>
      <c r="Q48" s="186">
        <f>SUM('Month (Million m3)'!Q128:Q130)</f>
        <v>27575.03</v>
      </c>
    </row>
    <row r="49" spans="1:17" ht="20.25" customHeight="1">
      <c r="A49" s="133" t="s">
        <v>258</v>
      </c>
      <c r="B49" s="182">
        <f>SUM('Month (Million m3)'!B131:B133)</f>
        <v>10119.549999999999</v>
      </c>
      <c r="C49" s="182">
        <f>SUM('Month (Million m3)'!C131:C133)</f>
        <v>1062.53</v>
      </c>
      <c r="D49" s="182">
        <f>SUM('Month (Million m3)'!D131:D133)</f>
        <v>1909.53</v>
      </c>
      <c r="E49" s="182">
        <f>SUM('Month (Million m3)'!E131:E133)</f>
        <v>0</v>
      </c>
      <c r="F49" s="182">
        <f>SUM('Month (Million m3)'!F131:F133)</f>
        <v>8339.76</v>
      </c>
      <c r="G49" s="182">
        <f>SUM('Month (Million m3)'!G131:G133)</f>
        <v>6430.23</v>
      </c>
      <c r="H49" s="182">
        <f>SUM('Month (Million m3)'!H131:H133)</f>
        <v>15487.259999999998</v>
      </c>
      <c r="I49" s="182">
        <f>SUM('Month (Million m3)'!I131:I133)</f>
        <v>112.81</v>
      </c>
      <c r="J49" s="184">
        <f>SUM('Month (Million m3)'!J131:J133)</f>
        <v>15518.6</v>
      </c>
      <c r="K49" s="182">
        <f>SUM('Month (Million m3)'!K131:K133)</f>
        <v>15664.39</v>
      </c>
      <c r="L49" s="182">
        <f>SUM('Month (Million m3)'!L131:L133)</f>
        <v>23</v>
      </c>
      <c r="M49" s="182">
        <f>SUM('Month (Million m3)'!M131:M133)</f>
        <v>24.7</v>
      </c>
      <c r="N49" s="182">
        <f>SUM('Month (Million m3)'!N131:N133)</f>
        <v>0</v>
      </c>
      <c r="O49" s="182">
        <f>SUM('Month (Million m3)'!O131:O133)</f>
        <v>1358.93</v>
      </c>
      <c r="P49" s="182">
        <f>SUM('Month (Million m3)'!P131:P133)</f>
        <v>19.32</v>
      </c>
      <c r="Q49" s="186">
        <f>SUM('Month (Million m3)'!Q131:Q133)</f>
        <v>14213.84</v>
      </c>
    </row>
    <row r="50" spans="1:17" ht="20.25" customHeight="1">
      <c r="A50" s="133" t="s">
        <v>259</v>
      </c>
      <c r="B50" s="182">
        <f>SUM('Month (Million m3)'!B134:B136)</f>
        <v>9482.4</v>
      </c>
      <c r="C50" s="182">
        <f>SUM('Month (Million m3)'!C134:C136)</f>
        <v>1085.5999999999999</v>
      </c>
      <c r="D50" s="182">
        <f>SUM('Month (Million m3)'!D134:D136)</f>
        <v>4064.97</v>
      </c>
      <c r="E50" s="182">
        <f>SUM('Month (Million m3)'!E134:E136)</f>
        <v>0</v>
      </c>
      <c r="F50" s="182">
        <f>SUM('Month (Million m3)'!F134:F136)</f>
        <v>7413.8900000000012</v>
      </c>
      <c r="G50" s="182">
        <f>SUM('Month (Million m3)'!G134:G136)</f>
        <v>3348.9</v>
      </c>
      <c r="H50" s="182">
        <f>SUM('Month (Million m3)'!H134:H136)</f>
        <v>11745.71</v>
      </c>
      <c r="I50" s="182">
        <f>SUM('Month (Million m3)'!I134:I136)</f>
        <v>118.37</v>
      </c>
      <c r="J50" s="184">
        <f>SUM('Month (Million m3)'!J134:J136)</f>
        <v>11778.59</v>
      </c>
      <c r="K50" s="182">
        <f>SUM('Month (Million m3)'!K134:K136)</f>
        <v>11890.32</v>
      </c>
      <c r="L50" s="182">
        <f>SUM('Month (Million m3)'!L134:L136)</f>
        <v>29.669999999999998</v>
      </c>
      <c r="M50" s="182">
        <f>SUM('Month (Million m3)'!M134:M136)</f>
        <v>12.919999999999998</v>
      </c>
      <c r="N50" s="182">
        <f>SUM('Month (Million m3)'!N134:N136)</f>
        <v>0</v>
      </c>
      <c r="O50" s="182">
        <f>SUM('Month (Million m3)'!O134:O136)</f>
        <v>785.71</v>
      </c>
      <c r="P50" s="182">
        <f>SUM('Month (Million m3)'!P134:P136)</f>
        <v>34.17</v>
      </c>
      <c r="Q50" s="186">
        <f>SUM('Month (Million m3)'!Q134:Q136)</f>
        <v>11014.99</v>
      </c>
    </row>
    <row r="51" spans="1:17" ht="20.25" customHeight="1">
      <c r="A51" s="133" t="s">
        <v>260</v>
      </c>
      <c r="B51" s="182">
        <f>SUM('Month (Million m3)'!B137:B139)</f>
        <v>10421.17</v>
      </c>
      <c r="C51" s="182">
        <f>SUM('Month (Million m3)'!C137:C139)</f>
        <v>1153.45</v>
      </c>
      <c r="D51" s="182">
        <f>SUM('Month (Million m3)'!D137:D139)</f>
        <v>887.27</v>
      </c>
      <c r="E51" s="182">
        <f>SUM('Month (Million m3)'!E137:E139)</f>
        <v>0</v>
      </c>
      <c r="F51" s="182">
        <f>SUM('Month (Million m3)'!F137:F139)</f>
        <v>13918.34</v>
      </c>
      <c r="G51" s="182">
        <f>SUM('Month (Million m3)'!G137:G139)</f>
        <v>13031.07</v>
      </c>
      <c r="H51" s="182">
        <f>SUM('Month (Million m3)'!H137:H139)</f>
        <v>22298.79</v>
      </c>
      <c r="I51" s="182">
        <f>SUM('Month (Million m3)'!I137:I139)</f>
        <v>123.7</v>
      </c>
      <c r="J51" s="184">
        <f>SUM('Month (Million m3)'!J137:J139)</f>
        <v>22333.15</v>
      </c>
      <c r="K51" s="182">
        <f>SUM('Month (Million m3)'!K137:K139)</f>
        <v>22546.84</v>
      </c>
      <c r="L51" s="182">
        <f>SUM('Month (Million m3)'!L137:L139)</f>
        <v>33.699999999999996</v>
      </c>
      <c r="M51" s="182">
        <f>SUM('Month (Million m3)'!M137:M139)</f>
        <v>56.839999999999996</v>
      </c>
      <c r="N51" s="182">
        <f>SUM('Month (Million m3)'!N137:N139)</f>
        <v>0</v>
      </c>
      <c r="O51" s="182">
        <f>SUM('Month (Million m3)'!O137:O139)</f>
        <v>1064.4099999999999</v>
      </c>
      <c r="P51" s="182">
        <f>SUM('Month (Million m3)'!P137:P139)</f>
        <v>26.919999999999998</v>
      </c>
      <c r="Q51" s="186">
        <f>SUM('Month (Million m3)'!Q137:Q139)</f>
        <v>21308.37</v>
      </c>
    </row>
    <row r="52" spans="1:17" ht="20.25" customHeight="1">
      <c r="A52" s="133" t="s">
        <v>261</v>
      </c>
      <c r="B52" s="182">
        <f>SUM('Month (Million m3)'!B140:B142)</f>
        <v>10155.31</v>
      </c>
      <c r="C52" s="182">
        <f>SUM('Month (Million m3)'!C140:C142)</f>
        <v>1229.43</v>
      </c>
      <c r="D52" s="182">
        <f>SUM('Month (Million m3)'!D140:D142)</f>
        <v>948.01</v>
      </c>
      <c r="E52" s="182">
        <f>SUM('Month (Million m3)'!E140:E142)</f>
        <v>0</v>
      </c>
      <c r="F52" s="182">
        <f>SUM('Month (Million m3)'!F140:F142)</f>
        <v>15147.36</v>
      </c>
      <c r="G52" s="182">
        <f>SUM('Month (Million m3)'!G140:G142)</f>
        <v>14199.349999999999</v>
      </c>
      <c r="H52" s="182">
        <f>SUM('Month (Million m3)'!H140:H142)</f>
        <v>23125.23</v>
      </c>
      <c r="I52" s="182">
        <f>SUM('Month (Million m3)'!I140:I142)</f>
        <v>129.72999999999999</v>
      </c>
      <c r="J52" s="184">
        <f>SUM('Month (Million m3)'!J140:J142)</f>
        <v>23161.27</v>
      </c>
      <c r="K52" s="182">
        <f>SUM('Month (Million m3)'!K140:K142)</f>
        <v>23421.809999999998</v>
      </c>
      <c r="L52" s="182">
        <f>SUM('Month (Million m3)'!L140:L142)</f>
        <v>32.25</v>
      </c>
      <c r="M52" s="182">
        <f>SUM('Month (Million m3)'!M140:M142)</f>
        <v>64.09</v>
      </c>
      <c r="N52" s="182">
        <f>SUM('Month (Million m3)'!N140:N142)</f>
        <v>0</v>
      </c>
      <c r="O52" s="182">
        <f>SUM('Month (Million m3)'!O140:O142)</f>
        <v>-1328.0300000000002</v>
      </c>
      <c r="P52" s="182">
        <f>SUM('Month (Million m3)'!P140:P142)</f>
        <v>23.11</v>
      </c>
      <c r="Q52" s="186">
        <f>SUM('Month (Million m3)'!Q140:Q142)</f>
        <v>24567.4</v>
      </c>
    </row>
    <row r="53" spans="1:17" ht="20.25" customHeight="1">
      <c r="A53" s="133" t="s">
        <v>262</v>
      </c>
      <c r="B53" s="182">
        <f>SUM('Month (Million m3)'!B143:B145)</f>
        <v>9594.2900000000009</v>
      </c>
      <c r="C53" s="182">
        <f>SUM('Month (Million m3)'!C143:C145)</f>
        <v>1168</v>
      </c>
      <c r="D53" s="182">
        <f>SUM('Month (Million m3)'!D143:D145)</f>
        <v>3658.67</v>
      </c>
      <c r="E53" s="182">
        <f>SUM('Month (Million m3)'!E143:E145)</f>
        <v>0</v>
      </c>
      <c r="F53" s="182">
        <f>SUM('Month (Million m3)'!F143:F145)</f>
        <v>11002.88</v>
      </c>
      <c r="G53" s="182">
        <f>SUM('Month (Million m3)'!G143:G145)</f>
        <v>7344.2199999999993</v>
      </c>
      <c r="H53" s="182">
        <f>SUM('Month (Million m3)'!H143:H145)</f>
        <v>15770.509999999998</v>
      </c>
      <c r="I53" s="182">
        <f>SUM('Month (Million m3)'!I143:I145)</f>
        <v>131.22</v>
      </c>
      <c r="J53" s="184">
        <f>SUM('Month (Million m3)'!J143:J145)</f>
        <v>15806.96</v>
      </c>
      <c r="K53" s="182">
        <f>SUM('Month (Million m3)'!K143:K145)</f>
        <v>15978.699999999999</v>
      </c>
      <c r="L53" s="182">
        <f>SUM('Month (Million m3)'!L143:L145)</f>
        <v>21.270000000000003</v>
      </c>
      <c r="M53" s="182">
        <f>SUM('Month (Million m3)'!M143:M145)</f>
        <v>76.420000000000016</v>
      </c>
      <c r="N53" s="182">
        <f>SUM('Month (Million m3)'!N143:N145)</f>
        <v>0</v>
      </c>
      <c r="O53" s="182">
        <f>SUM('Month (Million m3)'!O143:O145)</f>
        <v>676.61</v>
      </c>
      <c r="P53" s="182">
        <f>SUM('Month (Million m3)'!P143:P145)</f>
        <v>6.77</v>
      </c>
      <c r="Q53" s="186">
        <f>SUM('Month (Million m3)'!Q143:Q145)</f>
        <v>15123.33</v>
      </c>
    </row>
    <row r="54" spans="1:17" ht="20.25" customHeight="1">
      <c r="A54" s="133" t="s">
        <v>263</v>
      </c>
      <c r="B54" s="182">
        <f>SUM('Month (Million m3)'!B146:B148)</f>
        <v>8772.5299999999988</v>
      </c>
      <c r="C54" s="182">
        <f>SUM('Month (Million m3)'!C146:C148)</f>
        <v>1136.99</v>
      </c>
      <c r="D54" s="182">
        <f>SUM('Month (Million m3)'!D146:D148)</f>
        <v>2329.66</v>
      </c>
      <c r="E54" s="182">
        <f>SUM('Month (Million m3)'!E146:E148)</f>
        <v>0</v>
      </c>
      <c r="F54" s="182">
        <f>SUM('Month (Million m3)'!F146:F148)</f>
        <v>5899.9400000000005</v>
      </c>
      <c r="G54" s="182">
        <f>SUM('Month (Million m3)'!G146:G148)</f>
        <v>3570.28</v>
      </c>
      <c r="H54" s="182">
        <f>SUM('Month (Million m3)'!H146:H148)</f>
        <v>11205.81</v>
      </c>
      <c r="I54" s="182">
        <f>SUM('Month (Million m3)'!I146:I148)</f>
        <v>132.03</v>
      </c>
      <c r="J54" s="184">
        <f>SUM('Month (Million m3)'!J146:J148)</f>
        <v>11242.49</v>
      </c>
      <c r="K54" s="182">
        <f>SUM('Month (Million m3)'!K146:K148)</f>
        <v>11349.94</v>
      </c>
      <c r="L54" s="182">
        <f>SUM('Month (Million m3)'!L146:L148)</f>
        <v>12.2</v>
      </c>
      <c r="M54" s="182">
        <f>SUM('Month (Million m3)'!M146:M148)</f>
        <v>27.5</v>
      </c>
      <c r="N54" s="182">
        <f>SUM('Month (Million m3)'!N146:N148)</f>
        <v>0</v>
      </c>
      <c r="O54" s="182">
        <f>SUM('Month (Million m3)'!O146:O148)</f>
        <v>623.32000000000005</v>
      </c>
      <c r="P54" s="182">
        <f>SUM('Month (Million m3)'!P146:P148)</f>
        <v>15.46</v>
      </c>
      <c r="Q54" s="186">
        <f>SUM('Month (Million m3)'!Q146:Q148)</f>
        <v>10644.98</v>
      </c>
    </row>
    <row r="55" spans="1:17" ht="20.25" customHeight="1">
      <c r="A55" s="133" t="s">
        <v>264</v>
      </c>
      <c r="B55" s="182">
        <f>SUM('Month (Million m3)'!B149:B151)</f>
        <v>10864.14</v>
      </c>
      <c r="C55" s="182">
        <f>SUM('Month (Million m3)'!C149:C151)</f>
        <v>1206.28</v>
      </c>
      <c r="D55" s="182">
        <f>SUM('Month (Million m3)'!D149:D151)</f>
        <v>1344</v>
      </c>
      <c r="E55" s="182">
        <f>SUM('Month (Million m3)'!E149:E151)</f>
        <v>0</v>
      </c>
      <c r="F55" s="182">
        <f>SUM('Month (Million m3)'!F149:F151)</f>
        <v>14681.470000000001</v>
      </c>
      <c r="G55" s="182">
        <f>SUM('Month (Million m3)'!G149:G151)</f>
        <v>13337.470000000001</v>
      </c>
      <c r="H55" s="182">
        <f>SUM('Month (Million m3)'!H149:H151)</f>
        <v>22995.33</v>
      </c>
      <c r="I55" s="182">
        <f>SUM('Month (Million m3)'!I149:I151)</f>
        <v>131.38</v>
      </c>
      <c r="J55" s="184">
        <f>SUM('Month (Million m3)'!J149:J151)</f>
        <v>23031.809999999998</v>
      </c>
      <c r="K55" s="182">
        <f>SUM('Month (Million m3)'!K149:K151)</f>
        <v>23251.87</v>
      </c>
      <c r="L55" s="182">
        <f>SUM('Month (Million m3)'!L149:L151)</f>
        <v>17.59</v>
      </c>
      <c r="M55" s="182">
        <f>SUM('Month (Million m3)'!M149:M151)</f>
        <v>103.24</v>
      </c>
      <c r="N55" s="182">
        <f>SUM('Month (Million m3)'!N149:N151)</f>
        <v>0</v>
      </c>
      <c r="O55" s="182">
        <f>SUM('Month (Million m3)'!O149:O151)</f>
        <v>704.43000000000006</v>
      </c>
      <c r="P55" s="182">
        <f>SUM('Month (Million m3)'!P149:P151)</f>
        <v>20.32</v>
      </c>
      <c r="Q55" s="186">
        <f>SUM('Month (Million m3)'!Q149:Q151)</f>
        <v>22304.28</v>
      </c>
    </row>
    <row r="56" spans="1:17" ht="20.25" customHeight="1">
      <c r="A56" s="133" t="s">
        <v>265</v>
      </c>
      <c r="B56" s="182">
        <f>SUM('Month (Million m3)'!B152:B154)</f>
        <v>10404.17</v>
      </c>
      <c r="C56" s="182">
        <f>SUM('Month (Million m3)'!C152:C154)</f>
        <v>1173.1499999999999</v>
      </c>
      <c r="D56" s="182">
        <f>SUM('Month (Million m3)'!D152:D154)</f>
        <v>1321.8300000000002</v>
      </c>
      <c r="E56" s="182">
        <f>SUM('Month (Million m3)'!E152:E154)</f>
        <v>0</v>
      </c>
      <c r="F56" s="182">
        <f>SUM('Month (Million m3)'!F152:F154)</f>
        <v>13521.74</v>
      </c>
      <c r="G56" s="182">
        <f>SUM('Month (Million m3)'!G152:G154)</f>
        <v>12199.9</v>
      </c>
      <c r="H56" s="182">
        <f>SUM('Month (Million m3)'!H152:H154)</f>
        <v>21430.92</v>
      </c>
      <c r="I56" s="182">
        <f>SUM('Month (Million m3)'!I152:I154)</f>
        <v>141.53</v>
      </c>
      <c r="J56" s="184">
        <f>SUM('Month (Million m3)'!J152:J154)</f>
        <v>21470.23</v>
      </c>
      <c r="K56" s="182">
        <f>SUM('Month (Million m3)'!K152:K154)</f>
        <v>21693.1</v>
      </c>
      <c r="L56" s="182">
        <f>SUM('Month (Million m3)'!L152:L154)</f>
        <v>23.46</v>
      </c>
      <c r="M56" s="182">
        <f>SUM('Month (Million m3)'!M152:M154)</f>
        <v>95.38</v>
      </c>
      <c r="N56" s="182">
        <f>SUM('Month (Million m3)'!N152:N154)</f>
        <v>0</v>
      </c>
      <c r="O56" s="182">
        <f>SUM('Month (Million m3)'!O152:O154)</f>
        <v>-1765.01</v>
      </c>
      <c r="P56" s="182">
        <f>SUM('Month (Million m3)'!P152:P154)</f>
        <v>19.12</v>
      </c>
      <c r="Q56" s="186">
        <f>SUM('Month (Million m3)'!Q152:Q154)</f>
        <v>23225.279999999999</v>
      </c>
    </row>
    <row r="57" spans="1:17" ht="20.25" customHeight="1">
      <c r="A57" s="133" t="s">
        <v>266</v>
      </c>
      <c r="B57" s="182">
        <f>SUM('Month (Million m3)'!B155:B157)</f>
        <v>10412.200000000001</v>
      </c>
      <c r="C57" s="182">
        <f>SUM('Month (Million m3)'!C155:C157)</f>
        <v>1187.3899999999999</v>
      </c>
      <c r="D57" s="182">
        <f>SUM('Month (Million m3)'!D155:D157)</f>
        <v>4417.21</v>
      </c>
      <c r="E57" s="182">
        <f>SUM('Month (Million m3)'!E155:E157)</f>
        <v>0</v>
      </c>
      <c r="F57" s="182">
        <f>SUM('Month (Million m3)'!F155:F157)</f>
        <v>8802.58</v>
      </c>
      <c r="G57" s="182">
        <f>SUM('Month (Million m3)'!G155:G157)</f>
        <v>4385.3700000000008</v>
      </c>
      <c r="H57" s="182">
        <f>SUM('Month (Million m3)'!H155:H157)</f>
        <v>13610.19</v>
      </c>
      <c r="I57" s="182">
        <f>SUM('Month (Million m3)'!I155:I157)</f>
        <v>141.24</v>
      </c>
      <c r="J57" s="184">
        <f>SUM('Month (Million m3)'!J155:J157)</f>
        <v>13649.43</v>
      </c>
      <c r="K57" s="182">
        <f>SUM('Month (Million m3)'!K155:K157)</f>
        <v>13828.3</v>
      </c>
      <c r="L57" s="182">
        <f>SUM('Month (Million m3)'!L155:L157)</f>
        <v>27.439999999999998</v>
      </c>
      <c r="M57" s="182">
        <f>SUM('Month (Million m3)'!M155:M157)</f>
        <v>81.08</v>
      </c>
      <c r="N57" s="182">
        <f>SUM('Month (Million m3)'!N155:N157)</f>
        <v>0</v>
      </c>
      <c r="O57" s="182">
        <f>SUM('Month (Million m3)'!O155:O157)</f>
        <v>1179.1399999999999</v>
      </c>
      <c r="P57" s="182">
        <f>SUM('Month (Million m3)'!P155:P157)</f>
        <v>18.809999999999999</v>
      </c>
      <c r="Q57" s="186">
        <f>SUM('Month (Million m3)'!Q155:Q157)</f>
        <v>12440.86</v>
      </c>
    </row>
    <row r="58" spans="1:17" ht="20.25" customHeight="1">
      <c r="A58" s="133" t="s">
        <v>267</v>
      </c>
      <c r="B58" s="182">
        <f>SUM('Month (Million m3)'!B158:B160)</f>
        <v>8750.11</v>
      </c>
      <c r="C58" s="182">
        <f>SUM('Month (Million m3)'!C158:C160)</f>
        <v>1024.94</v>
      </c>
      <c r="D58" s="182">
        <f>SUM('Month (Million m3)'!D158:D160)</f>
        <v>2723.1099999999997</v>
      </c>
      <c r="E58" s="182">
        <f>SUM('Month (Million m3)'!E158:E160)</f>
        <v>0</v>
      </c>
      <c r="F58" s="182">
        <f>SUM('Month (Million m3)'!F158:F160)</f>
        <v>6643.4600000000009</v>
      </c>
      <c r="G58" s="182">
        <f>SUM('Month (Million m3)'!G158:G160)</f>
        <v>3920.3499999999995</v>
      </c>
      <c r="H58" s="182">
        <f>SUM('Month (Million m3)'!H158:H160)</f>
        <v>11645.52</v>
      </c>
      <c r="I58" s="182">
        <f>SUM('Month (Million m3)'!I158:I160)</f>
        <v>142.6</v>
      </c>
      <c r="J58" s="184">
        <f>SUM('Month (Million m3)'!J158:J160)</f>
        <v>11685.13</v>
      </c>
      <c r="K58" s="182">
        <f>SUM('Month (Million m3)'!K158:K160)</f>
        <v>11829.189999999999</v>
      </c>
      <c r="L58" s="182">
        <f>SUM('Month (Million m3)'!L158:L160)</f>
        <v>20.010000000000002</v>
      </c>
      <c r="M58" s="182">
        <f>SUM('Month (Million m3)'!M158:M160)</f>
        <v>35.94</v>
      </c>
      <c r="N58" s="182">
        <f>SUM('Month (Million m3)'!N158:N160)</f>
        <v>0</v>
      </c>
      <c r="O58" s="182">
        <f>SUM('Month (Million m3)'!O158:O160)</f>
        <v>501.51999999999992</v>
      </c>
      <c r="P58" s="182">
        <f>SUM('Month (Million m3)'!P158:P160)</f>
        <v>14.290000000000001</v>
      </c>
      <c r="Q58" s="186">
        <f>SUM('Month (Million m3)'!Q158:Q160)</f>
        <v>11221.810000000001</v>
      </c>
    </row>
    <row r="59" spans="1:17" ht="20.25" customHeight="1">
      <c r="A59" s="133" t="s">
        <v>268</v>
      </c>
      <c r="B59" s="182">
        <f>SUM('Month (Million m3)'!B161:B163)</f>
        <v>9866.4</v>
      </c>
      <c r="C59" s="182">
        <f>SUM('Month (Million m3)'!C161:C163)</f>
        <v>1128.92</v>
      </c>
      <c r="D59" s="182">
        <f>SUM('Month (Million m3)'!D161:D163)</f>
        <v>1149.4000000000001</v>
      </c>
      <c r="E59" s="182">
        <f>SUM('Month (Million m3)'!E161:E163)</f>
        <v>0</v>
      </c>
      <c r="F59" s="182">
        <f>SUM('Month (Million m3)'!F161:F163)</f>
        <v>14950.310000000001</v>
      </c>
      <c r="G59" s="182">
        <f>SUM('Month (Million m3)'!G161:G163)</f>
        <v>13800.91</v>
      </c>
      <c r="H59" s="182">
        <f>SUM('Month (Million m3)'!H161:H163)</f>
        <v>22538.38</v>
      </c>
      <c r="I59" s="182">
        <f>SUM('Month (Million m3)'!I161:I163)</f>
        <v>142.78</v>
      </c>
      <c r="J59" s="184">
        <f>SUM('Month (Million m3)'!J161:J163)</f>
        <v>22578.04</v>
      </c>
      <c r="K59" s="182">
        <f>SUM('Month (Million m3)'!K161:K163)</f>
        <v>22741.17</v>
      </c>
      <c r="L59" s="182">
        <f>SUM('Month (Million m3)'!L161:L163)</f>
        <v>21.619999999999997</v>
      </c>
      <c r="M59" s="182">
        <f>SUM('Month (Million m3)'!M161:M163)</f>
        <v>62.51</v>
      </c>
      <c r="N59" s="182">
        <f>SUM('Month (Million m3)'!N161:N163)</f>
        <v>0</v>
      </c>
      <c r="O59" s="182">
        <f>SUM('Month (Million m3)'!O161:O163)</f>
        <v>1062.23</v>
      </c>
      <c r="P59" s="182">
        <f>SUM('Month (Million m3)'!P161:P163)</f>
        <v>20.009999999999998</v>
      </c>
      <c r="Q59" s="186">
        <f>SUM('Month (Million m3)'!Q161:Q163)</f>
        <v>21512.58</v>
      </c>
    </row>
    <row r="60" spans="1:17" ht="20.25" customHeight="1">
      <c r="A60" s="133" t="s">
        <v>269</v>
      </c>
      <c r="B60" s="182">
        <f>SUM('Month (Million m3)'!B164:B166)</f>
        <v>8933.5499999999993</v>
      </c>
      <c r="C60" s="182">
        <f>SUM('Month (Million m3)'!C164:C166)</f>
        <v>1018.0799999999999</v>
      </c>
      <c r="D60" s="182">
        <f>SUM('Month (Million m3)'!D164:D166)</f>
        <v>1247</v>
      </c>
      <c r="E60" s="182">
        <f>SUM('Month (Million m3)'!E164:E166)</f>
        <v>0</v>
      </c>
      <c r="F60" s="182">
        <f>SUM('Month (Million m3)'!F164:F166)</f>
        <v>18353.95</v>
      </c>
      <c r="G60" s="182">
        <f>SUM('Month (Million m3)'!G164:G166)</f>
        <v>17106.96</v>
      </c>
      <c r="H60" s="182">
        <f>SUM('Month (Million m3)'!H164:H166)</f>
        <v>25022.42</v>
      </c>
      <c r="I60" s="182">
        <f>SUM('Month (Million m3)'!I164:I166)</f>
        <v>142.97</v>
      </c>
      <c r="J60" s="184">
        <f>SUM('Month (Million m3)'!J164:J166)</f>
        <v>25062.14</v>
      </c>
      <c r="K60" s="182">
        <f>SUM('Month (Million m3)'!K164:K166)</f>
        <v>25234.23</v>
      </c>
      <c r="L60" s="182">
        <f>SUM('Month (Million m3)'!L164:L166)</f>
        <v>42.120000000000005</v>
      </c>
      <c r="M60" s="182">
        <f>SUM('Month (Million m3)'!M164:M166)</f>
        <v>75.62</v>
      </c>
      <c r="N60" s="182">
        <f>SUM('Month (Million m3)'!N164:N166)</f>
        <v>0</v>
      </c>
      <c r="O60" s="182">
        <f>SUM('Month (Million m3)'!O164:O166)</f>
        <v>-843.27</v>
      </c>
      <c r="P60" s="182">
        <f>SUM('Month (Million m3)'!P164:P166)</f>
        <v>21.32</v>
      </c>
      <c r="Q60" s="186">
        <f>SUM('Month (Million m3)'!Q164:Q166)</f>
        <v>25863.09</v>
      </c>
    </row>
    <row r="61" spans="1:17" ht="20.25" customHeight="1">
      <c r="A61" s="133" t="s">
        <v>270</v>
      </c>
      <c r="B61" s="182">
        <f>SUM('Month (Million m3)'!B167:B169)</f>
        <v>6181.68</v>
      </c>
      <c r="C61" s="182">
        <f>SUM('Month (Million m3)'!C167:C169)</f>
        <v>745.8</v>
      </c>
      <c r="D61" s="182">
        <f>SUM('Month (Million m3)'!D167:D169)</f>
        <v>1093.3</v>
      </c>
      <c r="E61" s="182">
        <f>SUM('Month (Million m3)'!E167:E169)</f>
        <v>0</v>
      </c>
      <c r="F61" s="182">
        <f>SUM('Month (Million m3)'!F167:F169)</f>
        <v>11453.54</v>
      </c>
      <c r="G61" s="182">
        <f>SUM('Month (Million m3)'!G167:G169)</f>
        <v>10360.24</v>
      </c>
      <c r="H61" s="182">
        <f>SUM('Month (Million m3)'!H167:H169)</f>
        <v>15796.13</v>
      </c>
      <c r="I61" s="182">
        <f>SUM('Month (Million m3)'!I167:I169)</f>
        <v>144.56</v>
      </c>
      <c r="J61" s="184">
        <f>SUM('Month (Million m3)'!J167:J169)</f>
        <v>15836.29</v>
      </c>
      <c r="K61" s="182">
        <f>SUM('Month (Million m3)'!K167:K169)</f>
        <v>15970.000000000002</v>
      </c>
      <c r="L61" s="182">
        <f>SUM('Month (Million m3)'!L167:L169)</f>
        <v>12.34</v>
      </c>
      <c r="M61" s="182">
        <f>SUM('Month (Million m3)'!M167:M169)</f>
        <v>70.169999999999987</v>
      </c>
      <c r="N61" s="182">
        <f>SUM('Month (Million m3)'!N167:N169)</f>
        <v>0</v>
      </c>
      <c r="O61" s="182">
        <f>SUM('Month (Million m3)'!O167:O169)</f>
        <v>-269.27</v>
      </c>
      <c r="P61" s="182">
        <f>SUM('Month (Million m3)'!P167:P169)</f>
        <v>8.89</v>
      </c>
      <c r="Q61" s="186">
        <f>SUM('Month (Million m3)'!Q167:Q169)</f>
        <v>16078.2</v>
      </c>
    </row>
    <row r="62" spans="1:17" ht="20.25" customHeight="1">
      <c r="A62" s="133" t="s">
        <v>636</v>
      </c>
      <c r="B62" s="182">
        <f>SUM('Month (Million m3)'!B170:B172)</f>
        <v>7791.66</v>
      </c>
      <c r="C62" s="182">
        <f>SUM('Month (Million m3)'!C170:C172)</f>
        <v>950.34000000000015</v>
      </c>
      <c r="D62" s="182">
        <f>SUM('Month (Million m3)'!D170:D172)</f>
        <v>1591.43</v>
      </c>
      <c r="E62" s="182">
        <f>SUM('Month (Million m3)'!E170:E172)</f>
        <v>0</v>
      </c>
      <c r="F62" s="182">
        <f>SUM('Month (Million m3)'!F170:F172)</f>
        <v>6883.27</v>
      </c>
      <c r="G62" s="182">
        <f>SUM('Month (Million m3)'!G170:G172)</f>
        <v>5291.84</v>
      </c>
      <c r="H62" s="182">
        <f>SUM('Month (Million m3)'!H170:H172)</f>
        <v>12133.16</v>
      </c>
      <c r="I62" s="182">
        <f>SUM('Month (Million m3)'!I170:I172)</f>
        <v>146.32</v>
      </c>
      <c r="J62" s="184">
        <f>SUM('Month (Million m3)'!J170:J172)</f>
        <v>12173.810000000001</v>
      </c>
      <c r="K62" s="182">
        <f>SUM('Month (Million m3)'!K170:K172)</f>
        <v>12245.94</v>
      </c>
      <c r="L62" s="182">
        <f>SUM('Month (Million m3)'!L170:L172)</f>
        <v>25.29</v>
      </c>
      <c r="M62" s="182">
        <f>SUM('Month (Million m3)'!M170:M172)</f>
        <v>10.6</v>
      </c>
      <c r="N62" s="182">
        <f>SUM('Month (Million m3)'!N170:N172)</f>
        <v>0</v>
      </c>
      <c r="O62" s="182">
        <f>SUM('Month (Million m3)'!O170:O172)</f>
        <v>972.99</v>
      </c>
      <c r="P62" s="182">
        <f>SUM('Month (Million m3)'!P170:P172)</f>
        <v>84.89</v>
      </c>
      <c r="Q62" s="186">
        <f>SUM('Month (Million m3)'!Q170:Q172)</f>
        <v>9983.0400000000009</v>
      </c>
    </row>
    <row r="63" spans="1:17" ht="20.25" customHeight="1">
      <c r="A63" s="133" t="s">
        <v>643</v>
      </c>
      <c r="B63" s="182">
        <f>SUM('Month (Million m3)'!B173:B175)</f>
        <v>9661.6</v>
      </c>
      <c r="C63" s="182">
        <f>SUM('Month (Million m3)'!C173:C175)</f>
        <v>991.42</v>
      </c>
      <c r="D63" s="182">
        <f>SUM('Month (Million m3)'!D173:D175)</f>
        <v>2944.0099999999998</v>
      </c>
      <c r="E63" s="182">
        <f>SUM('Month (Million m3)'!E173:E175)</f>
        <v>0</v>
      </c>
      <c r="F63" s="182">
        <f>SUM('Month (Million m3)'!F173:F175)</f>
        <v>14659.3</v>
      </c>
      <c r="G63" s="182">
        <f>SUM('Month (Million m3)'!G173:G175)</f>
        <v>11715.28</v>
      </c>
      <c r="H63" s="182">
        <f>SUM('Month (Million m3)'!H173:H175)</f>
        <v>20385.45</v>
      </c>
      <c r="I63" s="182">
        <f>SUM('Month (Million m3)'!I173:I175)</f>
        <v>146.05000000000001</v>
      </c>
      <c r="J63" s="184">
        <f>SUM('Month (Million m3)'!J173:J175)</f>
        <v>20426.02</v>
      </c>
      <c r="K63" s="182">
        <f>SUM('Month (Million m3)'!K173:K175)</f>
        <v>20624.91</v>
      </c>
      <c r="L63" s="182">
        <f>SUM('Month (Million m3)'!L173:L175)</f>
        <v>41.05</v>
      </c>
      <c r="M63" s="182">
        <f>SUM('Month (Million m3)'!M173:M175)</f>
        <v>63.260000000000005</v>
      </c>
      <c r="N63" s="182">
        <f>SUM('Month (Million m3)'!N173:N175)</f>
        <v>0</v>
      </c>
      <c r="O63" s="182">
        <f>SUM('Month (Million m3)'!O173:O175)</f>
        <v>30.820000000000022</v>
      </c>
      <c r="P63" s="182">
        <f>SUM('Month (Million m3)'!P173:P175)</f>
        <v>11.65</v>
      </c>
      <c r="Q63" s="186">
        <f>SUM('Month (Million m3)'!Q173:Q175)</f>
        <v>19961.78</v>
      </c>
    </row>
    <row r="64" spans="1:17" ht="20.25" customHeight="1">
      <c r="A64" s="133" t="s">
        <v>648</v>
      </c>
      <c r="B64" s="182">
        <f>SUM('Month (Million m3)'!B176:B178)</f>
        <v>9389.64</v>
      </c>
      <c r="C64" s="182">
        <f>SUM('Month (Million m3)'!C176:C178)</f>
        <v>998.45</v>
      </c>
      <c r="D64" s="182">
        <f>SUM('Month (Million m3)'!D176:D178)</f>
        <v>3023.54</v>
      </c>
      <c r="E64" s="182">
        <f>SUM('Month (Million m3)'!E176:E178)</f>
        <v>0</v>
      </c>
      <c r="F64" s="182">
        <f>SUM('Month (Million m3)'!F176:F178)</f>
        <v>16360.420000000002</v>
      </c>
      <c r="G64" s="182">
        <f>SUM('Month (Million m3)'!G176:G178)</f>
        <v>13336.89</v>
      </c>
      <c r="H64" s="182">
        <f>SUM('Month (Million m3)'!H176:H178)</f>
        <v>21728.06</v>
      </c>
      <c r="I64" s="182">
        <f>SUM('Month (Million m3)'!I176:I178)</f>
        <v>142.72</v>
      </c>
      <c r="J64" s="184">
        <f>SUM('Month (Million m3)'!J176:J178)</f>
        <v>21767.71</v>
      </c>
      <c r="K64" s="182">
        <f>SUM('Month (Million m3)'!K176:K178)</f>
        <v>22083.16</v>
      </c>
      <c r="L64" s="182">
        <f>SUM('Month (Million m3)'!L176:L178)</f>
        <v>30.57</v>
      </c>
      <c r="M64" s="182">
        <f>SUM('Month (Million m3)'!M176:M178)</f>
        <v>112.22999999999999</v>
      </c>
      <c r="N64" s="182">
        <f>SUM('Month (Million m3)'!N176:N178)</f>
        <v>0</v>
      </c>
      <c r="O64" s="182">
        <f>SUM('Month (Million m3)'!O176:O178)</f>
        <v>-437.68</v>
      </c>
      <c r="P64" s="182">
        <f>SUM('Month (Million m3)'!P176:P178)</f>
        <v>8.99</v>
      </c>
      <c r="Q64" s="186">
        <f>SUM('Month (Million m3)'!Q176:Q178)</f>
        <v>22435.34</v>
      </c>
    </row>
    <row r="65" spans="1:17" ht="20.25" customHeight="1">
      <c r="A65" s="133" t="s">
        <v>664</v>
      </c>
      <c r="B65" s="182">
        <f>SUM('Month (Million m3)'!B179:B181)</f>
        <v>9572.11</v>
      </c>
      <c r="C65" s="182">
        <f>SUM('Month (Million m3)'!C179:C181)</f>
        <v>947.73</v>
      </c>
      <c r="D65" s="182">
        <f>SUM('Month (Million m3)'!D179:D181)</f>
        <v>7296.3000000000011</v>
      </c>
      <c r="E65" s="182">
        <f>SUM('Month (Million m3)'!E179:E181)</f>
        <v>0</v>
      </c>
      <c r="F65" s="182">
        <f>SUM('Month (Million m3)'!F179:F181)</f>
        <v>13331.16</v>
      </c>
      <c r="G65" s="182">
        <f>SUM('Month (Million m3)'!G179:G181)</f>
        <v>6034.8499999999995</v>
      </c>
      <c r="H65" s="182">
        <f>SUM('Month (Million m3)'!H179:H181)</f>
        <v>14659.23</v>
      </c>
      <c r="I65" s="182">
        <f>SUM('Month (Million m3)'!I179:I181)</f>
        <v>144.76999999999998</v>
      </c>
      <c r="J65" s="184">
        <f>SUM('Month (Million m3)'!J179:J181)</f>
        <v>14699.449999999999</v>
      </c>
      <c r="K65" s="182">
        <f>SUM('Month (Million m3)'!K179:K181)</f>
        <v>14967.95</v>
      </c>
      <c r="L65" s="182">
        <f>SUM('Month (Million m3)'!L179:L181)</f>
        <v>50.800000000000004</v>
      </c>
      <c r="M65" s="182">
        <f>SUM('Month (Million m3)'!M179:M181)</f>
        <v>96.28</v>
      </c>
      <c r="N65" s="182">
        <f>SUM('Month (Million m3)'!N179:N181)</f>
        <v>0</v>
      </c>
      <c r="O65" s="182">
        <f>SUM('Month (Million m3)'!O179:O181)</f>
        <v>541.86</v>
      </c>
      <c r="P65" s="182">
        <f>SUM('Month (Million m3)'!P179:P181)</f>
        <v>24.19</v>
      </c>
      <c r="Q65" s="186">
        <f>SUM('Month (Million m3)'!Q179:Q181)</f>
        <v>13820.92</v>
      </c>
    </row>
    <row r="66" spans="1:17" ht="20.25" customHeight="1">
      <c r="A66" s="133" t="s">
        <v>665</v>
      </c>
      <c r="B66" s="182">
        <f>SUM('Month (Million m3)'!B182:B184)</f>
        <v>9022.64</v>
      </c>
      <c r="C66" s="182">
        <f>SUM('Month (Million m3)'!C182:C184)</f>
        <v>911.91000000000008</v>
      </c>
      <c r="D66" s="182">
        <f>SUM('Month (Million m3)'!D182:D184)</f>
        <v>7418.3099999999995</v>
      </c>
      <c r="E66" s="182">
        <f>SUM('Month (Million m3)'!E182:E184)</f>
        <v>0</v>
      </c>
      <c r="F66" s="182">
        <f>SUM('Month (Million m3)'!F182:F184)</f>
        <v>10791.2</v>
      </c>
      <c r="G66" s="182">
        <f>SUM('Month (Million m3)'!G182:G184)</f>
        <v>3372.87</v>
      </c>
      <c r="H66" s="182">
        <f>SUM('Month (Million m3)'!H182:H184)</f>
        <v>11483.61</v>
      </c>
      <c r="I66" s="182">
        <f>SUM('Month (Million m3)'!I182:I184)</f>
        <v>145.21</v>
      </c>
      <c r="J66" s="184">
        <f>SUM('Month (Million m3)'!J182:J184)</f>
        <v>11523.939999999999</v>
      </c>
      <c r="K66" s="182">
        <f>SUM('Month (Million m3)'!K182:K184)</f>
        <v>11714.449999999999</v>
      </c>
      <c r="L66" s="182">
        <f>SUM('Month (Million m3)'!L182:L184)</f>
        <v>42.43</v>
      </c>
      <c r="M66" s="182">
        <f>SUM('Month (Million m3)'!M182:M184)</f>
        <v>59.19</v>
      </c>
      <c r="N66" s="182">
        <f>SUM('Month (Million m3)'!N182:N184)</f>
        <v>0</v>
      </c>
      <c r="O66" s="182">
        <f>SUM('Month (Million m3)'!O182:O184)</f>
        <v>-62.300000000000004</v>
      </c>
      <c r="P66" s="182">
        <f>SUM('Month (Million m3)'!P182:P184)</f>
        <v>19.840000000000003</v>
      </c>
      <c r="Q66" s="186">
        <f>SUM('Month (Million m3)'!Q182:Q184)</f>
        <v>10945.99</v>
      </c>
    </row>
  </sheetData>
  <phoneticPr fontId="34" type="noConversion"/>
  <pageMargins left="0.7" right="0.7" top="0.75" bottom="0.75" header="0.3" footer="0.3"/>
  <pageSetup paperSize="9" scale="39" fitToHeight="0" orientation="portrait" r:id="rId1"/>
  <colBreaks count="1" manualBreakCount="1">
    <brk id="18" max="1048575" man="1"/>
  </colBreaks>
  <ignoredErrors>
    <ignoredError sqref="B2:Q63 B64:Q64 B65:Q65 B66:Q66" formulaRange="1"/>
  </ignoredError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9AA73-514F-4CDD-A345-57B0A017BD2D}">
  <sheetPr codeName="Sheet11">
    <pageSetUpPr fitToPage="1"/>
  </sheetPr>
  <dimension ref="A1:Q186"/>
  <sheetViews>
    <sheetView showGridLines="0" tabSelected="1" zoomScaleNormal="100" workbookViewId="0">
      <pane ySplit="7" topLeftCell="A178" activePane="bottomLeft" state="frozen"/>
      <selection pane="bottomLeft" activeCell="A185" sqref="A185"/>
    </sheetView>
  </sheetViews>
  <sheetFormatPr defaultColWidth="9" defaultRowHeight="13.5" customHeight="1"/>
  <cols>
    <col min="1" max="1" width="28.140625" style="2" customWidth="1"/>
    <col min="2" max="2" width="15.140625" style="2" customWidth="1"/>
    <col min="3" max="3" width="12.85546875" style="2" customWidth="1"/>
    <col min="4" max="4" width="13.5703125" style="2" customWidth="1"/>
    <col min="5" max="5" width="13.85546875" style="2" customWidth="1"/>
    <col min="6" max="6" width="14.42578125" style="2" customWidth="1"/>
    <col min="7" max="7" width="13.85546875" style="2" customWidth="1"/>
    <col min="8" max="8" width="14.85546875" style="2" customWidth="1"/>
    <col min="9" max="9" width="14.5703125" style="2" customWidth="1"/>
    <col min="10" max="10" width="15.42578125" style="2" customWidth="1"/>
    <col min="11" max="11" width="14" style="2" customWidth="1"/>
    <col min="12" max="12" width="13.85546875" style="2" customWidth="1"/>
    <col min="13" max="13" width="14.5703125" style="2" customWidth="1"/>
    <col min="14" max="15" width="14.140625" style="2" customWidth="1"/>
    <col min="16" max="16" width="13.5703125" style="2" customWidth="1"/>
    <col min="17" max="17" width="14" style="2" customWidth="1"/>
    <col min="18" max="242" width="9" style="2"/>
    <col min="243" max="243" width="13.5703125" style="2" customWidth="1"/>
    <col min="244" max="245" width="11.140625" style="2" bestFit="1" customWidth="1"/>
    <col min="246" max="246" width="8.140625" style="2" bestFit="1" customWidth="1"/>
    <col min="247" max="247" width="16.140625" style="2" customWidth="1"/>
    <col min="248" max="248" width="15.140625" style="2" bestFit="1" customWidth="1"/>
    <col min="249" max="249" width="9" style="2"/>
    <col min="250" max="250" width="11.5703125" style="2" customWidth="1"/>
    <col min="251" max="251" width="16.5703125" style="2" bestFit="1" customWidth="1"/>
    <col min="252" max="252" width="16.140625" style="2" bestFit="1" customWidth="1"/>
    <col min="253" max="253" width="13" style="2" bestFit="1" customWidth="1"/>
    <col min="254" max="254" width="10.140625" style="2" bestFit="1" customWidth="1"/>
    <col min="255" max="255" width="13.140625" style="2" customWidth="1"/>
    <col min="256" max="257" width="9.140625" style="2" bestFit="1" customWidth="1"/>
    <col min="258" max="258" width="11.140625" style="2" bestFit="1" customWidth="1"/>
    <col min="259" max="259" width="14" style="2" customWidth="1"/>
    <col min="260" max="260" width="10.140625" style="2" customWidth="1"/>
    <col min="261" max="261" width="14.5703125" style="2" bestFit="1" customWidth="1"/>
    <col min="262" max="262" width="17.140625" style="2" bestFit="1" customWidth="1"/>
    <col min="263" max="498" width="9" style="2"/>
    <col min="499" max="499" width="13.5703125" style="2" customWidth="1"/>
    <col min="500" max="501" width="11.140625" style="2" bestFit="1" customWidth="1"/>
    <col min="502" max="502" width="8.140625" style="2" bestFit="1" customWidth="1"/>
    <col min="503" max="503" width="16.140625" style="2" customWidth="1"/>
    <col min="504" max="504" width="15.140625" style="2" bestFit="1" customWidth="1"/>
    <col min="505" max="505" width="9" style="2"/>
    <col min="506" max="506" width="11.5703125" style="2" customWidth="1"/>
    <col min="507" max="507" width="16.5703125" style="2" bestFit="1" customWidth="1"/>
    <col min="508" max="508" width="16.140625" style="2" bestFit="1" customWidth="1"/>
    <col min="509" max="509" width="13" style="2" bestFit="1" customWidth="1"/>
    <col min="510" max="510" width="10.140625" style="2" bestFit="1" customWidth="1"/>
    <col min="511" max="511" width="13.140625" style="2" customWidth="1"/>
    <col min="512" max="513" width="9.140625" style="2" bestFit="1" customWidth="1"/>
    <col min="514" max="514" width="11.140625" style="2" bestFit="1" customWidth="1"/>
    <col min="515" max="515" width="14" style="2" customWidth="1"/>
    <col min="516" max="516" width="10.140625" style="2" customWidth="1"/>
    <col min="517" max="517" width="14.5703125" style="2" bestFit="1" customWidth="1"/>
    <col min="518" max="518" width="17.140625" style="2" bestFit="1" customWidth="1"/>
    <col min="519" max="754" width="9" style="2"/>
    <col min="755" max="755" width="13.5703125" style="2" customWidth="1"/>
    <col min="756" max="757" width="11.140625" style="2" bestFit="1" customWidth="1"/>
    <col min="758" max="758" width="8.140625" style="2" bestFit="1" customWidth="1"/>
    <col min="759" max="759" width="16.140625" style="2" customWidth="1"/>
    <col min="760" max="760" width="15.140625" style="2" bestFit="1" customWidth="1"/>
    <col min="761" max="761" width="9" style="2"/>
    <col min="762" max="762" width="11.5703125" style="2" customWidth="1"/>
    <col min="763" max="763" width="16.5703125" style="2" bestFit="1" customWidth="1"/>
    <col min="764" max="764" width="16.140625" style="2" bestFit="1" customWidth="1"/>
    <col min="765" max="765" width="13" style="2" bestFit="1" customWidth="1"/>
    <col min="766" max="766" width="10.140625" style="2" bestFit="1" customWidth="1"/>
    <col min="767" max="767" width="13.140625" style="2" customWidth="1"/>
    <col min="768" max="769" width="9.140625" style="2" bestFit="1" customWidth="1"/>
    <col min="770" max="770" width="11.140625" style="2" bestFit="1" customWidth="1"/>
    <col min="771" max="771" width="14" style="2" customWidth="1"/>
    <col min="772" max="772" width="10.140625" style="2" customWidth="1"/>
    <col min="773" max="773" width="14.5703125" style="2" bestFit="1" customWidth="1"/>
    <col min="774" max="774" width="17.140625" style="2" bestFit="1" customWidth="1"/>
    <col min="775" max="1010" width="9" style="2"/>
    <col min="1011" max="1011" width="13.5703125" style="2" customWidth="1"/>
    <col min="1012" max="1013" width="11.140625" style="2" bestFit="1" customWidth="1"/>
    <col min="1014" max="1014" width="8.140625" style="2" bestFit="1" customWidth="1"/>
    <col min="1015" max="1015" width="16.140625" style="2" customWidth="1"/>
    <col min="1016" max="1016" width="15.140625" style="2" bestFit="1" customWidth="1"/>
    <col min="1017" max="1017" width="9" style="2"/>
    <col min="1018" max="1018" width="11.5703125" style="2" customWidth="1"/>
    <col min="1019" max="1019" width="16.5703125" style="2" bestFit="1" customWidth="1"/>
    <col min="1020" max="1020" width="16.140625" style="2" bestFit="1" customWidth="1"/>
    <col min="1021" max="1021" width="13" style="2" bestFit="1" customWidth="1"/>
    <col min="1022" max="1022" width="10.140625" style="2" bestFit="1" customWidth="1"/>
    <col min="1023" max="1023" width="13.140625" style="2" customWidth="1"/>
    <col min="1024" max="1025" width="9.140625" style="2" bestFit="1" customWidth="1"/>
    <col min="1026" max="1026" width="11.140625" style="2" bestFit="1" customWidth="1"/>
    <col min="1027" max="1027" width="14" style="2" customWidth="1"/>
    <col min="1028" max="1028" width="10.140625" style="2" customWidth="1"/>
    <col min="1029" max="1029" width="14.5703125" style="2" bestFit="1" customWidth="1"/>
    <col min="1030" max="1030" width="17.140625" style="2" bestFit="1" customWidth="1"/>
    <col min="1031" max="1266" width="9" style="2"/>
    <col min="1267" max="1267" width="13.5703125" style="2" customWidth="1"/>
    <col min="1268" max="1269" width="11.140625" style="2" bestFit="1" customWidth="1"/>
    <col min="1270" max="1270" width="8.140625" style="2" bestFit="1" customWidth="1"/>
    <col min="1271" max="1271" width="16.140625" style="2" customWidth="1"/>
    <col min="1272" max="1272" width="15.140625" style="2" bestFit="1" customWidth="1"/>
    <col min="1273" max="1273" width="9" style="2"/>
    <col min="1274" max="1274" width="11.5703125" style="2" customWidth="1"/>
    <col min="1275" max="1275" width="16.5703125" style="2" bestFit="1" customWidth="1"/>
    <col min="1276" max="1276" width="16.140625" style="2" bestFit="1" customWidth="1"/>
    <col min="1277" max="1277" width="13" style="2" bestFit="1" customWidth="1"/>
    <col min="1278" max="1278" width="10.140625" style="2" bestFit="1" customWidth="1"/>
    <col min="1279" max="1279" width="13.140625" style="2" customWidth="1"/>
    <col min="1280" max="1281" width="9.140625" style="2" bestFit="1" customWidth="1"/>
    <col min="1282" max="1282" width="11.140625" style="2" bestFit="1" customWidth="1"/>
    <col min="1283" max="1283" width="14" style="2" customWidth="1"/>
    <col min="1284" max="1284" width="10.140625" style="2" customWidth="1"/>
    <col min="1285" max="1285" width="14.5703125" style="2" bestFit="1" customWidth="1"/>
    <col min="1286" max="1286" width="17.140625" style="2" bestFit="1" customWidth="1"/>
    <col min="1287" max="1522" width="9" style="2"/>
    <col min="1523" max="1523" width="13.5703125" style="2" customWidth="1"/>
    <col min="1524" max="1525" width="11.140625" style="2" bestFit="1" customWidth="1"/>
    <col min="1526" max="1526" width="8.140625" style="2" bestFit="1" customWidth="1"/>
    <col min="1527" max="1527" width="16.140625" style="2" customWidth="1"/>
    <col min="1528" max="1528" width="15.140625" style="2" bestFit="1" customWidth="1"/>
    <col min="1529" max="1529" width="9" style="2"/>
    <col min="1530" max="1530" width="11.5703125" style="2" customWidth="1"/>
    <col min="1531" max="1531" width="16.5703125" style="2" bestFit="1" customWidth="1"/>
    <col min="1532" max="1532" width="16.140625" style="2" bestFit="1" customWidth="1"/>
    <col min="1533" max="1533" width="13" style="2" bestFit="1" customWidth="1"/>
    <col min="1534" max="1534" width="10.140625" style="2" bestFit="1" customWidth="1"/>
    <col min="1535" max="1535" width="13.140625" style="2" customWidth="1"/>
    <col min="1536" max="1537" width="9.140625" style="2" bestFit="1" customWidth="1"/>
    <col min="1538" max="1538" width="11.140625" style="2" bestFit="1" customWidth="1"/>
    <col min="1539" max="1539" width="14" style="2" customWidth="1"/>
    <col min="1540" max="1540" width="10.140625" style="2" customWidth="1"/>
    <col min="1541" max="1541" width="14.5703125" style="2" bestFit="1" customWidth="1"/>
    <col min="1542" max="1542" width="17.140625" style="2" bestFit="1" customWidth="1"/>
    <col min="1543" max="1778" width="9" style="2"/>
    <col min="1779" max="1779" width="13.5703125" style="2" customWidth="1"/>
    <col min="1780" max="1781" width="11.140625" style="2" bestFit="1" customWidth="1"/>
    <col min="1782" max="1782" width="8.140625" style="2" bestFit="1" customWidth="1"/>
    <col min="1783" max="1783" width="16.140625" style="2" customWidth="1"/>
    <col min="1784" max="1784" width="15.140625" style="2" bestFit="1" customWidth="1"/>
    <col min="1785" max="1785" width="9" style="2"/>
    <col min="1786" max="1786" width="11.5703125" style="2" customWidth="1"/>
    <col min="1787" max="1787" width="16.5703125" style="2" bestFit="1" customWidth="1"/>
    <col min="1788" max="1788" width="16.140625" style="2" bestFit="1" customWidth="1"/>
    <col min="1789" max="1789" width="13" style="2" bestFit="1" customWidth="1"/>
    <col min="1790" max="1790" width="10.140625" style="2" bestFit="1" customWidth="1"/>
    <col min="1791" max="1791" width="13.140625" style="2" customWidth="1"/>
    <col min="1792" max="1793" width="9.140625" style="2" bestFit="1" customWidth="1"/>
    <col min="1794" max="1794" width="11.140625" style="2" bestFit="1" customWidth="1"/>
    <col min="1795" max="1795" width="14" style="2" customWidth="1"/>
    <col min="1796" max="1796" width="10.140625" style="2" customWidth="1"/>
    <col min="1797" max="1797" width="14.5703125" style="2" bestFit="1" customWidth="1"/>
    <col min="1798" max="1798" width="17.140625" style="2" bestFit="1" customWidth="1"/>
    <col min="1799" max="2034" width="9" style="2"/>
    <col min="2035" max="2035" width="13.5703125" style="2" customWidth="1"/>
    <col min="2036" max="2037" width="11.140625" style="2" bestFit="1" customWidth="1"/>
    <col min="2038" max="2038" width="8.140625" style="2" bestFit="1" customWidth="1"/>
    <col min="2039" max="2039" width="16.140625" style="2" customWidth="1"/>
    <col min="2040" max="2040" width="15.140625" style="2" bestFit="1" customWidth="1"/>
    <col min="2041" max="2041" width="9" style="2"/>
    <col min="2042" max="2042" width="11.5703125" style="2" customWidth="1"/>
    <col min="2043" max="2043" width="16.5703125" style="2" bestFit="1" customWidth="1"/>
    <col min="2044" max="2044" width="16.140625" style="2" bestFit="1" customWidth="1"/>
    <col min="2045" max="2045" width="13" style="2" bestFit="1" customWidth="1"/>
    <col min="2046" max="2046" width="10.140625" style="2" bestFit="1" customWidth="1"/>
    <col min="2047" max="2047" width="13.140625" style="2" customWidth="1"/>
    <col min="2048" max="2049" width="9.140625" style="2" bestFit="1" customWidth="1"/>
    <col min="2050" max="2050" width="11.140625" style="2" bestFit="1" customWidth="1"/>
    <col min="2051" max="2051" width="14" style="2" customWidth="1"/>
    <col min="2052" max="2052" width="10.140625" style="2" customWidth="1"/>
    <col min="2053" max="2053" width="14.5703125" style="2" bestFit="1" customWidth="1"/>
    <col min="2054" max="2054" width="17.140625" style="2" bestFit="1" customWidth="1"/>
    <col min="2055" max="2290" width="9" style="2"/>
    <col min="2291" max="2291" width="13.5703125" style="2" customWidth="1"/>
    <col min="2292" max="2293" width="11.140625" style="2" bestFit="1" customWidth="1"/>
    <col min="2294" max="2294" width="8.140625" style="2" bestFit="1" customWidth="1"/>
    <col min="2295" max="2295" width="16.140625" style="2" customWidth="1"/>
    <col min="2296" max="2296" width="15.140625" style="2" bestFit="1" customWidth="1"/>
    <col min="2297" max="2297" width="9" style="2"/>
    <col min="2298" max="2298" width="11.5703125" style="2" customWidth="1"/>
    <col min="2299" max="2299" width="16.5703125" style="2" bestFit="1" customWidth="1"/>
    <col min="2300" max="2300" width="16.140625" style="2" bestFit="1" customWidth="1"/>
    <col min="2301" max="2301" width="13" style="2" bestFit="1" customWidth="1"/>
    <col min="2302" max="2302" width="10.140625" style="2" bestFit="1" customWidth="1"/>
    <col min="2303" max="2303" width="13.140625" style="2" customWidth="1"/>
    <col min="2304" max="2305" width="9.140625" style="2" bestFit="1" customWidth="1"/>
    <col min="2306" max="2306" width="11.140625" style="2" bestFit="1" customWidth="1"/>
    <col min="2307" max="2307" width="14" style="2" customWidth="1"/>
    <col min="2308" max="2308" width="10.140625" style="2" customWidth="1"/>
    <col min="2309" max="2309" width="14.5703125" style="2" bestFit="1" customWidth="1"/>
    <col min="2310" max="2310" width="17.140625" style="2" bestFit="1" customWidth="1"/>
    <col min="2311" max="2546" width="9" style="2"/>
    <col min="2547" max="2547" width="13.5703125" style="2" customWidth="1"/>
    <col min="2548" max="2549" width="11.140625" style="2" bestFit="1" customWidth="1"/>
    <col min="2550" max="2550" width="8.140625" style="2" bestFit="1" customWidth="1"/>
    <col min="2551" max="2551" width="16.140625" style="2" customWidth="1"/>
    <col min="2552" max="2552" width="15.140625" style="2" bestFit="1" customWidth="1"/>
    <col min="2553" max="2553" width="9" style="2"/>
    <col min="2554" max="2554" width="11.5703125" style="2" customWidth="1"/>
    <col min="2555" max="2555" width="16.5703125" style="2" bestFit="1" customWidth="1"/>
    <col min="2556" max="2556" width="16.140625" style="2" bestFit="1" customWidth="1"/>
    <col min="2557" max="2557" width="13" style="2" bestFit="1" customWidth="1"/>
    <col min="2558" max="2558" width="10.140625" style="2" bestFit="1" customWidth="1"/>
    <col min="2559" max="2559" width="13.140625" style="2" customWidth="1"/>
    <col min="2560" max="2561" width="9.140625" style="2" bestFit="1" customWidth="1"/>
    <col min="2562" max="2562" width="11.140625" style="2" bestFit="1" customWidth="1"/>
    <col min="2563" max="2563" width="14" style="2" customWidth="1"/>
    <col min="2564" max="2564" width="10.140625" style="2" customWidth="1"/>
    <col min="2565" max="2565" width="14.5703125" style="2" bestFit="1" customWidth="1"/>
    <col min="2566" max="2566" width="17.140625" style="2" bestFit="1" customWidth="1"/>
    <col min="2567" max="2802" width="9" style="2"/>
    <col min="2803" max="2803" width="13.5703125" style="2" customWidth="1"/>
    <col min="2804" max="2805" width="11.140625" style="2" bestFit="1" customWidth="1"/>
    <col min="2806" max="2806" width="8.140625" style="2" bestFit="1" customWidth="1"/>
    <col min="2807" max="2807" width="16.140625" style="2" customWidth="1"/>
    <col min="2808" max="2808" width="15.140625" style="2" bestFit="1" customWidth="1"/>
    <col min="2809" max="2809" width="9" style="2"/>
    <col min="2810" max="2810" width="11.5703125" style="2" customWidth="1"/>
    <col min="2811" max="2811" width="16.5703125" style="2" bestFit="1" customWidth="1"/>
    <col min="2812" max="2812" width="16.140625" style="2" bestFit="1" customWidth="1"/>
    <col min="2813" max="2813" width="13" style="2" bestFit="1" customWidth="1"/>
    <col min="2814" max="2814" width="10.140625" style="2" bestFit="1" customWidth="1"/>
    <col min="2815" max="2815" width="13.140625" style="2" customWidth="1"/>
    <col min="2816" max="2817" width="9.140625" style="2" bestFit="1" customWidth="1"/>
    <col min="2818" max="2818" width="11.140625" style="2" bestFit="1" customWidth="1"/>
    <col min="2819" max="2819" width="14" style="2" customWidth="1"/>
    <col min="2820" max="2820" width="10.140625" style="2" customWidth="1"/>
    <col min="2821" max="2821" width="14.5703125" style="2" bestFit="1" customWidth="1"/>
    <col min="2822" max="2822" width="17.140625" style="2" bestFit="1" customWidth="1"/>
    <col min="2823" max="3058" width="9" style="2"/>
    <col min="3059" max="3059" width="13.5703125" style="2" customWidth="1"/>
    <col min="3060" max="3061" width="11.140625" style="2" bestFit="1" customWidth="1"/>
    <col min="3062" max="3062" width="8.140625" style="2" bestFit="1" customWidth="1"/>
    <col min="3063" max="3063" width="16.140625" style="2" customWidth="1"/>
    <col min="3064" max="3064" width="15.140625" style="2" bestFit="1" customWidth="1"/>
    <col min="3065" max="3065" width="9" style="2"/>
    <col min="3066" max="3066" width="11.5703125" style="2" customWidth="1"/>
    <col min="3067" max="3067" width="16.5703125" style="2" bestFit="1" customWidth="1"/>
    <col min="3068" max="3068" width="16.140625" style="2" bestFit="1" customWidth="1"/>
    <col min="3069" max="3069" width="13" style="2" bestFit="1" customWidth="1"/>
    <col min="3070" max="3070" width="10.140625" style="2" bestFit="1" customWidth="1"/>
    <col min="3071" max="3071" width="13.140625" style="2" customWidth="1"/>
    <col min="3072" max="3073" width="9.140625" style="2" bestFit="1" customWidth="1"/>
    <col min="3074" max="3074" width="11.140625" style="2" bestFit="1" customWidth="1"/>
    <col min="3075" max="3075" width="14" style="2" customWidth="1"/>
    <col min="3076" max="3076" width="10.140625" style="2" customWidth="1"/>
    <col min="3077" max="3077" width="14.5703125" style="2" bestFit="1" customWidth="1"/>
    <col min="3078" max="3078" width="17.140625" style="2" bestFit="1" customWidth="1"/>
    <col min="3079" max="3314" width="9" style="2"/>
    <col min="3315" max="3315" width="13.5703125" style="2" customWidth="1"/>
    <col min="3316" max="3317" width="11.140625" style="2" bestFit="1" customWidth="1"/>
    <col min="3318" max="3318" width="8.140625" style="2" bestFit="1" customWidth="1"/>
    <col min="3319" max="3319" width="16.140625" style="2" customWidth="1"/>
    <col min="3320" max="3320" width="15.140625" style="2" bestFit="1" customWidth="1"/>
    <col min="3321" max="3321" width="9" style="2"/>
    <col min="3322" max="3322" width="11.5703125" style="2" customWidth="1"/>
    <col min="3323" max="3323" width="16.5703125" style="2" bestFit="1" customWidth="1"/>
    <col min="3324" max="3324" width="16.140625" style="2" bestFit="1" customWidth="1"/>
    <col min="3325" max="3325" width="13" style="2" bestFit="1" customWidth="1"/>
    <col min="3326" max="3326" width="10.140625" style="2" bestFit="1" customWidth="1"/>
    <col min="3327" max="3327" width="13.140625" style="2" customWidth="1"/>
    <col min="3328" max="3329" width="9.140625" style="2" bestFit="1" customWidth="1"/>
    <col min="3330" max="3330" width="11.140625" style="2" bestFit="1" customWidth="1"/>
    <col min="3331" max="3331" width="14" style="2" customWidth="1"/>
    <col min="3332" max="3332" width="10.140625" style="2" customWidth="1"/>
    <col min="3333" max="3333" width="14.5703125" style="2" bestFit="1" customWidth="1"/>
    <col min="3334" max="3334" width="17.140625" style="2" bestFit="1" customWidth="1"/>
    <col min="3335" max="3570" width="9" style="2"/>
    <col min="3571" max="3571" width="13.5703125" style="2" customWidth="1"/>
    <col min="3572" max="3573" width="11.140625" style="2" bestFit="1" customWidth="1"/>
    <col min="3574" max="3574" width="8.140625" style="2" bestFit="1" customWidth="1"/>
    <col min="3575" max="3575" width="16.140625" style="2" customWidth="1"/>
    <col min="3576" max="3576" width="15.140625" style="2" bestFit="1" customWidth="1"/>
    <col min="3577" max="3577" width="9" style="2"/>
    <col min="3578" max="3578" width="11.5703125" style="2" customWidth="1"/>
    <col min="3579" max="3579" width="16.5703125" style="2" bestFit="1" customWidth="1"/>
    <col min="3580" max="3580" width="16.140625" style="2" bestFit="1" customWidth="1"/>
    <col min="3581" max="3581" width="13" style="2" bestFit="1" customWidth="1"/>
    <col min="3582" max="3582" width="10.140625" style="2" bestFit="1" customWidth="1"/>
    <col min="3583" max="3583" width="13.140625" style="2" customWidth="1"/>
    <col min="3584" max="3585" width="9.140625" style="2" bestFit="1" customWidth="1"/>
    <col min="3586" max="3586" width="11.140625" style="2" bestFit="1" customWidth="1"/>
    <col min="3587" max="3587" width="14" style="2" customWidth="1"/>
    <col min="3588" max="3588" width="10.140625" style="2" customWidth="1"/>
    <col min="3589" max="3589" width="14.5703125" style="2" bestFit="1" customWidth="1"/>
    <col min="3590" max="3590" width="17.140625" style="2" bestFit="1" customWidth="1"/>
    <col min="3591" max="3826" width="9" style="2"/>
    <col min="3827" max="3827" width="13.5703125" style="2" customWidth="1"/>
    <col min="3828" max="3829" width="11.140625" style="2" bestFit="1" customWidth="1"/>
    <col min="3830" max="3830" width="8.140625" style="2" bestFit="1" customWidth="1"/>
    <col min="3831" max="3831" width="16.140625" style="2" customWidth="1"/>
    <col min="3832" max="3832" width="15.140625" style="2" bestFit="1" customWidth="1"/>
    <col min="3833" max="3833" width="9" style="2"/>
    <col min="3834" max="3834" width="11.5703125" style="2" customWidth="1"/>
    <col min="3835" max="3835" width="16.5703125" style="2" bestFit="1" customWidth="1"/>
    <col min="3836" max="3836" width="16.140625" style="2" bestFit="1" customWidth="1"/>
    <col min="3837" max="3837" width="13" style="2" bestFit="1" customWidth="1"/>
    <col min="3838" max="3838" width="10.140625" style="2" bestFit="1" customWidth="1"/>
    <col min="3839" max="3839" width="13.140625" style="2" customWidth="1"/>
    <col min="3840" max="3841" width="9.140625" style="2" bestFit="1" customWidth="1"/>
    <col min="3842" max="3842" width="11.140625" style="2" bestFit="1" customWidth="1"/>
    <col min="3843" max="3843" width="14" style="2" customWidth="1"/>
    <col min="3844" max="3844" width="10.140625" style="2" customWidth="1"/>
    <col min="3845" max="3845" width="14.5703125" style="2" bestFit="1" customWidth="1"/>
    <col min="3846" max="3846" width="17.140625" style="2" bestFit="1" customWidth="1"/>
    <col min="3847" max="4082" width="9" style="2"/>
    <col min="4083" max="4083" width="13.5703125" style="2" customWidth="1"/>
    <col min="4084" max="4085" width="11.140625" style="2" bestFit="1" customWidth="1"/>
    <col min="4086" max="4086" width="8.140625" style="2" bestFit="1" customWidth="1"/>
    <col min="4087" max="4087" width="16.140625" style="2" customWidth="1"/>
    <col min="4088" max="4088" width="15.140625" style="2" bestFit="1" customWidth="1"/>
    <col min="4089" max="4089" width="9" style="2"/>
    <col min="4090" max="4090" width="11.5703125" style="2" customWidth="1"/>
    <col min="4091" max="4091" width="16.5703125" style="2" bestFit="1" customWidth="1"/>
    <col min="4092" max="4092" width="16.140625" style="2" bestFit="1" customWidth="1"/>
    <col min="4093" max="4093" width="13" style="2" bestFit="1" customWidth="1"/>
    <col min="4094" max="4094" width="10.140625" style="2" bestFit="1" customWidth="1"/>
    <col min="4095" max="4095" width="13.140625" style="2" customWidth="1"/>
    <col min="4096" max="4097" width="9.140625" style="2" bestFit="1" customWidth="1"/>
    <col min="4098" max="4098" width="11.140625" style="2" bestFit="1" customWidth="1"/>
    <col min="4099" max="4099" width="14" style="2" customWidth="1"/>
    <col min="4100" max="4100" width="10.140625" style="2" customWidth="1"/>
    <col min="4101" max="4101" width="14.5703125" style="2" bestFit="1" customWidth="1"/>
    <col min="4102" max="4102" width="17.140625" style="2" bestFit="1" customWidth="1"/>
    <col min="4103" max="4338" width="9" style="2"/>
    <col min="4339" max="4339" width="13.5703125" style="2" customWidth="1"/>
    <col min="4340" max="4341" width="11.140625" style="2" bestFit="1" customWidth="1"/>
    <col min="4342" max="4342" width="8.140625" style="2" bestFit="1" customWidth="1"/>
    <col min="4343" max="4343" width="16.140625" style="2" customWidth="1"/>
    <col min="4344" max="4344" width="15.140625" style="2" bestFit="1" customWidth="1"/>
    <col min="4345" max="4345" width="9" style="2"/>
    <col min="4346" max="4346" width="11.5703125" style="2" customWidth="1"/>
    <col min="4347" max="4347" width="16.5703125" style="2" bestFit="1" customWidth="1"/>
    <col min="4348" max="4348" width="16.140625" style="2" bestFit="1" customWidth="1"/>
    <col min="4349" max="4349" width="13" style="2" bestFit="1" customWidth="1"/>
    <col min="4350" max="4350" width="10.140625" style="2" bestFit="1" customWidth="1"/>
    <col min="4351" max="4351" width="13.140625" style="2" customWidth="1"/>
    <col min="4352" max="4353" width="9.140625" style="2" bestFit="1" customWidth="1"/>
    <col min="4354" max="4354" width="11.140625" style="2" bestFit="1" customWidth="1"/>
    <col min="4355" max="4355" width="14" style="2" customWidth="1"/>
    <col min="4356" max="4356" width="10.140625" style="2" customWidth="1"/>
    <col min="4357" max="4357" width="14.5703125" style="2" bestFit="1" customWidth="1"/>
    <col min="4358" max="4358" width="17.140625" style="2" bestFit="1" customWidth="1"/>
    <col min="4359" max="4594" width="9" style="2"/>
    <col min="4595" max="4595" width="13.5703125" style="2" customWidth="1"/>
    <col min="4596" max="4597" width="11.140625" style="2" bestFit="1" customWidth="1"/>
    <col min="4598" max="4598" width="8.140625" style="2" bestFit="1" customWidth="1"/>
    <col min="4599" max="4599" width="16.140625" style="2" customWidth="1"/>
    <col min="4600" max="4600" width="15.140625" style="2" bestFit="1" customWidth="1"/>
    <col min="4601" max="4601" width="9" style="2"/>
    <col min="4602" max="4602" width="11.5703125" style="2" customWidth="1"/>
    <col min="4603" max="4603" width="16.5703125" style="2" bestFit="1" customWidth="1"/>
    <col min="4604" max="4604" width="16.140625" style="2" bestFit="1" customWidth="1"/>
    <col min="4605" max="4605" width="13" style="2" bestFit="1" customWidth="1"/>
    <col min="4606" max="4606" width="10.140625" style="2" bestFit="1" customWidth="1"/>
    <col min="4607" max="4607" width="13.140625" style="2" customWidth="1"/>
    <col min="4608" max="4609" width="9.140625" style="2" bestFit="1" customWidth="1"/>
    <col min="4610" max="4610" width="11.140625" style="2" bestFit="1" customWidth="1"/>
    <col min="4611" max="4611" width="14" style="2" customWidth="1"/>
    <col min="4612" max="4612" width="10.140625" style="2" customWidth="1"/>
    <col min="4613" max="4613" width="14.5703125" style="2" bestFit="1" customWidth="1"/>
    <col min="4614" max="4614" width="17.140625" style="2" bestFit="1" customWidth="1"/>
    <col min="4615" max="4850" width="9" style="2"/>
    <col min="4851" max="4851" width="13.5703125" style="2" customWidth="1"/>
    <col min="4852" max="4853" width="11.140625" style="2" bestFit="1" customWidth="1"/>
    <col min="4854" max="4854" width="8.140625" style="2" bestFit="1" customWidth="1"/>
    <col min="4855" max="4855" width="16.140625" style="2" customWidth="1"/>
    <col min="4856" max="4856" width="15.140625" style="2" bestFit="1" customWidth="1"/>
    <col min="4857" max="4857" width="9" style="2"/>
    <col min="4858" max="4858" width="11.5703125" style="2" customWidth="1"/>
    <col min="4859" max="4859" width="16.5703125" style="2" bestFit="1" customWidth="1"/>
    <col min="4860" max="4860" width="16.140625" style="2" bestFit="1" customWidth="1"/>
    <col min="4861" max="4861" width="13" style="2" bestFit="1" customWidth="1"/>
    <col min="4862" max="4862" width="10.140625" style="2" bestFit="1" customWidth="1"/>
    <col min="4863" max="4863" width="13.140625" style="2" customWidth="1"/>
    <col min="4864" max="4865" width="9.140625" style="2" bestFit="1" customWidth="1"/>
    <col min="4866" max="4866" width="11.140625" style="2" bestFit="1" customWidth="1"/>
    <col min="4867" max="4867" width="14" style="2" customWidth="1"/>
    <col min="4868" max="4868" width="10.140625" style="2" customWidth="1"/>
    <col min="4869" max="4869" width="14.5703125" style="2" bestFit="1" customWidth="1"/>
    <col min="4870" max="4870" width="17.140625" style="2" bestFit="1" customWidth="1"/>
    <col min="4871" max="5106" width="9" style="2"/>
    <col min="5107" max="5107" width="13.5703125" style="2" customWidth="1"/>
    <col min="5108" max="5109" width="11.140625" style="2" bestFit="1" customWidth="1"/>
    <col min="5110" max="5110" width="8.140625" style="2" bestFit="1" customWidth="1"/>
    <col min="5111" max="5111" width="16.140625" style="2" customWidth="1"/>
    <col min="5112" max="5112" width="15.140625" style="2" bestFit="1" customWidth="1"/>
    <col min="5113" max="5113" width="9" style="2"/>
    <col min="5114" max="5114" width="11.5703125" style="2" customWidth="1"/>
    <col min="5115" max="5115" width="16.5703125" style="2" bestFit="1" customWidth="1"/>
    <col min="5116" max="5116" width="16.140625" style="2" bestFit="1" customWidth="1"/>
    <col min="5117" max="5117" width="13" style="2" bestFit="1" customWidth="1"/>
    <col min="5118" max="5118" width="10.140625" style="2" bestFit="1" customWidth="1"/>
    <col min="5119" max="5119" width="13.140625" style="2" customWidth="1"/>
    <col min="5120" max="5121" width="9.140625" style="2" bestFit="1" customWidth="1"/>
    <col min="5122" max="5122" width="11.140625" style="2" bestFit="1" customWidth="1"/>
    <col min="5123" max="5123" width="14" style="2" customWidth="1"/>
    <col min="5124" max="5124" width="10.140625" style="2" customWidth="1"/>
    <col min="5125" max="5125" width="14.5703125" style="2" bestFit="1" customWidth="1"/>
    <col min="5126" max="5126" width="17.140625" style="2" bestFit="1" customWidth="1"/>
    <col min="5127" max="5362" width="9" style="2"/>
    <col min="5363" max="5363" width="13.5703125" style="2" customWidth="1"/>
    <col min="5364" max="5365" width="11.140625" style="2" bestFit="1" customWidth="1"/>
    <col min="5366" max="5366" width="8.140625" style="2" bestFit="1" customWidth="1"/>
    <col min="5367" max="5367" width="16.140625" style="2" customWidth="1"/>
    <col min="5368" max="5368" width="15.140625" style="2" bestFit="1" customWidth="1"/>
    <col min="5369" max="5369" width="9" style="2"/>
    <col min="5370" max="5370" width="11.5703125" style="2" customWidth="1"/>
    <col min="5371" max="5371" width="16.5703125" style="2" bestFit="1" customWidth="1"/>
    <col min="5372" max="5372" width="16.140625" style="2" bestFit="1" customWidth="1"/>
    <col min="5373" max="5373" width="13" style="2" bestFit="1" customWidth="1"/>
    <col min="5374" max="5374" width="10.140625" style="2" bestFit="1" customWidth="1"/>
    <col min="5375" max="5375" width="13.140625" style="2" customWidth="1"/>
    <col min="5376" max="5377" width="9.140625" style="2" bestFit="1" customWidth="1"/>
    <col min="5378" max="5378" width="11.140625" style="2" bestFit="1" customWidth="1"/>
    <col min="5379" max="5379" width="14" style="2" customWidth="1"/>
    <col min="5380" max="5380" width="10.140625" style="2" customWidth="1"/>
    <col min="5381" max="5381" width="14.5703125" style="2" bestFit="1" customWidth="1"/>
    <col min="5382" max="5382" width="17.140625" style="2" bestFit="1" customWidth="1"/>
    <col min="5383" max="5618" width="9" style="2"/>
    <col min="5619" max="5619" width="13.5703125" style="2" customWidth="1"/>
    <col min="5620" max="5621" width="11.140625" style="2" bestFit="1" customWidth="1"/>
    <col min="5622" max="5622" width="8.140625" style="2" bestFit="1" customWidth="1"/>
    <col min="5623" max="5623" width="16.140625" style="2" customWidth="1"/>
    <col min="5624" max="5624" width="15.140625" style="2" bestFit="1" customWidth="1"/>
    <col min="5625" max="5625" width="9" style="2"/>
    <col min="5626" max="5626" width="11.5703125" style="2" customWidth="1"/>
    <col min="5627" max="5627" width="16.5703125" style="2" bestFit="1" customWidth="1"/>
    <col min="5628" max="5628" width="16.140625" style="2" bestFit="1" customWidth="1"/>
    <col min="5629" max="5629" width="13" style="2" bestFit="1" customWidth="1"/>
    <col min="5630" max="5630" width="10.140625" style="2" bestFit="1" customWidth="1"/>
    <col min="5631" max="5631" width="13.140625" style="2" customWidth="1"/>
    <col min="5632" max="5633" width="9.140625" style="2" bestFit="1" customWidth="1"/>
    <col min="5634" max="5634" width="11.140625" style="2" bestFit="1" customWidth="1"/>
    <col min="5635" max="5635" width="14" style="2" customWidth="1"/>
    <col min="5636" max="5636" width="10.140625" style="2" customWidth="1"/>
    <col min="5637" max="5637" width="14.5703125" style="2" bestFit="1" customWidth="1"/>
    <col min="5638" max="5638" width="17.140625" style="2" bestFit="1" customWidth="1"/>
    <col min="5639" max="5874" width="9" style="2"/>
    <col min="5875" max="5875" width="13.5703125" style="2" customWidth="1"/>
    <col min="5876" max="5877" width="11.140625" style="2" bestFit="1" customWidth="1"/>
    <col min="5878" max="5878" width="8.140625" style="2" bestFit="1" customWidth="1"/>
    <col min="5879" max="5879" width="16.140625" style="2" customWidth="1"/>
    <col min="5880" max="5880" width="15.140625" style="2" bestFit="1" customWidth="1"/>
    <col min="5881" max="5881" width="9" style="2"/>
    <col min="5882" max="5882" width="11.5703125" style="2" customWidth="1"/>
    <col min="5883" max="5883" width="16.5703125" style="2" bestFit="1" customWidth="1"/>
    <col min="5884" max="5884" width="16.140625" style="2" bestFit="1" customWidth="1"/>
    <col min="5885" max="5885" width="13" style="2" bestFit="1" customWidth="1"/>
    <col min="5886" max="5886" width="10.140625" style="2" bestFit="1" customWidth="1"/>
    <col min="5887" max="5887" width="13.140625" style="2" customWidth="1"/>
    <col min="5888" max="5889" width="9.140625" style="2" bestFit="1" customWidth="1"/>
    <col min="5890" max="5890" width="11.140625" style="2" bestFit="1" customWidth="1"/>
    <col min="5891" max="5891" width="14" style="2" customWidth="1"/>
    <col min="5892" max="5892" width="10.140625" style="2" customWidth="1"/>
    <col min="5893" max="5893" width="14.5703125" style="2" bestFit="1" customWidth="1"/>
    <col min="5894" max="5894" width="17.140625" style="2" bestFit="1" customWidth="1"/>
    <col min="5895" max="6130" width="9" style="2"/>
    <col min="6131" max="6131" width="13.5703125" style="2" customWidth="1"/>
    <col min="6132" max="6133" width="11.140625" style="2" bestFit="1" customWidth="1"/>
    <col min="6134" max="6134" width="8.140625" style="2" bestFit="1" customWidth="1"/>
    <col min="6135" max="6135" width="16.140625" style="2" customWidth="1"/>
    <col min="6136" max="6136" width="15.140625" style="2" bestFit="1" customWidth="1"/>
    <col min="6137" max="6137" width="9" style="2"/>
    <col min="6138" max="6138" width="11.5703125" style="2" customWidth="1"/>
    <col min="6139" max="6139" width="16.5703125" style="2" bestFit="1" customWidth="1"/>
    <col min="6140" max="6140" width="16.140625" style="2" bestFit="1" customWidth="1"/>
    <col min="6141" max="6141" width="13" style="2" bestFit="1" customWidth="1"/>
    <col min="6142" max="6142" width="10.140625" style="2" bestFit="1" customWidth="1"/>
    <col min="6143" max="6143" width="13.140625" style="2" customWidth="1"/>
    <col min="6144" max="6145" width="9.140625" style="2" bestFit="1" customWidth="1"/>
    <col min="6146" max="6146" width="11.140625" style="2" bestFit="1" customWidth="1"/>
    <col min="6147" max="6147" width="14" style="2" customWidth="1"/>
    <col min="6148" max="6148" width="10.140625" style="2" customWidth="1"/>
    <col min="6149" max="6149" width="14.5703125" style="2" bestFit="1" customWidth="1"/>
    <col min="6150" max="6150" width="17.140625" style="2" bestFit="1" customWidth="1"/>
    <col min="6151" max="6386" width="9" style="2"/>
    <col min="6387" max="6387" width="13.5703125" style="2" customWidth="1"/>
    <col min="6388" max="6389" width="11.140625" style="2" bestFit="1" customWidth="1"/>
    <col min="6390" max="6390" width="8.140625" style="2" bestFit="1" customWidth="1"/>
    <col min="6391" max="6391" width="16.140625" style="2" customWidth="1"/>
    <col min="6392" max="6392" width="15.140625" style="2" bestFit="1" customWidth="1"/>
    <col min="6393" max="6393" width="9" style="2"/>
    <col min="6394" max="6394" width="11.5703125" style="2" customWidth="1"/>
    <col min="6395" max="6395" width="16.5703125" style="2" bestFit="1" customWidth="1"/>
    <col min="6396" max="6396" width="16.140625" style="2" bestFit="1" customWidth="1"/>
    <col min="6397" max="6397" width="13" style="2" bestFit="1" customWidth="1"/>
    <col min="6398" max="6398" width="10.140625" style="2" bestFit="1" customWidth="1"/>
    <col min="6399" max="6399" width="13.140625" style="2" customWidth="1"/>
    <col min="6400" max="6401" width="9.140625" style="2" bestFit="1" customWidth="1"/>
    <col min="6402" max="6402" width="11.140625" style="2" bestFit="1" customWidth="1"/>
    <col min="6403" max="6403" width="14" style="2" customWidth="1"/>
    <col min="6404" max="6404" width="10.140625" style="2" customWidth="1"/>
    <col min="6405" max="6405" width="14.5703125" style="2" bestFit="1" customWidth="1"/>
    <col min="6406" max="6406" width="17.140625" style="2" bestFit="1" customWidth="1"/>
    <col min="6407" max="6642" width="9" style="2"/>
    <col min="6643" max="6643" width="13.5703125" style="2" customWidth="1"/>
    <col min="6644" max="6645" width="11.140625" style="2" bestFit="1" customWidth="1"/>
    <col min="6646" max="6646" width="8.140625" style="2" bestFit="1" customWidth="1"/>
    <col min="6647" max="6647" width="16.140625" style="2" customWidth="1"/>
    <col min="6648" max="6648" width="15.140625" style="2" bestFit="1" customWidth="1"/>
    <col min="6649" max="6649" width="9" style="2"/>
    <col min="6650" max="6650" width="11.5703125" style="2" customWidth="1"/>
    <col min="6651" max="6651" width="16.5703125" style="2" bestFit="1" customWidth="1"/>
    <col min="6652" max="6652" width="16.140625" style="2" bestFit="1" customWidth="1"/>
    <col min="6653" max="6653" width="13" style="2" bestFit="1" customWidth="1"/>
    <col min="6654" max="6654" width="10.140625" style="2" bestFit="1" customWidth="1"/>
    <col min="6655" max="6655" width="13.140625" style="2" customWidth="1"/>
    <col min="6656" max="6657" width="9.140625" style="2" bestFit="1" customWidth="1"/>
    <col min="6658" max="6658" width="11.140625" style="2" bestFit="1" customWidth="1"/>
    <col min="6659" max="6659" width="14" style="2" customWidth="1"/>
    <col min="6660" max="6660" width="10.140625" style="2" customWidth="1"/>
    <col min="6661" max="6661" width="14.5703125" style="2" bestFit="1" customWidth="1"/>
    <col min="6662" max="6662" width="17.140625" style="2" bestFit="1" customWidth="1"/>
    <col min="6663" max="6898" width="9" style="2"/>
    <col min="6899" max="6899" width="13.5703125" style="2" customWidth="1"/>
    <col min="6900" max="6901" width="11.140625" style="2" bestFit="1" customWidth="1"/>
    <col min="6902" max="6902" width="8.140625" style="2" bestFit="1" customWidth="1"/>
    <col min="6903" max="6903" width="16.140625" style="2" customWidth="1"/>
    <col min="6904" max="6904" width="15.140625" style="2" bestFit="1" customWidth="1"/>
    <col min="6905" max="6905" width="9" style="2"/>
    <col min="6906" max="6906" width="11.5703125" style="2" customWidth="1"/>
    <col min="6907" max="6907" width="16.5703125" style="2" bestFit="1" customWidth="1"/>
    <col min="6908" max="6908" width="16.140625" style="2" bestFit="1" customWidth="1"/>
    <col min="6909" max="6909" width="13" style="2" bestFit="1" customWidth="1"/>
    <col min="6910" max="6910" width="10.140625" style="2" bestFit="1" customWidth="1"/>
    <col min="6911" max="6911" width="13.140625" style="2" customWidth="1"/>
    <col min="6912" max="6913" width="9.140625" style="2" bestFit="1" customWidth="1"/>
    <col min="6914" max="6914" width="11.140625" style="2" bestFit="1" customWidth="1"/>
    <col min="6915" max="6915" width="14" style="2" customWidth="1"/>
    <col min="6916" max="6916" width="10.140625" style="2" customWidth="1"/>
    <col min="6917" max="6917" width="14.5703125" style="2" bestFit="1" customWidth="1"/>
    <col min="6918" max="6918" width="17.140625" style="2" bestFit="1" customWidth="1"/>
    <col min="6919" max="7154" width="9" style="2"/>
    <col min="7155" max="7155" width="13.5703125" style="2" customWidth="1"/>
    <col min="7156" max="7157" width="11.140625" style="2" bestFit="1" customWidth="1"/>
    <col min="7158" max="7158" width="8.140625" style="2" bestFit="1" customWidth="1"/>
    <col min="7159" max="7159" width="16.140625" style="2" customWidth="1"/>
    <col min="7160" max="7160" width="15.140625" style="2" bestFit="1" customWidth="1"/>
    <col min="7161" max="7161" width="9" style="2"/>
    <col min="7162" max="7162" width="11.5703125" style="2" customWidth="1"/>
    <col min="7163" max="7163" width="16.5703125" style="2" bestFit="1" customWidth="1"/>
    <col min="7164" max="7164" width="16.140625" style="2" bestFit="1" customWidth="1"/>
    <col min="7165" max="7165" width="13" style="2" bestFit="1" customWidth="1"/>
    <col min="7166" max="7166" width="10.140625" style="2" bestFit="1" customWidth="1"/>
    <col min="7167" max="7167" width="13.140625" style="2" customWidth="1"/>
    <col min="7168" max="7169" width="9.140625" style="2" bestFit="1" customWidth="1"/>
    <col min="7170" max="7170" width="11.140625" style="2" bestFit="1" customWidth="1"/>
    <col min="7171" max="7171" width="14" style="2" customWidth="1"/>
    <col min="7172" max="7172" width="10.140625" style="2" customWidth="1"/>
    <col min="7173" max="7173" width="14.5703125" style="2" bestFit="1" customWidth="1"/>
    <col min="7174" max="7174" width="17.140625" style="2" bestFit="1" customWidth="1"/>
    <col min="7175" max="7410" width="9" style="2"/>
    <col min="7411" max="7411" width="13.5703125" style="2" customWidth="1"/>
    <col min="7412" max="7413" width="11.140625" style="2" bestFit="1" customWidth="1"/>
    <col min="7414" max="7414" width="8.140625" style="2" bestFit="1" customWidth="1"/>
    <col min="7415" max="7415" width="16.140625" style="2" customWidth="1"/>
    <col min="7416" max="7416" width="15.140625" style="2" bestFit="1" customWidth="1"/>
    <col min="7417" max="7417" width="9" style="2"/>
    <col min="7418" max="7418" width="11.5703125" style="2" customWidth="1"/>
    <col min="7419" max="7419" width="16.5703125" style="2" bestFit="1" customWidth="1"/>
    <col min="7420" max="7420" width="16.140625" style="2" bestFit="1" customWidth="1"/>
    <col min="7421" max="7421" width="13" style="2" bestFit="1" customWidth="1"/>
    <col min="7422" max="7422" width="10.140625" style="2" bestFit="1" customWidth="1"/>
    <col min="7423" max="7423" width="13.140625" style="2" customWidth="1"/>
    <col min="7424" max="7425" width="9.140625" style="2" bestFit="1" customWidth="1"/>
    <col min="7426" max="7426" width="11.140625" style="2" bestFit="1" customWidth="1"/>
    <col min="7427" max="7427" width="14" style="2" customWidth="1"/>
    <col min="7428" max="7428" width="10.140625" style="2" customWidth="1"/>
    <col min="7429" max="7429" width="14.5703125" style="2" bestFit="1" customWidth="1"/>
    <col min="7430" max="7430" width="17.140625" style="2" bestFit="1" customWidth="1"/>
    <col min="7431" max="7666" width="9" style="2"/>
    <col min="7667" max="7667" width="13.5703125" style="2" customWidth="1"/>
    <col min="7668" max="7669" width="11.140625" style="2" bestFit="1" customWidth="1"/>
    <col min="7670" max="7670" width="8.140625" style="2" bestFit="1" customWidth="1"/>
    <col min="7671" max="7671" width="16.140625" style="2" customWidth="1"/>
    <col min="7672" max="7672" width="15.140625" style="2" bestFit="1" customWidth="1"/>
    <col min="7673" max="7673" width="9" style="2"/>
    <col min="7674" max="7674" width="11.5703125" style="2" customWidth="1"/>
    <col min="7675" max="7675" width="16.5703125" style="2" bestFit="1" customWidth="1"/>
    <col min="7676" max="7676" width="16.140625" style="2" bestFit="1" customWidth="1"/>
    <col min="7677" max="7677" width="13" style="2" bestFit="1" customWidth="1"/>
    <col min="7678" max="7678" width="10.140625" style="2" bestFit="1" customWidth="1"/>
    <col min="7679" max="7679" width="13.140625" style="2" customWidth="1"/>
    <col min="7680" max="7681" width="9.140625" style="2" bestFit="1" customWidth="1"/>
    <col min="7682" max="7682" width="11.140625" style="2" bestFit="1" customWidth="1"/>
    <col min="7683" max="7683" width="14" style="2" customWidth="1"/>
    <col min="7684" max="7684" width="10.140625" style="2" customWidth="1"/>
    <col min="7685" max="7685" width="14.5703125" style="2" bestFit="1" customWidth="1"/>
    <col min="7686" max="7686" width="17.140625" style="2" bestFit="1" customWidth="1"/>
    <col min="7687" max="7922" width="9" style="2"/>
    <col min="7923" max="7923" width="13.5703125" style="2" customWidth="1"/>
    <col min="7924" max="7925" width="11.140625" style="2" bestFit="1" customWidth="1"/>
    <col min="7926" max="7926" width="8.140625" style="2" bestFit="1" customWidth="1"/>
    <col min="7927" max="7927" width="16.140625" style="2" customWidth="1"/>
    <col min="7928" max="7928" width="15.140625" style="2" bestFit="1" customWidth="1"/>
    <col min="7929" max="7929" width="9" style="2"/>
    <col min="7930" max="7930" width="11.5703125" style="2" customWidth="1"/>
    <col min="7931" max="7931" width="16.5703125" style="2" bestFit="1" customWidth="1"/>
    <col min="7932" max="7932" width="16.140625" style="2" bestFit="1" customWidth="1"/>
    <col min="7933" max="7933" width="13" style="2" bestFit="1" customWidth="1"/>
    <col min="7934" max="7934" width="10.140625" style="2" bestFit="1" customWidth="1"/>
    <col min="7935" max="7935" width="13.140625" style="2" customWidth="1"/>
    <col min="7936" max="7937" width="9.140625" style="2" bestFit="1" customWidth="1"/>
    <col min="7938" max="7938" width="11.140625" style="2" bestFit="1" customWidth="1"/>
    <col min="7939" max="7939" width="14" style="2" customWidth="1"/>
    <col min="7940" max="7940" width="10.140625" style="2" customWidth="1"/>
    <col min="7941" max="7941" width="14.5703125" style="2" bestFit="1" customWidth="1"/>
    <col min="7942" max="7942" width="17.140625" style="2" bestFit="1" customWidth="1"/>
    <col min="7943" max="8178" width="9" style="2"/>
    <col min="8179" max="8179" width="13.5703125" style="2" customWidth="1"/>
    <col min="8180" max="8181" width="11.140625" style="2" bestFit="1" customWidth="1"/>
    <col min="8182" max="8182" width="8.140625" style="2" bestFit="1" customWidth="1"/>
    <col min="8183" max="8183" width="16.140625" style="2" customWidth="1"/>
    <col min="8184" max="8184" width="15.140625" style="2" bestFit="1" customWidth="1"/>
    <col min="8185" max="8185" width="9" style="2"/>
    <col min="8186" max="8186" width="11.5703125" style="2" customWidth="1"/>
    <col min="8187" max="8187" width="16.5703125" style="2" bestFit="1" customWidth="1"/>
    <col min="8188" max="8188" width="16.140625" style="2" bestFit="1" customWidth="1"/>
    <col min="8189" max="8189" width="13" style="2" bestFit="1" customWidth="1"/>
    <col min="8190" max="8190" width="10.140625" style="2" bestFit="1" customWidth="1"/>
    <col min="8191" max="8191" width="13.140625" style="2" customWidth="1"/>
    <col min="8192" max="8193" width="9.140625" style="2" bestFit="1" customWidth="1"/>
    <col min="8194" max="8194" width="11.140625" style="2" bestFit="1" customWidth="1"/>
    <col min="8195" max="8195" width="14" style="2" customWidth="1"/>
    <col min="8196" max="8196" width="10.140625" style="2" customWidth="1"/>
    <col min="8197" max="8197" width="14.5703125" style="2" bestFit="1" customWidth="1"/>
    <col min="8198" max="8198" width="17.140625" style="2" bestFit="1" customWidth="1"/>
    <col min="8199" max="8434" width="9" style="2"/>
    <col min="8435" max="8435" width="13.5703125" style="2" customWidth="1"/>
    <col min="8436" max="8437" width="11.140625" style="2" bestFit="1" customWidth="1"/>
    <col min="8438" max="8438" width="8.140625" style="2" bestFit="1" customWidth="1"/>
    <col min="8439" max="8439" width="16.140625" style="2" customWidth="1"/>
    <col min="8440" max="8440" width="15.140625" style="2" bestFit="1" customWidth="1"/>
    <col min="8441" max="8441" width="9" style="2"/>
    <col min="8442" max="8442" width="11.5703125" style="2" customWidth="1"/>
    <col min="8443" max="8443" width="16.5703125" style="2" bestFit="1" customWidth="1"/>
    <col min="8444" max="8444" width="16.140625" style="2" bestFit="1" customWidth="1"/>
    <col min="8445" max="8445" width="13" style="2" bestFit="1" customWidth="1"/>
    <col min="8446" max="8446" width="10.140625" style="2" bestFit="1" customWidth="1"/>
    <col min="8447" max="8447" width="13.140625" style="2" customWidth="1"/>
    <col min="8448" max="8449" width="9.140625" style="2" bestFit="1" customWidth="1"/>
    <col min="8450" max="8450" width="11.140625" style="2" bestFit="1" customWidth="1"/>
    <col min="8451" max="8451" width="14" style="2" customWidth="1"/>
    <col min="8452" max="8452" width="10.140625" style="2" customWidth="1"/>
    <col min="8453" max="8453" width="14.5703125" style="2" bestFit="1" customWidth="1"/>
    <col min="8454" max="8454" width="17.140625" style="2" bestFit="1" customWidth="1"/>
    <col min="8455" max="8690" width="9" style="2"/>
    <col min="8691" max="8691" width="13.5703125" style="2" customWidth="1"/>
    <col min="8692" max="8693" width="11.140625" style="2" bestFit="1" customWidth="1"/>
    <col min="8694" max="8694" width="8.140625" style="2" bestFit="1" customWidth="1"/>
    <col min="8695" max="8695" width="16.140625" style="2" customWidth="1"/>
    <col min="8696" max="8696" width="15.140625" style="2" bestFit="1" customWidth="1"/>
    <col min="8697" max="8697" width="9" style="2"/>
    <col min="8698" max="8698" width="11.5703125" style="2" customWidth="1"/>
    <col min="8699" max="8699" width="16.5703125" style="2" bestFit="1" customWidth="1"/>
    <col min="8700" max="8700" width="16.140625" style="2" bestFit="1" customWidth="1"/>
    <col min="8701" max="8701" width="13" style="2" bestFit="1" customWidth="1"/>
    <col min="8702" max="8702" width="10.140625" style="2" bestFit="1" customWidth="1"/>
    <col min="8703" max="8703" width="13.140625" style="2" customWidth="1"/>
    <col min="8704" max="8705" width="9.140625" style="2" bestFit="1" customWidth="1"/>
    <col min="8706" max="8706" width="11.140625" style="2" bestFit="1" customWidth="1"/>
    <col min="8707" max="8707" width="14" style="2" customWidth="1"/>
    <col min="8708" max="8708" width="10.140625" style="2" customWidth="1"/>
    <col min="8709" max="8709" width="14.5703125" style="2" bestFit="1" customWidth="1"/>
    <col min="8710" max="8710" width="17.140625" style="2" bestFit="1" customWidth="1"/>
    <col min="8711" max="8946" width="9" style="2"/>
    <col min="8947" max="8947" width="13.5703125" style="2" customWidth="1"/>
    <col min="8948" max="8949" width="11.140625" style="2" bestFit="1" customWidth="1"/>
    <col min="8950" max="8950" width="8.140625" style="2" bestFit="1" customWidth="1"/>
    <col min="8951" max="8951" width="16.140625" style="2" customWidth="1"/>
    <col min="8952" max="8952" width="15.140625" style="2" bestFit="1" customWidth="1"/>
    <col min="8953" max="8953" width="9" style="2"/>
    <col min="8954" max="8954" width="11.5703125" style="2" customWidth="1"/>
    <col min="8955" max="8955" width="16.5703125" style="2" bestFit="1" customWidth="1"/>
    <col min="8956" max="8956" width="16.140625" style="2" bestFit="1" customWidth="1"/>
    <col min="8957" max="8957" width="13" style="2" bestFit="1" customWidth="1"/>
    <col min="8958" max="8958" width="10.140625" style="2" bestFit="1" customWidth="1"/>
    <col min="8959" max="8959" width="13.140625" style="2" customWidth="1"/>
    <col min="8960" max="8961" width="9.140625" style="2" bestFit="1" customWidth="1"/>
    <col min="8962" max="8962" width="11.140625" style="2" bestFit="1" customWidth="1"/>
    <col min="8963" max="8963" width="14" style="2" customWidth="1"/>
    <col min="8964" max="8964" width="10.140625" style="2" customWidth="1"/>
    <col min="8965" max="8965" width="14.5703125" style="2" bestFit="1" customWidth="1"/>
    <col min="8966" max="8966" width="17.140625" style="2" bestFit="1" customWidth="1"/>
    <col min="8967" max="9202" width="9" style="2"/>
    <col min="9203" max="9203" width="13.5703125" style="2" customWidth="1"/>
    <col min="9204" max="9205" width="11.140625" style="2" bestFit="1" customWidth="1"/>
    <col min="9206" max="9206" width="8.140625" style="2" bestFit="1" customWidth="1"/>
    <col min="9207" max="9207" width="16.140625" style="2" customWidth="1"/>
    <col min="9208" max="9208" width="15.140625" style="2" bestFit="1" customWidth="1"/>
    <col min="9209" max="9209" width="9" style="2"/>
    <col min="9210" max="9210" width="11.5703125" style="2" customWidth="1"/>
    <col min="9211" max="9211" width="16.5703125" style="2" bestFit="1" customWidth="1"/>
    <col min="9212" max="9212" width="16.140625" style="2" bestFit="1" customWidth="1"/>
    <col min="9213" max="9213" width="13" style="2" bestFit="1" customWidth="1"/>
    <col min="9214" max="9214" width="10.140625" style="2" bestFit="1" customWidth="1"/>
    <col min="9215" max="9215" width="13.140625" style="2" customWidth="1"/>
    <col min="9216" max="9217" width="9.140625" style="2" bestFit="1" customWidth="1"/>
    <col min="9218" max="9218" width="11.140625" style="2" bestFit="1" customWidth="1"/>
    <col min="9219" max="9219" width="14" style="2" customWidth="1"/>
    <col min="9220" max="9220" width="10.140625" style="2" customWidth="1"/>
    <col min="9221" max="9221" width="14.5703125" style="2" bestFit="1" customWidth="1"/>
    <col min="9222" max="9222" width="17.140625" style="2" bestFit="1" customWidth="1"/>
    <col min="9223" max="9458" width="9" style="2"/>
    <col min="9459" max="9459" width="13.5703125" style="2" customWidth="1"/>
    <col min="9460" max="9461" width="11.140625" style="2" bestFit="1" customWidth="1"/>
    <col min="9462" max="9462" width="8.140625" style="2" bestFit="1" customWidth="1"/>
    <col min="9463" max="9463" width="16.140625" style="2" customWidth="1"/>
    <col min="9464" max="9464" width="15.140625" style="2" bestFit="1" customWidth="1"/>
    <col min="9465" max="9465" width="9" style="2"/>
    <col min="9466" max="9466" width="11.5703125" style="2" customWidth="1"/>
    <col min="9467" max="9467" width="16.5703125" style="2" bestFit="1" customWidth="1"/>
    <col min="9468" max="9468" width="16.140625" style="2" bestFit="1" customWidth="1"/>
    <col min="9469" max="9469" width="13" style="2" bestFit="1" customWidth="1"/>
    <col min="9470" max="9470" width="10.140625" style="2" bestFit="1" customWidth="1"/>
    <col min="9471" max="9471" width="13.140625" style="2" customWidth="1"/>
    <col min="9472" max="9473" width="9.140625" style="2" bestFit="1" customWidth="1"/>
    <col min="9474" max="9474" width="11.140625" style="2" bestFit="1" customWidth="1"/>
    <col min="9475" max="9475" width="14" style="2" customWidth="1"/>
    <col min="9476" max="9476" width="10.140625" style="2" customWidth="1"/>
    <col min="9477" max="9477" width="14.5703125" style="2" bestFit="1" customWidth="1"/>
    <col min="9478" max="9478" width="17.140625" style="2" bestFit="1" customWidth="1"/>
    <col min="9479" max="9714" width="9" style="2"/>
    <col min="9715" max="9715" width="13.5703125" style="2" customWidth="1"/>
    <col min="9716" max="9717" width="11.140625" style="2" bestFit="1" customWidth="1"/>
    <col min="9718" max="9718" width="8.140625" style="2" bestFit="1" customWidth="1"/>
    <col min="9719" max="9719" width="16.140625" style="2" customWidth="1"/>
    <col min="9720" max="9720" width="15.140625" style="2" bestFit="1" customWidth="1"/>
    <col min="9721" max="9721" width="9" style="2"/>
    <col min="9722" max="9722" width="11.5703125" style="2" customWidth="1"/>
    <col min="9723" max="9723" width="16.5703125" style="2" bestFit="1" customWidth="1"/>
    <col min="9724" max="9724" width="16.140625" style="2" bestFit="1" customWidth="1"/>
    <col min="9725" max="9725" width="13" style="2" bestFit="1" customWidth="1"/>
    <col min="9726" max="9726" width="10.140625" style="2" bestFit="1" customWidth="1"/>
    <col min="9727" max="9727" width="13.140625" style="2" customWidth="1"/>
    <col min="9728" max="9729" width="9.140625" style="2" bestFit="1" customWidth="1"/>
    <col min="9730" max="9730" width="11.140625" style="2" bestFit="1" customWidth="1"/>
    <col min="9731" max="9731" width="14" style="2" customWidth="1"/>
    <col min="9732" max="9732" width="10.140625" style="2" customWidth="1"/>
    <col min="9733" max="9733" width="14.5703125" style="2" bestFit="1" customWidth="1"/>
    <col min="9734" max="9734" width="17.140625" style="2" bestFit="1" customWidth="1"/>
    <col min="9735" max="9970" width="9" style="2"/>
    <col min="9971" max="9971" width="13.5703125" style="2" customWidth="1"/>
    <col min="9972" max="9973" width="11.140625" style="2" bestFit="1" customWidth="1"/>
    <col min="9974" max="9974" width="8.140625" style="2" bestFit="1" customWidth="1"/>
    <col min="9975" max="9975" width="16.140625" style="2" customWidth="1"/>
    <col min="9976" max="9976" width="15.140625" style="2" bestFit="1" customWidth="1"/>
    <col min="9977" max="9977" width="9" style="2"/>
    <col min="9978" max="9978" width="11.5703125" style="2" customWidth="1"/>
    <col min="9979" max="9979" width="16.5703125" style="2" bestFit="1" customWidth="1"/>
    <col min="9980" max="9980" width="16.140625" style="2" bestFit="1" customWidth="1"/>
    <col min="9981" max="9981" width="13" style="2" bestFit="1" customWidth="1"/>
    <col min="9982" max="9982" width="10.140625" style="2" bestFit="1" customWidth="1"/>
    <col min="9983" max="9983" width="13.140625" style="2" customWidth="1"/>
    <col min="9984" max="9985" width="9.140625" style="2" bestFit="1" customWidth="1"/>
    <col min="9986" max="9986" width="11.140625" style="2" bestFit="1" customWidth="1"/>
    <col min="9987" max="9987" width="14" style="2" customWidth="1"/>
    <col min="9988" max="9988" width="10.140625" style="2" customWidth="1"/>
    <col min="9989" max="9989" width="14.5703125" style="2" bestFit="1" customWidth="1"/>
    <col min="9990" max="9990" width="17.140625" style="2" bestFit="1" customWidth="1"/>
    <col min="9991" max="10226" width="9" style="2"/>
    <col min="10227" max="10227" width="13.5703125" style="2" customWidth="1"/>
    <col min="10228" max="10229" width="11.140625" style="2" bestFit="1" customWidth="1"/>
    <col min="10230" max="10230" width="8.140625" style="2" bestFit="1" customWidth="1"/>
    <col min="10231" max="10231" width="16.140625" style="2" customWidth="1"/>
    <col min="10232" max="10232" width="15.140625" style="2" bestFit="1" customWidth="1"/>
    <col min="10233" max="10233" width="9" style="2"/>
    <col min="10234" max="10234" width="11.5703125" style="2" customWidth="1"/>
    <col min="10235" max="10235" width="16.5703125" style="2" bestFit="1" customWidth="1"/>
    <col min="10236" max="10236" width="16.140625" style="2" bestFit="1" customWidth="1"/>
    <col min="10237" max="10237" width="13" style="2" bestFit="1" customWidth="1"/>
    <col min="10238" max="10238" width="10.140625" style="2" bestFit="1" customWidth="1"/>
    <col min="10239" max="10239" width="13.140625" style="2" customWidth="1"/>
    <col min="10240" max="10241" width="9.140625" style="2" bestFit="1" customWidth="1"/>
    <col min="10242" max="10242" width="11.140625" style="2" bestFit="1" customWidth="1"/>
    <col min="10243" max="10243" width="14" style="2" customWidth="1"/>
    <col min="10244" max="10244" width="10.140625" style="2" customWidth="1"/>
    <col min="10245" max="10245" width="14.5703125" style="2" bestFit="1" customWidth="1"/>
    <col min="10246" max="10246" width="17.140625" style="2" bestFit="1" customWidth="1"/>
    <col min="10247" max="10482" width="9" style="2"/>
    <col min="10483" max="10483" width="13.5703125" style="2" customWidth="1"/>
    <col min="10484" max="10485" width="11.140625" style="2" bestFit="1" customWidth="1"/>
    <col min="10486" max="10486" width="8.140625" style="2" bestFit="1" customWidth="1"/>
    <col min="10487" max="10487" width="16.140625" style="2" customWidth="1"/>
    <col min="10488" max="10488" width="15.140625" style="2" bestFit="1" customWidth="1"/>
    <col min="10489" max="10489" width="9" style="2"/>
    <col min="10490" max="10490" width="11.5703125" style="2" customWidth="1"/>
    <col min="10491" max="10491" width="16.5703125" style="2" bestFit="1" customWidth="1"/>
    <col min="10492" max="10492" width="16.140625" style="2" bestFit="1" customWidth="1"/>
    <col min="10493" max="10493" width="13" style="2" bestFit="1" customWidth="1"/>
    <col min="10494" max="10494" width="10.140625" style="2" bestFit="1" customWidth="1"/>
    <col min="10495" max="10495" width="13.140625" style="2" customWidth="1"/>
    <col min="10496" max="10497" width="9.140625" style="2" bestFit="1" customWidth="1"/>
    <col min="10498" max="10498" width="11.140625" style="2" bestFit="1" customWidth="1"/>
    <col min="10499" max="10499" width="14" style="2" customWidth="1"/>
    <col min="10500" max="10500" width="10.140625" style="2" customWidth="1"/>
    <col min="10501" max="10501" width="14.5703125" style="2" bestFit="1" customWidth="1"/>
    <col min="10502" max="10502" width="17.140625" style="2" bestFit="1" customWidth="1"/>
    <col min="10503" max="10738" width="9" style="2"/>
    <col min="10739" max="10739" width="13.5703125" style="2" customWidth="1"/>
    <col min="10740" max="10741" width="11.140625" style="2" bestFit="1" customWidth="1"/>
    <col min="10742" max="10742" width="8.140625" style="2" bestFit="1" customWidth="1"/>
    <col min="10743" max="10743" width="16.140625" style="2" customWidth="1"/>
    <col min="10744" max="10744" width="15.140625" style="2" bestFit="1" customWidth="1"/>
    <col min="10745" max="10745" width="9" style="2"/>
    <col min="10746" max="10746" width="11.5703125" style="2" customWidth="1"/>
    <col min="10747" max="10747" width="16.5703125" style="2" bestFit="1" customWidth="1"/>
    <col min="10748" max="10748" width="16.140625" style="2" bestFit="1" customWidth="1"/>
    <col min="10749" max="10749" width="13" style="2" bestFit="1" customWidth="1"/>
    <col min="10750" max="10750" width="10.140625" style="2" bestFit="1" customWidth="1"/>
    <col min="10751" max="10751" width="13.140625" style="2" customWidth="1"/>
    <col min="10752" max="10753" width="9.140625" style="2" bestFit="1" customWidth="1"/>
    <col min="10754" max="10754" width="11.140625" style="2" bestFit="1" customWidth="1"/>
    <col min="10755" max="10755" width="14" style="2" customWidth="1"/>
    <col min="10756" max="10756" width="10.140625" style="2" customWidth="1"/>
    <col min="10757" max="10757" width="14.5703125" style="2" bestFit="1" customWidth="1"/>
    <col min="10758" max="10758" width="17.140625" style="2" bestFit="1" customWidth="1"/>
    <col min="10759" max="10994" width="9" style="2"/>
    <col min="10995" max="10995" width="13.5703125" style="2" customWidth="1"/>
    <col min="10996" max="10997" width="11.140625" style="2" bestFit="1" customWidth="1"/>
    <col min="10998" max="10998" width="8.140625" style="2" bestFit="1" customWidth="1"/>
    <col min="10999" max="10999" width="16.140625" style="2" customWidth="1"/>
    <col min="11000" max="11000" width="15.140625" style="2" bestFit="1" customWidth="1"/>
    <col min="11001" max="11001" width="9" style="2"/>
    <col min="11002" max="11002" width="11.5703125" style="2" customWidth="1"/>
    <col min="11003" max="11003" width="16.5703125" style="2" bestFit="1" customWidth="1"/>
    <col min="11004" max="11004" width="16.140625" style="2" bestFit="1" customWidth="1"/>
    <col min="11005" max="11005" width="13" style="2" bestFit="1" customWidth="1"/>
    <col min="11006" max="11006" width="10.140625" style="2" bestFit="1" customWidth="1"/>
    <col min="11007" max="11007" width="13.140625" style="2" customWidth="1"/>
    <col min="11008" max="11009" width="9.140625" style="2" bestFit="1" customWidth="1"/>
    <col min="11010" max="11010" width="11.140625" style="2" bestFit="1" customWidth="1"/>
    <col min="11011" max="11011" width="14" style="2" customWidth="1"/>
    <col min="11012" max="11012" width="10.140625" style="2" customWidth="1"/>
    <col min="11013" max="11013" width="14.5703125" style="2" bestFit="1" customWidth="1"/>
    <col min="11014" max="11014" width="17.140625" style="2" bestFit="1" customWidth="1"/>
    <col min="11015" max="11250" width="9" style="2"/>
    <col min="11251" max="11251" width="13.5703125" style="2" customWidth="1"/>
    <col min="11252" max="11253" width="11.140625" style="2" bestFit="1" customWidth="1"/>
    <col min="11254" max="11254" width="8.140625" style="2" bestFit="1" customWidth="1"/>
    <col min="11255" max="11255" width="16.140625" style="2" customWidth="1"/>
    <col min="11256" max="11256" width="15.140625" style="2" bestFit="1" customWidth="1"/>
    <col min="11257" max="11257" width="9" style="2"/>
    <col min="11258" max="11258" width="11.5703125" style="2" customWidth="1"/>
    <col min="11259" max="11259" width="16.5703125" style="2" bestFit="1" customWidth="1"/>
    <col min="11260" max="11260" width="16.140625" style="2" bestFit="1" customWidth="1"/>
    <col min="11261" max="11261" width="13" style="2" bestFit="1" customWidth="1"/>
    <col min="11262" max="11262" width="10.140625" style="2" bestFit="1" customWidth="1"/>
    <col min="11263" max="11263" width="13.140625" style="2" customWidth="1"/>
    <col min="11264" max="11265" width="9.140625" style="2" bestFit="1" customWidth="1"/>
    <col min="11266" max="11266" width="11.140625" style="2" bestFit="1" customWidth="1"/>
    <col min="11267" max="11267" width="14" style="2" customWidth="1"/>
    <col min="11268" max="11268" width="10.140625" style="2" customWidth="1"/>
    <col min="11269" max="11269" width="14.5703125" style="2" bestFit="1" customWidth="1"/>
    <col min="11270" max="11270" width="17.140625" style="2" bestFit="1" customWidth="1"/>
    <col min="11271" max="11506" width="9" style="2"/>
    <col min="11507" max="11507" width="13.5703125" style="2" customWidth="1"/>
    <col min="11508" max="11509" width="11.140625" style="2" bestFit="1" customWidth="1"/>
    <col min="11510" max="11510" width="8.140625" style="2" bestFit="1" customWidth="1"/>
    <col min="11511" max="11511" width="16.140625" style="2" customWidth="1"/>
    <col min="11512" max="11512" width="15.140625" style="2" bestFit="1" customWidth="1"/>
    <col min="11513" max="11513" width="9" style="2"/>
    <col min="11514" max="11514" width="11.5703125" style="2" customWidth="1"/>
    <col min="11515" max="11515" width="16.5703125" style="2" bestFit="1" customWidth="1"/>
    <col min="11516" max="11516" width="16.140625" style="2" bestFit="1" customWidth="1"/>
    <col min="11517" max="11517" width="13" style="2" bestFit="1" customWidth="1"/>
    <col min="11518" max="11518" width="10.140625" style="2" bestFit="1" customWidth="1"/>
    <col min="11519" max="11519" width="13.140625" style="2" customWidth="1"/>
    <col min="11520" max="11521" width="9.140625" style="2" bestFit="1" customWidth="1"/>
    <col min="11522" max="11522" width="11.140625" style="2" bestFit="1" customWidth="1"/>
    <col min="11523" max="11523" width="14" style="2" customWidth="1"/>
    <col min="11524" max="11524" width="10.140625" style="2" customWidth="1"/>
    <col min="11525" max="11525" width="14.5703125" style="2" bestFit="1" customWidth="1"/>
    <col min="11526" max="11526" width="17.140625" style="2" bestFit="1" customWidth="1"/>
    <col min="11527" max="11762" width="9" style="2"/>
    <col min="11763" max="11763" width="13.5703125" style="2" customWidth="1"/>
    <col min="11764" max="11765" width="11.140625" style="2" bestFit="1" customWidth="1"/>
    <col min="11766" max="11766" width="8.140625" style="2" bestFit="1" customWidth="1"/>
    <col min="11767" max="11767" width="16.140625" style="2" customWidth="1"/>
    <col min="11768" max="11768" width="15.140625" style="2" bestFit="1" customWidth="1"/>
    <col min="11769" max="11769" width="9" style="2"/>
    <col min="11770" max="11770" width="11.5703125" style="2" customWidth="1"/>
    <col min="11771" max="11771" width="16.5703125" style="2" bestFit="1" customWidth="1"/>
    <col min="11772" max="11772" width="16.140625" style="2" bestFit="1" customWidth="1"/>
    <col min="11773" max="11773" width="13" style="2" bestFit="1" customWidth="1"/>
    <col min="11774" max="11774" width="10.140625" style="2" bestFit="1" customWidth="1"/>
    <col min="11775" max="11775" width="13.140625" style="2" customWidth="1"/>
    <col min="11776" max="11777" width="9.140625" style="2" bestFit="1" customWidth="1"/>
    <col min="11778" max="11778" width="11.140625" style="2" bestFit="1" customWidth="1"/>
    <col min="11779" max="11779" width="14" style="2" customWidth="1"/>
    <col min="11780" max="11780" width="10.140625" style="2" customWidth="1"/>
    <col min="11781" max="11781" width="14.5703125" style="2" bestFit="1" customWidth="1"/>
    <col min="11782" max="11782" width="17.140625" style="2" bestFit="1" customWidth="1"/>
    <col min="11783" max="12018" width="9" style="2"/>
    <col min="12019" max="12019" width="13.5703125" style="2" customWidth="1"/>
    <col min="12020" max="12021" width="11.140625" style="2" bestFit="1" customWidth="1"/>
    <col min="12022" max="12022" width="8.140625" style="2" bestFit="1" customWidth="1"/>
    <col min="12023" max="12023" width="16.140625" style="2" customWidth="1"/>
    <col min="12024" max="12024" width="15.140625" style="2" bestFit="1" customWidth="1"/>
    <col min="12025" max="12025" width="9" style="2"/>
    <col min="12026" max="12026" width="11.5703125" style="2" customWidth="1"/>
    <col min="12027" max="12027" width="16.5703125" style="2" bestFit="1" customWidth="1"/>
    <col min="12028" max="12028" width="16.140625" style="2" bestFit="1" customWidth="1"/>
    <col min="12029" max="12029" width="13" style="2" bestFit="1" customWidth="1"/>
    <col min="12030" max="12030" width="10.140625" style="2" bestFit="1" customWidth="1"/>
    <col min="12031" max="12031" width="13.140625" style="2" customWidth="1"/>
    <col min="12032" max="12033" width="9.140625" style="2" bestFit="1" customWidth="1"/>
    <col min="12034" max="12034" width="11.140625" style="2" bestFit="1" customWidth="1"/>
    <col min="12035" max="12035" width="14" style="2" customWidth="1"/>
    <col min="12036" max="12036" width="10.140625" style="2" customWidth="1"/>
    <col min="12037" max="12037" width="14.5703125" style="2" bestFit="1" customWidth="1"/>
    <col min="12038" max="12038" width="17.140625" style="2" bestFit="1" customWidth="1"/>
    <col min="12039" max="12274" width="9" style="2"/>
    <col min="12275" max="12275" width="13.5703125" style="2" customWidth="1"/>
    <col min="12276" max="12277" width="11.140625" style="2" bestFit="1" customWidth="1"/>
    <col min="12278" max="12278" width="8.140625" style="2" bestFit="1" customWidth="1"/>
    <col min="12279" max="12279" width="16.140625" style="2" customWidth="1"/>
    <col min="12280" max="12280" width="15.140625" style="2" bestFit="1" customWidth="1"/>
    <col min="12281" max="12281" width="9" style="2"/>
    <col min="12282" max="12282" width="11.5703125" style="2" customWidth="1"/>
    <col min="12283" max="12283" width="16.5703125" style="2" bestFit="1" customWidth="1"/>
    <col min="12284" max="12284" width="16.140625" style="2" bestFit="1" customWidth="1"/>
    <col min="12285" max="12285" width="13" style="2" bestFit="1" customWidth="1"/>
    <col min="12286" max="12286" width="10.140625" style="2" bestFit="1" customWidth="1"/>
    <col min="12287" max="12287" width="13.140625" style="2" customWidth="1"/>
    <col min="12288" max="12289" width="9.140625" style="2" bestFit="1" customWidth="1"/>
    <col min="12290" max="12290" width="11.140625" style="2" bestFit="1" customWidth="1"/>
    <col min="12291" max="12291" width="14" style="2" customWidth="1"/>
    <col min="12292" max="12292" width="10.140625" style="2" customWidth="1"/>
    <col min="12293" max="12293" width="14.5703125" style="2" bestFit="1" customWidth="1"/>
    <col min="12294" max="12294" width="17.140625" style="2" bestFit="1" customWidth="1"/>
    <col min="12295" max="12530" width="9" style="2"/>
    <col min="12531" max="12531" width="13.5703125" style="2" customWidth="1"/>
    <col min="12532" max="12533" width="11.140625" style="2" bestFit="1" customWidth="1"/>
    <col min="12534" max="12534" width="8.140625" style="2" bestFit="1" customWidth="1"/>
    <col min="12535" max="12535" width="16.140625" style="2" customWidth="1"/>
    <col min="12536" max="12536" width="15.140625" style="2" bestFit="1" customWidth="1"/>
    <col min="12537" max="12537" width="9" style="2"/>
    <col min="12538" max="12538" width="11.5703125" style="2" customWidth="1"/>
    <col min="12539" max="12539" width="16.5703125" style="2" bestFit="1" customWidth="1"/>
    <col min="12540" max="12540" width="16.140625" style="2" bestFit="1" customWidth="1"/>
    <col min="12541" max="12541" width="13" style="2" bestFit="1" customWidth="1"/>
    <col min="12542" max="12542" width="10.140625" style="2" bestFit="1" customWidth="1"/>
    <col min="12543" max="12543" width="13.140625" style="2" customWidth="1"/>
    <col min="12544" max="12545" width="9.140625" style="2" bestFit="1" customWidth="1"/>
    <col min="12546" max="12546" width="11.140625" style="2" bestFit="1" customWidth="1"/>
    <col min="12547" max="12547" width="14" style="2" customWidth="1"/>
    <col min="12548" max="12548" width="10.140625" style="2" customWidth="1"/>
    <col min="12549" max="12549" width="14.5703125" style="2" bestFit="1" customWidth="1"/>
    <col min="12550" max="12550" width="17.140625" style="2" bestFit="1" customWidth="1"/>
    <col min="12551" max="12786" width="9" style="2"/>
    <col min="12787" max="12787" width="13.5703125" style="2" customWidth="1"/>
    <col min="12788" max="12789" width="11.140625" style="2" bestFit="1" customWidth="1"/>
    <col min="12790" max="12790" width="8.140625" style="2" bestFit="1" customWidth="1"/>
    <col min="12791" max="12791" width="16.140625" style="2" customWidth="1"/>
    <col min="12792" max="12792" width="15.140625" style="2" bestFit="1" customWidth="1"/>
    <col min="12793" max="12793" width="9" style="2"/>
    <col min="12794" max="12794" width="11.5703125" style="2" customWidth="1"/>
    <col min="12795" max="12795" width="16.5703125" style="2" bestFit="1" customWidth="1"/>
    <col min="12796" max="12796" width="16.140625" style="2" bestFit="1" customWidth="1"/>
    <col min="12797" max="12797" width="13" style="2" bestFit="1" customWidth="1"/>
    <col min="12798" max="12798" width="10.140625" style="2" bestFit="1" customWidth="1"/>
    <col min="12799" max="12799" width="13.140625" style="2" customWidth="1"/>
    <col min="12800" max="12801" width="9.140625" style="2" bestFit="1" customWidth="1"/>
    <col min="12802" max="12802" width="11.140625" style="2" bestFit="1" customWidth="1"/>
    <col min="12803" max="12803" width="14" style="2" customWidth="1"/>
    <col min="12804" max="12804" width="10.140625" style="2" customWidth="1"/>
    <col min="12805" max="12805" width="14.5703125" style="2" bestFit="1" customWidth="1"/>
    <col min="12806" max="12806" width="17.140625" style="2" bestFit="1" customWidth="1"/>
    <col min="12807" max="13042" width="9" style="2"/>
    <col min="13043" max="13043" width="13.5703125" style="2" customWidth="1"/>
    <col min="13044" max="13045" width="11.140625" style="2" bestFit="1" customWidth="1"/>
    <col min="13046" max="13046" width="8.140625" style="2" bestFit="1" customWidth="1"/>
    <col min="13047" max="13047" width="16.140625" style="2" customWidth="1"/>
    <col min="13048" max="13048" width="15.140625" style="2" bestFit="1" customWidth="1"/>
    <col min="13049" max="13049" width="9" style="2"/>
    <col min="13050" max="13050" width="11.5703125" style="2" customWidth="1"/>
    <col min="13051" max="13051" width="16.5703125" style="2" bestFit="1" customWidth="1"/>
    <col min="13052" max="13052" width="16.140625" style="2" bestFit="1" customWidth="1"/>
    <col min="13053" max="13053" width="13" style="2" bestFit="1" customWidth="1"/>
    <col min="13054" max="13054" width="10.140625" style="2" bestFit="1" customWidth="1"/>
    <col min="13055" max="13055" width="13.140625" style="2" customWidth="1"/>
    <col min="13056" max="13057" width="9.140625" style="2" bestFit="1" customWidth="1"/>
    <col min="13058" max="13058" width="11.140625" style="2" bestFit="1" customWidth="1"/>
    <col min="13059" max="13059" width="14" style="2" customWidth="1"/>
    <col min="13060" max="13060" width="10.140625" style="2" customWidth="1"/>
    <col min="13061" max="13061" width="14.5703125" style="2" bestFit="1" customWidth="1"/>
    <col min="13062" max="13062" width="17.140625" style="2" bestFit="1" customWidth="1"/>
    <col min="13063" max="13298" width="9" style="2"/>
    <col min="13299" max="13299" width="13.5703125" style="2" customWidth="1"/>
    <col min="13300" max="13301" width="11.140625" style="2" bestFit="1" customWidth="1"/>
    <col min="13302" max="13302" width="8.140625" style="2" bestFit="1" customWidth="1"/>
    <col min="13303" max="13303" width="16.140625" style="2" customWidth="1"/>
    <col min="13304" max="13304" width="15.140625" style="2" bestFit="1" customWidth="1"/>
    <col min="13305" max="13305" width="9" style="2"/>
    <col min="13306" max="13306" width="11.5703125" style="2" customWidth="1"/>
    <col min="13307" max="13307" width="16.5703125" style="2" bestFit="1" customWidth="1"/>
    <col min="13308" max="13308" width="16.140625" style="2" bestFit="1" customWidth="1"/>
    <col min="13309" max="13309" width="13" style="2" bestFit="1" customWidth="1"/>
    <col min="13310" max="13310" width="10.140625" style="2" bestFit="1" customWidth="1"/>
    <col min="13311" max="13311" width="13.140625" style="2" customWidth="1"/>
    <col min="13312" max="13313" width="9.140625" style="2" bestFit="1" customWidth="1"/>
    <col min="13314" max="13314" width="11.140625" style="2" bestFit="1" customWidth="1"/>
    <col min="13315" max="13315" width="14" style="2" customWidth="1"/>
    <col min="13316" max="13316" width="10.140625" style="2" customWidth="1"/>
    <col min="13317" max="13317" width="14.5703125" style="2" bestFit="1" customWidth="1"/>
    <col min="13318" max="13318" width="17.140625" style="2" bestFit="1" customWidth="1"/>
    <col min="13319" max="13554" width="9" style="2"/>
    <col min="13555" max="13555" width="13.5703125" style="2" customWidth="1"/>
    <col min="13556" max="13557" width="11.140625" style="2" bestFit="1" customWidth="1"/>
    <col min="13558" max="13558" width="8.140625" style="2" bestFit="1" customWidth="1"/>
    <col min="13559" max="13559" width="16.140625" style="2" customWidth="1"/>
    <col min="13560" max="13560" width="15.140625" style="2" bestFit="1" customWidth="1"/>
    <col min="13561" max="13561" width="9" style="2"/>
    <col min="13562" max="13562" width="11.5703125" style="2" customWidth="1"/>
    <col min="13563" max="13563" width="16.5703125" style="2" bestFit="1" customWidth="1"/>
    <col min="13564" max="13564" width="16.140625" style="2" bestFit="1" customWidth="1"/>
    <col min="13565" max="13565" width="13" style="2" bestFit="1" customWidth="1"/>
    <col min="13566" max="13566" width="10.140625" style="2" bestFit="1" customWidth="1"/>
    <col min="13567" max="13567" width="13.140625" style="2" customWidth="1"/>
    <col min="13568" max="13569" width="9.140625" style="2" bestFit="1" customWidth="1"/>
    <col min="13570" max="13570" width="11.140625" style="2" bestFit="1" customWidth="1"/>
    <col min="13571" max="13571" width="14" style="2" customWidth="1"/>
    <col min="13572" max="13572" width="10.140625" style="2" customWidth="1"/>
    <col min="13573" max="13573" width="14.5703125" style="2" bestFit="1" customWidth="1"/>
    <col min="13574" max="13574" width="17.140625" style="2" bestFit="1" customWidth="1"/>
    <col min="13575" max="13810" width="9" style="2"/>
    <col min="13811" max="13811" width="13.5703125" style="2" customWidth="1"/>
    <col min="13812" max="13813" width="11.140625" style="2" bestFit="1" customWidth="1"/>
    <col min="13814" max="13814" width="8.140625" style="2" bestFit="1" customWidth="1"/>
    <col min="13815" max="13815" width="16.140625" style="2" customWidth="1"/>
    <col min="13816" max="13816" width="15.140625" style="2" bestFit="1" customWidth="1"/>
    <col min="13817" max="13817" width="9" style="2"/>
    <col min="13818" max="13818" width="11.5703125" style="2" customWidth="1"/>
    <col min="13819" max="13819" width="16.5703125" style="2" bestFit="1" customWidth="1"/>
    <col min="13820" max="13820" width="16.140625" style="2" bestFit="1" customWidth="1"/>
    <col min="13821" max="13821" width="13" style="2" bestFit="1" customWidth="1"/>
    <col min="13822" max="13822" width="10.140625" style="2" bestFit="1" customWidth="1"/>
    <col min="13823" max="13823" width="13.140625" style="2" customWidth="1"/>
    <col min="13824" max="13825" width="9.140625" style="2" bestFit="1" customWidth="1"/>
    <col min="13826" max="13826" width="11.140625" style="2" bestFit="1" customWidth="1"/>
    <col min="13827" max="13827" width="14" style="2" customWidth="1"/>
    <col min="13828" max="13828" width="10.140625" style="2" customWidth="1"/>
    <col min="13829" max="13829" width="14.5703125" style="2" bestFit="1" customWidth="1"/>
    <col min="13830" max="13830" width="17.140625" style="2" bestFit="1" customWidth="1"/>
    <col min="13831" max="14066" width="9" style="2"/>
    <col min="14067" max="14067" width="13.5703125" style="2" customWidth="1"/>
    <col min="14068" max="14069" width="11.140625" style="2" bestFit="1" customWidth="1"/>
    <col min="14070" max="14070" width="8.140625" style="2" bestFit="1" customWidth="1"/>
    <col min="14071" max="14071" width="16.140625" style="2" customWidth="1"/>
    <col min="14072" max="14072" width="15.140625" style="2" bestFit="1" customWidth="1"/>
    <col min="14073" max="14073" width="9" style="2"/>
    <col min="14074" max="14074" width="11.5703125" style="2" customWidth="1"/>
    <col min="14075" max="14075" width="16.5703125" style="2" bestFit="1" customWidth="1"/>
    <col min="14076" max="14076" width="16.140625" style="2" bestFit="1" customWidth="1"/>
    <col min="14077" max="14077" width="13" style="2" bestFit="1" customWidth="1"/>
    <col min="14078" max="14078" width="10.140625" style="2" bestFit="1" customWidth="1"/>
    <col min="14079" max="14079" width="13.140625" style="2" customWidth="1"/>
    <col min="14080" max="14081" width="9.140625" style="2" bestFit="1" customWidth="1"/>
    <col min="14082" max="14082" width="11.140625" style="2" bestFit="1" customWidth="1"/>
    <col min="14083" max="14083" width="14" style="2" customWidth="1"/>
    <col min="14084" max="14084" width="10.140625" style="2" customWidth="1"/>
    <col min="14085" max="14085" width="14.5703125" style="2" bestFit="1" customWidth="1"/>
    <col min="14086" max="14086" width="17.140625" style="2" bestFit="1" customWidth="1"/>
    <col min="14087" max="14322" width="9" style="2"/>
    <col min="14323" max="14323" width="13.5703125" style="2" customWidth="1"/>
    <col min="14324" max="14325" width="11.140625" style="2" bestFit="1" customWidth="1"/>
    <col min="14326" max="14326" width="8.140625" style="2" bestFit="1" customWidth="1"/>
    <col min="14327" max="14327" width="16.140625" style="2" customWidth="1"/>
    <col min="14328" max="14328" width="15.140625" style="2" bestFit="1" customWidth="1"/>
    <col min="14329" max="14329" width="9" style="2"/>
    <col min="14330" max="14330" width="11.5703125" style="2" customWidth="1"/>
    <col min="14331" max="14331" width="16.5703125" style="2" bestFit="1" customWidth="1"/>
    <col min="14332" max="14332" width="16.140625" style="2" bestFit="1" customWidth="1"/>
    <col min="14333" max="14333" width="13" style="2" bestFit="1" customWidth="1"/>
    <col min="14334" max="14334" width="10.140625" style="2" bestFit="1" customWidth="1"/>
    <col min="14335" max="14335" width="13.140625" style="2" customWidth="1"/>
    <col min="14336" max="14337" width="9.140625" style="2" bestFit="1" customWidth="1"/>
    <col min="14338" max="14338" width="11.140625" style="2" bestFit="1" customWidth="1"/>
    <col min="14339" max="14339" width="14" style="2" customWidth="1"/>
    <col min="14340" max="14340" width="10.140625" style="2" customWidth="1"/>
    <col min="14341" max="14341" width="14.5703125" style="2" bestFit="1" customWidth="1"/>
    <col min="14342" max="14342" width="17.140625" style="2" bestFit="1" customWidth="1"/>
    <col min="14343" max="14578" width="9" style="2"/>
    <col min="14579" max="14579" width="13.5703125" style="2" customWidth="1"/>
    <col min="14580" max="14581" width="11.140625" style="2" bestFit="1" customWidth="1"/>
    <col min="14582" max="14582" width="8.140625" style="2" bestFit="1" customWidth="1"/>
    <col min="14583" max="14583" width="16.140625" style="2" customWidth="1"/>
    <col min="14584" max="14584" width="15.140625" style="2" bestFit="1" customWidth="1"/>
    <col min="14585" max="14585" width="9" style="2"/>
    <col min="14586" max="14586" width="11.5703125" style="2" customWidth="1"/>
    <col min="14587" max="14587" width="16.5703125" style="2" bestFit="1" customWidth="1"/>
    <col min="14588" max="14588" width="16.140625" style="2" bestFit="1" customWidth="1"/>
    <col min="14589" max="14589" width="13" style="2" bestFit="1" customWidth="1"/>
    <col min="14590" max="14590" width="10.140625" style="2" bestFit="1" customWidth="1"/>
    <col min="14591" max="14591" width="13.140625" style="2" customWidth="1"/>
    <col min="14592" max="14593" width="9.140625" style="2" bestFit="1" customWidth="1"/>
    <col min="14594" max="14594" width="11.140625" style="2" bestFit="1" customWidth="1"/>
    <col min="14595" max="14595" width="14" style="2" customWidth="1"/>
    <col min="14596" max="14596" width="10.140625" style="2" customWidth="1"/>
    <col min="14597" max="14597" width="14.5703125" style="2" bestFit="1" customWidth="1"/>
    <col min="14598" max="14598" width="17.140625" style="2" bestFit="1" customWidth="1"/>
    <col min="14599" max="14834" width="9" style="2"/>
    <col min="14835" max="14835" width="13.5703125" style="2" customWidth="1"/>
    <col min="14836" max="14837" width="11.140625" style="2" bestFit="1" customWidth="1"/>
    <col min="14838" max="14838" width="8.140625" style="2" bestFit="1" customWidth="1"/>
    <col min="14839" max="14839" width="16.140625" style="2" customWidth="1"/>
    <col min="14840" max="14840" width="15.140625" style="2" bestFit="1" customWidth="1"/>
    <col min="14841" max="14841" width="9" style="2"/>
    <col min="14842" max="14842" width="11.5703125" style="2" customWidth="1"/>
    <col min="14843" max="14843" width="16.5703125" style="2" bestFit="1" customWidth="1"/>
    <col min="14844" max="14844" width="16.140625" style="2" bestFit="1" customWidth="1"/>
    <col min="14845" max="14845" width="13" style="2" bestFit="1" customWidth="1"/>
    <col min="14846" max="14846" width="10.140625" style="2" bestFit="1" customWidth="1"/>
    <col min="14847" max="14847" width="13.140625" style="2" customWidth="1"/>
    <col min="14848" max="14849" width="9.140625" style="2" bestFit="1" customWidth="1"/>
    <col min="14850" max="14850" width="11.140625" style="2" bestFit="1" customWidth="1"/>
    <col min="14851" max="14851" width="14" style="2" customWidth="1"/>
    <col min="14852" max="14852" width="10.140625" style="2" customWidth="1"/>
    <col min="14853" max="14853" width="14.5703125" style="2" bestFit="1" customWidth="1"/>
    <col min="14854" max="14854" width="17.140625" style="2" bestFit="1" customWidth="1"/>
    <col min="14855" max="15090" width="9" style="2"/>
    <col min="15091" max="15091" width="13.5703125" style="2" customWidth="1"/>
    <col min="15092" max="15093" width="11.140625" style="2" bestFit="1" customWidth="1"/>
    <col min="15094" max="15094" width="8.140625" style="2" bestFit="1" customWidth="1"/>
    <col min="15095" max="15095" width="16.140625" style="2" customWidth="1"/>
    <col min="15096" max="15096" width="15.140625" style="2" bestFit="1" customWidth="1"/>
    <col min="15097" max="15097" width="9" style="2"/>
    <col min="15098" max="15098" width="11.5703125" style="2" customWidth="1"/>
    <col min="15099" max="15099" width="16.5703125" style="2" bestFit="1" customWidth="1"/>
    <col min="15100" max="15100" width="16.140625" style="2" bestFit="1" customWidth="1"/>
    <col min="15101" max="15101" width="13" style="2" bestFit="1" customWidth="1"/>
    <col min="15102" max="15102" width="10.140625" style="2" bestFit="1" customWidth="1"/>
    <col min="15103" max="15103" width="13.140625" style="2" customWidth="1"/>
    <col min="15104" max="15105" width="9.140625" style="2" bestFit="1" customWidth="1"/>
    <col min="15106" max="15106" width="11.140625" style="2" bestFit="1" customWidth="1"/>
    <col min="15107" max="15107" width="14" style="2" customWidth="1"/>
    <col min="15108" max="15108" width="10.140625" style="2" customWidth="1"/>
    <col min="15109" max="15109" width="14.5703125" style="2" bestFit="1" customWidth="1"/>
    <col min="15110" max="15110" width="17.140625" style="2" bestFit="1" customWidth="1"/>
    <col min="15111" max="15346" width="9" style="2"/>
    <col min="15347" max="15347" width="13.5703125" style="2" customWidth="1"/>
    <col min="15348" max="15349" width="11.140625" style="2" bestFit="1" customWidth="1"/>
    <col min="15350" max="15350" width="8.140625" style="2" bestFit="1" customWidth="1"/>
    <col min="15351" max="15351" width="16.140625" style="2" customWidth="1"/>
    <col min="15352" max="15352" width="15.140625" style="2" bestFit="1" customWidth="1"/>
    <col min="15353" max="15353" width="9" style="2"/>
    <col min="15354" max="15354" width="11.5703125" style="2" customWidth="1"/>
    <col min="15355" max="15355" width="16.5703125" style="2" bestFit="1" customWidth="1"/>
    <col min="15356" max="15356" width="16.140625" style="2" bestFit="1" customWidth="1"/>
    <col min="15357" max="15357" width="13" style="2" bestFit="1" customWidth="1"/>
    <col min="15358" max="15358" width="10.140625" style="2" bestFit="1" customWidth="1"/>
    <col min="15359" max="15359" width="13.140625" style="2" customWidth="1"/>
    <col min="15360" max="15361" width="9.140625" style="2" bestFit="1" customWidth="1"/>
    <col min="15362" max="15362" width="11.140625" style="2" bestFit="1" customWidth="1"/>
    <col min="15363" max="15363" width="14" style="2" customWidth="1"/>
    <col min="15364" max="15364" width="10.140625" style="2" customWidth="1"/>
    <col min="15365" max="15365" width="14.5703125" style="2" bestFit="1" customWidth="1"/>
    <col min="15366" max="15366" width="17.140625" style="2" bestFit="1" customWidth="1"/>
    <col min="15367" max="15602" width="9" style="2"/>
    <col min="15603" max="15603" width="13.5703125" style="2" customWidth="1"/>
    <col min="15604" max="15605" width="11.140625" style="2" bestFit="1" customWidth="1"/>
    <col min="15606" max="15606" width="8.140625" style="2" bestFit="1" customWidth="1"/>
    <col min="15607" max="15607" width="16.140625" style="2" customWidth="1"/>
    <col min="15608" max="15608" width="15.140625" style="2" bestFit="1" customWidth="1"/>
    <col min="15609" max="15609" width="9" style="2"/>
    <col min="15610" max="15610" width="11.5703125" style="2" customWidth="1"/>
    <col min="15611" max="15611" width="16.5703125" style="2" bestFit="1" customWidth="1"/>
    <col min="15612" max="15612" width="16.140625" style="2" bestFit="1" customWidth="1"/>
    <col min="15613" max="15613" width="13" style="2" bestFit="1" customWidth="1"/>
    <col min="15614" max="15614" width="10.140625" style="2" bestFit="1" customWidth="1"/>
    <col min="15615" max="15615" width="13.140625" style="2" customWidth="1"/>
    <col min="15616" max="15617" width="9.140625" style="2" bestFit="1" customWidth="1"/>
    <col min="15618" max="15618" width="11.140625" style="2" bestFit="1" customWidth="1"/>
    <col min="15619" max="15619" width="14" style="2" customWidth="1"/>
    <col min="15620" max="15620" width="10.140625" style="2" customWidth="1"/>
    <col min="15621" max="15621" width="14.5703125" style="2" bestFit="1" customWidth="1"/>
    <col min="15622" max="15622" width="17.140625" style="2" bestFit="1" customWidth="1"/>
    <col min="15623" max="15858" width="9" style="2"/>
    <col min="15859" max="15859" width="13.5703125" style="2" customWidth="1"/>
    <col min="15860" max="15861" width="11.140625" style="2" bestFit="1" customWidth="1"/>
    <col min="15862" max="15862" width="8.140625" style="2" bestFit="1" customWidth="1"/>
    <col min="15863" max="15863" width="16.140625" style="2" customWidth="1"/>
    <col min="15864" max="15864" width="15.140625" style="2" bestFit="1" customWidth="1"/>
    <col min="15865" max="15865" width="9" style="2"/>
    <col min="15866" max="15866" width="11.5703125" style="2" customWidth="1"/>
    <col min="15867" max="15867" width="16.5703125" style="2" bestFit="1" customWidth="1"/>
    <col min="15868" max="15868" width="16.140625" style="2" bestFit="1" customWidth="1"/>
    <col min="15869" max="15869" width="13" style="2" bestFit="1" customWidth="1"/>
    <col min="15870" max="15870" width="10.140625" style="2" bestFit="1" customWidth="1"/>
    <col min="15871" max="15871" width="13.140625" style="2" customWidth="1"/>
    <col min="15872" max="15873" width="9.140625" style="2" bestFit="1" customWidth="1"/>
    <col min="15874" max="15874" width="11.140625" style="2" bestFit="1" customWidth="1"/>
    <col min="15875" max="15875" width="14" style="2" customWidth="1"/>
    <col min="15876" max="15876" width="10.140625" style="2" customWidth="1"/>
    <col min="15877" max="15877" width="14.5703125" style="2" bestFit="1" customWidth="1"/>
    <col min="15878" max="15878" width="17.140625" style="2" bestFit="1" customWidth="1"/>
    <col min="15879" max="16114" width="9" style="2"/>
    <col min="16115" max="16115" width="13.5703125" style="2" customWidth="1"/>
    <col min="16116" max="16117" width="11.140625" style="2" bestFit="1" customWidth="1"/>
    <col min="16118" max="16118" width="8.140625" style="2" bestFit="1" customWidth="1"/>
    <col min="16119" max="16119" width="16.140625" style="2" customWidth="1"/>
    <col min="16120" max="16120" width="15.140625" style="2" bestFit="1" customWidth="1"/>
    <col min="16121" max="16121" width="9" style="2"/>
    <col min="16122" max="16122" width="11.5703125" style="2" customWidth="1"/>
    <col min="16123" max="16123" width="16.5703125" style="2" bestFit="1" customWidth="1"/>
    <col min="16124" max="16124" width="16.140625" style="2" bestFit="1" customWidth="1"/>
    <col min="16125" max="16125" width="13" style="2" bestFit="1" customWidth="1"/>
    <col min="16126" max="16126" width="10.140625" style="2" bestFit="1" customWidth="1"/>
    <col min="16127" max="16127" width="13.140625" style="2" customWidth="1"/>
    <col min="16128" max="16129" width="9.140625" style="2" bestFit="1" customWidth="1"/>
    <col min="16130" max="16130" width="11.140625" style="2" bestFit="1" customWidth="1"/>
    <col min="16131" max="16131" width="14" style="2" customWidth="1"/>
    <col min="16132" max="16132" width="10.140625" style="2" customWidth="1"/>
    <col min="16133" max="16133" width="14.5703125" style="2" bestFit="1" customWidth="1"/>
    <col min="16134" max="16134" width="17.140625" style="2" bestFit="1" customWidth="1"/>
    <col min="16135" max="16384" width="9" style="2"/>
  </cols>
  <sheetData>
    <row r="1" spans="1:17" ht="45" customHeight="1">
      <c r="A1" s="78" t="s">
        <v>603</v>
      </c>
    </row>
    <row r="2" spans="1:17" ht="20.25" customHeight="1">
      <c r="A2" s="3" t="s">
        <v>28</v>
      </c>
    </row>
    <row r="3" spans="1:17" ht="20.25" customHeight="1">
      <c r="A3" s="3" t="s">
        <v>132</v>
      </c>
    </row>
    <row r="4" spans="1:17" ht="20.25" customHeight="1">
      <c r="A4" s="3" t="s">
        <v>272</v>
      </c>
    </row>
    <row r="5" spans="1:17" ht="19.5" customHeight="1">
      <c r="A5" s="179"/>
      <c r="B5" s="123" t="s">
        <v>40</v>
      </c>
      <c r="C5" s="124"/>
      <c r="D5" s="124"/>
      <c r="E5" s="125"/>
      <c r="F5" s="124"/>
      <c r="G5" s="124"/>
      <c r="H5" s="124"/>
      <c r="I5" s="124"/>
      <c r="J5" s="126"/>
      <c r="K5" s="146" t="s">
        <v>41</v>
      </c>
      <c r="L5" s="124"/>
      <c r="M5" s="124"/>
      <c r="N5" s="124"/>
      <c r="O5" s="124"/>
      <c r="P5" s="124"/>
      <c r="Q5" s="126"/>
    </row>
    <row r="6" spans="1:17" ht="21" customHeight="1">
      <c r="A6" s="180"/>
      <c r="B6" s="72"/>
      <c r="C6" s="70" t="s">
        <v>42</v>
      </c>
      <c r="D6" s="71"/>
      <c r="E6" s="120"/>
      <c r="F6" s="72" t="s">
        <v>43</v>
      </c>
      <c r="G6" s="73"/>
      <c r="H6" s="71"/>
      <c r="I6" s="72" t="s">
        <v>43</v>
      </c>
      <c r="J6" s="72"/>
      <c r="K6" s="71"/>
      <c r="L6" s="73" t="s">
        <v>42</v>
      </c>
      <c r="M6" s="70"/>
      <c r="N6" s="70"/>
      <c r="O6" s="70"/>
      <c r="P6" s="71"/>
      <c r="Q6" s="72"/>
    </row>
    <row r="7" spans="1:17" ht="78.75">
      <c r="A7" s="181" t="s">
        <v>93</v>
      </c>
      <c r="B7" s="65" t="s">
        <v>133</v>
      </c>
      <c r="C7" s="66" t="s">
        <v>134</v>
      </c>
      <c r="D7" s="67" t="s">
        <v>135</v>
      </c>
      <c r="E7" s="97" t="s">
        <v>57</v>
      </c>
      <c r="F7" s="65" t="s">
        <v>44</v>
      </c>
      <c r="G7" s="68" t="s">
        <v>146</v>
      </c>
      <c r="H7" s="67" t="s">
        <v>136</v>
      </c>
      <c r="I7" s="65" t="s">
        <v>137</v>
      </c>
      <c r="J7" s="65" t="s">
        <v>138</v>
      </c>
      <c r="K7" s="67" t="s">
        <v>139</v>
      </c>
      <c r="L7" s="68" t="s">
        <v>140</v>
      </c>
      <c r="M7" s="66" t="s">
        <v>615</v>
      </c>
      <c r="N7" s="66" t="s">
        <v>141</v>
      </c>
      <c r="O7" s="66" t="s">
        <v>142</v>
      </c>
      <c r="P7" s="67" t="s">
        <v>143</v>
      </c>
      <c r="Q7" s="68" t="s">
        <v>144</v>
      </c>
    </row>
    <row r="8" spans="1:17" ht="20.25" customHeight="1">
      <c r="A8" s="253">
        <v>39448</v>
      </c>
      <c r="B8" s="182">
        <v>7260.41</v>
      </c>
      <c r="C8" s="182">
        <v>485.72</v>
      </c>
      <c r="D8" s="182">
        <v>646.48</v>
      </c>
      <c r="E8" s="182">
        <v>0</v>
      </c>
      <c r="F8" s="182">
        <v>4064.4</v>
      </c>
      <c r="G8" s="182">
        <v>3417.92</v>
      </c>
      <c r="H8" s="182">
        <v>10192.61</v>
      </c>
      <c r="I8" s="182">
        <v>0</v>
      </c>
      <c r="J8" s="183">
        <v>10192.61</v>
      </c>
      <c r="K8" s="182">
        <v>10193.99</v>
      </c>
      <c r="L8" s="182">
        <v>46.26</v>
      </c>
      <c r="M8" s="182">
        <v>2.54</v>
      </c>
      <c r="N8" s="182">
        <v>1.7</v>
      </c>
      <c r="O8" s="182">
        <v>-689.6</v>
      </c>
      <c r="P8" s="182">
        <v>56.55</v>
      </c>
      <c r="Q8" s="185">
        <v>10773.99</v>
      </c>
    </row>
    <row r="9" spans="1:17" ht="20.25" customHeight="1">
      <c r="A9" s="133" t="s">
        <v>419</v>
      </c>
      <c r="B9" s="182">
        <v>6555.24</v>
      </c>
      <c r="C9" s="182">
        <v>450.13</v>
      </c>
      <c r="D9" s="182">
        <v>628.16</v>
      </c>
      <c r="E9" s="182">
        <v>0</v>
      </c>
      <c r="F9" s="182">
        <v>3796.51</v>
      </c>
      <c r="G9" s="182">
        <v>3168.35</v>
      </c>
      <c r="H9" s="182">
        <v>9273.4599999999991</v>
      </c>
      <c r="I9" s="182">
        <v>0</v>
      </c>
      <c r="J9" s="184">
        <v>9273.4599999999991</v>
      </c>
      <c r="K9" s="182">
        <v>9270.24</v>
      </c>
      <c r="L9" s="182">
        <v>48.91</v>
      </c>
      <c r="M9" s="182">
        <v>0.17</v>
      </c>
      <c r="N9" s="182">
        <v>1.35</v>
      </c>
      <c r="O9" s="182">
        <v>-983.87</v>
      </c>
      <c r="P9" s="182">
        <v>43.07</v>
      </c>
      <c r="Q9" s="186">
        <v>10160.43</v>
      </c>
    </row>
    <row r="10" spans="1:17" ht="20.25" customHeight="1">
      <c r="A10" s="133" t="s">
        <v>420</v>
      </c>
      <c r="B10" s="182">
        <v>7089.64</v>
      </c>
      <c r="C10" s="182">
        <v>472.92</v>
      </c>
      <c r="D10" s="182">
        <v>696.49</v>
      </c>
      <c r="E10" s="182">
        <v>0</v>
      </c>
      <c r="F10" s="182">
        <v>4082.09</v>
      </c>
      <c r="G10" s="182">
        <v>3385.59</v>
      </c>
      <c r="H10" s="182">
        <v>10002.32</v>
      </c>
      <c r="I10" s="182">
        <v>0</v>
      </c>
      <c r="J10" s="184">
        <v>10002.32</v>
      </c>
      <c r="K10" s="182">
        <v>10001.209999999999</v>
      </c>
      <c r="L10" s="182">
        <v>49.68</v>
      </c>
      <c r="M10" s="182">
        <v>0.12</v>
      </c>
      <c r="N10" s="182">
        <v>2.62</v>
      </c>
      <c r="O10" s="182">
        <v>-356.21</v>
      </c>
      <c r="P10" s="182">
        <v>60.27</v>
      </c>
      <c r="Q10" s="186">
        <v>10244.61</v>
      </c>
    </row>
    <row r="11" spans="1:17" ht="20.25" customHeight="1">
      <c r="A11" s="133" t="s">
        <v>421</v>
      </c>
      <c r="B11" s="182">
        <v>6374.76</v>
      </c>
      <c r="C11" s="182">
        <v>452.4</v>
      </c>
      <c r="D11" s="182">
        <v>702.42</v>
      </c>
      <c r="E11" s="182">
        <v>0</v>
      </c>
      <c r="F11" s="182">
        <v>3349.53</v>
      </c>
      <c r="G11" s="182">
        <v>2647.11</v>
      </c>
      <c r="H11" s="182">
        <v>8569.4699999999993</v>
      </c>
      <c r="I11" s="182">
        <v>0</v>
      </c>
      <c r="J11" s="184">
        <v>8569.4699999999993</v>
      </c>
      <c r="K11" s="182">
        <v>8565.51</v>
      </c>
      <c r="L11" s="182">
        <v>35.03</v>
      </c>
      <c r="M11" s="182">
        <v>0.79</v>
      </c>
      <c r="N11" s="182">
        <v>7.31</v>
      </c>
      <c r="O11" s="182">
        <v>165.94</v>
      </c>
      <c r="P11" s="182">
        <v>26.44</v>
      </c>
      <c r="Q11" s="186">
        <v>8329.2099999999991</v>
      </c>
    </row>
    <row r="12" spans="1:17" ht="20.25" customHeight="1">
      <c r="A12" s="133" t="s">
        <v>422</v>
      </c>
      <c r="B12" s="182">
        <v>6345.51</v>
      </c>
      <c r="C12" s="182">
        <v>466.6</v>
      </c>
      <c r="D12" s="182">
        <v>1111.5999999999999</v>
      </c>
      <c r="E12" s="182">
        <v>0</v>
      </c>
      <c r="F12" s="182">
        <v>2282.88</v>
      </c>
      <c r="G12" s="182">
        <v>1171.27</v>
      </c>
      <c r="H12" s="182">
        <v>7050.18</v>
      </c>
      <c r="I12" s="182">
        <v>0</v>
      </c>
      <c r="J12" s="184">
        <v>7050.18</v>
      </c>
      <c r="K12" s="182">
        <v>7048.6</v>
      </c>
      <c r="L12" s="182">
        <v>28.33</v>
      </c>
      <c r="M12" s="182">
        <v>0.38</v>
      </c>
      <c r="N12" s="182">
        <v>6.36</v>
      </c>
      <c r="O12" s="182">
        <v>970.07</v>
      </c>
      <c r="P12" s="182">
        <v>38.340000000000003</v>
      </c>
      <c r="Q12" s="186">
        <v>6004.76</v>
      </c>
    </row>
    <row r="13" spans="1:17" ht="20.25" customHeight="1">
      <c r="A13" s="133" t="s">
        <v>423</v>
      </c>
      <c r="B13" s="182">
        <v>5808.74</v>
      </c>
      <c r="C13" s="182">
        <v>416.94</v>
      </c>
      <c r="D13" s="182">
        <v>1110.98</v>
      </c>
      <c r="E13" s="182">
        <v>0</v>
      </c>
      <c r="F13" s="182">
        <v>1808.55</v>
      </c>
      <c r="G13" s="182">
        <v>697.57</v>
      </c>
      <c r="H13" s="182">
        <v>6089.38</v>
      </c>
      <c r="I13" s="182">
        <v>0</v>
      </c>
      <c r="J13" s="184">
        <v>6089.38</v>
      </c>
      <c r="K13" s="182">
        <v>6087.56</v>
      </c>
      <c r="L13" s="182">
        <v>17.37</v>
      </c>
      <c r="M13" s="182">
        <v>0.13</v>
      </c>
      <c r="N13" s="182">
        <v>10.36</v>
      </c>
      <c r="O13" s="182">
        <v>778.01</v>
      </c>
      <c r="P13" s="182">
        <v>30.12</v>
      </c>
      <c r="Q13" s="186">
        <v>5251.47</v>
      </c>
    </row>
    <row r="14" spans="1:17" ht="20.25" customHeight="1">
      <c r="A14" s="133" t="s">
        <v>424</v>
      </c>
      <c r="B14" s="182">
        <v>4326.66</v>
      </c>
      <c r="C14" s="182">
        <v>395.91</v>
      </c>
      <c r="D14" s="182">
        <v>1106.75</v>
      </c>
      <c r="E14" s="182">
        <v>0</v>
      </c>
      <c r="F14" s="182">
        <v>3002.26</v>
      </c>
      <c r="G14" s="182">
        <v>1895.51</v>
      </c>
      <c r="H14" s="182">
        <v>5826.25</v>
      </c>
      <c r="I14" s="182">
        <v>0</v>
      </c>
      <c r="J14" s="184">
        <v>5826.25</v>
      </c>
      <c r="K14" s="182">
        <v>5823.7</v>
      </c>
      <c r="L14" s="182">
        <v>10.57</v>
      </c>
      <c r="M14" s="182">
        <v>0.32</v>
      </c>
      <c r="N14" s="182">
        <v>11.01</v>
      </c>
      <c r="O14" s="182">
        <v>684.78</v>
      </c>
      <c r="P14" s="182">
        <v>37.520000000000003</v>
      </c>
      <c r="Q14" s="186">
        <v>5079.2700000000004</v>
      </c>
    </row>
    <row r="15" spans="1:17" ht="20.25" customHeight="1">
      <c r="A15" s="133" t="s">
        <v>425</v>
      </c>
      <c r="B15" s="182">
        <v>4863.9399999999996</v>
      </c>
      <c r="C15" s="182">
        <v>381.76</v>
      </c>
      <c r="D15" s="182">
        <v>1051.69</v>
      </c>
      <c r="E15" s="182">
        <v>0</v>
      </c>
      <c r="F15" s="182">
        <v>1920.53</v>
      </c>
      <c r="G15" s="182">
        <v>868.84</v>
      </c>
      <c r="H15" s="182">
        <v>5351.02</v>
      </c>
      <c r="I15" s="182">
        <v>0</v>
      </c>
      <c r="J15" s="184">
        <v>5351.02</v>
      </c>
      <c r="K15" s="182">
        <v>5352.59</v>
      </c>
      <c r="L15" s="182">
        <v>8.51</v>
      </c>
      <c r="M15" s="182">
        <v>0.24</v>
      </c>
      <c r="N15" s="182">
        <v>9.81</v>
      </c>
      <c r="O15" s="182">
        <v>164.86</v>
      </c>
      <c r="P15" s="182">
        <v>28.81</v>
      </c>
      <c r="Q15" s="186">
        <v>5140.21</v>
      </c>
    </row>
    <row r="16" spans="1:17" ht="20.25" customHeight="1">
      <c r="A16" s="133" t="s">
        <v>426</v>
      </c>
      <c r="B16" s="182">
        <v>5559.24</v>
      </c>
      <c r="C16" s="182">
        <v>392.31</v>
      </c>
      <c r="D16" s="182">
        <v>835.72</v>
      </c>
      <c r="E16" s="182">
        <v>0</v>
      </c>
      <c r="F16" s="182">
        <v>1467.21</v>
      </c>
      <c r="G16" s="182">
        <v>631.49</v>
      </c>
      <c r="H16" s="182">
        <v>5798.42</v>
      </c>
      <c r="I16" s="182">
        <v>0</v>
      </c>
      <c r="J16" s="184">
        <v>5798.42</v>
      </c>
      <c r="K16" s="182">
        <v>5798.03</v>
      </c>
      <c r="L16" s="182">
        <v>14.23</v>
      </c>
      <c r="M16" s="182">
        <v>0.52</v>
      </c>
      <c r="N16" s="182">
        <v>6.98</v>
      </c>
      <c r="O16" s="182">
        <v>152.03</v>
      </c>
      <c r="P16" s="182">
        <v>13.9</v>
      </c>
      <c r="Q16" s="186">
        <v>5609.8</v>
      </c>
    </row>
    <row r="17" spans="1:17" ht="20.25" customHeight="1">
      <c r="A17" s="133" t="s">
        <v>427</v>
      </c>
      <c r="B17" s="182">
        <v>6129.8</v>
      </c>
      <c r="C17" s="182">
        <v>448.5</v>
      </c>
      <c r="D17" s="182">
        <v>1494.01</v>
      </c>
      <c r="E17" s="182">
        <v>0</v>
      </c>
      <c r="F17" s="182">
        <v>3406.57</v>
      </c>
      <c r="G17" s="182">
        <v>1912.55</v>
      </c>
      <c r="H17" s="182">
        <v>7593.85</v>
      </c>
      <c r="I17" s="182">
        <v>0</v>
      </c>
      <c r="J17" s="184">
        <v>7593.85</v>
      </c>
      <c r="K17" s="182">
        <v>7593.05</v>
      </c>
      <c r="L17" s="182">
        <v>40.43</v>
      </c>
      <c r="M17" s="182">
        <v>1.0900000000000001</v>
      </c>
      <c r="N17" s="182">
        <v>7.33</v>
      </c>
      <c r="O17" s="182">
        <v>29.89</v>
      </c>
      <c r="P17" s="182">
        <v>34.94</v>
      </c>
      <c r="Q17" s="186">
        <v>7478.32</v>
      </c>
    </row>
    <row r="18" spans="1:17" ht="20.25" customHeight="1">
      <c r="A18" s="133" t="s">
        <v>428</v>
      </c>
      <c r="B18" s="182">
        <v>6382.17</v>
      </c>
      <c r="C18" s="182">
        <v>445.44</v>
      </c>
      <c r="D18" s="182">
        <v>975.05</v>
      </c>
      <c r="E18" s="182">
        <v>0</v>
      </c>
      <c r="F18" s="182">
        <v>3759.1</v>
      </c>
      <c r="G18" s="182">
        <v>2784.05</v>
      </c>
      <c r="H18" s="182">
        <v>8720.77</v>
      </c>
      <c r="I18" s="182">
        <v>0</v>
      </c>
      <c r="J18" s="184">
        <v>8720.77</v>
      </c>
      <c r="K18" s="182">
        <v>8726.17</v>
      </c>
      <c r="L18" s="182">
        <v>40.659999999999997</v>
      </c>
      <c r="M18" s="182">
        <v>2.7</v>
      </c>
      <c r="N18" s="182">
        <v>3.88</v>
      </c>
      <c r="O18" s="182">
        <v>-69.040000000000006</v>
      </c>
      <c r="P18" s="182">
        <v>39.97</v>
      </c>
      <c r="Q18" s="186">
        <v>8705.33</v>
      </c>
    </row>
    <row r="19" spans="1:17" ht="20.25" customHeight="1">
      <c r="A19" s="133" t="s">
        <v>429</v>
      </c>
      <c r="B19" s="182">
        <v>6627.51</v>
      </c>
      <c r="C19" s="182">
        <v>470.98</v>
      </c>
      <c r="D19" s="182">
        <v>776.91</v>
      </c>
      <c r="E19" s="182">
        <v>0</v>
      </c>
      <c r="F19" s="182">
        <v>4220.83</v>
      </c>
      <c r="G19" s="182">
        <v>3443.92</v>
      </c>
      <c r="H19" s="182">
        <v>9600.4500000000007</v>
      </c>
      <c r="I19" s="182">
        <v>0</v>
      </c>
      <c r="J19" s="184">
        <v>9600.4500000000007</v>
      </c>
      <c r="K19" s="182">
        <v>9600.33</v>
      </c>
      <c r="L19" s="182">
        <v>48.61</v>
      </c>
      <c r="M19" s="182">
        <v>3.24</v>
      </c>
      <c r="N19" s="182">
        <v>3.34</v>
      </c>
      <c r="O19" s="182">
        <v>-581.25</v>
      </c>
      <c r="P19" s="182">
        <v>42.38</v>
      </c>
      <c r="Q19" s="186">
        <v>10080.81</v>
      </c>
    </row>
    <row r="20" spans="1:17" ht="20.25" customHeight="1">
      <c r="A20" s="133" t="s">
        <v>430</v>
      </c>
      <c r="B20" s="182">
        <v>6789.66</v>
      </c>
      <c r="C20" s="182">
        <v>487.98</v>
      </c>
      <c r="D20" s="182">
        <v>1375.18</v>
      </c>
      <c r="E20" s="182">
        <v>0</v>
      </c>
      <c r="F20" s="182">
        <v>4244.8900000000003</v>
      </c>
      <c r="G20" s="182">
        <v>2869.7</v>
      </c>
      <c r="H20" s="182">
        <v>9171.3799999999992</v>
      </c>
      <c r="I20" s="182">
        <v>0</v>
      </c>
      <c r="J20" s="184">
        <v>9171.3799999999992</v>
      </c>
      <c r="K20" s="182">
        <v>9203.59</v>
      </c>
      <c r="L20" s="182">
        <v>50.58</v>
      </c>
      <c r="M20" s="182">
        <v>6.15</v>
      </c>
      <c r="N20" s="182">
        <v>1.36</v>
      </c>
      <c r="O20" s="182">
        <v>-1563.12</v>
      </c>
      <c r="P20" s="182">
        <v>89.73</v>
      </c>
      <c r="Q20" s="186">
        <v>10612.8</v>
      </c>
    </row>
    <row r="21" spans="1:17" ht="20.25" customHeight="1">
      <c r="A21" s="133" t="s">
        <v>431</v>
      </c>
      <c r="B21" s="182">
        <v>5572.73</v>
      </c>
      <c r="C21" s="182">
        <v>364.34</v>
      </c>
      <c r="D21" s="182">
        <v>811.22</v>
      </c>
      <c r="E21" s="182">
        <v>0</v>
      </c>
      <c r="F21" s="182">
        <v>4225.12</v>
      </c>
      <c r="G21" s="182">
        <v>3413.89</v>
      </c>
      <c r="H21" s="182">
        <v>8622.2900000000009</v>
      </c>
      <c r="I21" s="182">
        <v>0</v>
      </c>
      <c r="J21" s="184">
        <v>8622.2900000000009</v>
      </c>
      <c r="K21" s="182">
        <v>8634.6</v>
      </c>
      <c r="L21" s="182">
        <v>42.67</v>
      </c>
      <c r="M21" s="182">
        <v>5.48</v>
      </c>
      <c r="N21" s="182">
        <v>1.69</v>
      </c>
      <c r="O21" s="182">
        <v>-566.37</v>
      </c>
      <c r="P21" s="182">
        <v>55.32</v>
      </c>
      <c r="Q21" s="186">
        <v>9090.34</v>
      </c>
    </row>
    <row r="22" spans="1:17" ht="20.25" customHeight="1">
      <c r="A22" s="133" t="s">
        <v>432</v>
      </c>
      <c r="B22" s="182">
        <v>5582.46</v>
      </c>
      <c r="C22" s="182">
        <v>473.09</v>
      </c>
      <c r="D22" s="182">
        <v>932.01</v>
      </c>
      <c r="E22" s="182">
        <v>0</v>
      </c>
      <c r="F22" s="182">
        <v>4572.72</v>
      </c>
      <c r="G22" s="182">
        <v>3640.7</v>
      </c>
      <c r="H22" s="182">
        <v>8750.07</v>
      </c>
      <c r="I22" s="182">
        <v>0</v>
      </c>
      <c r="J22" s="184">
        <v>8750.07</v>
      </c>
      <c r="K22" s="182">
        <v>8767.17</v>
      </c>
      <c r="L22" s="182">
        <v>34.4</v>
      </c>
      <c r="M22" s="182">
        <v>6.54</v>
      </c>
      <c r="N22" s="182">
        <v>5.43</v>
      </c>
      <c r="O22" s="182">
        <v>316.07</v>
      </c>
      <c r="P22" s="182">
        <v>48.61</v>
      </c>
      <c r="Q22" s="186">
        <v>8349.66</v>
      </c>
    </row>
    <row r="23" spans="1:17" ht="20.25" customHeight="1">
      <c r="A23" s="133" t="s">
        <v>433</v>
      </c>
      <c r="B23" s="182">
        <v>5623.12</v>
      </c>
      <c r="C23" s="182">
        <v>455.68</v>
      </c>
      <c r="D23" s="182">
        <v>1421.89</v>
      </c>
      <c r="E23" s="182">
        <v>0</v>
      </c>
      <c r="F23" s="182">
        <v>3269.21</v>
      </c>
      <c r="G23" s="182">
        <v>1847.32</v>
      </c>
      <c r="H23" s="182">
        <v>7014.76</v>
      </c>
      <c r="I23" s="182">
        <v>0</v>
      </c>
      <c r="J23" s="184">
        <v>7014.76</v>
      </c>
      <c r="K23" s="182">
        <v>7032.64</v>
      </c>
      <c r="L23" s="182">
        <v>24.76</v>
      </c>
      <c r="M23" s="182">
        <v>8.4600000000000009</v>
      </c>
      <c r="N23" s="182">
        <v>10.58</v>
      </c>
      <c r="O23" s="182">
        <v>722.6</v>
      </c>
      <c r="P23" s="182">
        <v>48.59</v>
      </c>
      <c r="Q23" s="186">
        <v>6209.38</v>
      </c>
    </row>
    <row r="24" spans="1:17" ht="20.25" customHeight="1">
      <c r="A24" s="133" t="s">
        <v>434</v>
      </c>
      <c r="B24" s="182">
        <v>5695.65</v>
      </c>
      <c r="C24" s="182">
        <v>471.67</v>
      </c>
      <c r="D24" s="182">
        <v>1427.51</v>
      </c>
      <c r="E24" s="182">
        <v>0</v>
      </c>
      <c r="F24" s="182">
        <v>2637.93</v>
      </c>
      <c r="G24" s="182">
        <v>1210.42</v>
      </c>
      <c r="H24" s="182">
        <v>6434.4</v>
      </c>
      <c r="I24" s="182">
        <v>0</v>
      </c>
      <c r="J24" s="184">
        <v>6434.4</v>
      </c>
      <c r="K24" s="182">
        <v>6454.19</v>
      </c>
      <c r="L24" s="182">
        <v>22.64</v>
      </c>
      <c r="M24" s="182">
        <v>9.0299999999999994</v>
      </c>
      <c r="N24" s="182">
        <v>12.07</v>
      </c>
      <c r="O24" s="182">
        <v>759</v>
      </c>
      <c r="P24" s="182">
        <v>51.54</v>
      </c>
      <c r="Q24" s="186">
        <v>5590.89</v>
      </c>
    </row>
    <row r="25" spans="1:17" ht="20.25" customHeight="1">
      <c r="A25" s="133" t="s">
        <v>435</v>
      </c>
      <c r="B25" s="182">
        <v>5064.32</v>
      </c>
      <c r="C25" s="182">
        <v>444.92</v>
      </c>
      <c r="D25" s="182">
        <v>1297.25</v>
      </c>
      <c r="E25" s="182">
        <v>0</v>
      </c>
      <c r="F25" s="182">
        <v>1877.32</v>
      </c>
      <c r="G25" s="182">
        <v>580.07000000000005</v>
      </c>
      <c r="H25" s="182">
        <v>5199.46</v>
      </c>
      <c r="I25" s="182">
        <v>0</v>
      </c>
      <c r="J25" s="184">
        <v>5199.46</v>
      </c>
      <c r="K25" s="182">
        <v>5216.12</v>
      </c>
      <c r="L25" s="182">
        <v>7.15</v>
      </c>
      <c r="M25" s="182">
        <v>8.26</v>
      </c>
      <c r="N25" s="182">
        <v>10.119999999999999</v>
      </c>
      <c r="O25" s="182">
        <v>525.13</v>
      </c>
      <c r="P25" s="182">
        <v>47.77</v>
      </c>
      <c r="Q25" s="186">
        <v>4609.6000000000004</v>
      </c>
    </row>
    <row r="26" spans="1:17" ht="20.25" customHeight="1">
      <c r="A26" s="133" t="s">
        <v>436</v>
      </c>
      <c r="B26" s="182">
        <v>4480.16</v>
      </c>
      <c r="C26" s="182">
        <v>424.57</v>
      </c>
      <c r="D26" s="182">
        <v>929.42</v>
      </c>
      <c r="E26" s="182">
        <v>0</v>
      </c>
      <c r="F26" s="182">
        <v>1936.69</v>
      </c>
      <c r="G26" s="182">
        <v>1007.27</v>
      </c>
      <c r="H26" s="182">
        <v>5062.8500000000004</v>
      </c>
      <c r="I26" s="182">
        <v>0</v>
      </c>
      <c r="J26" s="184">
        <v>5062.8500000000004</v>
      </c>
      <c r="K26" s="182">
        <v>5078.8500000000004</v>
      </c>
      <c r="L26" s="182">
        <v>6.96</v>
      </c>
      <c r="M26" s="182">
        <v>11.74</v>
      </c>
      <c r="N26" s="182">
        <v>8.74</v>
      </c>
      <c r="O26" s="182">
        <v>445.55</v>
      </c>
      <c r="P26" s="182">
        <v>48.12</v>
      </c>
      <c r="Q26" s="186">
        <v>4546.21</v>
      </c>
    </row>
    <row r="27" spans="1:17" ht="20.25" customHeight="1">
      <c r="A27" s="133" t="s">
        <v>437</v>
      </c>
      <c r="B27" s="182">
        <v>3396.36</v>
      </c>
      <c r="C27" s="182">
        <v>354.15</v>
      </c>
      <c r="D27" s="182">
        <v>733.13</v>
      </c>
      <c r="E27" s="182">
        <v>0</v>
      </c>
      <c r="F27" s="182">
        <v>2689.21</v>
      </c>
      <c r="G27" s="182">
        <v>1956.08</v>
      </c>
      <c r="H27" s="182">
        <v>4998.28</v>
      </c>
      <c r="I27" s="182">
        <v>0</v>
      </c>
      <c r="J27" s="184">
        <v>4998.28</v>
      </c>
      <c r="K27" s="182">
        <v>5016.41</v>
      </c>
      <c r="L27" s="182">
        <v>5.9</v>
      </c>
      <c r="M27" s="182">
        <v>14</v>
      </c>
      <c r="N27" s="182">
        <v>4.7699999999999996</v>
      </c>
      <c r="O27" s="182">
        <v>260.64</v>
      </c>
      <c r="P27" s="182">
        <v>54.83</v>
      </c>
      <c r="Q27" s="186">
        <v>4662.41</v>
      </c>
    </row>
    <row r="28" spans="1:17" ht="20.25" customHeight="1">
      <c r="A28" s="133" t="s">
        <v>438</v>
      </c>
      <c r="B28" s="182">
        <v>3759.14</v>
      </c>
      <c r="C28" s="182">
        <v>367.96</v>
      </c>
      <c r="D28" s="182">
        <v>862.15</v>
      </c>
      <c r="E28" s="182">
        <v>0</v>
      </c>
      <c r="F28" s="182">
        <v>2841.04</v>
      </c>
      <c r="G28" s="182">
        <v>1978.89</v>
      </c>
      <c r="H28" s="182">
        <v>5370.07</v>
      </c>
      <c r="I28" s="182">
        <v>0</v>
      </c>
      <c r="J28" s="184">
        <v>5370.07</v>
      </c>
      <c r="K28" s="182">
        <v>5395.05</v>
      </c>
      <c r="L28" s="182">
        <v>7.4</v>
      </c>
      <c r="M28" s="182">
        <v>15.32</v>
      </c>
      <c r="N28" s="182">
        <v>1.77</v>
      </c>
      <c r="O28" s="182">
        <v>85.41</v>
      </c>
      <c r="P28" s="182">
        <v>53.82</v>
      </c>
      <c r="Q28" s="186">
        <v>5216.47</v>
      </c>
    </row>
    <row r="29" spans="1:17" ht="20.25" customHeight="1">
      <c r="A29" s="133" t="s">
        <v>439</v>
      </c>
      <c r="B29" s="182">
        <v>4940.66</v>
      </c>
      <c r="C29" s="182">
        <v>421.31</v>
      </c>
      <c r="D29" s="182">
        <v>1145.5899999999999</v>
      </c>
      <c r="E29" s="182">
        <v>0</v>
      </c>
      <c r="F29" s="182">
        <v>3525.28</v>
      </c>
      <c r="G29" s="182">
        <v>2379.69</v>
      </c>
      <c r="H29" s="182">
        <v>6899.05</v>
      </c>
      <c r="I29" s="182">
        <v>0</v>
      </c>
      <c r="J29" s="184">
        <v>6899.05</v>
      </c>
      <c r="K29" s="182">
        <v>6929.16</v>
      </c>
      <c r="L29" s="182">
        <v>6.94</v>
      </c>
      <c r="M29" s="182">
        <v>21.2</v>
      </c>
      <c r="N29" s="182">
        <v>3</v>
      </c>
      <c r="O29" s="182">
        <v>154.74</v>
      </c>
      <c r="P29" s="182">
        <v>82.21</v>
      </c>
      <c r="Q29" s="186">
        <v>6640.27</v>
      </c>
    </row>
    <row r="30" spans="1:17" ht="20.25" customHeight="1">
      <c r="A30" s="133" t="s">
        <v>440</v>
      </c>
      <c r="B30" s="182">
        <v>4894.5</v>
      </c>
      <c r="C30" s="182">
        <v>431.88</v>
      </c>
      <c r="D30" s="182">
        <v>851.65</v>
      </c>
      <c r="E30" s="182">
        <v>0</v>
      </c>
      <c r="F30" s="182">
        <v>4901.6899999999996</v>
      </c>
      <c r="G30" s="182">
        <v>4050.04</v>
      </c>
      <c r="H30" s="182">
        <v>8512.66</v>
      </c>
      <c r="I30" s="182">
        <v>0</v>
      </c>
      <c r="J30" s="184">
        <v>8512.66</v>
      </c>
      <c r="K30" s="182">
        <v>8554.08</v>
      </c>
      <c r="L30" s="182">
        <v>16.34</v>
      </c>
      <c r="M30" s="182">
        <v>19.649999999999999</v>
      </c>
      <c r="N30" s="182">
        <v>1.5</v>
      </c>
      <c r="O30" s="182">
        <v>6.72</v>
      </c>
      <c r="P30" s="182">
        <v>90.99</v>
      </c>
      <c r="Q30" s="186">
        <v>8399.42</v>
      </c>
    </row>
    <row r="31" spans="1:17" ht="20.25" customHeight="1">
      <c r="A31" s="133" t="s">
        <v>441</v>
      </c>
      <c r="B31" s="182">
        <v>5455.93</v>
      </c>
      <c r="C31" s="182">
        <v>460.84</v>
      </c>
      <c r="D31" s="182">
        <v>764.21</v>
      </c>
      <c r="E31" s="182">
        <v>0</v>
      </c>
      <c r="F31" s="182">
        <v>6119.03</v>
      </c>
      <c r="G31" s="182">
        <v>5354.81</v>
      </c>
      <c r="H31" s="182">
        <v>10349.9</v>
      </c>
      <c r="I31" s="182">
        <v>0</v>
      </c>
      <c r="J31" s="184">
        <v>10349.9</v>
      </c>
      <c r="K31" s="182">
        <v>10380.86</v>
      </c>
      <c r="L31" s="182">
        <v>29.41</v>
      </c>
      <c r="M31" s="182">
        <v>26.12</v>
      </c>
      <c r="N31" s="182">
        <v>1.04</v>
      </c>
      <c r="O31" s="182">
        <v>-718.96</v>
      </c>
      <c r="P31" s="182">
        <v>92.13</v>
      </c>
      <c r="Q31" s="186">
        <v>10925.17</v>
      </c>
    </row>
    <row r="32" spans="1:17" ht="20.25" customHeight="1">
      <c r="A32" s="133" t="s">
        <v>442</v>
      </c>
      <c r="B32" s="182">
        <v>5417.46</v>
      </c>
      <c r="C32" s="182">
        <v>473.38</v>
      </c>
      <c r="D32" s="182">
        <v>839.25</v>
      </c>
      <c r="E32" s="182">
        <v>0</v>
      </c>
      <c r="F32" s="182">
        <v>6385.02</v>
      </c>
      <c r="G32" s="182">
        <v>5545.77</v>
      </c>
      <c r="H32" s="182">
        <v>10489.84</v>
      </c>
      <c r="I32" s="182">
        <v>0</v>
      </c>
      <c r="J32" s="184">
        <v>10489.84</v>
      </c>
      <c r="K32" s="182">
        <v>10514.48</v>
      </c>
      <c r="L32" s="182">
        <v>50.85</v>
      </c>
      <c r="M32" s="182">
        <v>24.2</v>
      </c>
      <c r="N32" s="182">
        <v>1.28</v>
      </c>
      <c r="O32" s="182">
        <v>-1568.39</v>
      </c>
      <c r="P32" s="182">
        <v>81.28</v>
      </c>
      <c r="Q32" s="186">
        <v>11901.19</v>
      </c>
    </row>
    <row r="33" spans="1:17" ht="20.25" customHeight="1">
      <c r="A33" s="133" t="s">
        <v>443</v>
      </c>
      <c r="B33" s="182">
        <v>4968.6400000000003</v>
      </c>
      <c r="C33" s="182">
        <v>372.97</v>
      </c>
      <c r="D33" s="182">
        <v>640.95000000000005</v>
      </c>
      <c r="E33" s="182">
        <v>0</v>
      </c>
      <c r="F33" s="182">
        <v>5413.51</v>
      </c>
      <c r="G33" s="182">
        <v>4772.5600000000004</v>
      </c>
      <c r="H33" s="182">
        <v>9368.23</v>
      </c>
      <c r="I33" s="182">
        <v>0</v>
      </c>
      <c r="J33" s="184">
        <v>9368.23</v>
      </c>
      <c r="K33" s="182">
        <v>9381.98</v>
      </c>
      <c r="L33" s="182">
        <v>37.36</v>
      </c>
      <c r="M33" s="182">
        <v>21.08</v>
      </c>
      <c r="N33" s="182">
        <v>1.1599999999999999</v>
      </c>
      <c r="O33" s="182">
        <v>-1114.52</v>
      </c>
      <c r="P33" s="182">
        <v>122.57</v>
      </c>
      <c r="Q33" s="186">
        <v>10293.42</v>
      </c>
    </row>
    <row r="34" spans="1:17" ht="20.25" customHeight="1">
      <c r="A34" s="133" t="s">
        <v>444</v>
      </c>
      <c r="B34" s="182">
        <v>5684.81</v>
      </c>
      <c r="C34" s="182">
        <v>505.34</v>
      </c>
      <c r="D34" s="182">
        <v>1089.01</v>
      </c>
      <c r="E34" s="182">
        <v>0</v>
      </c>
      <c r="F34" s="182">
        <v>5520.91</v>
      </c>
      <c r="G34" s="182">
        <v>4431.8900000000003</v>
      </c>
      <c r="H34" s="182">
        <v>9611.36</v>
      </c>
      <c r="I34" s="182">
        <v>0</v>
      </c>
      <c r="J34" s="184">
        <v>9611.36</v>
      </c>
      <c r="K34" s="182">
        <v>9628.16</v>
      </c>
      <c r="L34" s="182">
        <v>37.28</v>
      </c>
      <c r="M34" s="182">
        <v>20.72</v>
      </c>
      <c r="N34" s="182">
        <v>3.7</v>
      </c>
      <c r="O34" s="182">
        <v>-281.25</v>
      </c>
      <c r="P34" s="182">
        <v>133.13</v>
      </c>
      <c r="Q34" s="186">
        <v>9694.01</v>
      </c>
    </row>
    <row r="35" spans="1:17" ht="20.25" customHeight="1">
      <c r="A35" s="133" t="s">
        <v>445</v>
      </c>
      <c r="B35" s="182">
        <v>5433.23</v>
      </c>
      <c r="C35" s="182">
        <v>502.14</v>
      </c>
      <c r="D35" s="182">
        <v>1417.62</v>
      </c>
      <c r="E35" s="182">
        <v>0</v>
      </c>
      <c r="F35" s="182">
        <v>4419.54</v>
      </c>
      <c r="G35" s="182">
        <v>3001.91</v>
      </c>
      <c r="H35" s="182">
        <v>7933</v>
      </c>
      <c r="I35" s="182">
        <v>0</v>
      </c>
      <c r="J35" s="184">
        <v>7933</v>
      </c>
      <c r="K35" s="182">
        <v>7949.12</v>
      </c>
      <c r="L35" s="182">
        <v>22.87</v>
      </c>
      <c r="M35" s="182">
        <v>26.78</v>
      </c>
      <c r="N35" s="182">
        <v>9.1999999999999993</v>
      </c>
      <c r="O35" s="182">
        <v>606.37</v>
      </c>
      <c r="P35" s="182">
        <v>106.7</v>
      </c>
      <c r="Q35" s="186">
        <v>7150.57</v>
      </c>
    </row>
    <row r="36" spans="1:17" ht="20.25" customHeight="1">
      <c r="A36" s="133" t="s">
        <v>446</v>
      </c>
      <c r="B36" s="182">
        <v>5376.22</v>
      </c>
      <c r="C36" s="182">
        <v>469.32</v>
      </c>
      <c r="D36" s="182">
        <v>1879.42</v>
      </c>
      <c r="E36" s="182">
        <v>0</v>
      </c>
      <c r="F36" s="182">
        <v>4172.03</v>
      </c>
      <c r="G36" s="182">
        <v>2292.61</v>
      </c>
      <c r="H36" s="182">
        <v>7199.51</v>
      </c>
      <c r="I36" s="182">
        <v>0</v>
      </c>
      <c r="J36" s="184">
        <v>7199.51</v>
      </c>
      <c r="K36" s="182">
        <v>7222.83</v>
      </c>
      <c r="L36" s="182">
        <v>21.98</v>
      </c>
      <c r="M36" s="182">
        <v>25.03</v>
      </c>
      <c r="N36" s="182">
        <v>7.18</v>
      </c>
      <c r="O36" s="182">
        <v>601.51</v>
      </c>
      <c r="P36" s="182">
        <v>80.09</v>
      </c>
      <c r="Q36" s="186">
        <v>6462.39</v>
      </c>
    </row>
    <row r="37" spans="1:17" ht="20.25" customHeight="1">
      <c r="A37" s="133" t="s">
        <v>447</v>
      </c>
      <c r="B37" s="182">
        <v>4497.5600000000004</v>
      </c>
      <c r="C37" s="182">
        <v>399.24</v>
      </c>
      <c r="D37" s="182">
        <v>1959.01</v>
      </c>
      <c r="E37" s="182">
        <v>0</v>
      </c>
      <c r="F37" s="182">
        <v>3606.99</v>
      </c>
      <c r="G37" s="182">
        <v>1647.98</v>
      </c>
      <c r="H37" s="182">
        <v>5746.29</v>
      </c>
      <c r="I37" s="182">
        <v>0</v>
      </c>
      <c r="J37" s="184">
        <v>5746.29</v>
      </c>
      <c r="K37" s="182">
        <v>5761.83</v>
      </c>
      <c r="L37" s="182">
        <v>19.43</v>
      </c>
      <c r="M37" s="182">
        <v>14.8</v>
      </c>
      <c r="N37" s="182">
        <v>11.35</v>
      </c>
      <c r="O37" s="182">
        <v>778.04</v>
      </c>
      <c r="P37" s="182">
        <v>68.72</v>
      </c>
      <c r="Q37" s="186">
        <v>4854.72</v>
      </c>
    </row>
    <row r="38" spans="1:17" ht="20.25" customHeight="1">
      <c r="A38" s="133" t="s">
        <v>448</v>
      </c>
      <c r="B38" s="182">
        <v>4391.99</v>
      </c>
      <c r="C38" s="182">
        <v>386.41</v>
      </c>
      <c r="D38" s="182">
        <v>1803.73</v>
      </c>
      <c r="E38" s="182">
        <v>0</v>
      </c>
      <c r="F38" s="182">
        <v>2850.22</v>
      </c>
      <c r="G38" s="182">
        <v>1046.48</v>
      </c>
      <c r="H38" s="182">
        <v>5052.0600000000004</v>
      </c>
      <c r="I38" s="182">
        <v>0</v>
      </c>
      <c r="J38" s="184">
        <v>5052.0600000000004</v>
      </c>
      <c r="K38" s="182">
        <v>5064.83</v>
      </c>
      <c r="L38" s="182">
        <v>13.36</v>
      </c>
      <c r="M38" s="182">
        <v>15.26</v>
      </c>
      <c r="N38" s="182">
        <v>10.6</v>
      </c>
      <c r="O38" s="182">
        <v>548.29999999999995</v>
      </c>
      <c r="P38" s="182">
        <v>59.51</v>
      </c>
      <c r="Q38" s="186">
        <v>4403.1400000000003</v>
      </c>
    </row>
    <row r="39" spans="1:17" ht="20.25" customHeight="1">
      <c r="A39" s="133" t="s">
        <v>449</v>
      </c>
      <c r="B39" s="182">
        <v>4065.25</v>
      </c>
      <c r="C39" s="182">
        <v>390.35</v>
      </c>
      <c r="D39" s="182">
        <v>1553.37</v>
      </c>
      <c r="E39" s="182">
        <v>0</v>
      </c>
      <c r="F39" s="182">
        <v>3183.5</v>
      </c>
      <c r="G39" s="182">
        <v>1630.12</v>
      </c>
      <c r="H39" s="182">
        <v>5305.03</v>
      </c>
      <c r="I39" s="182">
        <v>0</v>
      </c>
      <c r="J39" s="184">
        <v>5305.03</v>
      </c>
      <c r="K39" s="182">
        <v>5327.94</v>
      </c>
      <c r="L39" s="182">
        <v>8.1199999999999992</v>
      </c>
      <c r="M39" s="182">
        <v>21.8</v>
      </c>
      <c r="N39" s="182">
        <v>7.21</v>
      </c>
      <c r="O39" s="182">
        <v>464.31</v>
      </c>
      <c r="P39" s="182">
        <v>54.44</v>
      </c>
      <c r="Q39" s="186">
        <v>4750.34</v>
      </c>
    </row>
    <row r="40" spans="1:17" ht="20.25" customHeight="1">
      <c r="A40" s="133" t="s">
        <v>450</v>
      </c>
      <c r="B40" s="182">
        <v>4185.57</v>
      </c>
      <c r="C40" s="182">
        <v>383.09</v>
      </c>
      <c r="D40" s="182">
        <v>1112.8900000000001</v>
      </c>
      <c r="E40" s="182">
        <v>0</v>
      </c>
      <c r="F40" s="182">
        <v>2773.93</v>
      </c>
      <c r="G40" s="182">
        <v>1661.04</v>
      </c>
      <c r="H40" s="182">
        <v>5463.52</v>
      </c>
      <c r="I40" s="182">
        <v>0</v>
      </c>
      <c r="J40" s="184">
        <v>5463.52</v>
      </c>
      <c r="K40" s="182">
        <v>5488.31</v>
      </c>
      <c r="L40" s="182">
        <v>8.06</v>
      </c>
      <c r="M40" s="182">
        <v>23.18</v>
      </c>
      <c r="N40" s="182">
        <v>1.79</v>
      </c>
      <c r="O40" s="182">
        <v>244.41</v>
      </c>
      <c r="P40" s="182">
        <v>48.93</v>
      </c>
      <c r="Q40" s="186">
        <v>5139.08</v>
      </c>
    </row>
    <row r="41" spans="1:17" ht="20.25" customHeight="1">
      <c r="A41" s="133" t="s">
        <v>451</v>
      </c>
      <c r="B41" s="182">
        <v>4676.66</v>
      </c>
      <c r="C41" s="182">
        <v>411.24</v>
      </c>
      <c r="D41" s="182">
        <v>2009.19</v>
      </c>
      <c r="E41" s="182">
        <v>0</v>
      </c>
      <c r="F41" s="182">
        <v>4679.6499999999996</v>
      </c>
      <c r="G41" s="182">
        <v>2670.46</v>
      </c>
      <c r="H41" s="182">
        <v>6935.88</v>
      </c>
      <c r="I41" s="182">
        <v>0</v>
      </c>
      <c r="J41" s="184">
        <v>6935.88</v>
      </c>
      <c r="K41" s="182">
        <v>6965.3</v>
      </c>
      <c r="L41" s="182">
        <v>16.62</v>
      </c>
      <c r="M41" s="182">
        <v>26.05</v>
      </c>
      <c r="N41" s="182">
        <v>3.11</v>
      </c>
      <c r="O41" s="182">
        <v>73.09</v>
      </c>
      <c r="P41" s="182">
        <v>56.64</v>
      </c>
      <c r="Q41" s="186">
        <v>6763.98</v>
      </c>
    </row>
    <row r="42" spans="1:17" ht="20.25" customHeight="1">
      <c r="A42" s="133" t="s">
        <v>452</v>
      </c>
      <c r="B42" s="182">
        <v>4572.1400000000003</v>
      </c>
      <c r="C42" s="182">
        <v>414.89</v>
      </c>
      <c r="D42" s="182">
        <v>1004.51</v>
      </c>
      <c r="E42" s="182">
        <v>0</v>
      </c>
      <c r="F42" s="182">
        <v>5666.57</v>
      </c>
      <c r="G42" s="182">
        <v>4662.0600000000004</v>
      </c>
      <c r="H42" s="182">
        <v>8819.31</v>
      </c>
      <c r="I42" s="182">
        <v>0</v>
      </c>
      <c r="J42" s="184">
        <v>8819.31</v>
      </c>
      <c r="K42" s="182">
        <v>8858.66</v>
      </c>
      <c r="L42" s="182">
        <v>20.55</v>
      </c>
      <c r="M42" s="182">
        <v>28.27</v>
      </c>
      <c r="N42" s="182">
        <v>2.39</v>
      </c>
      <c r="O42" s="182">
        <v>-442.33</v>
      </c>
      <c r="P42" s="182">
        <v>62.81</v>
      </c>
      <c r="Q42" s="186">
        <v>9158.93</v>
      </c>
    </row>
    <row r="43" spans="1:17" ht="20.25" customHeight="1">
      <c r="A43" s="133" t="s">
        <v>453</v>
      </c>
      <c r="B43" s="182">
        <v>4593.68</v>
      </c>
      <c r="C43" s="182">
        <v>472.59</v>
      </c>
      <c r="D43" s="182">
        <v>674.88</v>
      </c>
      <c r="E43" s="182">
        <v>0</v>
      </c>
      <c r="F43" s="182">
        <v>7217.44</v>
      </c>
      <c r="G43" s="182">
        <v>6542.56</v>
      </c>
      <c r="H43" s="182">
        <v>10663.65</v>
      </c>
      <c r="I43" s="182">
        <v>0</v>
      </c>
      <c r="J43" s="184">
        <v>10663.65</v>
      </c>
      <c r="K43" s="182">
        <v>10698.05</v>
      </c>
      <c r="L43" s="182">
        <v>35.31</v>
      </c>
      <c r="M43" s="182">
        <v>32.85</v>
      </c>
      <c r="N43" s="182">
        <v>1.57</v>
      </c>
      <c r="O43" s="182">
        <v>-1309.75</v>
      </c>
      <c r="P43" s="182">
        <v>50.17</v>
      </c>
      <c r="Q43" s="186">
        <v>11855.35</v>
      </c>
    </row>
    <row r="44" spans="1:17" ht="20.25" customHeight="1">
      <c r="A44" s="133" t="s">
        <v>454</v>
      </c>
      <c r="B44" s="182">
        <v>4746.16</v>
      </c>
      <c r="C44" s="182">
        <v>448.19</v>
      </c>
      <c r="D44" s="182">
        <v>742.62</v>
      </c>
      <c r="E44" s="182">
        <v>0</v>
      </c>
      <c r="F44" s="182">
        <v>6535.25</v>
      </c>
      <c r="G44" s="182">
        <v>5792.63</v>
      </c>
      <c r="H44" s="182">
        <v>10090.6</v>
      </c>
      <c r="I44" s="182">
        <v>0</v>
      </c>
      <c r="J44" s="184">
        <v>10090.6</v>
      </c>
      <c r="K44" s="182">
        <v>10134.1</v>
      </c>
      <c r="L44" s="182">
        <v>25.71</v>
      </c>
      <c r="M44" s="182">
        <v>38.06</v>
      </c>
      <c r="N44" s="182">
        <v>2.83</v>
      </c>
      <c r="O44" s="182">
        <v>-525.87</v>
      </c>
      <c r="P44" s="182">
        <v>55.79</v>
      </c>
      <c r="Q44" s="186">
        <v>10499.7</v>
      </c>
    </row>
    <row r="45" spans="1:17" ht="20.25" customHeight="1">
      <c r="A45" s="133" t="s">
        <v>455</v>
      </c>
      <c r="B45" s="182">
        <v>4130.9799999999996</v>
      </c>
      <c r="C45" s="182">
        <v>380.63</v>
      </c>
      <c r="D45" s="182">
        <v>729.12</v>
      </c>
      <c r="E45" s="182">
        <v>0</v>
      </c>
      <c r="F45" s="182">
        <v>5104.18</v>
      </c>
      <c r="G45" s="182">
        <v>4375.0600000000004</v>
      </c>
      <c r="H45" s="182">
        <v>8125.42</v>
      </c>
      <c r="I45" s="182">
        <v>0</v>
      </c>
      <c r="J45" s="184">
        <v>8125.42</v>
      </c>
      <c r="K45" s="182">
        <v>8170.43</v>
      </c>
      <c r="L45" s="182">
        <v>15.41</v>
      </c>
      <c r="M45" s="182">
        <v>31.32</v>
      </c>
      <c r="N45" s="182">
        <v>1.39</v>
      </c>
      <c r="O45" s="182">
        <v>-308.26</v>
      </c>
      <c r="P45" s="182">
        <v>63.62</v>
      </c>
      <c r="Q45" s="186">
        <v>8335.7800000000007</v>
      </c>
    </row>
    <row r="46" spans="1:17" ht="20.25" customHeight="1">
      <c r="A46" s="133" t="s">
        <v>456</v>
      </c>
      <c r="B46" s="182">
        <v>4404.97</v>
      </c>
      <c r="C46" s="182">
        <v>441.08</v>
      </c>
      <c r="D46" s="182">
        <v>721.77</v>
      </c>
      <c r="E46" s="182">
        <v>0</v>
      </c>
      <c r="F46" s="182">
        <v>5369.17</v>
      </c>
      <c r="G46" s="182">
        <v>4647.3999999999996</v>
      </c>
      <c r="H46" s="182">
        <v>8611.2999999999993</v>
      </c>
      <c r="I46" s="182">
        <v>0</v>
      </c>
      <c r="J46" s="184">
        <v>8611.2999999999993</v>
      </c>
      <c r="K46" s="182">
        <v>8657.49</v>
      </c>
      <c r="L46" s="182">
        <v>18.5</v>
      </c>
      <c r="M46" s="182">
        <v>38.31</v>
      </c>
      <c r="N46" s="182">
        <v>5.8</v>
      </c>
      <c r="O46" s="182">
        <v>213.61</v>
      </c>
      <c r="P46" s="182">
        <v>61.27</v>
      </c>
      <c r="Q46" s="186">
        <v>8281.9</v>
      </c>
    </row>
    <row r="47" spans="1:17" ht="20.25" customHeight="1">
      <c r="A47" s="133" t="s">
        <v>457</v>
      </c>
      <c r="B47" s="182">
        <v>4275.28</v>
      </c>
      <c r="C47" s="182">
        <v>416.78</v>
      </c>
      <c r="D47" s="182">
        <v>1793.71</v>
      </c>
      <c r="E47" s="182">
        <v>0</v>
      </c>
      <c r="F47" s="182">
        <v>4540.8999999999996</v>
      </c>
      <c r="G47" s="182">
        <v>2747.19</v>
      </c>
      <c r="H47" s="182">
        <v>6605.68</v>
      </c>
      <c r="I47" s="182">
        <v>0</v>
      </c>
      <c r="J47" s="184">
        <v>6605.68</v>
      </c>
      <c r="K47" s="182">
        <v>6625.7</v>
      </c>
      <c r="L47" s="182">
        <v>18.64</v>
      </c>
      <c r="M47" s="182">
        <v>41.73</v>
      </c>
      <c r="N47" s="182">
        <v>11.48</v>
      </c>
      <c r="O47" s="182">
        <v>889.13</v>
      </c>
      <c r="P47" s="182">
        <v>65.94</v>
      </c>
      <c r="Q47" s="186">
        <v>5557.26</v>
      </c>
    </row>
    <row r="48" spans="1:17" ht="20.25" customHeight="1">
      <c r="A48" s="133" t="s">
        <v>458</v>
      </c>
      <c r="B48" s="182">
        <v>3877.95</v>
      </c>
      <c r="C48" s="182">
        <v>392.93</v>
      </c>
      <c r="D48" s="182">
        <v>1679.62</v>
      </c>
      <c r="E48" s="182">
        <v>0</v>
      </c>
      <c r="F48" s="182">
        <v>4197.4399999999996</v>
      </c>
      <c r="G48" s="182">
        <v>2517.8200000000002</v>
      </c>
      <c r="H48" s="182">
        <v>6002.83</v>
      </c>
      <c r="I48" s="182">
        <v>0</v>
      </c>
      <c r="J48" s="184">
        <v>6002.83</v>
      </c>
      <c r="K48" s="182">
        <v>6058.61</v>
      </c>
      <c r="L48" s="182">
        <v>13.6</v>
      </c>
      <c r="M48" s="182">
        <v>38.6</v>
      </c>
      <c r="N48" s="182">
        <v>9.9700000000000006</v>
      </c>
      <c r="O48" s="182">
        <v>582.27</v>
      </c>
      <c r="P48" s="182">
        <v>63.4</v>
      </c>
      <c r="Q48" s="186">
        <v>5311.58</v>
      </c>
    </row>
    <row r="49" spans="1:17" ht="20.25" customHeight="1">
      <c r="A49" s="133" t="s">
        <v>459</v>
      </c>
      <c r="B49" s="182">
        <v>3379.45</v>
      </c>
      <c r="C49" s="182">
        <v>358.74</v>
      </c>
      <c r="D49" s="182">
        <v>1374.57</v>
      </c>
      <c r="E49" s="182">
        <v>0</v>
      </c>
      <c r="F49" s="182">
        <v>3402.8</v>
      </c>
      <c r="G49" s="182">
        <v>2028.23</v>
      </c>
      <c r="H49" s="182">
        <v>5048.9399999999996</v>
      </c>
      <c r="I49" s="182">
        <v>0</v>
      </c>
      <c r="J49" s="184">
        <v>5048.9399999999996</v>
      </c>
      <c r="K49" s="182">
        <v>5098.62</v>
      </c>
      <c r="L49" s="182">
        <v>6.39</v>
      </c>
      <c r="M49" s="182">
        <v>31.68</v>
      </c>
      <c r="N49" s="182">
        <v>8.3000000000000007</v>
      </c>
      <c r="O49" s="182">
        <v>483.79</v>
      </c>
      <c r="P49" s="182">
        <v>54.43</v>
      </c>
      <c r="Q49" s="186">
        <v>4482.5200000000004</v>
      </c>
    </row>
    <row r="50" spans="1:17" ht="20.25" customHeight="1">
      <c r="A50" s="133" t="s">
        <v>460</v>
      </c>
      <c r="B50" s="182">
        <v>3252.17</v>
      </c>
      <c r="C50" s="182">
        <v>359.78</v>
      </c>
      <c r="D50" s="182">
        <v>1543.27</v>
      </c>
      <c r="E50" s="182">
        <v>0</v>
      </c>
      <c r="F50" s="182">
        <v>3793.04</v>
      </c>
      <c r="G50" s="182">
        <v>2249.77</v>
      </c>
      <c r="H50" s="182">
        <v>5142.16</v>
      </c>
      <c r="I50" s="182">
        <v>0</v>
      </c>
      <c r="J50" s="184">
        <v>5142.16</v>
      </c>
      <c r="K50" s="182">
        <v>5177.71</v>
      </c>
      <c r="L50" s="182">
        <v>5.47</v>
      </c>
      <c r="M50" s="182">
        <v>29.31</v>
      </c>
      <c r="N50" s="182">
        <v>9.25</v>
      </c>
      <c r="O50" s="182">
        <v>626.47</v>
      </c>
      <c r="P50" s="182">
        <v>45.46</v>
      </c>
      <c r="Q50" s="186">
        <v>4432.59</v>
      </c>
    </row>
    <row r="51" spans="1:17" ht="20.25" customHeight="1">
      <c r="A51" s="133" t="s">
        <v>461</v>
      </c>
      <c r="B51" s="182">
        <v>2719.15</v>
      </c>
      <c r="C51" s="182">
        <v>305.64</v>
      </c>
      <c r="D51" s="182">
        <v>1902.63</v>
      </c>
      <c r="E51" s="182">
        <v>0</v>
      </c>
      <c r="F51" s="182">
        <v>4085.99</v>
      </c>
      <c r="G51" s="182">
        <v>2183.36</v>
      </c>
      <c r="H51" s="182">
        <v>4596.87</v>
      </c>
      <c r="I51" s="182">
        <v>0</v>
      </c>
      <c r="J51" s="184">
        <v>4596.87</v>
      </c>
      <c r="K51" s="182">
        <v>4622.51</v>
      </c>
      <c r="L51" s="182">
        <v>7.24</v>
      </c>
      <c r="M51" s="182">
        <v>28.02</v>
      </c>
      <c r="N51" s="182">
        <v>4.54</v>
      </c>
      <c r="O51" s="182">
        <v>88.73</v>
      </c>
      <c r="P51" s="182">
        <v>50.01</v>
      </c>
      <c r="Q51" s="186">
        <v>4415.84</v>
      </c>
    </row>
    <row r="52" spans="1:17" ht="20.25" customHeight="1">
      <c r="A52" s="133" t="s">
        <v>462</v>
      </c>
      <c r="B52" s="182">
        <v>3179.68</v>
      </c>
      <c r="C52" s="182">
        <v>345.54</v>
      </c>
      <c r="D52" s="182">
        <v>1250.77</v>
      </c>
      <c r="E52" s="182">
        <v>0</v>
      </c>
      <c r="F52" s="182">
        <v>3528.71</v>
      </c>
      <c r="G52" s="182">
        <v>2277.9499999999998</v>
      </c>
      <c r="H52" s="182">
        <v>5112.09</v>
      </c>
      <c r="I52" s="182">
        <v>0</v>
      </c>
      <c r="J52" s="184">
        <v>5112.09</v>
      </c>
      <c r="K52" s="182">
        <v>5137.1499999999996</v>
      </c>
      <c r="L52" s="182">
        <v>9.9700000000000006</v>
      </c>
      <c r="M52" s="182">
        <v>25</v>
      </c>
      <c r="N52" s="182">
        <v>2.46</v>
      </c>
      <c r="O52" s="182">
        <v>299.14</v>
      </c>
      <c r="P52" s="182">
        <v>44.19</v>
      </c>
      <c r="Q52" s="186">
        <v>4731.43</v>
      </c>
    </row>
    <row r="53" spans="1:17" ht="20.25" customHeight="1">
      <c r="A53" s="133" t="s">
        <v>463</v>
      </c>
      <c r="B53" s="182">
        <v>3991.9</v>
      </c>
      <c r="C53" s="182">
        <v>385.89</v>
      </c>
      <c r="D53" s="182">
        <v>2024.29</v>
      </c>
      <c r="E53" s="182">
        <v>0</v>
      </c>
      <c r="F53" s="182">
        <v>4381.66</v>
      </c>
      <c r="G53" s="182">
        <v>2357.38</v>
      </c>
      <c r="H53" s="182">
        <v>5963.38</v>
      </c>
      <c r="I53" s="182">
        <v>0</v>
      </c>
      <c r="J53" s="184">
        <v>5963.38</v>
      </c>
      <c r="K53" s="182">
        <v>5970.86</v>
      </c>
      <c r="L53" s="182">
        <v>8.6300000000000008</v>
      </c>
      <c r="M53" s="182">
        <v>27.29</v>
      </c>
      <c r="N53" s="182">
        <v>2.33</v>
      </c>
      <c r="O53" s="182">
        <v>80.349999999999994</v>
      </c>
      <c r="P53" s="182">
        <v>60.86</v>
      </c>
      <c r="Q53" s="186">
        <v>5764.05</v>
      </c>
    </row>
    <row r="54" spans="1:17" ht="20.25" customHeight="1">
      <c r="A54" s="133" t="s">
        <v>464</v>
      </c>
      <c r="B54" s="182">
        <v>4209.6899999999996</v>
      </c>
      <c r="C54" s="182">
        <v>390.33</v>
      </c>
      <c r="D54" s="182">
        <v>1692.39</v>
      </c>
      <c r="E54" s="182">
        <v>0</v>
      </c>
      <c r="F54" s="182">
        <v>4653.6000000000004</v>
      </c>
      <c r="G54" s="182">
        <v>2961.2</v>
      </c>
      <c r="H54" s="182">
        <v>6780.56</v>
      </c>
      <c r="I54" s="182">
        <v>0</v>
      </c>
      <c r="J54" s="184">
        <v>6780.56</v>
      </c>
      <c r="K54" s="182">
        <v>6802.63</v>
      </c>
      <c r="L54" s="182">
        <v>15.88</v>
      </c>
      <c r="M54" s="182">
        <v>18.41</v>
      </c>
      <c r="N54" s="182">
        <v>0.48</v>
      </c>
      <c r="O54" s="182">
        <v>-4.5599999999999996</v>
      </c>
      <c r="P54" s="182">
        <v>49.8</v>
      </c>
      <c r="Q54" s="186">
        <v>6704.28</v>
      </c>
    </row>
    <row r="55" spans="1:17" ht="20.25" customHeight="1">
      <c r="A55" s="133" t="s">
        <v>465</v>
      </c>
      <c r="B55" s="182">
        <v>4132.42</v>
      </c>
      <c r="C55" s="182">
        <v>440.24</v>
      </c>
      <c r="D55" s="182">
        <v>1083.47</v>
      </c>
      <c r="E55" s="182">
        <v>0</v>
      </c>
      <c r="F55" s="182">
        <v>5521.92</v>
      </c>
      <c r="G55" s="182">
        <v>4438.45</v>
      </c>
      <c r="H55" s="182">
        <v>8130.63</v>
      </c>
      <c r="I55" s="182">
        <v>0</v>
      </c>
      <c r="J55" s="184">
        <v>8130.63</v>
      </c>
      <c r="K55" s="182">
        <v>8167.84</v>
      </c>
      <c r="L55" s="182">
        <v>18.170000000000002</v>
      </c>
      <c r="M55" s="182">
        <v>24.28</v>
      </c>
      <c r="N55" s="182">
        <v>0.46</v>
      </c>
      <c r="O55" s="182">
        <v>-354.3</v>
      </c>
      <c r="P55" s="182">
        <v>60.26</v>
      </c>
      <c r="Q55" s="186">
        <v>8394.75</v>
      </c>
    </row>
    <row r="56" spans="1:17" ht="20.25" customHeight="1">
      <c r="A56" s="133" t="s">
        <v>466</v>
      </c>
      <c r="B56" s="182">
        <v>3925.25</v>
      </c>
      <c r="C56" s="182">
        <v>369.17</v>
      </c>
      <c r="D56" s="182">
        <v>988.76</v>
      </c>
      <c r="E56" s="182">
        <v>0</v>
      </c>
      <c r="F56" s="182">
        <v>5636.65</v>
      </c>
      <c r="G56" s="182">
        <v>4647.8900000000003</v>
      </c>
      <c r="H56" s="182">
        <v>8203.9699999999993</v>
      </c>
      <c r="I56" s="182">
        <v>0</v>
      </c>
      <c r="J56" s="184">
        <v>8203.9699999999993</v>
      </c>
      <c r="K56" s="182">
        <v>8223.2199999999993</v>
      </c>
      <c r="L56" s="182">
        <v>17.7</v>
      </c>
      <c r="M56" s="182">
        <v>18.079999999999998</v>
      </c>
      <c r="N56" s="182">
        <v>1.52</v>
      </c>
      <c r="O56" s="182">
        <v>-679.66</v>
      </c>
      <c r="P56" s="182">
        <v>53.55</v>
      </c>
      <c r="Q56" s="186">
        <v>8793.91</v>
      </c>
    </row>
    <row r="57" spans="1:17" ht="20.25" customHeight="1">
      <c r="A57" s="133" t="s">
        <v>467</v>
      </c>
      <c r="B57" s="182">
        <v>3687.34</v>
      </c>
      <c r="C57" s="182">
        <v>354.1</v>
      </c>
      <c r="D57" s="182">
        <v>1094.22</v>
      </c>
      <c r="E57" s="182">
        <v>0</v>
      </c>
      <c r="F57" s="182">
        <v>5375.05</v>
      </c>
      <c r="G57" s="182">
        <v>4280.83</v>
      </c>
      <c r="H57" s="182">
        <v>7614.07</v>
      </c>
      <c r="I57" s="182">
        <v>0</v>
      </c>
      <c r="J57" s="184">
        <v>7614.07</v>
      </c>
      <c r="K57" s="182">
        <v>7647.39</v>
      </c>
      <c r="L57" s="182">
        <v>21.5</v>
      </c>
      <c r="M57" s="182">
        <v>17.22</v>
      </c>
      <c r="N57" s="182">
        <v>2.1800000000000002</v>
      </c>
      <c r="O57" s="182">
        <v>-1189.57</v>
      </c>
      <c r="P57" s="182">
        <v>51.91</v>
      </c>
      <c r="Q57" s="186">
        <v>8726.86</v>
      </c>
    </row>
    <row r="58" spans="1:17" ht="20.25" customHeight="1">
      <c r="A58" s="133" t="s">
        <v>468</v>
      </c>
      <c r="B58" s="182">
        <v>4065.36</v>
      </c>
      <c r="C58" s="182">
        <v>396.28</v>
      </c>
      <c r="D58" s="182">
        <v>1195.8699999999999</v>
      </c>
      <c r="E58" s="182">
        <v>0</v>
      </c>
      <c r="F58" s="182">
        <v>4941.76</v>
      </c>
      <c r="G58" s="182">
        <v>3745.89</v>
      </c>
      <c r="H58" s="182">
        <v>7414.97</v>
      </c>
      <c r="I58" s="182">
        <v>0</v>
      </c>
      <c r="J58" s="184">
        <v>7414.97</v>
      </c>
      <c r="K58" s="182">
        <v>7432.01</v>
      </c>
      <c r="L58" s="182">
        <v>10.87</v>
      </c>
      <c r="M58" s="182">
        <v>17.79</v>
      </c>
      <c r="N58" s="182">
        <v>7.22</v>
      </c>
      <c r="O58" s="182">
        <v>620.79</v>
      </c>
      <c r="P58" s="182">
        <v>49.11</v>
      </c>
      <c r="Q58" s="186">
        <v>6708.34</v>
      </c>
    </row>
    <row r="59" spans="1:17" ht="20.25" customHeight="1">
      <c r="A59" s="133" t="s">
        <v>469</v>
      </c>
      <c r="B59" s="182">
        <v>3509.81</v>
      </c>
      <c r="C59" s="182">
        <v>370.36</v>
      </c>
      <c r="D59" s="182">
        <v>1287.1400000000001</v>
      </c>
      <c r="E59" s="182">
        <v>0</v>
      </c>
      <c r="F59" s="182">
        <v>4395.59</v>
      </c>
      <c r="G59" s="182">
        <v>3108.45</v>
      </c>
      <c r="H59" s="182">
        <v>6247.91</v>
      </c>
      <c r="I59" s="182">
        <v>0</v>
      </c>
      <c r="J59" s="184">
        <v>6247.91</v>
      </c>
      <c r="K59" s="182">
        <v>6286.99</v>
      </c>
      <c r="L59" s="182">
        <v>10.65</v>
      </c>
      <c r="M59" s="182">
        <v>26.74</v>
      </c>
      <c r="N59" s="182">
        <v>3.95</v>
      </c>
      <c r="O59" s="182">
        <v>-260.08</v>
      </c>
      <c r="P59" s="182">
        <v>44.45</v>
      </c>
      <c r="Q59" s="186">
        <v>6434.48</v>
      </c>
    </row>
    <row r="60" spans="1:17" ht="20.25" customHeight="1">
      <c r="A60" s="133" t="s">
        <v>470</v>
      </c>
      <c r="B60" s="182">
        <v>3394.42</v>
      </c>
      <c r="C60" s="182">
        <v>364.14</v>
      </c>
      <c r="D60" s="182">
        <v>1212.3900000000001</v>
      </c>
      <c r="E60" s="182">
        <v>0</v>
      </c>
      <c r="F60" s="182">
        <v>3958.28</v>
      </c>
      <c r="G60" s="182">
        <v>2745.89</v>
      </c>
      <c r="H60" s="182">
        <v>5776.17</v>
      </c>
      <c r="I60" s="182">
        <v>0</v>
      </c>
      <c r="J60" s="184">
        <v>5776.17</v>
      </c>
      <c r="K60" s="182">
        <v>5795.74</v>
      </c>
      <c r="L60" s="182">
        <v>11.95</v>
      </c>
      <c r="M60" s="182">
        <v>21.65</v>
      </c>
      <c r="N60" s="182">
        <v>6.22</v>
      </c>
      <c r="O60" s="182">
        <v>422.7</v>
      </c>
      <c r="P60" s="182">
        <v>43.29</v>
      </c>
      <c r="Q60" s="186">
        <v>5268.19</v>
      </c>
    </row>
    <row r="61" spans="1:17" ht="20.25" customHeight="1">
      <c r="A61" s="133" t="s">
        <v>471</v>
      </c>
      <c r="B61" s="182">
        <v>3187.64</v>
      </c>
      <c r="C61" s="182">
        <v>349.95</v>
      </c>
      <c r="D61" s="182">
        <v>1044.96</v>
      </c>
      <c r="E61" s="182">
        <v>0</v>
      </c>
      <c r="F61" s="182">
        <v>3180.73</v>
      </c>
      <c r="G61" s="182">
        <v>2135.77</v>
      </c>
      <c r="H61" s="182">
        <v>4973.46</v>
      </c>
      <c r="I61" s="182">
        <v>0</v>
      </c>
      <c r="J61" s="184">
        <v>4973.46</v>
      </c>
      <c r="K61" s="182">
        <v>4987.95</v>
      </c>
      <c r="L61" s="182">
        <v>6.38</v>
      </c>
      <c r="M61" s="182">
        <v>16.690000000000001</v>
      </c>
      <c r="N61" s="182">
        <v>9.8699999999999992</v>
      </c>
      <c r="O61" s="182">
        <v>698.34</v>
      </c>
      <c r="P61" s="182">
        <v>43.98</v>
      </c>
      <c r="Q61" s="186">
        <v>4195.74</v>
      </c>
    </row>
    <row r="62" spans="1:17" ht="20.25" customHeight="1">
      <c r="A62" s="133" t="s">
        <v>472</v>
      </c>
      <c r="B62" s="182">
        <v>2953.63</v>
      </c>
      <c r="C62" s="182">
        <v>348.31</v>
      </c>
      <c r="D62" s="182">
        <v>1607.95</v>
      </c>
      <c r="E62" s="182">
        <v>0</v>
      </c>
      <c r="F62" s="182">
        <v>3421.19</v>
      </c>
      <c r="G62" s="182">
        <v>1813.24</v>
      </c>
      <c r="H62" s="182">
        <v>4418.5600000000004</v>
      </c>
      <c r="I62" s="182">
        <v>0</v>
      </c>
      <c r="J62" s="184">
        <v>4418.5600000000004</v>
      </c>
      <c r="K62" s="182">
        <v>4411.17</v>
      </c>
      <c r="L62" s="182">
        <v>7.53</v>
      </c>
      <c r="M62" s="182">
        <v>11.2</v>
      </c>
      <c r="N62" s="182">
        <v>8.5</v>
      </c>
      <c r="O62" s="182">
        <v>550.12</v>
      </c>
      <c r="P62" s="182">
        <v>49.79</v>
      </c>
      <c r="Q62" s="186">
        <v>3772.78</v>
      </c>
    </row>
    <row r="63" spans="1:17" ht="20.25" customHeight="1">
      <c r="A63" s="133" t="s">
        <v>473</v>
      </c>
      <c r="B63" s="182">
        <v>2853</v>
      </c>
      <c r="C63" s="182">
        <v>319.26</v>
      </c>
      <c r="D63" s="182">
        <v>1791.47</v>
      </c>
      <c r="E63" s="182">
        <v>0</v>
      </c>
      <c r="F63" s="182">
        <v>3227.75</v>
      </c>
      <c r="G63" s="182">
        <v>1436.28</v>
      </c>
      <c r="H63" s="182">
        <v>3970.02</v>
      </c>
      <c r="I63" s="182">
        <v>0</v>
      </c>
      <c r="J63" s="184">
        <v>3970.02</v>
      </c>
      <c r="K63" s="182">
        <v>3993.74</v>
      </c>
      <c r="L63" s="182">
        <v>8.43</v>
      </c>
      <c r="M63" s="182">
        <v>25.88</v>
      </c>
      <c r="N63" s="182">
        <v>5.23</v>
      </c>
      <c r="O63" s="182">
        <v>435.73</v>
      </c>
      <c r="P63" s="182">
        <v>50.79</v>
      </c>
      <c r="Q63" s="186">
        <v>3441.71</v>
      </c>
    </row>
    <row r="64" spans="1:17" ht="20.25" customHeight="1">
      <c r="A64" s="133" t="s">
        <v>474</v>
      </c>
      <c r="B64" s="182">
        <v>2339.65</v>
      </c>
      <c r="C64" s="182">
        <v>279.08</v>
      </c>
      <c r="D64" s="182">
        <v>758.06</v>
      </c>
      <c r="E64" s="182">
        <v>0</v>
      </c>
      <c r="F64" s="182">
        <v>2359.19</v>
      </c>
      <c r="G64" s="182">
        <v>1601.13</v>
      </c>
      <c r="H64" s="182">
        <v>3661.7</v>
      </c>
      <c r="I64" s="182">
        <v>0</v>
      </c>
      <c r="J64" s="184">
        <v>3661.7</v>
      </c>
      <c r="K64" s="182">
        <v>3676.17</v>
      </c>
      <c r="L64" s="182">
        <v>2.2799999999999998</v>
      </c>
      <c r="M64" s="182">
        <v>10.61</v>
      </c>
      <c r="N64" s="182">
        <v>4.51</v>
      </c>
      <c r="O64" s="182">
        <v>-229.07</v>
      </c>
      <c r="P64" s="182">
        <v>42.92</v>
      </c>
      <c r="Q64" s="186">
        <v>3834.43</v>
      </c>
    </row>
    <row r="65" spans="1:17" ht="20.25" customHeight="1">
      <c r="A65" s="133" t="s">
        <v>475</v>
      </c>
      <c r="B65" s="182">
        <v>3167.08</v>
      </c>
      <c r="C65" s="182">
        <v>324.02</v>
      </c>
      <c r="D65" s="182">
        <v>741.91</v>
      </c>
      <c r="E65" s="182">
        <v>0</v>
      </c>
      <c r="F65" s="182">
        <v>4211.1499999999996</v>
      </c>
      <c r="G65" s="182">
        <v>3469.24</v>
      </c>
      <c r="H65" s="182">
        <v>6312.3</v>
      </c>
      <c r="I65" s="182">
        <v>0</v>
      </c>
      <c r="J65" s="184">
        <v>6312.3</v>
      </c>
      <c r="K65" s="182">
        <v>6350.06</v>
      </c>
      <c r="L65" s="182">
        <v>11.62</v>
      </c>
      <c r="M65" s="182">
        <v>6.67</v>
      </c>
      <c r="N65" s="182">
        <v>1.19</v>
      </c>
      <c r="O65" s="182">
        <v>219.18</v>
      </c>
      <c r="P65" s="182">
        <v>43.47</v>
      </c>
      <c r="Q65" s="186">
        <v>6061.27</v>
      </c>
    </row>
    <row r="66" spans="1:17" ht="20.25" customHeight="1">
      <c r="A66" s="133" t="s">
        <v>476</v>
      </c>
      <c r="B66" s="182">
        <v>3270.65</v>
      </c>
      <c r="C66" s="182">
        <v>334.05</v>
      </c>
      <c r="D66" s="182">
        <v>640.13</v>
      </c>
      <c r="E66" s="182">
        <v>0</v>
      </c>
      <c r="F66" s="182">
        <v>5098.21</v>
      </c>
      <c r="G66" s="182">
        <v>4458.09</v>
      </c>
      <c r="H66" s="182">
        <v>7394.69</v>
      </c>
      <c r="I66" s="182">
        <v>0</v>
      </c>
      <c r="J66" s="184">
        <v>7394.69</v>
      </c>
      <c r="K66" s="182">
        <v>7399.56</v>
      </c>
      <c r="L66" s="182">
        <v>18.88</v>
      </c>
      <c r="M66" s="182">
        <v>12.54</v>
      </c>
      <c r="N66" s="182">
        <v>1.04</v>
      </c>
      <c r="O66" s="182">
        <v>-176.26</v>
      </c>
      <c r="P66" s="182">
        <v>44.26</v>
      </c>
      <c r="Q66" s="186">
        <v>7486.56</v>
      </c>
    </row>
    <row r="67" spans="1:17" ht="20.25" customHeight="1">
      <c r="A67" s="133" t="s">
        <v>477</v>
      </c>
      <c r="B67" s="182">
        <v>3243.19</v>
      </c>
      <c r="C67" s="182">
        <v>365.83</v>
      </c>
      <c r="D67" s="182">
        <v>716.35</v>
      </c>
      <c r="E67" s="182">
        <v>0</v>
      </c>
      <c r="F67" s="182">
        <v>6118.2</v>
      </c>
      <c r="G67" s="182">
        <v>5401.85</v>
      </c>
      <c r="H67" s="182">
        <v>8279.2099999999991</v>
      </c>
      <c r="I67" s="182">
        <v>0</v>
      </c>
      <c r="J67" s="184">
        <v>8279.2099999999991</v>
      </c>
      <c r="K67" s="182">
        <v>8296.66</v>
      </c>
      <c r="L67" s="182">
        <v>26.58</v>
      </c>
      <c r="M67" s="182">
        <v>18.12</v>
      </c>
      <c r="N67" s="182">
        <v>3.04</v>
      </c>
      <c r="O67" s="182">
        <v>-433.24</v>
      </c>
      <c r="P67" s="182">
        <v>42.25</v>
      </c>
      <c r="Q67" s="186">
        <v>8621.7800000000007</v>
      </c>
    </row>
    <row r="68" spans="1:17" ht="20.25" customHeight="1">
      <c r="A68" s="133" t="s">
        <v>478</v>
      </c>
      <c r="B68" s="182">
        <v>3515.47</v>
      </c>
      <c r="C68" s="182">
        <v>372.93</v>
      </c>
      <c r="D68" s="182">
        <v>737.81</v>
      </c>
      <c r="E68" s="182">
        <v>0</v>
      </c>
      <c r="F68" s="182">
        <v>5640.25</v>
      </c>
      <c r="G68" s="182">
        <v>4902.45</v>
      </c>
      <c r="H68" s="182">
        <v>8044.98</v>
      </c>
      <c r="I68" s="182">
        <v>0</v>
      </c>
      <c r="J68" s="184">
        <v>8044.98</v>
      </c>
      <c r="K68" s="182">
        <v>8040.85</v>
      </c>
      <c r="L68" s="182">
        <v>26.62</v>
      </c>
      <c r="M68" s="182">
        <v>9.68</v>
      </c>
      <c r="N68" s="182">
        <v>1.38</v>
      </c>
      <c r="O68" s="182">
        <v>-1319.78</v>
      </c>
      <c r="P68" s="182">
        <v>47.17</v>
      </c>
      <c r="Q68" s="186">
        <v>9266.08</v>
      </c>
    </row>
    <row r="69" spans="1:17" ht="20.25" customHeight="1">
      <c r="A69" s="133" t="s">
        <v>479</v>
      </c>
      <c r="B69" s="182">
        <v>3122.31</v>
      </c>
      <c r="C69" s="182">
        <v>336.96</v>
      </c>
      <c r="D69" s="182">
        <v>596.03</v>
      </c>
      <c r="E69" s="182">
        <v>0</v>
      </c>
      <c r="F69" s="182">
        <v>5010.8100000000004</v>
      </c>
      <c r="G69" s="182">
        <v>4414.7700000000004</v>
      </c>
      <c r="H69" s="182">
        <v>7200.12</v>
      </c>
      <c r="I69" s="182">
        <v>0</v>
      </c>
      <c r="J69" s="184">
        <v>7200.12</v>
      </c>
      <c r="K69" s="182">
        <v>7206.16</v>
      </c>
      <c r="L69" s="182">
        <v>27.97</v>
      </c>
      <c r="M69" s="182">
        <v>6.47</v>
      </c>
      <c r="N69" s="182">
        <v>1.22</v>
      </c>
      <c r="O69" s="182">
        <v>-1622.05</v>
      </c>
      <c r="P69" s="182">
        <v>39.07</v>
      </c>
      <c r="Q69" s="186">
        <v>8747</v>
      </c>
    </row>
    <row r="70" spans="1:17" ht="20.25" customHeight="1">
      <c r="A70" s="133" t="s">
        <v>480</v>
      </c>
      <c r="B70" s="182">
        <v>3345.97</v>
      </c>
      <c r="C70" s="182">
        <v>380.54</v>
      </c>
      <c r="D70" s="182">
        <v>626.64</v>
      </c>
      <c r="E70" s="182">
        <v>0</v>
      </c>
      <c r="F70" s="182">
        <v>6374.4</v>
      </c>
      <c r="G70" s="182">
        <v>5747.76</v>
      </c>
      <c r="H70" s="182">
        <v>8713.2000000000007</v>
      </c>
      <c r="I70" s="182">
        <v>0</v>
      </c>
      <c r="J70" s="184">
        <v>8713.2000000000007</v>
      </c>
      <c r="K70" s="182">
        <v>8721.14</v>
      </c>
      <c r="L70" s="182">
        <v>28.63</v>
      </c>
      <c r="M70" s="182">
        <v>5.82</v>
      </c>
      <c r="N70" s="182">
        <v>0.79</v>
      </c>
      <c r="O70" s="182">
        <v>-766.29</v>
      </c>
      <c r="P70" s="182">
        <v>38.81</v>
      </c>
      <c r="Q70" s="186">
        <v>9407.5400000000009</v>
      </c>
    </row>
    <row r="71" spans="1:17" ht="20.25" customHeight="1">
      <c r="A71" s="133" t="s">
        <v>481</v>
      </c>
      <c r="B71" s="182">
        <v>3320.47</v>
      </c>
      <c r="C71" s="182">
        <v>361.2</v>
      </c>
      <c r="D71" s="182">
        <v>831.96</v>
      </c>
      <c r="E71" s="182">
        <v>0</v>
      </c>
      <c r="F71" s="182">
        <v>4958.59</v>
      </c>
      <c r="G71" s="182">
        <v>4126.63</v>
      </c>
      <c r="H71" s="182">
        <v>7085.9</v>
      </c>
      <c r="I71" s="182">
        <v>0</v>
      </c>
      <c r="J71" s="184">
        <v>7085.9</v>
      </c>
      <c r="K71" s="182">
        <v>7099.6</v>
      </c>
      <c r="L71" s="182">
        <v>15.75</v>
      </c>
      <c r="M71" s="182">
        <v>17.27</v>
      </c>
      <c r="N71" s="182">
        <v>0</v>
      </c>
      <c r="O71" s="182">
        <v>479.72</v>
      </c>
      <c r="P71" s="182">
        <v>53.66</v>
      </c>
      <c r="Q71" s="186">
        <v>6515.94</v>
      </c>
    </row>
    <row r="72" spans="1:17" ht="20.25" customHeight="1">
      <c r="A72" s="133" t="s">
        <v>482</v>
      </c>
      <c r="B72" s="182">
        <v>3481.47</v>
      </c>
      <c r="C72" s="182">
        <v>378.52</v>
      </c>
      <c r="D72" s="182">
        <v>1114.69</v>
      </c>
      <c r="E72" s="182">
        <v>0</v>
      </c>
      <c r="F72" s="182">
        <v>3723.08</v>
      </c>
      <c r="G72" s="182">
        <v>2608.39</v>
      </c>
      <c r="H72" s="182">
        <v>5711.35</v>
      </c>
      <c r="I72" s="182">
        <v>0</v>
      </c>
      <c r="J72" s="184">
        <v>5711.35</v>
      </c>
      <c r="K72" s="182">
        <v>5767.12</v>
      </c>
      <c r="L72" s="182">
        <v>8.76</v>
      </c>
      <c r="M72" s="182">
        <v>21.53</v>
      </c>
      <c r="N72" s="182">
        <v>10.86</v>
      </c>
      <c r="O72" s="182">
        <v>630.32000000000005</v>
      </c>
      <c r="P72" s="182">
        <v>49.78</v>
      </c>
      <c r="Q72" s="186">
        <v>5024.1099999999997</v>
      </c>
    </row>
    <row r="73" spans="1:17" ht="20.25" customHeight="1">
      <c r="A73" s="133" t="s">
        <v>483</v>
      </c>
      <c r="B73" s="182">
        <v>3139.38</v>
      </c>
      <c r="C73" s="182">
        <v>342.64</v>
      </c>
      <c r="D73" s="182">
        <v>1431.17</v>
      </c>
      <c r="E73" s="182">
        <v>0</v>
      </c>
      <c r="F73" s="182">
        <v>3745.56</v>
      </c>
      <c r="G73" s="182">
        <v>2314.39</v>
      </c>
      <c r="H73" s="182">
        <v>5111.13</v>
      </c>
      <c r="I73" s="182">
        <v>0</v>
      </c>
      <c r="J73" s="184">
        <v>5111.13</v>
      </c>
      <c r="K73" s="182">
        <v>5130.08</v>
      </c>
      <c r="L73" s="182">
        <v>6.84</v>
      </c>
      <c r="M73" s="182">
        <v>21.03</v>
      </c>
      <c r="N73" s="182">
        <v>10.71</v>
      </c>
      <c r="O73" s="182">
        <v>1190.5</v>
      </c>
      <c r="P73" s="182">
        <v>47.96</v>
      </c>
      <c r="Q73" s="186">
        <v>3831.71</v>
      </c>
    </row>
    <row r="74" spans="1:17" ht="20.25" customHeight="1">
      <c r="A74" s="133" t="s">
        <v>484</v>
      </c>
      <c r="B74" s="182">
        <v>2759.52</v>
      </c>
      <c r="C74" s="182">
        <v>302.33999999999997</v>
      </c>
      <c r="D74" s="182">
        <v>1153.68</v>
      </c>
      <c r="E74" s="182">
        <v>0</v>
      </c>
      <c r="F74" s="182">
        <v>2676.15</v>
      </c>
      <c r="G74" s="182">
        <v>1522.47</v>
      </c>
      <c r="H74" s="182">
        <v>3979.65</v>
      </c>
      <c r="I74" s="182">
        <v>0</v>
      </c>
      <c r="J74" s="184">
        <v>3979.65</v>
      </c>
      <c r="K74" s="182">
        <v>3983.48</v>
      </c>
      <c r="L74" s="182">
        <v>6.23</v>
      </c>
      <c r="M74" s="182">
        <v>10.9</v>
      </c>
      <c r="N74" s="182">
        <v>11.48</v>
      </c>
      <c r="O74" s="182">
        <v>639.66999999999996</v>
      </c>
      <c r="P74" s="182">
        <v>49.77</v>
      </c>
      <c r="Q74" s="186">
        <v>3254.42</v>
      </c>
    </row>
    <row r="75" spans="1:17" ht="20.25" customHeight="1">
      <c r="A75" s="133" t="s">
        <v>485</v>
      </c>
      <c r="B75" s="182">
        <v>2475.19</v>
      </c>
      <c r="C75" s="182">
        <v>282.31</v>
      </c>
      <c r="D75" s="182">
        <v>765.17</v>
      </c>
      <c r="E75" s="182">
        <v>0</v>
      </c>
      <c r="F75" s="182">
        <v>2280.04</v>
      </c>
      <c r="G75" s="182">
        <v>1514.87</v>
      </c>
      <c r="H75" s="182">
        <v>3707.75</v>
      </c>
      <c r="I75" s="182">
        <v>0</v>
      </c>
      <c r="J75" s="184">
        <v>3707.75</v>
      </c>
      <c r="K75" s="182">
        <v>3714.38</v>
      </c>
      <c r="L75" s="182">
        <v>5.64</v>
      </c>
      <c r="M75" s="182">
        <v>8.81</v>
      </c>
      <c r="N75" s="182">
        <v>11.17</v>
      </c>
      <c r="O75" s="182">
        <v>605.6</v>
      </c>
      <c r="P75" s="182">
        <v>30.63</v>
      </c>
      <c r="Q75" s="186">
        <v>3043.51</v>
      </c>
    </row>
    <row r="76" spans="1:17" ht="20.25" customHeight="1">
      <c r="A76" s="133" t="s">
        <v>486</v>
      </c>
      <c r="B76" s="182">
        <v>2659.11</v>
      </c>
      <c r="C76" s="182">
        <v>283</v>
      </c>
      <c r="D76" s="182">
        <v>793.55</v>
      </c>
      <c r="E76" s="182">
        <v>0</v>
      </c>
      <c r="F76" s="182">
        <v>2381.9</v>
      </c>
      <c r="G76" s="182">
        <v>1588.35</v>
      </c>
      <c r="H76" s="182">
        <v>3964.46</v>
      </c>
      <c r="I76" s="182">
        <v>0</v>
      </c>
      <c r="J76" s="184">
        <v>3964.46</v>
      </c>
      <c r="K76" s="182">
        <v>3970.42</v>
      </c>
      <c r="L76" s="182">
        <v>7.29</v>
      </c>
      <c r="M76" s="182">
        <v>6.58</v>
      </c>
      <c r="N76" s="182">
        <v>3.36</v>
      </c>
      <c r="O76" s="182">
        <v>98.59</v>
      </c>
      <c r="P76" s="182">
        <v>40.200000000000003</v>
      </c>
      <c r="Q76" s="186">
        <v>3807.89</v>
      </c>
    </row>
    <row r="77" spans="1:17" ht="20.25" customHeight="1">
      <c r="A77" s="133" t="s">
        <v>487</v>
      </c>
      <c r="B77" s="182">
        <v>2986.77</v>
      </c>
      <c r="C77" s="182">
        <v>296.16000000000003</v>
      </c>
      <c r="D77" s="182">
        <v>700.75</v>
      </c>
      <c r="E77" s="182">
        <v>0</v>
      </c>
      <c r="F77" s="182">
        <v>3326.39</v>
      </c>
      <c r="G77" s="182">
        <v>2625.64</v>
      </c>
      <c r="H77" s="182">
        <v>5316.25</v>
      </c>
      <c r="I77" s="182">
        <v>0</v>
      </c>
      <c r="J77" s="184">
        <v>5316.25</v>
      </c>
      <c r="K77" s="182">
        <v>5327.74</v>
      </c>
      <c r="L77" s="182">
        <v>9.56</v>
      </c>
      <c r="M77" s="182">
        <v>9.9700000000000006</v>
      </c>
      <c r="N77" s="182">
        <v>5.1100000000000003</v>
      </c>
      <c r="O77" s="182">
        <v>401.94</v>
      </c>
      <c r="P77" s="182">
        <v>39.33</v>
      </c>
      <c r="Q77" s="186">
        <v>4851.88</v>
      </c>
    </row>
    <row r="78" spans="1:17" ht="20.25" customHeight="1">
      <c r="A78" s="133" t="s">
        <v>488</v>
      </c>
      <c r="B78" s="182">
        <v>3144.17</v>
      </c>
      <c r="C78" s="182">
        <v>317.81</v>
      </c>
      <c r="D78" s="182">
        <v>592.48</v>
      </c>
      <c r="E78" s="182">
        <v>0</v>
      </c>
      <c r="F78" s="182">
        <v>5172.6400000000003</v>
      </c>
      <c r="G78" s="182">
        <v>4580.1499999999996</v>
      </c>
      <c r="H78" s="182">
        <v>7406.51</v>
      </c>
      <c r="I78" s="182">
        <v>0</v>
      </c>
      <c r="J78" s="184">
        <v>7406.51</v>
      </c>
      <c r="K78" s="182">
        <v>7454.82</v>
      </c>
      <c r="L78" s="182">
        <v>16.95</v>
      </c>
      <c r="M78" s="182">
        <v>15.42</v>
      </c>
      <c r="N78" s="182">
        <v>1.64</v>
      </c>
      <c r="O78" s="182">
        <v>-117.32</v>
      </c>
      <c r="P78" s="182">
        <v>45.89</v>
      </c>
      <c r="Q78" s="186">
        <v>7476.85</v>
      </c>
    </row>
    <row r="79" spans="1:17" ht="20.25" customHeight="1">
      <c r="A79" s="133" t="s">
        <v>489</v>
      </c>
      <c r="B79" s="182">
        <v>3358.26</v>
      </c>
      <c r="C79" s="182">
        <v>330.64</v>
      </c>
      <c r="D79" s="182">
        <v>514.22</v>
      </c>
      <c r="E79" s="182">
        <v>0</v>
      </c>
      <c r="F79" s="182">
        <v>4955.55</v>
      </c>
      <c r="G79" s="182">
        <v>4441.33</v>
      </c>
      <c r="H79" s="182">
        <v>7468.94</v>
      </c>
      <c r="I79" s="182">
        <v>0</v>
      </c>
      <c r="J79" s="184">
        <v>7468.94</v>
      </c>
      <c r="K79" s="182">
        <v>7475.61</v>
      </c>
      <c r="L79" s="182">
        <v>24.82</v>
      </c>
      <c r="M79" s="182">
        <v>5.44</v>
      </c>
      <c r="N79" s="182">
        <v>1.23</v>
      </c>
      <c r="O79" s="182">
        <v>-321.12</v>
      </c>
      <c r="P79" s="182">
        <v>40.75</v>
      </c>
      <c r="Q79" s="186">
        <v>7719.05</v>
      </c>
    </row>
    <row r="80" spans="1:17" ht="20.25" customHeight="1">
      <c r="A80" s="133" t="s">
        <v>490</v>
      </c>
      <c r="B80" s="182">
        <v>3528.71</v>
      </c>
      <c r="C80" s="182">
        <v>335.21</v>
      </c>
      <c r="D80" s="182">
        <v>545.02</v>
      </c>
      <c r="E80" s="182">
        <v>0</v>
      </c>
      <c r="F80" s="182">
        <v>4826.03</v>
      </c>
      <c r="G80" s="182">
        <v>4281.01</v>
      </c>
      <c r="H80" s="182">
        <v>7474.5</v>
      </c>
      <c r="I80" s="182">
        <v>0.15</v>
      </c>
      <c r="J80" s="184">
        <v>7474.66</v>
      </c>
      <c r="K80" s="182">
        <v>7479.09</v>
      </c>
      <c r="L80" s="182">
        <v>21.96</v>
      </c>
      <c r="M80" s="182">
        <v>4.83</v>
      </c>
      <c r="N80" s="182">
        <v>1.5</v>
      </c>
      <c r="O80" s="182">
        <v>-757.88</v>
      </c>
      <c r="P80" s="182">
        <v>44.37</v>
      </c>
      <c r="Q80" s="186">
        <v>8159.47</v>
      </c>
    </row>
    <row r="81" spans="1:17" ht="20.25" customHeight="1">
      <c r="A81" s="133" t="s">
        <v>491</v>
      </c>
      <c r="B81" s="182">
        <v>3229.28</v>
      </c>
      <c r="C81" s="182">
        <v>317.60000000000002</v>
      </c>
      <c r="D81" s="182">
        <v>560.25</v>
      </c>
      <c r="E81" s="182">
        <v>0</v>
      </c>
      <c r="F81" s="182">
        <v>4262.1099999999997</v>
      </c>
      <c r="G81" s="182">
        <v>3701.86</v>
      </c>
      <c r="H81" s="182">
        <v>6613.54</v>
      </c>
      <c r="I81" s="182">
        <v>0.13</v>
      </c>
      <c r="J81" s="184">
        <v>6613.67</v>
      </c>
      <c r="K81" s="182">
        <v>6621.09</v>
      </c>
      <c r="L81" s="182">
        <v>20.39</v>
      </c>
      <c r="M81" s="182">
        <v>5.16</v>
      </c>
      <c r="N81" s="182">
        <v>1.23</v>
      </c>
      <c r="O81" s="182">
        <v>-718.65</v>
      </c>
      <c r="P81" s="182">
        <v>40.770000000000003</v>
      </c>
      <c r="Q81" s="186">
        <v>7267.01</v>
      </c>
    </row>
    <row r="82" spans="1:17" ht="20.25" customHeight="1">
      <c r="A82" s="133" t="s">
        <v>492</v>
      </c>
      <c r="B82" s="182">
        <v>3464.08</v>
      </c>
      <c r="C82" s="182">
        <v>364.27</v>
      </c>
      <c r="D82" s="182">
        <v>906.45</v>
      </c>
      <c r="E82" s="182">
        <v>0</v>
      </c>
      <c r="F82" s="182">
        <v>4301.3</v>
      </c>
      <c r="G82" s="182">
        <v>3394.85</v>
      </c>
      <c r="H82" s="182">
        <v>6494.65</v>
      </c>
      <c r="I82" s="182">
        <v>0.17</v>
      </c>
      <c r="J82" s="184">
        <v>6494.82</v>
      </c>
      <c r="K82" s="182">
        <v>6523.32</v>
      </c>
      <c r="L82" s="182">
        <v>13.11</v>
      </c>
      <c r="M82" s="182">
        <v>7.49</v>
      </c>
      <c r="N82" s="182">
        <v>4.96</v>
      </c>
      <c r="O82" s="182">
        <v>-91.75</v>
      </c>
      <c r="P82" s="182">
        <v>41.7</v>
      </c>
      <c r="Q82" s="186">
        <v>6540.32</v>
      </c>
    </row>
    <row r="83" spans="1:17" ht="20.25" customHeight="1">
      <c r="A83" s="133" t="s">
        <v>493</v>
      </c>
      <c r="B83" s="182">
        <v>3347.36</v>
      </c>
      <c r="C83" s="182">
        <v>344.45</v>
      </c>
      <c r="D83" s="182">
        <v>1090.96</v>
      </c>
      <c r="E83" s="182">
        <v>0</v>
      </c>
      <c r="F83" s="182">
        <v>3422.08</v>
      </c>
      <c r="G83" s="182">
        <v>2331.12</v>
      </c>
      <c r="H83" s="182">
        <v>5334.03</v>
      </c>
      <c r="I83" s="182">
        <v>0.18</v>
      </c>
      <c r="J83" s="184">
        <v>5334.21</v>
      </c>
      <c r="K83" s="182">
        <v>5349.6</v>
      </c>
      <c r="L83" s="182">
        <v>7.63</v>
      </c>
      <c r="M83" s="182">
        <v>17.12</v>
      </c>
      <c r="N83" s="182">
        <v>8.52</v>
      </c>
      <c r="O83" s="182">
        <v>443.63</v>
      </c>
      <c r="P83" s="182">
        <v>36.4</v>
      </c>
      <c r="Q83" s="186">
        <v>4819.1000000000004</v>
      </c>
    </row>
    <row r="84" spans="1:17" ht="20.25" customHeight="1">
      <c r="A84" s="133" t="s">
        <v>494</v>
      </c>
      <c r="B84" s="182">
        <v>3352.26</v>
      </c>
      <c r="C84" s="182">
        <v>349.85</v>
      </c>
      <c r="D84" s="182">
        <v>1473.37</v>
      </c>
      <c r="E84" s="182">
        <v>0</v>
      </c>
      <c r="F84" s="182">
        <v>3326.75</v>
      </c>
      <c r="G84" s="182">
        <v>1853.39</v>
      </c>
      <c r="H84" s="182">
        <v>4855.8</v>
      </c>
      <c r="I84" s="182">
        <v>0.19</v>
      </c>
      <c r="J84" s="184">
        <v>4855.99</v>
      </c>
      <c r="K84" s="182">
        <v>4894.34</v>
      </c>
      <c r="L84" s="182">
        <v>7.71</v>
      </c>
      <c r="M84" s="182">
        <v>22.64</v>
      </c>
      <c r="N84" s="182">
        <v>10.06</v>
      </c>
      <c r="O84" s="182">
        <v>406.59</v>
      </c>
      <c r="P84" s="182">
        <v>41.47</v>
      </c>
      <c r="Q84" s="186">
        <v>4383.2</v>
      </c>
    </row>
    <row r="85" spans="1:17" ht="20.25" customHeight="1">
      <c r="A85" s="133" t="s">
        <v>495</v>
      </c>
      <c r="B85" s="182">
        <v>2837.11</v>
      </c>
      <c r="C85" s="182">
        <v>292.02</v>
      </c>
      <c r="D85" s="182">
        <v>1194.1500000000001</v>
      </c>
      <c r="E85" s="182">
        <v>0</v>
      </c>
      <c r="F85" s="182">
        <v>3282.77</v>
      </c>
      <c r="G85" s="182">
        <v>2088.62</v>
      </c>
      <c r="H85" s="182">
        <v>4633.71</v>
      </c>
      <c r="I85" s="182">
        <v>0.17</v>
      </c>
      <c r="J85" s="184">
        <v>4633.88</v>
      </c>
      <c r="K85" s="182">
        <v>4660.3</v>
      </c>
      <c r="L85" s="182">
        <v>5.15</v>
      </c>
      <c r="M85" s="182">
        <v>19.77</v>
      </c>
      <c r="N85" s="182">
        <v>11.23</v>
      </c>
      <c r="O85" s="182">
        <v>780.71</v>
      </c>
      <c r="P85" s="182">
        <v>40.369999999999997</v>
      </c>
      <c r="Q85" s="186">
        <v>3783.22</v>
      </c>
    </row>
    <row r="86" spans="1:17" ht="20.25" customHeight="1">
      <c r="A86" s="133" t="s">
        <v>496</v>
      </c>
      <c r="B86" s="182">
        <v>2913.2</v>
      </c>
      <c r="C86" s="182">
        <v>300.10000000000002</v>
      </c>
      <c r="D86" s="182">
        <v>1347.13</v>
      </c>
      <c r="E86" s="182">
        <v>0</v>
      </c>
      <c r="F86" s="182">
        <v>2994.88</v>
      </c>
      <c r="G86" s="182">
        <v>1647.75</v>
      </c>
      <c r="H86" s="182">
        <v>4260.8599999999997</v>
      </c>
      <c r="I86" s="182">
        <v>0.2</v>
      </c>
      <c r="J86" s="184">
        <v>4261.0600000000004</v>
      </c>
      <c r="K86" s="182">
        <v>4283.8</v>
      </c>
      <c r="L86" s="182">
        <v>6.13</v>
      </c>
      <c r="M86" s="182">
        <v>21.5</v>
      </c>
      <c r="N86" s="182">
        <v>9.42</v>
      </c>
      <c r="O86" s="182">
        <v>404.17</v>
      </c>
      <c r="P86" s="182">
        <v>48.37</v>
      </c>
      <c r="Q86" s="186">
        <v>3772.8</v>
      </c>
    </row>
    <row r="87" spans="1:17" ht="20.25" customHeight="1">
      <c r="A87" s="133" t="s">
        <v>497</v>
      </c>
      <c r="B87" s="182">
        <v>2741.19</v>
      </c>
      <c r="C87" s="182">
        <v>277.8</v>
      </c>
      <c r="D87" s="182">
        <v>1053.78</v>
      </c>
      <c r="E87" s="182">
        <v>0</v>
      </c>
      <c r="F87" s="182">
        <v>2621.29</v>
      </c>
      <c r="G87" s="182">
        <v>1567.51</v>
      </c>
      <c r="H87" s="182">
        <v>4030.91</v>
      </c>
      <c r="I87" s="182">
        <v>0.23</v>
      </c>
      <c r="J87" s="184">
        <v>4031.14</v>
      </c>
      <c r="K87" s="182">
        <v>4054.42</v>
      </c>
      <c r="L87" s="182">
        <v>5.0199999999999996</v>
      </c>
      <c r="M87" s="182">
        <v>20.36</v>
      </c>
      <c r="N87" s="182">
        <v>5.0999999999999996</v>
      </c>
      <c r="O87" s="182">
        <v>166.45</v>
      </c>
      <c r="P87" s="182">
        <v>40.69</v>
      </c>
      <c r="Q87" s="186">
        <v>3796.57</v>
      </c>
    </row>
    <row r="88" spans="1:17" ht="20.25" customHeight="1">
      <c r="A88" s="133" t="s">
        <v>498</v>
      </c>
      <c r="B88" s="182">
        <v>2596.1799999999998</v>
      </c>
      <c r="C88" s="182">
        <v>281.14999999999998</v>
      </c>
      <c r="D88" s="182">
        <v>1180.76</v>
      </c>
      <c r="E88" s="182">
        <v>0</v>
      </c>
      <c r="F88" s="182">
        <v>2688.59</v>
      </c>
      <c r="G88" s="182">
        <v>1507.82</v>
      </c>
      <c r="H88" s="182">
        <v>3822.86</v>
      </c>
      <c r="I88" s="182">
        <v>0.24</v>
      </c>
      <c r="J88" s="184">
        <v>3823.1</v>
      </c>
      <c r="K88" s="182">
        <v>3837.49</v>
      </c>
      <c r="L88" s="182">
        <v>5.6</v>
      </c>
      <c r="M88" s="182">
        <v>12.5</v>
      </c>
      <c r="N88" s="182">
        <v>1.98</v>
      </c>
      <c r="O88" s="182">
        <v>57.15</v>
      </c>
      <c r="P88" s="182">
        <v>38.75</v>
      </c>
      <c r="Q88" s="186">
        <v>3709.26</v>
      </c>
    </row>
    <row r="89" spans="1:17" ht="20.25" customHeight="1">
      <c r="A89" s="133" t="s">
        <v>499</v>
      </c>
      <c r="B89" s="182">
        <v>3099.72</v>
      </c>
      <c r="C89" s="182">
        <v>315.54000000000002</v>
      </c>
      <c r="D89" s="182">
        <v>989.87</v>
      </c>
      <c r="E89" s="182">
        <v>0</v>
      </c>
      <c r="F89" s="182">
        <v>3427.05</v>
      </c>
      <c r="G89" s="182">
        <v>2437.1799999999998</v>
      </c>
      <c r="H89" s="182">
        <v>5221.37</v>
      </c>
      <c r="I89" s="182">
        <v>0.42</v>
      </c>
      <c r="J89" s="184">
        <v>5221.79</v>
      </c>
      <c r="K89" s="182">
        <v>5244.5</v>
      </c>
      <c r="L89" s="182">
        <v>8.8699999999999992</v>
      </c>
      <c r="M89" s="182">
        <v>6.04</v>
      </c>
      <c r="N89" s="182">
        <v>1.98</v>
      </c>
      <c r="O89" s="182">
        <v>155.81</v>
      </c>
      <c r="P89" s="182">
        <v>42.92</v>
      </c>
      <c r="Q89" s="186">
        <v>5022.96</v>
      </c>
    </row>
    <row r="90" spans="1:17" ht="20.25" customHeight="1">
      <c r="A90" s="133" t="s">
        <v>500</v>
      </c>
      <c r="B90" s="182">
        <v>3261.06</v>
      </c>
      <c r="C90" s="182">
        <v>338.68</v>
      </c>
      <c r="D90" s="182">
        <v>550.09</v>
      </c>
      <c r="E90" s="182">
        <v>0</v>
      </c>
      <c r="F90" s="182">
        <v>4205.26</v>
      </c>
      <c r="G90" s="182">
        <v>3655.17</v>
      </c>
      <c r="H90" s="182">
        <v>6577.54</v>
      </c>
      <c r="I90" s="182">
        <v>0.59</v>
      </c>
      <c r="J90" s="184">
        <v>6578.13</v>
      </c>
      <c r="K90" s="182">
        <v>6581.12</v>
      </c>
      <c r="L90" s="182">
        <v>10.96</v>
      </c>
      <c r="M90" s="182">
        <v>15.06</v>
      </c>
      <c r="N90" s="182">
        <v>1.98</v>
      </c>
      <c r="O90" s="182">
        <v>-166.31</v>
      </c>
      <c r="P90" s="182">
        <v>34.86</v>
      </c>
      <c r="Q90" s="186">
        <v>6669.59</v>
      </c>
    </row>
    <row r="91" spans="1:17" ht="20.25" customHeight="1">
      <c r="A91" s="133" t="s">
        <v>501</v>
      </c>
      <c r="B91" s="182">
        <v>3309.75</v>
      </c>
      <c r="C91" s="182">
        <v>364.71</v>
      </c>
      <c r="D91" s="182">
        <v>564.14</v>
      </c>
      <c r="E91" s="182">
        <v>0</v>
      </c>
      <c r="F91" s="182">
        <v>5216.66</v>
      </c>
      <c r="G91" s="182">
        <v>4652.5200000000004</v>
      </c>
      <c r="H91" s="182">
        <v>7597.56</v>
      </c>
      <c r="I91" s="182">
        <v>0.76</v>
      </c>
      <c r="J91" s="184">
        <v>7598.32</v>
      </c>
      <c r="K91" s="182">
        <v>7646.01</v>
      </c>
      <c r="L91" s="182">
        <v>24.86</v>
      </c>
      <c r="M91" s="182">
        <v>15.28</v>
      </c>
      <c r="N91" s="182">
        <v>1.98</v>
      </c>
      <c r="O91" s="182">
        <v>-524.62</v>
      </c>
      <c r="P91" s="182">
        <v>34.24</v>
      </c>
      <c r="Q91" s="186">
        <v>8078.99</v>
      </c>
    </row>
    <row r="92" spans="1:17" ht="20.25" customHeight="1">
      <c r="A92" s="133" t="s">
        <v>502</v>
      </c>
      <c r="B92" s="182">
        <v>3496.9</v>
      </c>
      <c r="C92" s="182">
        <v>354.25</v>
      </c>
      <c r="D92" s="182">
        <v>764.55</v>
      </c>
      <c r="E92" s="182">
        <v>0</v>
      </c>
      <c r="F92" s="182">
        <v>4936.6000000000004</v>
      </c>
      <c r="G92" s="182">
        <v>4172.0600000000004</v>
      </c>
      <c r="H92" s="182">
        <v>7314.71</v>
      </c>
      <c r="I92" s="182">
        <v>0.91</v>
      </c>
      <c r="J92" s="184">
        <v>7315.62</v>
      </c>
      <c r="K92" s="182">
        <v>7333.79</v>
      </c>
      <c r="L92" s="182">
        <v>21.63</v>
      </c>
      <c r="M92" s="182">
        <v>16.149999999999999</v>
      </c>
      <c r="N92" s="182">
        <v>0.71</v>
      </c>
      <c r="O92" s="182">
        <v>-1335.02</v>
      </c>
      <c r="P92" s="182">
        <v>30.4</v>
      </c>
      <c r="Q92" s="186">
        <v>8583.98</v>
      </c>
    </row>
    <row r="93" spans="1:17" ht="20.25" customHeight="1">
      <c r="A93" s="133" t="s">
        <v>503</v>
      </c>
      <c r="B93" s="182">
        <v>3057.98</v>
      </c>
      <c r="C93" s="182">
        <v>323.97000000000003</v>
      </c>
      <c r="D93" s="182">
        <v>651.91</v>
      </c>
      <c r="E93" s="182">
        <v>0</v>
      </c>
      <c r="F93" s="182">
        <v>4696.75</v>
      </c>
      <c r="G93" s="182">
        <v>4044.83</v>
      </c>
      <c r="H93" s="182">
        <v>6778.84</v>
      </c>
      <c r="I93" s="182">
        <v>1.1100000000000001</v>
      </c>
      <c r="J93" s="184">
        <v>6779.95</v>
      </c>
      <c r="K93" s="182">
        <v>6770.58</v>
      </c>
      <c r="L93" s="182">
        <v>25.99</v>
      </c>
      <c r="M93" s="182">
        <v>12.55</v>
      </c>
      <c r="N93" s="182">
        <v>1.38</v>
      </c>
      <c r="O93" s="182">
        <v>-1297.95</v>
      </c>
      <c r="P93" s="182">
        <v>27.36</v>
      </c>
      <c r="Q93" s="186">
        <v>7988.81</v>
      </c>
    </row>
    <row r="94" spans="1:17" ht="20.25" customHeight="1">
      <c r="A94" s="133" t="s">
        <v>504</v>
      </c>
      <c r="B94" s="182">
        <v>3554.08</v>
      </c>
      <c r="C94" s="182">
        <v>371.62</v>
      </c>
      <c r="D94" s="182">
        <v>1018.67</v>
      </c>
      <c r="E94" s="182">
        <v>0</v>
      </c>
      <c r="F94" s="182">
        <v>4779.8500000000004</v>
      </c>
      <c r="G94" s="182">
        <v>3761.18</v>
      </c>
      <c r="H94" s="182">
        <v>6943.65</v>
      </c>
      <c r="I94" s="182">
        <v>1.58</v>
      </c>
      <c r="J94" s="184">
        <v>6945.23</v>
      </c>
      <c r="K94" s="182">
        <v>7001.25</v>
      </c>
      <c r="L94" s="182">
        <v>14.53</v>
      </c>
      <c r="M94" s="182">
        <v>19.52</v>
      </c>
      <c r="N94" s="182">
        <v>1.58</v>
      </c>
      <c r="O94" s="182">
        <v>-503.02</v>
      </c>
      <c r="P94" s="182">
        <v>32.44</v>
      </c>
      <c r="Q94" s="186">
        <v>7416.73</v>
      </c>
    </row>
    <row r="95" spans="1:17" ht="20.25" customHeight="1">
      <c r="A95" s="133" t="s">
        <v>505</v>
      </c>
      <c r="B95" s="182">
        <v>3528.56</v>
      </c>
      <c r="C95" s="182">
        <v>409.68</v>
      </c>
      <c r="D95" s="182">
        <v>1097.8399999999999</v>
      </c>
      <c r="E95" s="182">
        <v>0</v>
      </c>
      <c r="F95" s="182">
        <v>3007.55</v>
      </c>
      <c r="G95" s="182">
        <v>1909.7</v>
      </c>
      <c r="H95" s="182">
        <v>5028.58</v>
      </c>
      <c r="I95" s="182">
        <v>1.64</v>
      </c>
      <c r="J95" s="184">
        <v>5030.22</v>
      </c>
      <c r="K95" s="182">
        <v>4997.8100000000004</v>
      </c>
      <c r="L95" s="182">
        <v>14.27</v>
      </c>
      <c r="M95" s="182">
        <v>13.88</v>
      </c>
      <c r="N95" s="182">
        <v>1.68</v>
      </c>
      <c r="O95" s="182">
        <v>-236.95</v>
      </c>
      <c r="P95" s="182">
        <v>27.44</v>
      </c>
      <c r="Q95" s="186">
        <v>5163.62</v>
      </c>
    </row>
    <row r="96" spans="1:17" ht="20.25" customHeight="1">
      <c r="A96" s="133" t="s">
        <v>506</v>
      </c>
      <c r="B96" s="182">
        <v>3855.11</v>
      </c>
      <c r="C96" s="182">
        <v>405.91</v>
      </c>
      <c r="D96" s="182">
        <v>1552.95</v>
      </c>
      <c r="E96" s="182">
        <v>0</v>
      </c>
      <c r="F96" s="182">
        <v>3178.75</v>
      </c>
      <c r="G96" s="182">
        <v>1625.8</v>
      </c>
      <c r="H96" s="182">
        <v>5075</v>
      </c>
      <c r="I96" s="182">
        <v>1.92</v>
      </c>
      <c r="J96" s="184">
        <v>5076.92</v>
      </c>
      <c r="K96" s="182">
        <v>5080.42</v>
      </c>
      <c r="L96" s="182">
        <v>12.89</v>
      </c>
      <c r="M96" s="182">
        <v>22.29</v>
      </c>
      <c r="N96" s="182">
        <v>4.97</v>
      </c>
      <c r="O96" s="182">
        <v>410.23</v>
      </c>
      <c r="P96" s="182">
        <v>26.24</v>
      </c>
      <c r="Q96" s="186">
        <v>4581.38</v>
      </c>
    </row>
    <row r="97" spans="1:17" ht="20.25" customHeight="1">
      <c r="A97" s="133" t="s">
        <v>507</v>
      </c>
      <c r="B97" s="182">
        <v>3265.39</v>
      </c>
      <c r="C97" s="182">
        <v>366.22</v>
      </c>
      <c r="D97" s="182">
        <v>841.49</v>
      </c>
      <c r="E97" s="182">
        <v>0</v>
      </c>
      <c r="F97" s="182">
        <v>2603.1999999999998</v>
      </c>
      <c r="G97" s="182">
        <v>1761.71</v>
      </c>
      <c r="H97" s="182">
        <v>4660.88</v>
      </c>
      <c r="I97" s="182">
        <v>2.2000000000000002</v>
      </c>
      <c r="J97" s="184">
        <v>4663.08</v>
      </c>
      <c r="K97" s="182">
        <v>4685.87</v>
      </c>
      <c r="L97" s="182">
        <v>9.94</v>
      </c>
      <c r="M97" s="182">
        <v>13.35</v>
      </c>
      <c r="N97" s="182">
        <v>11.12</v>
      </c>
      <c r="O97" s="182">
        <v>827.25</v>
      </c>
      <c r="P97" s="182">
        <v>25.78</v>
      </c>
      <c r="Q97" s="186">
        <v>3785</v>
      </c>
    </row>
    <row r="98" spans="1:17" ht="20.25" customHeight="1">
      <c r="A98" s="133" t="s">
        <v>508</v>
      </c>
      <c r="B98" s="182">
        <v>3013.91</v>
      </c>
      <c r="C98" s="182">
        <v>337.08</v>
      </c>
      <c r="D98" s="182">
        <v>1445.55</v>
      </c>
      <c r="E98" s="182">
        <v>0</v>
      </c>
      <c r="F98" s="182">
        <v>2958.2</v>
      </c>
      <c r="G98" s="182">
        <v>1512.65</v>
      </c>
      <c r="H98" s="182">
        <v>4189.4799999999996</v>
      </c>
      <c r="I98" s="182">
        <v>2.2999999999999998</v>
      </c>
      <c r="J98" s="184">
        <v>4191.78</v>
      </c>
      <c r="K98" s="182">
        <v>4196.3999999999996</v>
      </c>
      <c r="L98" s="182">
        <v>12.26</v>
      </c>
      <c r="M98" s="182">
        <v>15.74</v>
      </c>
      <c r="N98" s="182">
        <v>10.34</v>
      </c>
      <c r="O98" s="182">
        <v>632.72</v>
      </c>
      <c r="P98" s="182">
        <v>40.159999999999997</v>
      </c>
      <c r="Q98" s="186">
        <v>3469.4</v>
      </c>
    </row>
    <row r="99" spans="1:17" ht="20.25" customHeight="1">
      <c r="A99" s="133" t="s">
        <v>509</v>
      </c>
      <c r="B99" s="182">
        <v>3053.15</v>
      </c>
      <c r="C99" s="182">
        <v>333.71</v>
      </c>
      <c r="D99" s="182">
        <v>1729.46</v>
      </c>
      <c r="E99" s="182">
        <v>0</v>
      </c>
      <c r="F99" s="182">
        <v>3445.79</v>
      </c>
      <c r="G99" s="182">
        <v>1716.33</v>
      </c>
      <c r="H99" s="182">
        <v>4435.76</v>
      </c>
      <c r="I99" s="182">
        <v>2.4300000000000002</v>
      </c>
      <c r="J99" s="184">
        <v>4438.1899999999996</v>
      </c>
      <c r="K99" s="182">
        <v>4458.21</v>
      </c>
      <c r="L99" s="182">
        <v>5.84</v>
      </c>
      <c r="M99" s="182">
        <v>19.89</v>
      </c>
      <c r="N99" s="182">
        <v>9.0299999999999994</v>
      </c>
      <c r="O99" s="182">
        <v>832.22</v>
      </c>
      <c r="P99" s="182">
        <v>63.62</v>
      </c>
      <c r="Q99" s="186">
        <v>3507.39</v>
      </c>
    </row>
    <row r="100" spans="1:17" ht="20.25" customHeight="1">
      <c r="A100" s="133" t="s">
        <v>510</v>
      </c>
      <c r="B100" s="182">
        <v>2850.34</v>
      </c>
      <c r="C100" s="182">
        <v>321.77</v>
      </c>
      <c r="D100" s="182">
        <v>1482.78</v>
      </c>
      <c r="E100" s="182">
        <v>0</v>
      </c>
      <c r="F100" s="182">
        <v>3244.24</v>
      </c>
      <c r="G100" s="182">
        <v>1761.46</v>
      </c>
      <c r="H100" s="182">
        <v>4290.0200000000004</v>
      </c>
      <c r="I100" s="182">
        <v>2.2999999999999998</v>
      </c>
      <c r="J100" s="184">
        <v>4292.33</v>
      </c>
      <c r="K100" s="182">
        <v>4306.8599999999997</v>
      </c>
      <c r="L100" s="182">
        <v>6.51</v>
      </c>
      <c r="M100" s="182">
        <v>17.440000000000001</v>
      </c>
      <c r="N100" s="182">
        <v>0.31</v>
      </c>
      <c r="O100" s="182">
        <v>-17.09</v>
      </c>
      <c r="P100" s="182">
        <v>45.87</v>
      </c>
      <c r="Q100" s="186">
        <v>4236.3599999999997</v>
      </c>
    </row>
    <row r="101" spans="1:17" ht="20.25" customHeight="1">
      <c r="A101" s="133" t="s">
        <v>511</v>
      </c>
      <c r="B101" s="182">
        <v>3382.82</v>
      </c>
      <c r="C101" s="182">
        <v>289.41000000000003</v>
      </c>
      <c r="D101" s="182">
        <v>1365.64</v>
      </c>
      <c r="E101" s="182">
        <v>0</v>
      </c>
      <c r="F101" s="182">
        <v>4191.3999999999996</v>
      </c>
      <c r="G101" s="182">
        <v>2825.76</v>
      </c>
      <c r="H101" s="182">
        <v>5919.17</v>
      </c>
      <c r="I101" s="182">
        <v>2.62</v>
      </c>
      <c r="J101" s="184">
        <v>5921.79</v>
      </c>
      <c r="K101" s="182">
        <v>5939.59</v>
      </c>
      <c r="L101" s="182">
        <v>9.58</v>
      </c>
      <c r="M101" s="182">
        <v>22.01</v>
      </c>
      <c r="N101" s="182">
        <v>0.31</v>
      </c>
      <c r="O101" s="182">
        <v>378.72</v>
      </c>
      <c r="P101" s="182">
        <v>52.8</v>
      </c>
      <c r="Q101" s="186">
        <v>5454.02</v>
      </c>
    </row>
    <row r="102" spans="1:17" ht="20.25" customHeight="1">
      <c r="A102" s="133" t="s">
        <v>512</v>
      </c>
      <c r="B102" s="182">
        <v>3688.68</v>
      </c>
      <c r="C102" s="182">
        <v>400.55</v>
      </c>
      <c r="D102" s="182">
        <v>1226.1300000000001</v>
      </c>
      <c r="E102" s="182">
        <v>0</v>
      </c>
      <c r="F102" s="182">
        <v>4537.91</v>
      </c>
      <c r="G102" s="182">
        <v>3311.78</v>
      </c>
      <c r="H102" s="182">
        <v>6599.91</v>
      </c>
      <c r="I102" s="182">
        <v>2.6</v>
      </c>
      <c r="J102" s="184">
        <v>6602.51</v>
      </c>
      <c r="K102" s="182">
        <v>6623.51</v>
      </c>
      <c r="L102" s="182">
        <v>14.26</v>
      </c>
      <c r="M102" s="182">
        <v>20.27</v>
      </c>
      <c r="N102" s="182">
        <v>0.31</v>
      </c>
      <c r="O102" s="182">
        <v>-17.04</v>
      </c>
      <c r="P102" s="182">
        <v>60.61</v>
      </c>
      <c r="Q102" s="186">
        <v>6524.77</v>
      </c>
    </row>
    <row r="103" spans="1:17" ht="20.25" customHeight="1">
      <c r="A103" s="133" t="s">
        <v>513</v>
      </c>
      <c r="B103" s="182">
        <v>3719.46</v>
      </c>
      <c r="C103" s="182">
        <v>460.79</v>
      </c>
      <c r="D103" s="182">
        <v>996.87</v>
      </c>
      <c r="E103" s="182">
        <v>0</v>
      </c>
      <c r="F103" s="182">
        <v>4429.92</v>
      </c>
      <c r="G103" s="182">
        <v>3433.05</v>
      </c>
      <c r="H103" s="182">
        <v>6691.72</v>
      </c>
      <c r="I103" s="182">
        <v>2.77</v>
      </c>
      <c r="J103" s="184">
        <v>6694.48</v>
      </c>
      <c r="K103" s="182">
        <v>6656.16</v>
      </c>
      <c r="L103" s="182">
        <v>12.85</v>
      </c>
      <c r="M103" s="182">
        <v>13.23</v>
      </c>
      <c r="N103" s="182">
        <v>0.31</v>
      </c>
      <c r="O103" s="182">
        <v>8.11</v>
      </c>
      <c r="P103" s="182">
        <v>45.69</v>
      </c>
      <c r="Q103" s="186">
        <v>6562.92</v>
      </c>
    </row>
    <row r="104" spans="1:17" ht="20.25" customHeight="1">
      <c r="A104" s="133" t="s">
        <v>514</v>
      </c>
      <c r="B104" s="182">
        <v>3764.66</v>
      </c>
      <c r="C104" s="182">
        <v>418.03</v>
      </c>
      <c r="D104" s="182">
        <v>616.91999999999996</v>
      </c>
      <c r="E104" s="182">
        <v>0</v>
      </c>
      <c r="F104" s="182">
        <v>4747.93</v>
      </c>
      <c r="G104" s="182">
        <v>4131.01</v>
      </c>
      <c r="H104" s="182">
        <v>7477.63</v>
      </c>
      <c r="I104" s="182">
        <v>2.92</v>
      </c>
      <c r="J104" s="184">
        <v>7480.55</v>
      </c>
      <c r="K104" s="182">
        <v>7520.73</v>
      </c>
      <c r="L104" s="182">
        <v>20</v>
      </c>
      <c r="M104" s="182">
        <v>13.86</v>
      </c>
      <c r="N104" s="182">
        <v>1.27</v>
      </c>
      <c r="O104" s="182">
        <v>-1269.97</v>
      </c>
      <c r="P104" s="182">
        <v>-17.2</v>
      </c>
      <c r="Q104" s="186">
        <v>8759.0400000000009</v>
      </c>
    </row>
    <row r="105" spans="1:17" ht="20.25" customHeight="1">
      <c r="A105" s="133" t="s">
        <v>515</v>
      </c>
      <c r="B105" s="182">
        <v>3307.13</v>
      </c>
      <c r="C105" s="182">
        <v>366.55</v>
      </c>
      <c r="D105" s="182">
        <v>556.59</v>
      </c>
      <c r="E105" s="182">
        <v>0</v>
      </c>
      <c r="F105" s="182">
        <v>4783.33</v>
      </c>
      <c r="G105" s="182">
        <v>4226.75</v>
      </c>
      <c r="H105" s="182">
        <v>7167.33</v>
      </c>
      <c r="I105" s="182">
        <v>2.86</v>
      </c>
      <c r="J105" s="184">
        <v>7170.19</v>
      </c>
      <c r="K105" s="182">
        <v>7168.61</v>
      </c>
      <c r="L105" s="182">
        <v>15.6</v>
      </c>
      <c r="M105" s="182">
        <v>18.190000000000001</v>
      </c>
      <c r="N105" s="182">
        <v>1.41</v>
      </c>
      <c r="O105" s="182">
        <v>-1100.08</v>
      </c>
      <c r="P105" s="182">
        <v>12.34</v>
      </c>
      <c r="Q105" s="186">
        <v>8203.0400000000009</v>
      </c>
    </row>
    <row r="106" spans="1:17" ht="20.25" customHeight="1">
      <c r="A106" s="133" t="s">
        <v>516</v>
      </c>
      <c r="B106" s="182">
        <v>3547.92</v>
      </c>
      <c r="C106" s="182">
        <v>383.65</v>
      </c>
      <c r="D106" s="182">
        <v>631.84</v>
      </c>
      <c r="E106" s="182">
        <v>0</v>
      </c>
      <c r="F106" s="182">
        <v>5358.49</v>
      </c>
      <c r="G106" s="182">
        <v>4726.6499999999996</v>
      </c>
      <c r="H106" s="182">
        <v>7890.92</v>
      </c>
      <c r="I106" s="182">
        <v>3.31</v>
      </c>
      <c r="J106" s="184">
        <v>7894.24</v>
      </c>
      <c r="K106" s="182">
        <v>7896.28</v>
      </c>
      <c r="L106" s="182">
        <v>19.91</v>
      </c>
      <c r="M106" s="182">
        <v>16.78</v>
      </c>
      <c r="N106" s="182">
        <v>1.49</v>
      </c>
      <c r="O106" s="182">
        <v>-486.92</v>
      </c>
      <c r="P106" s="182">
        <v>21.62</v>
      </c>
      <c r="Q106" s="186">
        <v>8306.64</v>
      </c>
    </row>
    <row r="107" spans="1:17" ht="20.25" customHeight="1">
      <c r="A107" s="133" t="s">
        <v>517</v>
      </c>
      <c r="B107" s="182">
        <v>3442.62</v>
      </c>
      <c r="C107" s="182">
        <v>370.34</v>
      </c>
      <c r="D107" s="182">
        <v>879.08</v>
      </c>
      <c r="E107" s="182">
        <v>0</v>
      </c>
      <c r="F107" s="182">
        <v>4296.96</v>
      </c>
      <c r="G107" s="182">
        <v>3417.88</v>
      </c>
      <c r="H107" s="182">
        <v>6490.16</v>
      </c>
      <c r="I107" s="182">
        <v>3.47</v>
      </c>
      <c r="J107" s="184">
        <v>6493.63</v>
      </c>
      <c r="K107" s="182">
        <v>6530.01</v>
      </c>
      <c r="L107" s="182">
        <v>12.89</v>
      </c>
      <c r="M107" s="182">
        <v>16.46</v>
      </c>
      <c r="N107" s="182">
        <v>2.41</v>
      </c>
      <c r="O107" s="182">
        <v>-352.96</v>
      </c>
      <c r="P107" s="182">
        <v>14.43</v>
      </c>
      <c r="Q107" s="186">
        <v>6820.42</v>
      </c>
    </row>
    <row r="108" spans="1:17" ht="20.25" customHeight="1">
      <c r="A108" s="133" t="s">
        <v>518</v>
      </c>
      <c r="B108" s="182">
        <v>3681.21</v>
      </c>
      <c r="C108" s="182">
        <v>370.85</v>
      </c>
      <c r="D108" s="182">
        <v>1364.07</v>
      </c>
      <c r="E108" s="182">
        <v>0</v>
      </c>
      <c r="F108" s="182">
        <v>3354.03</v>
      </c>
      <c r="G108" s="182">
        <v>1989.96</v>
      </c>
      <c r="H108" s="182">
        <v>5300.33</v>
      </c>
      <c r="I108" s="182">
        <v>3.86</v>
      </c>
      <c r="J108" s="184">
        <v>5304.19</v>
      </c>
      <c r="K108" s="182">
        <v>5311.65</v>
      </c>
      <c r="L108" s="182">
        <v>12.42</v>
      </c>
      <c r="M108" s="182">
        <v>19.25</v>
      </c>
      <c r="N108" s="182">
        <v>4.9000000000000004</v>
      </c>
      <c r="O108" s="182">
        <v>332.57</v>
      </c>
      <c r="P108" s="182">
        <v>18.8</v>
      </c>
      <c r="Q108" s="186">
        <v>4904.53</v>
      </c>
    </row>
    <row r="109" spans="1:17" ht="20.25" customHeight="1">
      <c r="A109" s="133" t="s">
        <v>519</v>
      </c>
      <c r="B109" s="182">
        <v>3016.44</v>
      </c>
      <c r="C109" s="182">
        <v>316.14</v>
      </c>
      <c r="D109" s="182">
        <v>289.27</v>
      </c>
      <c r="E109" s="182">
        <v>0</v>
      </c>
      <c r="F109" s="182">
        <v>2768.57</v>
      </c>
      <c r="G109" s="182">
        <v>2479.3000000000002</v>
      </c>
      <c r="H109" s="182">
        <v>5179.6000000000004</v>
      </c>
      <c r="I109" s="182">
        <v>3.95</v>
      </c>
      <c r="J109" s="184">
        <v>5183.55</v>
      </c>
      <c r="K109" s="182">
        <v>5183.4399999999996</v>
      </c>
      <c r="L109" s="182">
        <v>10.029999999999999</v>
      </c>
      <c r="M109" s="182">
        <v>10.98</v>
      </c>
      <c r="N109" s="182">
        <v>0.27</v>
      </c>
      <c r="O109" s="182">
        <v>906.47</v>
      </c>
      <c r="P109" s="182">
        <v>22.02</v>
      </c>
      <c r="Q109" s="186">
        <v>4222.75</v>
      </c>
    </row>
    <row r="110" spans="1:17" ht="20.25" customHeight="1">
      <c r="A110" s="133" t="s">
        <v>520</v>
      </c>
      <c r="B110" s="182">
        <v>3600.38</v>
      </c>
      <c r="C110" s="182">
        <v>370.03</v>
      </c>
      <c r="D110" s="182">
        <v>1619.64</v>
      </c>
      <c r="E110" s="182">
        <v>0</v>
      </c>
      <c r="F110" s="182">
        <v>2609.29</v>
      </c>
      <c r="G110" s="182">
        <v>989.65</v>
      </c>
      <c r="H110" s="182">
        <v>4219.99</v>
      </c>
      <c r="I110" s="182">
        <v>4.1500000000000004</v>
      </c>
      <c r="J110" s="184">
        <v>4224.1400000000003</v>
      </c>
      <c r="K110" s="182">
        <v>4252.1099999999997</v>
      </c>
      <c r="L110" s="182">
        <v>19.989999999999998</v>
      </c>
      <c r="M110" s="182">
        <v>14.36</v>
      </c>
      <c r="N110" s="182">
        <v>0.66</v>
      </c>
      <c r="O110" s="182">
        <v>352.14</v>
      </c>
      <c r="P110" s="182">
        <v>24.03</v>
      </c>
      <c r="Q110" s="186">
        <v>3826.61</v>
      </c>
    </row>
    <row r="111" spans="1:17" ht="20.25" customHeight="1">
      <c r="A111" s="133" t="s">
        <v>521</v>
      </c>
      <c r="B111" s="182">
        <v>3084.96</v>
      </c>
      <c r="C111" s="182">
        <v>317.52999999999997</v>
      </c>
      <c r="D111" s="182">
        <v>1238.32</v>
      </c>
      <c r="E111" s="182">
        <v>0</v>
      </c>
      <c r="F111" s="182">
        <v>2435.64</v>
      </c>
      <c r="G111" s="182">
        <v>1197.32</v>
      </c>
      <c r="H111" s="182">
        <v>3964.75</v>
      </c>
      <c r="I111" s="182">
        <v>4.41</v>
      </c>
      <c r="J111" s="184">
        <v>3969.16</v>
      </c>
      <c r="K111" s="182">
        <v>3995.31</v>
      </c>
      <c r="L111" s="182">
        <v>11</v>
      </c>
      <c r="M111" s="182">
        <v>13.3</v>
      </c>
      <c r="N111" s="182">
        <v>0</v>
      </c>
      <c r="O111" s="182">
        <v>148.37</v>
      </c>
      <c r="P111" s="182">
        <v>39.479999999999997</v>
      </c>
      <c r="Q111" s="186">
        <v>3769.62</v>
      </c>
    </row>
    <row r="112" spans="1:17" ht="20.25" customHeight="1">
      <c r="A112" s="133" t="s">
        <v>522</v>
      </c>
      <c r="B112" s="182">
        <v>3219.37</v>
      </c>
      <c r="C112" s="182">
        <v>324.02999999999997</v>
      </c>
      <c r="D112" s="182">
        <v>1742.67</v>
      </c>
      <c r="E112" s="182">
        <v>0</v>
      </c>
      <c r="F112" s="182">
        <v>2998.09</v>
      </c>
      <c r="G112" s="182">
        <v>1255.43</v>
      </c>
      <c r="H112" s="182">
        <v>4150.76</v>
      </c>
      <c r="I112" s="182">
        <v>4.41</v>
      </c>
      <c r="J112" s="184">
        <v>4155.18</v>
      </c>
      <c r="K112" s="182">
        <v>4202.5200000000004</v>
      </c>
      <c r="L112" s="182">
        <v>19.45</v>
      </c>
      <c r="M112" s="182">
        <v>18.559999999999999</v>
      </c>
      <c r="N112" s="182">
        <v>0</v>
      </c>
      <c r="O112" s="182">
        <v>60.8</v>
      </c>
      <c r="P112" s="182">
        <v>22.15</v>
      </c>
      <c r="Q112" s="186">
        <v>4062.98</v>
      </c>
    </row>
    <row r="113" spans="1:17" ht="20.25" customHeight="1">
      <c r="A113" s="133" t="s">
        <v>523</v>
      </c>
      <c r="B113" s="182">
        <v>3609.99</v>
      </c>
      <c r="C113" s="182">
        <v>329.87</v>
      </c>
      <c r="D113" s="182">
        <v>801.67</v>
      </c>
      <c r="E113" s="182">
        <v>0</v>
      </c>
      <c r="F113" s="182">
        <v>3885.18</v>
      </c>
      <c r="G113" s="182">
        <v>3083.51</v>
      </c>
      <c r="H113" s="182">
        <v>6363.64</v>
      </c>
      <c r="I113" s="182">
        <v>4.8099999999999996</v>
      </c>
      <c r="J113" s="184">
        <v>6368.45</v>
      </c>
      <c r="K113" s="182">
        <v>6403.69</v>
      </c>
      <c r="L113" s="182">
        <v>19.38</v>
      </c>
      <c r="M113" s="182">
        <v>4.7</v>
      </c>
      <c r="N113" s="182">
        <v>0</v>
      </c>
      <c r="O113" s="182">
        <v>81.540000000000006</v>
      </c>
      <c r="P113" s="182">
        <v>28.27</v>
      </c>
      <c r="Q113" s="186">
        <v>6265.13</v>
      </c>
    </row>
    <row r="114" spans="1:17" ht="20.25" customHeight="1">
      <c r="A114" s="133" t="s">
        <v>524</v>
      </c>
      <c r="B114" s="182">
        <v>3581.18</v>
      </c>
      <c r="C114" s="182">
        <v>325.52999999999997</v>
      </c>
      <c r="D114" s="182">
        <v>355.62</v>
      </c>
      <c r="E114" s="182">
        <v>0</v>
      </c>
      <c r="F114" s="182">
        <v>5731.99</v>
      </c>
      <c r="G114" s="182">
        <v>5376.37</v>
      </c>
      <c r="H114" s="182">
        <v>8632.02</v>
      </c>
      <c r="I114" s="182">
        <v>4.71</v>
      </c>
      <c r="J114" s="184">
        <v>8636.73</v>
      </c>
      <c r="K114" s="182">
        <v>8682.34</v>
      </c>
      <c r="L114" s="182">
        <v>25.83</v>
      </c>
      <c r="M114" s="182">
        <v>7.64</v>
      </c>
      <c r="N114" s="182">
        <v>0</v>
      </c>
      <c r="O114" s="182">
        <v>-7.14</v>
      </c>
      <c r="P114" s="182">
        <v>16.84</v>
      </c>
      <c r="Q114" s="186">
        <v>8631.56</v>
      </c>
    </row>
    <row r="115" spans="1:17" ht="20.25" customHeight="1">
      <c r="A115" s="133" t="s">
        <v>525</v>
      </c>
      <c r="B115" s="182">
        <v>3796.87</v>
      </c>
      <c r="C115" s="182">
        <v>359.01</v>
      </c>
      <c r="D115" s="182">
        <v>339.18</v>
      </c>
      <c r="E115" s="182">
        <v>0</v>
      </c>
      <c r="F115" s="182">
        <v>5484.62</v>
      </c>
      <c r="G115" s="182">
        <v>5145.43</v>
      </c>
      <c r="H115" s="182">
        <v>8583.2900000000009</v>
      </c>
      <c r="I115" s="182">
        <v>5.0599999999999996</v>
      </c>
      <c r="J115" s="184">
        <v>8588.35</v>
      </c>
      <c r="K115" s="182">
        <v>8566.09</v>
      </c>
      <c r="L115" s="182">
        <v>29.94</v>
      </c>
      <c r="M115" s="182">
        <v>4.32</v>
      </c>
      <c r="N115" s="182">
        <v>0.43</v>
      </c>
      <c r="O115" s="182">
        <v>-246.54</v>
      </c>
      <c r="P115" s="182">
        <v>11.32</v>
      </c>
      <c r="Q115" s="186">
        <v>8762.31</v>
      </c>
    </row>
    <row r="116" spans="1:17" ht="20.25" customHeight="1">
      <c r="A116" s="133" t="s">
        <v>526</v>
      </c>
      <c r="B116" s="182">
        <v>4081.11</v>
      </c>
      <c r="C116" s="182">
        <v>405.68</v>
      </c>
      <c r="D116" s="182">
        <v>444.32</v>
      </c>
      <c r="E116" s="182">
        <v>0</v>
      </c>
      <c r="F116" s="182">
        <v>5552.29</v>
      </c>
      <c r="G116" s="182">
        <v>5107.97</v>
      </c>
      <c r="H116" s="182">
        <v>8783.4</v>
      </c>
      <c r="I116" s="182">
        <v>18.63</v>
      </c>
      <c r="J116" s="184">
        <v>8788.58</v>
      </c>
      <c r="K116" s="182">
        <v>8819.2099999999991</v>
      </c>
      <c r="L116" s="182">
        <v>38.700000000000003</v>
      </c>
      <c r="M116" s="182">
        <v>2.38</v>
      </c>
      <c r="N116" s="182">
        <v>0.1</v>
      </c>
      <c r="O116" s="182">
        <v>-1094.58</v>
      </c>
      <c r="P116" s="182">
        <v>11.56</v>
      </c>
      <c r="Q116" s="186">
        <v>9858.7000000000007</v>
      </c>
    </row>
    <row r="117" spans="1:17" ht="20.25" customHeight="1">
      <c r="A117" s="133" t="s">
        <v>527</v>
      </c>
      <c r="B117" s="182">
        <v>3414.56</v>
      </c>
      <c r="C117" s="182">
        <v>352.51</v>
      </c>
      <c r="D117" s="182">
        <v>340.14</v>
      </c>
      <c r="E117" s="182">
        <v>0</v>
      </c>
      <c r="F117" s="182">
        <v>4561.9399999999996</v>
      </c>
      <c r="G117" s="182">
        <v>4221.8</v>
      </c>
      <c r="H117" s="182">
        <v>7283.85</v>
      </c>
      <c r="I117" s="182">
        <v>17.3</v>
      </c>
      <c r="J117" s="184">
        <v>7288.66</v>
      </c>
      <c r="K117" s="182">
        <v>7275.83</v>
      </c>
      <c r="L117" s="182">
        <v>32.96</v>
      </c>
      <c r="M117" s="182">
        <v>0.55000000000000004</v>
      </c>
      <c r="N117" s="182">
        <v>0.49</v>
      </c>
      <c r="O117" s="182">
        <v>-503.78</v>
      </c>
      <c r="P117" s="182">
        <v>11.39</v>
      </c>
      <c r="Q117" s="186">
        <v>7733.67</v>
      </c>
    </row>
    <row r="118" spans="1:17" ht="20.25" customHeight="1">
      <c r="A118" s="133" t="s">
        <v>528</v>
      </c>
      <c r="B118" s="182">
        <v>3767.54</v>
      </c>
      <c r="C118" s="182">
        <v>386.42</v>
      </c>
      <c r="D118" s="182">
        <v>560.69000000000005</v>
      </c>
      <c r="E118" s="182">
        <v>0</v>
      </c>
      <c r="F118" s="182">
        <v>4681.2</v>
      </c>
      <c r="G118" s="182">
        <v>4120.51</v>
      </c>
      <c r="H118" s="182">
        <v>7501.64</v>
      </c>
      <c r="I118" s="182">
        <v>20</v>
      </c>
      <c r="J118" s="184">
        <v>7507.19</v>
      </c>
      <c r="K118" s="182">
        <v>7552.1</v>
      </c>
      <c r="L118" s="182">
        <v>24.77</v>
      </c>
      <c r="M118" s="182">
        <v>16.13</v>
      </c>
      <c r="N118" s="182">
        <v>0.44</v>
      </c>
      <c r="O118" s="182">
        <v>19.690000000000001</v>
      </c>
      <c r="P118" s="182">
        <v>16</v>
      </c>
      <c r="Q118" s="186">
        <v>7458.97</v>
      </c>
    </row>
    <row r="119" spans="1:17" ht="20.25" customHeight="1">
      <c r="A119" s="133" t="s">
        <v>529</v>
      </c>
      <c r="B119" s="182">
        <v>3737.93</v>
      </c>
      <c r="C119" s="182">
        <v>395.8</v>
      </c>
      <c r="D119" s="182">
        <v>1403.12</v>
      </c>
      <c r="E119" s="182">
        <v>0</v>
      </c>
      <c r="F119" s="182">
        <v>3727.92</v>
      </c>
      <c r="G119" s="182">
        <v>2324.81</v>
      </c>
      <c r="H119" s="182">
        <v>5666.94</v>
      </c>
      <c r="I119" s="182">
        <v>19.91</v>
      </c>
      <c r="J119" s="184">
        <v>5672.47</v>
      </c>
      <c r="K119" s="182">
        <v>5712.26</v>
      </c>
      <c r="L119" s="182">
        <v>17.059999999999999</v>
      </c>
      <c r="M119" s="182">
        <v>15.93</v>
      </c>
      <c r="N119" s="182">
        <v>0.4</v>
      </c>
      <c r="O119" s="182">
        <v>-329.44</v>
      </c>
      <c r="P119" s="182">
        <v>15.52</v>
      </c>
      <c r="Q119" s="186">
        <v>5976.92</v>
      </c>
    </row>
    <row r="120" spans="1:17" ht="20.25" customHeight="1">
      <c r="A120" s="133" t="s">
        <v>530</v>
      </c>
      <c r="B120" s="182">
        <v>3851.95</v>
      </c>
      <c r="C120" s="182">
        <v>392.55</v>
      </c>
      <c r="D120" s="182">
        <v>1410.33</v>
      </c>
      <c r="E120" s="182">
        <v>0</v>
      </c>
      <c r="F120" s="182">
        <v>2665.91</v>
      </c>
      <c r="G120" s="182">
        <v>1255.58</v>
      </c>
      <c r="H120" s="182">
        <v>4714.9799999999996</v>
      </c>
      <c r="I120" s="182">
        <v>19.96</v>
      </c>
      <c r="J120" s="184">
        <v>4720.53</v>
      </c>
      <c r="K120" s="182">
        <v>4727.26</v>
      </c>
      <c r="L120" s="182">
        <v>10.56</v>
      </c>
      <c r="M120" s="182">
        <v>9.5399999999999991</v>
      </c>
      <c r="N120" s="182">
        <v>0</v>
      </c>
      <c r="O120" s="182">
        <v>-184.17</v>
      </c>
      <c r="P120" s="182">
        <v>18.170000000000002</v>
      </c>
      <c r="Q120" s="186">
        <v>4863.6499999999996</v>
      </c>
    </row>
    <row r="121" spans="1:17" ht="20.25" customHeight="1">
      <c r="A121" s="133" t="s">
        <v>531</v>
      </c>
      <c r="B121" s="182">
        <v>3286.54</v>
      </c>
      <c r="C121" s="182">
        <v>319.91000000000003</v>
      </c>
      <c r="D121" s="182">
        <v>883.85</v>
      </c>
      <c r="E121" s="182">
        <v>0</v>
      </c>
      <c r="F121" s="182">
        <v>2092.13</v>
      </c>
      <c r="G121" s="182">
        <v>1208.29</v>
      </c>
      <c r="H121" s="182">
        <v>4174.92</v>
      </c>
      <c r="I121" s="182">
        <v>19.440000000000001</v>
      </c>
      <c r="J121" s="184">
        <v>4180.32</v>
      </c>
      <c r="K121" s="182">
        <v>4208.1499999999996</v>
      </c>
      <c r="L121" s="182">
        <v>9.85</v>
      </c>
      <c r="M121" s="182">
        <v>6.83</v>
      </c>
      <c r="N121" s="182">
        <v>0</v>
      </c>
      <c r="O121" s="182">
        <v>399.14</v>
      </c>
      <c r="P121" s="182">
        <v>14.43</v>
      </c>
      <c r="Q121" s="186">
        <v>3771.09</v>
      </c>
    </row>
    <row r="122" spans="1:17" ht="20.25" customHeight="1">
      <c r="A122" s="133" t="s">
        <v>532</v>
      </c>
      <c r="B122" s="182">
        <v>3195.3</v>
      </c>
      <c r="C122" s="182">
        <v>351.48</v>
      </c>
      <c r="D122" s="182">
        <v>1880.21</v>
      </c>
      <c r="E122" s="182">
        <v>0</v>
      </c>
      <c r="F122" s="182">
        <v>3414.61</v>
      </c>
      <c r="G122" s="182">
        <v>1534.4</v>
      </c>
      <c r="H122" s="182">
        <v>4378.22</v>
      </c>
      <c r="I122" s="182">
        <v>21.42</v>
      </c>
      <c r="J122" s="184">
        <v>4384.17</v>
      </c>
      <c r="K122" s="182">
        <v>4400.2700000000004</v>
      </c>
      <c r="L122" s="182">
        <v>19.91</v>
      </c>
      <c r="M122" s="182">
        <v>14.47</v>
      </c>
      <c r="N122" s="182">
        <v>0</v>
      </c>
      <c r="O122" s="182">
        <v>588.54</v>
      </c>
      <c r="P122" s="182">
        <v>17.79</v>
      </c>
      <c r="Q122" s="186">
        <v>3745.12</v>
      </c>
    </row>
    <row r="123" spans="1:17" ht="20.25" customHeight="1">
      <c r="A123" s="133" t="s">
        <v>533</v>
      </c>
      <c r="B123" s="182">
        <v>2639.73</v>
      </c>
      <c r="C123" s="182">
        <v>319.85000000000002</v>
      </c>
      <c r="D123" s="182">
        <v>1623.72</v>
      </c>
      <c r="E123" s="182">
        <v>0</v>
      </c>
      <c r="F123" s="182">
        <v>3071.89</v>
      </c>
      <c r="G123" s="182">
        <v>1448.17</v>
      </c>
      <c r="H123" s="182">
        <v>3768.06</v>
      </c>
      <c r="I123" s="182">
        <v>21.7</v>
      </c>
      <c r="J123" s="184">
        <v>3774.08</v>
      </c>
      <c r="K123" s="182">
        <v>3803.25</v>
      </c>
      <c r="L123" s="182">
        <v>14.66</v>
      </c>
      <c r="M123" s="182">
        <v>6.58</v>
      </c>
      <c r="N123" s="182">
        <v>0</v>
      </c>
      <c r="O123" s="182">
        <v>20.21</v>
      </c>
      <c r="P123" s="182">
        <v>23.61</v>
      </c>
      <c r="Q123" s="186">
        <v>3731.6</v>
      </c>
    </row>
    <row r="124" spans="1:17" ht="20.25" customHeight="1">
      <c r="A124" s="133" t="s">
        <v>534</v>
      </c>
      <c r="B124" s="182">
        <v>3058.92</v>
      </c>
      <c r="C124" s="182">
        <v>332.37</v>
      </c>
      <c r="D124" s="182">
        <v>1231.96</v>
      </c>
      <c r="E124" s="182">
        <v>0</v>
      </c>
      <c r="F124" s="182">
        <v>2598.17</v>
      </c>
      <c r="G124" s="182">
        <v>1366.21</v>
      </c>
      <c r="H124" s="182">
        <v>4092.75</v>
      </c>
      <c r="I124" s="182">
        <v>21.25</v>
      </c>
      <c r="J124" s="184">
        <v>4098.66</v>
      </c>
      <c r="K124" s="182">
        <v>4125.0200000000004</v>
      </c>
      <c r="L124" s="182">
        <v>14.2</v>
      </c>
      <c r="M124" s="182">
        <v>4.93</v>
      </c>
      <c r="N124" s="182">
        <v>0</v>
      </c>
      <c r="O124" s="182">
        <v>-331.07</v>
      </c>
      <c r="P124" s="182">
        <v>31.02</v>
      </c>
      <c r="Q124" s="186">
        <v>4401.04</v>
      </c>
    </row>
    <row r="125" spans="1:17" ht="20.25" customHeight="1">
      <c r="A125" s="133" t="s">
        <v>535</v>
      </c>
      <c r="B125" s="182">
        <v>4022.2</v>
      </c>
      <c r="C125" s="182">
        <v>359.3</v>
      </c>
      <c r="D125" s="182">
        <v>906.13</v>
      </c>
      <c r="E125" s="182">
        <v>0</v>
      </c>
      <c r="F125" s="182">
        <v>3710.68</v>
      </c>
      <c r="G125" s="182">
        <v>2804.55</v>
      </c>
      <c r="H125" s="182">
        <v>6467.44</v>
      </c>
      <c r="I125" s="182">
        <v>22.66</v>
      </c>
      <c r="J125" s="184">
        <v>6473.74</v>
      </c>
      <c r="K125" s="182">
        <v>6476.13</v>
      </c>
      <c r="L125" s="182">
        <v>17.37</v>
      </c>
      <c r="M125" s="182">
        <v>11.55</v>
      </c>
      <c r="N125" s="182">
        <v>0</v>
      </c>
      <c r="O125" s="182">
        <v>819.01</v>
      </c>
      <c r="P125" s="182">
        <v>8.06</v>
      </c>
      <c r="Q125" s="186">
        <v>5608.59</v>
      </c>
    </row>
    <row r="126" spans="1:17" ht="20.25" customHeight="1">
      <c r="A126" s="133" t="s">
        <v>536</v>
      </c>
      <c r="B126" s="182">
        <v>3937.95</v>
      </c>
      <c r="C126" s="182">
        <v>353.99</v>
      </c>
      <c r="D126" s="182">
        <v>434.7</v>
      </c>
      <c r="E126" s="182">
        <v>0</v>
      </c>
      <c r="F126" s="182">
        <v>4566.79</v>
      </c>
      <c r="G126" s="182">
        <v>4132.09</v>
      </c>
      <c r="H126" s="182">
        <v>7716.05</v>
      </c>
      <c r="I126" s="182">
        <v>23.73</v>
      </c>
      <c r="J126" s="184">
        <v>7722.64</v>
      </c>
      <c r="K126" s="182">
        <v>7705.38</v>
      </c>
      <c r="L126" s="182">
        <v>26.63</v>
      </c>
      <c r="M126" s="182">
        <v>3.55</v>
      </c>
      <c r="N126" s="182">
        <v>0</v>
      </c>
      <c r="O126" s="182">
        <v>-263.45999999999998</v>
      </c>
      <c r="P126" s="182">
        <v>16.350000000000001</v>
      </c>
      <c r="Q126" s="186">
        <v>7918.78</v>
      </c>
    </row>
    <row r="127" spans="1:17" ht="20.25" customHeight="1">
      <c r="A127" s="133" t="s">
        <v>537</v>
      </c>
      <c r="B127" s="182">
        <v>3106.62</v>
      </c>
      <c r="C127" s="182">
        <v>313.27</v>
      </c>
      <c r="D127" s="182">
        <v>333.03</v>
      </c>
      <c r="E127" s="182">
        <v>0</v>
      </c>
      <c r="F127" s="182">
        <v>6629.66</v>
      </c>
      <c r="G127" s="182">
        <v>6296.64</v>
      </c>
      <c r="H127" s="182">
        <v>9089.98</v>
      </c>
      <c r="I127" s="182">
        <v>23.09</v>
      </c>
      <c r="J127" s="184">
        <v>9096.4</v>
      </c>
      <c r="K127" s="182">
        <v>9107.14</v>
      </c>
      <c r="L127" s="182">
        <v>27.36</v>
      </c>
      <c r="M127" s="182">
        <v>6.92</v>
      </c>
      <c r="N127" s="182">
        <v>0</v>
      </c>
      <c r="O127" s="182">
        <v>-201.9</v>
      </c>
      <c r="P127" s="182">
        <v>33.979999999999997</v>
      </c>
      <c r="Q127" s="186">
        <v>9233.94</v>
      </c>
    </row>
    <row r="128" spans="1:17" ht="20.25" customHeight="1">
      <c r="A128" s="133" t="s">
        <v>538</v>
      </c>
      <c r="B128" s="182">
        <v>3800.13</v>
      </c>
      <c r="C128" s="182">
        <v>377.4</v>
      </c>
      <c r="D128" s="182">
        <v>314.14</v>
      </c>
      <c r="E128" s="182">
        <v>0</v>
      </c>
      <c r="F128" s="182">
        <v>6273.85</v>
      </c>
      <c r="G128" s="182">
        <v>5959.71</v>
      </c>
      <c r="H128" s="182">
        <v>9382.44</v>
      </c>
      <c r="I128" s="182">
        <v>34.950000000000003</v>
      </c>
      <c r="J128" s="184">
        <v>9392.15</v>
      </c>
      <c r="K128" s="182">
        <v>9414.56</v>
      </c>
      <c r="L128" s="182">
        <v>31.11</v>
      </c>
      <c r="M128" s="182">
        <v>1.46</v>
      </c>
      <c r="N128" s="182">
        <v>0</v>
      </c>
      <c r="O128" s="182">
        <v>-136.85</v>
      </c>
      <c r="P128" s="182">
        <v>6.78</v>
      </c>
      <c r="Q128" s="186">
        <v>9510.6</v>
      </c>
    </row>
    <row r="129" spans="1:17" ht="20.25" customHeight="1">
      <c r="A129" s="133" t="s">
        <v>539</v>
      </c>
      <c r="B129" s="182">
        <v>3469.19</v>
      </c>
      <c r="C129" s="182">
        <v>343.2</v>
      </c>
      <c r="D129" s="182">
        <v>316.68</v>
      </c>
      <c r="E129" s="182">
        <v>0</v>
      </c>
      <c r="F129" s="182">
        <v>5598.02</v>
      </c>
      <c r="G129" s="182">
        <v>5281.35</v>
      </c>
      <c r="H129" s="182">
        <v>8407.34</v>
      </c>
      <c r="I129" s="182">
        <v>35.68</v>
      </c>
      <c r="J129" s="184">
        <v>8417.25</v>
      </c>
      <c r="K129" s="182">
        <v>8453.91</v>
      </c>
      <c r="L129" s="182">
        <v>27.03</v>
      </c>
      <c r="M129" s="182">
        <v>2.39</v>
      </c>
      <c r="N129" s="182">
        <v>0</v>
      </c>
      <c r="O129" s="182">
        <v>-699.33</v>
      </c>
      <c r="P129" s="182">
        <v>7.51</v>
      </c>
      <c r="Q129" s="186">
        <v>9113.92</v>
      </c>
    </row>
    <row r="130" spans="1:17" ht="20.25" customHeight="1">
      <c r="A130" s="133" t="s">
        <v>540</v>
      </c>
      <c r="B130" s="182">
        <v>3534.47</v>
      </c>
      <c r="C130" s="182">
        <v>345.45</v>
      </c>
      <c r="D130" s="182">
        <v>265.86</v>
      </c>
      <c r="E130" s="182">
        <v>0</v>
      </c>
      <c r="F130" s="182">
        <v>5744.22</v>
      </c>
      <c r="G130" s="182">
        <v>5478.36</v>
      </c>
      <c r="H130" s="182">
        <v>8667.3799999999992</v>
      </c>
      <c r="I130" s="182">
        <v>36.47</v>
      </c>
      <c r="J130" s="184">
        <v>8677.51</v>
      </c>
      <c r="K130" s="182">
        <v>8725.07</v>
      </c>
      <c r="L130" s="182">
        <v>23.64</v>
      </c>
      <c r="M130" s="182">
        <v>7.43</v>
      </c>
      <c r="N130" s="182">
        <v>0</v>
      </c>
      <c r="O130" s="182">
        <v>-270.66000000000003</v>
      </c>
      <c r="P130" s="182">
        <v>6.75</v>
      </c>
      <c r="Q130" s="186">
        <v>8950.51</v>
      </c>
    </row>
    <row r="131" spans="1:17" ht="20.25" customHeight="1">
      <c r="A131" s="133" t="s">
        <v>541</v>
      </c>
      <c r="B131" s="182">
        <v>3721.99</v>
      </c>
      <c r="C131" s="182">
        <v>377.44</v>
      </c>
      <c r="D131" s="182">
        <v>411.34</v>
      </c>
      <c r="E131" s="182">
        <v>0</v>
      </c>
      <c r="F131" s="182">
        <v>3781.35</v>
      </c>
      <c r="G131" s="182">
        <v>3370.01</v>
      </c>
      <c r="H131" s="182">
        <v>6714.57</v>
      </c>
      <c r="I131" s="182">
        <v>37.090000000000003</v>
      </c>
      <c r="J131" s="184">
        <v>6724.87</v>
      </c>
      <c r="K131" s="182">
        <v>6791.86</v>
      </c>
      <c r="L131" s="182">
        <v>12.48</v>
      </c>
      <c r="M131" s="182">
        <v>12.31</v>
      </c>
      <c r="N131" s="182">
        <v>0</v>
      </c>
      <c r="O131" s="182">
        <v>467.29</v>
      </c>
      <c r="P131" s="182">
        <v>7.65</v>
      </c>
      <c r="Q131" s="186">
        <v>6279.85</v>
      </c>
    </row>
    <row r="132" spans="1:17" ht="20.25" customHeight="1">
      <c r="A132" s="133" t="s">
        <v>542</v>
      </c>
      <c r="B132" s="182">
        <v>3507.04</v>
      </c>
      <c r="C132" s="182">
        <v>359.28</v>
      </c>
      <c r="D132" s="182">
        <v>1009.03</v>
      </c>
      <c r="E132" s="182">
        <v>0</v>
      </c>
      <c r="F132" s="182">
        <v>2281.23</v>
      </c>
      <c r="G132" s="182">
        <v>1272.2</v>
      </c>
      <c r="H132" s="182">
        <v>4419.96</v>
      </c>
      <c r="I132" s="182">
        <v>37.57</v>
      </c>
      <c r="J132" s="184">
        <v>4430.3999999999996</v>
      </c>
      <c r="K132" s="182">
        <v>4471.21</v>
      </c>
      <c r="L132" s="182">
        <v>6.74</v>
      </c>
      <c r="M132" s="182">
        <v>3.82</v>
      </c>
      <c r="N132" s="182">
        <v>0</v>
      </c>
      <c r="O132" s="182">
        <v>138.13</v>
      </c>
      <c r="P132" s="182">
        <v>6.36</v>
      </c>
      <c r="Q132" s="186">
        <v>4312.37</v>
      </c>
    </row>
    <row r="133" spans="1:17" ht="20.25" customHeight="1">
      <c r="A133" s="133" t="s">
        <v>543</v>
      </c>
      <c r="B133" s="182">
        <v>2890.52</v>
      </c>
      <c r="C133" s="182">
        <v>325.81</v>
      </c>
      <c r="D133" s="182">
        <v>489.16</v>
      </c>
      <c r="E133" s="182">
        <v>0</v>
      </c>
      <c r="F133" s="182">
        <v>2277.1799999999998</v>
      </c>
      <c r="G133" s="182">
        <v>1788.02</v>
      </c>
      <c r="H133" s="182">
        <v>4352.7299999999996</v>
      </c>
      <c r="I133" s="182">
        <v>38.15</v>
      </c>
      <c r="J133" s="184">
        <v>4363.33</v>
      </c>
      <c r="K133" s="182">
        <v>4401.32</v>
      </c>
      <c r="L133" s="182">
        <v>3.78</v>
      </c>
      <c r="M133" s="182">
        <v>8.57</v>
      </c>
      <c r="N133" s="182">
        <v>0</v>
      </c>
      <c r="O133" s="182">
        <v>753.51</v>
      </c>
      <c r="P133" s="182">
        <v>5.31</v>
      </c>
      <c r="Q133" s="186">
        <v>3621.62</v>
      </c>
    </row>
    <row r="134" spans="1:17" ht="20.25" customHeight="1">
      <c r="A134" s="133" t="s">
        <v>544</v>
      </c>
      <c r="B134" s="182">
        <v>3353.94</v>
      </c>
      <c r="C134" s="182">
        <v>368.4</v>
      </c>
      <c r="D134" s="182">
        <v>1786.37</v>
      </c>
      <c r="E134" s="182">
        <v>0</v>
      </c>
      <c r="F134" s="182">
        <v>2823.76</v>
      </c>
      <c r="G134" s="182">
        <v>1037.3800000000001</v>
      </c>
      <c r="H134" s="182">
        <v>4022.93</v>
      </c>
      <c r="I134" s="182">
        <v>38.950000000000003</v>
      </c>
      <c r="J134" s="184">
        <v>4033.75</v>
      </c>
      <c r="K134" s="182">
        <v>4072.23</v>
      </c>
      <c r="L134" s="182">
        <v>9.34</v>
      </c>
      <c r="M134" s="182">
        <v>4.7699999999999996</v>
      </c>
      <c r="N134" s="182">
        <v>0</v>
      </c>
      <c r="O134" s="182">
        <v>413.21</v>
      </c>
      <c r="P134" s="182">
        <v>10.79</v>
      </c>
      <c r="Q134" s="186">
        <v>3629.36</v>
      </c>
    </row>
    <row r="135" spans="1:17" ht="20.25" customHeight="1">
      <c r="A135" s="133" t="s">
        <v>545</v>
      </c>
      <c r="B135" s="182">
        <v>3038.31</v>
      </c>
      <c r="C135" s="182">
        <v>356.37</v>
      </c>
      <c r="D135" s="182">
        <v>1347.73</v>
      </c>
      <c r="E135" s="182">
        <v>0</v>
      </c>
      <c r="F135" s="182">
        <v>2509.2800000000002</v>
      </c>
      <c r="G135" s="182">
        <v>1161.54</v>
      </c>
      <c r="H135" s="182">
        <v>3843.48</v>
      </c>
      <c r="I135" s="182">
        <v>39.46</v>
      </c>
      <c r="J135" s="184">
        <v>3854.44</v>
      </c>
      <c r="K135" s="182">
        <v>3898.92</v>
      </c>
      <c r="L135" s="182">
        <v>10.49</v>
      </c>
      <c r="M135" s="182">
        <v>3.35</v>
      </c>
      <c r="N135" s="182">
        <v>0</v>
      </c>
      <c r="O135" s="182">
        <v>343.72</v>
      </c>
      <c r="P135" s="182">
        <v>11.11</v>
      </c>
      <c r="Q135" s="186">
        <v>3526.93</v>
      </c>
    </row>
    <row r="136" spans="1:17" ht="20.25" customHeight="1">
      <c r="A136" s="133" t="s">
        <v>546</v>
      </c>
      <c r="B136" s="182">
        <v>3090.15</v>
      </c>
      <c r="C136" s="182">
        <v>360.83</v>
      </c>
      <c r="D136" s="182">
        <v>930.87</v>
      </c>
      <c r="E136" s="182">
        <v>0</v>
      </c>
      <c r="F136" s="182">
        <v>2080.85</v>
      </c>
      <c r="G136" s="182">
        <v>1149.98</v>
      </c>
      <c r="H136" s="182">
        <v>3879.3</v>
      </c>
      <c r="I136" s="182">
        <v>39.96</v>
      </c>
      <c r="J136" s="184">
        <v>3890.4</v>
      </c>
      <c r="K136" s="182">
        <v>3919.17</v>
      </c>
      <c r="L136" s="182">
        <v>9.84</v>
      </c>
      <c r="M136" s="182">
        <v>4.8</v>
      </c>
      <c r="N136" s="182">
        <v>0</v>
      </c>
      <c r="O136" s="182">
        <v>28.78</v>
      </c>
      <c r="P136" s="182">
        <v>12.27</v>
      </c>
      <c r="Q136" s="186">
        <v>3858.7</v>
      </c>
    </row>
    <row r="137" spans="1:17" ht="20.25" customHeight="1">
      <c r="A137" s="133" t="s">
        <v>547</v>
      </c>
      <c r="B137" s="182">
        <v>3323.76</v>
      </c>
      <c r="C137" s="182">
        <v>389.3</v>
      </c>
      <c r="D137" s="182">
        <v>261.92</v>
      </c>
      <c r="E137" s="182">
        <v>0</v>
      </c>
      <c r="F137" s="182">
        <v>3913.19</v>
      </c>
      <c r="G137" s="182">
        <v>3651.27</v>
      </c>
      <c r="H137" s="182">
        <v>6585.72</v>
      </c>
      <c r="I137" s="182">
        <v>40.64</v>
      </c>
      <c r="J137" s="184">
        <v>6597.01</v>
      </c>
      <c r="K137" s="182">
        <v>6646.02</v>
      </c>
      <c r="L137" s="182">
        <v>11.51</v>
      </c>
      <c r="M137" s="182">
        <v>15.04</v>
      </c>
      <c r="N137" s="182">
        <v>0</v>
      </c>
      <c r="O137" s="182">
        <v>689.23</v>
      </c>
      <c r="P137" s="182">
        <v>12.51</v>
      </c>
      <c r="Q137" s="186">
        <v>5902.74</v>
      </c>
    </row>
    <row r="138" spans="1:17" ht="20.25" customHeight="1">
      <c r="A138" s="133" t="s">
        <v>548</v>
      </c>
      <c r="B138" s="182">
        <v>3448.37</v>
      </c>
      <c r="C138" s="182">
        <v>354.21</v>
      </c>
      <c r="D138" s="182">
        <v>317.85000000000002</v>
      </c>
      <c r="E138" s="182">
        <v>0</v>
      </c>
      <c r="F138" s="182">
        <v>4515.62</v>
      </c>
      <c r="G138" s="182">
        <v>4197.7700000000004</v>
      </c>
      <c r="H138" s="182">
        <v>7291.93</v>
      </c>
      <c r="I138" s="182">
        <v>41.23</v>
      </c>
      <c r="J138" s="184">
        <v>7303.38</v>
      </c>
      <c r="K138" s="182">
        <v>7384.51</v>
      </c>
      <c r="L138" s="182">
        <v>8.7899999999999991</v>
      </c>
      <c r="M138" s="182">
        <v>19.09</v>
      </c>
      <c r="N138" s="182">
        <v>0</v>
      </c>
      <c r="O138" s="182">
        <v>110.04</v>
      </c>
      <c r="P138" s="182">
        <v>5</v>
      </c>
      <c r="Q138" s="186">
        <v>7222.6</v>
      </c>
    </row>
    <row r="139" spans="1:17" ht="20.25" customHeight="1">
      <c r="A139" s="133" t="s">
        <v>549</v>
      </c>
      <c r="B139" s="182">
        <v>3649.04</v>
      </c>
      <c r="C139" s="182">
        <v>409.94</v>
      </c>
      <c r="D139" s="182">
        <v>307.5</v>
      </c>
      <c r="E139" s="182">
        <v>0</v>
      </c>
      <c r="F139" s="182">
        <v>5489.53</v>
      </c>
      <c r="G139" s="182">
        <v>5182.03</v>
      </c>
      <c r="H139" s="182">
        <v>8421.14</v>
      </c>
      <c r="I139" s="182">
        <v>41.83</v>
      </c>
      <c r="J139" s="184">
        <v>8432.76</v>
      </c>
      <c r="K139" s="182">
        <v>8516.31</v>
      </c>
      <c r="L139" s="182">
        <v>13.4</v>
      </c>
      <c r="M139" s="182">
        <v>22.71</v>
      </c>
      <c r="N139" s="182">
        <v>0</v>
      </c>
      <c r="O139" s="182">
        <v>265.14</v>
      </c>
      <c r="P139" s="182">
        <v>9.41</v>
      </c>
      <c r="Q139" s="186">
        <v>8183.03</v>
      </c>
    </row>
    <row r="140" spans="1:17" ht="20.25" customHeight="1">
      <c r="A140" s="133" t="s">
        <v>550</v>
      </c>
      <c r="B140" s="182">
        <v>3536.64</v>
      </c>
      <c r="C140" s="182">
        <v>428.37</v>
      </c>
      <c r="D140" s="182">
        <v>343.14</v>
      </c>
      <c r="E140" s="182">
        <v>0</v>
      </c>
      <c r="F140" s="182">
        <v>6525.96</v>
      </c>
      <c r="G140" s="182">
        <v>6182.82</v>
      </c>
      <c r="H140" s="182">
        <v>9291.09</v>
      </c>
      <c r="I140" s="182">
        <v>44.75</v>
      </c>
      <c r="J140" s="184">
        <v>9303.5300000000007</v>
      </c>
      <c r="K140" s="182">
        <v>9398.4599999999991</v>
      </c>
      <c r="L140" s="182">
        <v>16.239999999999998</v>
      </c>
      <c r="M140" s="182">
        <v>22.83</v>
      </c>
      <c r="N140" s="182">
        <v>0</v>
      </c>
      <c r="O140" s="182">
        <v>-463.11</v>
      </c>
      <c r="P140" s="182">
        <v>6.99</v>
      </c>
      <c r="Q140" s="186">
        <v>9793.18</v>
      </c>
    </row>
    <row r="141" spans="1:17" ht="20.25" customHeight="1">
      <c r="A141" s="133" t="s">
        <v>551</v>
      </c>
      <c r="B141" s="182">
        <v>3164.39</v>
      </c>
      <c r="C141" s="182">
        <v>383.24</v>
      </c>
      <c r="D141" s="182">
        <v>267.37</v>
      </c>
      <c r="E141" s="182">
        <v>0</v>
      </c>
      <c r="F141" s="182">
        <v>4349.43</v>
      </c>
      <c r="G141" s="182">
        <v>4082.06</v>
      </c>
      <c r="H141" s="182">
        <v>6863.21</v>
      </c>
      <c r="I141" s="182">
        <v>40.32</v>
      </c>
      <c r="J141" s="184">
        <v>6874.41</v>
      </c>
      <c r="K141" s="182">
        <v>6954.87</v>
      </c>
      <c r="L141" s="182">
        <v>8.82</v>
      </c>
      <c r="M141" s="182">
        <v>16.66</v>
      </c>
      <c r="N141" s="182">
        <v>0</v>
      </c>
      <c r="O141" s="182">
        <v>-602.57000000000005</v>
      </c>
      <c r="P141" s="182">
        <v>8.4</v>
      </c>
      <c r="Q141" s="186">
        <v>7507.16</v>
      </c>
    </row>
    <row r="142" spans="1:17" ht="20.25" customHeight="1">
      <c r="A142" s="133" t="s">
        <v>552</v>
      </c>
      <c r="B142" s="182">
        <v>3454.28</v>
      </c>
      <c r="C142" s="182">
        <v>417.82</v>
      </c>
      <c r="D142" s="182">
        <v>337.5</v>
      </c>
      <c r="E142" s="182">
        <v>0</v>
      </c>
      <c r="F142" s="182">
        <v>4271.97</v>
      </c>
      <c r="G142" s="182">
        <v>3934.47</v>
      </c>
      <c r="H142" s="182">
        <v>6970.93</v>
      </c>
      <c r="I142" s="182">
        <v>44.66</v>
      </c>
      <c r="J142" s="184">
        <v>6983.33</v>
      </c>
      <c r="K142" s="182">
        <v>7068.48</v>
      </c>
      <c r="L142" s="182">
        <v>7.19</v>
      </c>
      <c r="M142" s="182">
        <v>24.6</v>
      </c>
      <c r="N142" s="182">
        <v>0</v>
      </c>
      <c r="O142" s="182">
        <v>-262.35000000000002</v>
      </c>
      <c r="P142" s="182">
        <v>7.72</v>
      </c>
      <c r="Q142" s="186">
        <v>7267.06</v>
      </c>
    </row>
    <row r="143" spans="1:17" ht="20.25" customHeight="1">
      <c r="A143" s="133" t="s">
        <v>553</v>
      </c>
      <c r="B143" s="182">
        <v>3305.65</v>
      </c>
      <c r="C143" s="182">
        <v>391.58</v>
      </c>
      <c r="D143" s="182">
        <v>861.81</v>
      </c>
      <c r="E143" s="182">
        <v>0</v>
      </c>
      <c r="F143" s="182">
        <v>4215.03</v>
      </c>
      <c r="G143" s="182">
        <v>3353.22</v>
      </c>
      <c r="H143" s="182">
        <v>6267.3</v>
      </c>
      <c r="I143" s="182">
        <v>43.32</v>
      </c>
      <c r="J143" s="184">
        <v>6279.33</v>
      </c>
      <c r="K143" s="182">
        <v>6338.58</v>
      </c>
      <c r="L143" s="182">
        <v>6.62</v>
      </c>
      <c r="M143" s="182">
        <v>34.21</v>
      </c>
      <c r="N143" s="182">
        <v>0</v>
      </c>
      <c r="O143" s="182">
        <v>202.16</v>
      </c>
      <c r="P143" s="182">
        <v>2.85</v>
      </c>
      <c r="Q143" s="186">
        <v>6059.24</v>
      </c>
    </row>
    <row r="144" spans="1:17" ht="20.25" customHeight="1">
      <c r="A144" s="133" t="s">
        <v>554</v>
      </c>
      <c r="B144" s="182">
        <v>3414.47</v>
      </c>
      <c r="C144" s="182">
        <v>407.02</v>
      </c>
      <c r="D144" s="182">
        <v>1517.69</v>
      </c>
      <c r="E144" s="182">
        <v>0</v>
      </c>
      <c r="F144" s="182">
        <v>3696.08</v>
      </c>
      <c r="G144" s="182">
        <v>2178.4</v>
      </c>
      <c r="H144" s="182">
        <v>5185.84</v>
      </c>
      <c r="I144" s="182">
        <v>44.75</v>
      </c>
      <c r="J144" s="184">
        <v>5198.2700000000004</v>
      </c>
      <c r="K144" s="182">
        <v>5266.22</v>
      </c>
      <c r="L144" s="182">
        <v>7.07</v>
      </c>
      <c r="M144" s="182">
        <v>32.78</v>
      </c>
      <c r="N144" s="182">
        <v>0</v>
      </c>
      <c r="O144" s="182">
        <v>216.82</v>
      </c>
      <c r="P144" s="182">
        <v>1.6</v>
      </c>
      <c r="Q144" s="186">
        <v>4976.3500000000004</v>
      </c>
    </row>
    <row r="145" spans="1:17" ht="20.25" customHeight="1">
      <c r="A145" s="133" t="s">
        <v>555</v>
      </c>
      <c r="B145" s="182">
        <v>2874.17</v>
      </c>
      <c r="C145" s="182">
        <v>369.4</v>
      </c>
      <c r="D145" s="182">
        <v>1279.17</v>
      </c>
      <c r="E145" s="182">
        <v>0</v>
      </c>
      <c r="F145" s="182">
        <v>3091.77</v>
      </c>
      <c r="G145" s="182">
        <v>1812.6</v>
      </c>
      <c r="H145" s="182">
        <v>4317.37</v>
      </c>
      <c r="I145" s="182">
        <v>43.15</v>
      </c>
      <c r="J145" s="184">
        <v>4329.3599999999997</v>
      </c>
      <c r="K145" s="182">
        <v>4373.8999999999996</v>
      </c>
      <c r="L145" s="182">
        <v>7.58</v>
      </c>
      <c r="M145" s="182">
        <v>9.43</v>
      </c>
      <c r="N145" s="182">
        <v>0</v>
      </c>
      <c r="O145" s="182">
        <v>257.63</v>
      </c>
      <c r="P145" s="182">
        <v>2.3199999999999998</v>
      </c>
      <c r="Q145" s="186">
        <v>4087.74</v>
      </c>
    </row>
    <row r="146" spans="1:17" ht="20.25" customHeight="1">
      <c r="A146" s="133" t="s">
        <v>556</v>
      </c>
      <c r="B146" s="182">
        <v>3113.28</v>
      </c>
      <c r="C146" s="182">
        <v>380.74</v>
      </c>
      <c r="D146" s="182">
        <v>806.88</v>
      </c>
      <c r="E146" s="182">
        <v>0</v>
      </c>
      <c r="F146" s="182">
        <v>2371.12</v>
      </c>
      <c r="G146" s="182">
        <v>1564.24</v>
      </c>
      <c r="H146" s="182">
        <v>4296.78</v>
      </c>
      <c r="I146" s="182">
        <v>44.57</v>
      </c>
      <c r="J146" s="184">
        <v>4309.16</v>
      </c>
      <c r="K146" s="182">
        <v>4335.1899999999996</v>
      </c>
      <c r="L146" s="182">
        <v>4.18</v>
      </c>
      <c r="M146" s="182">
        <v>7.77</v>
      </c>
      <c r="N146" s="182">
        <v>0</v>
      </c>
      <c r="O146" s="182">
        <v>580.58000000000004</v>
      </c>
      <c r="P146" s="182">
        <v>2.11</v>
      </c>
      <c r="Q146" s="186">
        <v>3733.06</v>
      </c>
    </row>
    <row r="147" spans="1:17" ht="20.25" customHeight="1">
      <c r="A147" s="133" t="s">
        <v>557</v>
      </c>
      <c r="B147" s="182">
        <v>2898.45</v>
      </c>
      <c r="C147" s="182">
        <v>375.21</v>
      </c>
      <c r="D147" s="182">
        <v>632.14</v>
      </c>
      <c r="E147" s="182">
        <v>0</v>
      </c>
      <c r="F147" s="182">
        <v>1530.51</v>
      </c>
      <c r="G147" s="182">
        <v>898.37</v>
      </c>
      <c r="H147" s="182">
        <v>3421.6</v>
      </c>
      <c r="I147" s="182">
        <v>44.55</v>
      </c>
      <c r="J147" s="184">
        <v>3433.98</v>
      </c>
      <c r="K147" s="182">
        <v>3473.32</v>
      </c>
      <c r="L147" s="182">
        <v>3.74</v>
      </c>
      <c r="M147" s="182">
        <v>1.18</v>
      </c>
      <c r="N147" s="182">
        <v>0</v>
      </c>
      <c r="O147" s="182">
        <v>239.13</v>
      </c>
      <c r="P147" s="182">
        <v>5.38</v>
      </c>
      <c r="Q147" s="186">
        <v>3222.71</v>
      </c>
    </row>
    <row r="148" spans="1:17" ht="20.25" customHeight="1">
      <c r="A148" s="133" t="s">
        <v>558</v>
      </c>
      <c r="B148" s="182">
        <v>2760.8</v>
      </c>
      <c r="C148" s="182">
        <v>381.04</v>
      </c>
      <c r="D148" s="182">
        <v>890.64</v>
      </c>
      <c r="E148" s="182">
        <v>0</v>
      </c>
      <c r="F148" s="182">
        <v>1998.31</v>
      </c>
      <c r="G148" s="182">
        <v>1107.67</v>
      </c>
      <c r="H148" s="182">
        <v>3487.43</v>
      </c>
      <c r="I148" s="182">
        <v>42.91</v>
      </c>
      <c r="J148" s="184">
        <v>3499.35</v>
      </c>
      <c r="K148" s="182">
        <v>3541.43</v>
      </c>
      <c r="L148" s="182">
        <v>4.28</v>
      </c>
      <c r="M148" s="182">
        <v>18.55</v>
      </c>
      <c r="N148" s="182">
        <v>0</v>
      </c>
      <c r="O148" s="182">
        <v>-196.39</v>
      </c>
      <c r="P148" s="182">
        <v>7.97</v>
      </c>
      <c r="Q148" s="186">
        <v>3689.21</v>
      </c>
    </row>
    <row r="149" spans="1:17" ht="20.25" customHeight="1">
      <c r="A149" s="133" t="s">
        <v>559</v>
      </c>
      <c r="B149" s="182">
        <v>3435.3</v>
      </c>
      <c r="C149" s="182">
        <v>407.07</v>
      </c>
      <c r="D149" s="182">
        <v>513.52</v>
      </c>
      <c r="E149" s="182">
        <v>0</v>
      </c>
      <c r="F149" s="182">
        <v>3668.75</v>
      </c>
      <c r="G149" s="182">
        <v>3155.23</v>
      </c>
      <c r="H149" s="182">
        <v>6183.46</v>
      </c>
      <c r="I149" s="182">
        <v>44.22</v>
      </c>
      <c r="J149" s="184">
        <v>6195.74</v>
      </c>
      <c r="K149" s="182">
        <v>6234.7</v>
      </c>
      <c r="L149" s="182">
        <v>3.47</v>
      </c>
      <c r="M149" s="182">
        <v>27.06</v>
      </c>
      <c r="N149" s="182">
        <v>0</v>
      </c>
      <c r="O149" s="182">
        <v>63.1</v>
      </c>
      <c r="P149" s="182">
        <v>4.7</v>
      </c>
      <c r="Q149" s="186">
        <v>6110.42</v>
      </c>
    </row>
    <row r="150" spans="1:17" ht="20.25" customHeight="1">
      <c r="A150" s="133" t="s">
        <v>560</v>
      </c>
      <c r="B150" s="182">
        <v>3694.1</v>
      </c>
      <c r="C150" s="182">
        <v>394.21</v>
      </c>
      <c r="D150" s="182">
        <v>386.73</v>
      </c>
      <c r="E150" s="182">
        <v>0</v>
      </c>
      <c r="F150" s="182">
        <v>5187.18</v>
      </c>
      <c r="G150" s="182">
        <v>4800.45</v>
      </c>
      <c r="H150" s="182">
        <v>8100.34</v>
      </c>
      <c r="I150" s="182">
        <v>42.82</v>
      </c>
      <c r="J150" s="184">
        <v>8112.23</v>
      </c>
      <c r="K150" s="182">
        <v>8207.4</v>
      </c>
      <c r="L150" s="182">
        <v>6.45</v>
      </c>
      <c r="M150" s="182">
        <v>34.15</v>
      </c>
      <c r="N150" s="182">
        <v>0</v>
      </c>
      <c r="O150" s="182">
        <v>125.13</v>
      </c>
      <c r="P150" s="182">
        <v>7.94</v>
      </c>
      <c r="Q150" s="186">
        <v>7999.96</v>
      </c>
    </row>
    <row r="151" spans="1:17" ht="20.25" customHeight="1">
      <c r="A151" s="133" t="s">
        <v>561</v>
      </c>
      <c r="B151" s="182">
        <v>3734.74</v>
      </c>
      <c r="C151" s="182">
        <v>405</v>
      </c>
      <c r="D151" s="182">
        <v>443.75</v>
      </c>
      <c r="E151" s="182">
        <v>0</v>
      </c>
      <c r="F151" s="182">
        <v>5825.54</v>
      </c>
      <c r="G151" s="182">
        <v>5381.79</v>
      </c>
      <c r="H151" s="182">
        <v>8711.5300000000007</v>
      </c>
      <c r="I151" s="182">
        <v>44.34</v>
      </c>
      <c r="J151" s="184">
        <v>8723.84</v>
      </c>
      <c r="K151" s="182">
        <v>8809.77</v>
      </c>
      <c r="L151" s="182">
        <v>7.67</v>
      </c>
      <c r="M151" s="182">
        <v>42.03</v>
      </c>
      <c r="N151" s="182">
        <v>0</v>
      </c>
      <c r="O151" s="182">
        <v>516.20000000000005</v>
      </c>
      <c r="P151" s="182">
        <v>7.68</v>
      </c>
      <c r="Q151" s="186">
        <v>8193.9</v>
      </c>
    </row>
    <row r="152" spans="1:17" ht="20.25" customHeight="1">
      <c r="A152" s="133" t="s">
        <v>562</v>
      </c>
      <c r="B152" s="182">
        <v>3684.52</v>
      </c>
      <c r="C152" s="182">
        <v>420.15</v>
      </c>
      <c r="D152" s="182">
        <v>458.44</v>
      </c>
      <c r="E152" s="182">
        <v>0</v>
      </c>
      <c r="F152" s="182">
        <v>4003.26</v>
      </c>
      <c r="G152" s="182">
        <v>3544.81</v>
      </c>
      <c r="H152" s="182">
        <v>6809.18</v>
      </c>
      <c r="I152" s="182">
        <v>48.31</v>
      </c>
      <c r="J152" s="184">
        <v>6822.6</v>
      </c>
      <c r="K152" s="182">
        <v>6902.55</v>
      </c>
      <c r="L152" s="182">
        <v>7.71</v>
      </c>
      <c r="M152" s="182">
        <v>33.36</v>
      </c>
      <c r="N152" s="182">
        <v>0</v>
      </c>
      <c r="O152" s="182">
        <v>-1126.94</v>
      </c>
      <c r="P152" s="182">
        <v>2.2599999999999998</v>
      </c>
      <c r="Q152" s="186">
        <v>7952.99</v>
      </c>
    </row>
    <row r="153" spans="1:17" ht="20.25" customHeight="1">
      <c r="A153" s="133" t="s">
        <v>563</v>
      </c>
      <c r="B153" s="182">
        <v>3321.56</v>
      </c>
      <c r="C153" s="182">
        <v>362.17</v>
      </c>
      <c r="D153" s="182">
        <v>352.72</v>
      </c>
      <c r="E153" s="182">
        <v>0</v>
      </c>
      <c r="F153" s="182">
        <v>4251.8999999999996</v>
      </c>
      <c r="G153" s="182">
        <v>3899.18</v>
      </c>
      <c r="H153" s="182">
        <v>6858.57</v>
      </c>
      <c r="I153" s="182">
        <v>45.03</v>
      </c>
      <c r="J153" s="184">
        <v>6871.08</v>
      </c>
      <c r="K153" s="182">
        <v>6936.63</v>
      </c>
      <c r="L153" s="182">
        <v>6.52</v>
      </c>
      <c r="M153" s="182">
        <v>28.11</v>
      </c>
      <c r="N153" s="182">
        <v>0</v>
      </c>
      <c r="O153" s="182">
        <v>-777.55</v>
      </c>
      <c r="P153" s="182">
        <v>8.65</v>
      </c>
      <c r="Q153" s="186">
        <v>7642.99</v>
      </c>
    </row>
    <row r="154" spans="1:17" ht="20.25" customHeight="1">
      <c r="A154" s="133" t="s">
        <v>564</v>
      </c>
      <c r="B154" s="182">
        <v>3398.09</v>
      </c>
      <c r="C154" s="182">
        <v>390.83</v>
      </c>
      <c r="D154" s="182">
        <v>510.67</v>
      </c>
      <c r="E154" s="182">
        <v>0</v>
      </c>
      <c r="F154" s="182">
        <v>5266.58</v>
      </c>
      <c r="G154" s="182">
        <v>4755.91</v>
      </c>
      <c r="H154" s="182">
        <v>7763.17</v>
      </c>
      <c r="I154" s="182">
        <v>48.19</v>
      </c>
      <c r="J154" s="184">
        <v>7776.55</v>
      </c>
      <c r="K154" s="182">
        <v>7853.92</v>
      </c>
      <c r="L154" s="182">
        <v>9.23</v>
      </c>
      <c r="M154" s="182">
        <v>33.909999999999997</v>
      </c>
      <c r="N154" s="182">
        <v>0</v>
      </c>
      <c r="O154" s="182">
        <v>139.47999999999999</v>
      </c>
      <c r="P154" s="182">
        <v>8.2100000000000009</v>
      </c>
      <c r="Q154" s="186">
        <v>7629.3</v>
      </c>
    </row>
    <row r="155" spans="1:17" ht="20.25" customHeight="1">
      <c r="A155" s="133" t="s">
        <v>565</v>
      </c>
      <c r="B155" s="182">
        <v>3518.06</v>
      </c>
      <c r="C155" s="182">
        <v>386.13</v>
      </c>
      <c r="D155" s="182">
        <v>1151.07</v>
      </c>
      <c r="E155" s="182">
        <v>0</v>
      </c>
      <c r="F155" s="182">
        <v>3530.66</v>
      </c>
      <c r="G155" s="182">
        <v>2379.59</v>
      </c>
      <c r="H155" s="182">
        <v>5511.52</v>
      </c>
      <c r="I155" s="182">
        <v>46.68</v>
      </c>
      <c r="J155" s="184">
        <v>5524.49</v>
      </c>
      <c r="K155" s="182">
        <v>5591.98</v>
      </c>
      <c r="L155" s="182">
        <v>12.86</v>
      </c>
      <c r="M155" s="182">
        <v>35.58</v>
      </c>
      <c r="N155" s="182">
        <v>0</v>
      </c>
      <c r="O155" s="182">
        <v>710.63</v>
      </c>
      <c r="P155" s="182">
        <v>8.35</v>
      </c>
      <c r="Q155" s="186">
        <v>4788.95</v>
      </c>
    </row>
    <row r="156" spans="1:17" ht="20.25" customHeight="1">
      <c r="A156" s="133" t="s">
        <v>566</v>
      </c>
      <c r="B156" s="182">
        <v>3601.77</v>
      </c>
      <c r="C156" s="182">
        <v>399.5</v>
      </c>
      <c r="D156" s="182">
        <v>1780.09</v>
      </c>
      <c r="E156" s="182">
        <v>0</v>
      </c>
      <c r="F156" s="182">
        <v>2970.89</v>
      </c>
      <c r="G156" s="182">
        <v>1190.8</v>
      </c>
      <c r="H156" s="182">
        <v>4393.07</v>
      </c>
      <c r="I156" s="182">
        <v>48.12</v>
      </c>
      <c r="J156" s="184">
        <v>4406.4399999999996</v>
      </c>
      <c r="K156" s="182">
        <v>4465.91</v>
      </c>
      <c r="L156" s="182">
        <v>7.38</v>
      </c>
      <c r="M156" s="182">
        <v>29.03</v>
      </c>
      <c r="N156" s="182">
        <v>0</v>
      </c>
      <c r="O156" s="182">
        <v>378.93</v>
      </c>
      <c r="P156" s="182">
        <v>8.92</v>
      </c>
      <c r="Q156" s="186">
        <v>4012.66</v>
      </c>
    </row>
    <row r="157" spans="1:17" ht="20.25" customHeight="1">
      <c r="A157" s="133" t="s">
        <v>567</v>
      </c>
      <c r="B157" s="182">
        <v>3292.37</v>
      </c>
      <c r="C157" s="182">
        <v>401.76</v>
      </c>
      <c r="D157" s="182">
        <v>1486.05</v>
      </c>
      <c r="E157" s="182">
        <v>0</v>
      </c>
      <c r="F157" s="182">
        <v>2301.0300000000002</v>
      </c>
      <c r="G157" s="182">
        <v>814.98</v>
      </c>
      <c r="H157" s="182">
        <v>3705.6</v>
      </c>
      <c r="I157" s="182">
        <v>46.44</v>
      </c>
      <c r="J157" s="184">
        <v>3718.5</v>
      </c>
      <c r="K157" s="182">
        <v>3770.41</v>
      </c>
      <c r="L157" s="182">
        <v>7.2</v>
      </c>
      <c r="M157" s="182">
        <v>16.47</v>
      </c>
      <c r="N157" s="182">
        <v>0</v>
      </c>
      <c r="O157" s="182">
        <v>89.58</v>
      </c>
      <c r="P157" s="182">
        <v>1.54</v>
      </c>
      <c r="Q157" s="186">
        <v>3639.25</v>
      </c>
    </row>
    <row r="158" spans="1:17" ht="20.25" customHeight="1">
      <c r="A158" s="133" t="s">
        <v>568</v>
      </c>
      <c r="B158" s="182">
        <v>3365.24</v>
      </c>
      <c r="C158" s="182">
        <v>398.39</v>
      </c>
      <c r="D158" s="182">
        <v>1232.3399999999999</v>
      </c>
      <c r="E158" s="182">
        <v>0</v>
      </c>
      <c r="F158" s="182">
        <v>2443.58</v>
      </c>
      <c r="G158" s="182">
        <v>1211.24</v>
      </c>
      <c r="H158" s="182">
        <v>4178.1000000000004</v>
      </c>
      <c r="I158" s="182">
        <v>48.12</v>
      </c>
      <c r="J158" s="184">
        <v>4191.46</v>
      </c>
      <c r="K158" s="182">
        <v>4231.71</v>
      </c>
      <c r="L158" s="182">
        <v>9.73</v>
      </c>
      <c r="M158" s="182">
        <v>12.53</v>
      </c>
      <c r="N158" s="182">
        <v>0</v>
      </c>
      <c r="O158" s="182">
        <v>565.54999999999995</v>
      </c>
      <c r="P158" s="182">
        <v>6.94</v>
      </c>
      <c r="Q158" s="186">
        <v>3624.53</v>
      </c>
    </row>
    <row r="159" spans="1:17" ht="20.25" customHeight="1">
      <c r="A159" s="133" t="s">
        <v>569</v>
      </c>
      <c r="B159" s="182">
        <v>2805.16</v>
      </c>
      <c r="C159" s="182">
        <v>339.88</v>
      </c>
      <c r="D159" s="182">
        <v>766.28</v>
      </c>
      <c r="E159" s="182">
        <v>0</v>
      </c>
      <c r="F159" s="182">
        <v>2061.61</v>
      </c>
      <c r="G159" s="182">
        <v>1295.33</v>
      </c>
      <c r="H159" s="182">
        <v>3760.61</v>
      </c>
      <c r="I159" s="182">
        <v>48.02</v>
      </c>
      <c r="J159" s="184">
        <v>3773.95</v>
      </c>
      <c r="K159" s="182">
        <v>3823.28</v>
      </c>
      <c r="L159" s="182">
        <v>5.24</v>
      </c>
      <c r="M159" s="182">
        <v>13.19</v>
      </c>
      <c r="N159" s="182">
        <v>0</v>
      </c>
      <c r="O159" s="182">
        <v>246.28</v>
      </c>
      <c r="P159" s="182">
        <v>3.93</v>
      </c>
      <c r="Q159" s="186">
        <v>3541.61</v>
      </c>
    </row>
    <row r="160" spans="1:17" ht="20.25" customHeight="1">
      <c r="A160" s="133" t="s">
        <v>570</v>
      </c>
      <c r="B160" s="182">
        <v>2579.71</v>
      </c>
      <c r="C160" s="182">
        <v>286.67</v>
      </c>
      <c r="D160" s="182">
        <v>724.49</v>
      </c>
      <c r="E160" s="182">
        <v>0</v>
      </c>
      <c r="F160" s="182">
        <v>2138.27</v>
      </c>
      <c r="G160" s="182">
        <v>1413.78</v>
      </c>
      <c r="H160" s="182">
        <v>3706.81</v>
      </c>
      <c r="I160" s="182">
        <v>46.46</v>
      </c>
      <c r="J160" s="184">
        <v>3719.72</v>
      </c>
      <c r="K160" s="182">
        <v>3774.2</v>
      </c>
      <c r="L160" s="182">
        <v>5.04</v>
      </c>
      <c r="M160" s="182">
        <v>10.220000000000001</v>
      </c>
      <c r="N160" s="182">
        <v>0</v>
      </c>
      <c r="O160" s="182">
        <v>-310.31</v>
      </c>
      <c r="P160" s="182">
        <v>3.42</v>
      </c>
      <c r="Q160" s="186">
        <v>4055.67</v>
      </c>
    </row>
    <row r="161" spans="1:17" ht="20.25" customHeight="1">
      <c r="A161" s="133" t="s">
        <v>571</v>
      </c>
      <c r="B161" s="182">
        <v>3350.51</v>
      </c>
      <c r="C161" s="182">
        <v>359.22</v>
      </c>
      <c r="D161" s="182">
        <v>325.83999999999997</v>
      </c>
      <c r="E161" s="182">
        <v>0</v>
      </c>
      <c r="F161" s="182">
        <v>4076.46</v>
      </c>
      <c r="G161" s="182">
        <v>3750.62</v>
      </c>
      <c r="H161" s="182">
        <v>6741.92</v>
      </c>
      <c r="I161" s="182">
        <v>48.26</v>
      </c>
      <c r="J161" s="184">
        <v>6755.32</v>
      </c>
      <c r="K161" s="182">
        <v>6800.2</v>
      </c>
      <c r="L161" s="182">
        <v>3.85</v>
      </c>
      <c r="M161" s="182">
        <v>13.28</v>
      </c>
      <c r="N161" s="182">
        <v>0</v>
      </c>
      <c r="O161" s="182">
        <v>634.27</v>
      </c>
      <c r="P161" s="182">
        <v>5.7</v>
      </c>
      <c r="Q161" s="186">
        <v>6129.87</v>
      </c>
    </row>
    <row r="162" spans="1:17" ht="20.25" customHeight="1">
      <c r="A162" s="133" t="s">
        <v>572</v>
      </c>
      <c r="B162" s="182">
        <v>3095.92</v>
      </c>
      <c r="C162" s="182">
        <v>371.02</v>
      </c>
      <c r="D162" s="182">
        <v>389.09</v>
      </c>
      <c r="E162" s="182">
        <v>0</v>
      </c>
      <c r="F162" s="182">
        <v>4836.88</v>
      </c>
      <c r="G162" s="182">
        <v>4447.79</v>
      </c>
      <c r="H162" s="182">
        <v>7172.68</v>
      </c>
      <c r="I162" s="182">
        <v>46.33</v>
      </c>
      <c r="J162" s="184">
        <v>7185.55</v>
      </c>
      <c r="K162" s="182">
        <v>7232.17</v>
      </c>
      <c r="L162" s="182">
        <v>6.75</v>
      </c>
      <c r="M162" s="182">
        <v>23.41</v>
      </c>
      <c r="N162" s="182">
        <v>0</v>
      </c>
      <c r="O162" s="182">
        <v>391.79</v>
      </c>
      <c r="P162" s="182">
        <v>8.82</v>
      </c>
      <c r="Q162" s="186">
        <v>6778.13</v>
      </c>
    </row>
    <row r="163" spans="1:17" ht="20.25" customHeight="1">
      <c r="A163" s="133" t="s">
        <v>573</v>
      </c>
      <c r="B163" s="182">
        <v>3419.97</v>
      </c>
      <c r="C163" s="182">
        <v>398.68</v>
      </c>
      <c r="D163" s="182">
        <v>434.47</v>
      </c>
      <c r="E163" s="182">
        <v>0</v>
      </c>
      <c r="F163" s="182">
        <v>6036.97</v>
      </c>
      <c r="G163" s="182">
        <v>5602.5</v>
      </c>
      <c r="H163" s="182">
        <v>8623.7800000000007</v>
      </c>
      <c r="I163" s="182">
        <v>48.19</v>
      </c>
      <c r="J163" s="184">
        <v>8637.17</v>
      </c>
      <c r="K163" s="182">
        <v>8708.7999999999993</v>
      </c>
      <c r="L163" s="182">
        <v>11.02</v>
      </c>
      <c r="M163" s="182">
        <v>25.82</v>
      </c>
      <c r="N163" s="182">
        <v>0</v>
      </c>
      <c r="O163" s="182">
        <v>36.17</v>
      </c>
      <c r="P163" s="182">
        <v>5.49</v>
      </c>
      <c r="Q163" s="186">
        <v>8604.58</v>
      </c>
    </row>
    <row r="164" spans="1:17" ht="20.25" customHeight="1">
      <c r="A164" s="133" t="s">
        <v>574</v>
      </c>
      <c r="B164" s="182">
        <v>3127.67</v>
      </c>
      <c r="C164" s="182">
        <v>346.65</v>
      </c>
      <c r="D164" s="182">
        <v>487.58</v>
      </c>
      <c r="E164" s="182">
        <v>0</v>
      </c>
      <c r="F164" s="182">
        <v>7204.28</v>
      </c>
      <c r="G164" s="182">
        <v>6716.71</v>
      </c>
      <c r="H164" s="182">
        <v>9497.73</v>
      </c>
      <c r="I164" s="182">
        <v>49.32</v>
      </c>
      <c r="J164" s="184">
        <v>9511.43</v>
      </c>
      <c r="K164" s="182">
        <v>9533.91</v>
      </c>
      <c r="L164" s="182">
        <v>21.36</v>
      </c>
      <c r="M164" s="182">
        <v>11.3</v>
      </c>
      <c r="N164" s="182">
        <v>0</v>
      </c>
      <c r="O164" s="182">
        <v>-471.47</v>
      </c>
      <c r="P164" s="182">
        <v>8.85</v>
      </c>
      <c r="Q164" s="186">
        <v>9952.65</v>
      </c>
    </row>
    <row r="165" spans="1:17" ht="20.25" customHeight="1">
      <c r="A165" s="133" t="s">
        <v>575</v>
      </c>
      <c r="B165" s="182">
        <v>2636.32</v>
      </c>
      <c r="C165" s="182">
        <v>311.88</v>
      </c>
      <c r="D165" s="182">
        <v>364.22</v>
      </c>
      <c r="E165" s="182">
        <v>0</v>
      </c>
      <c r="F165" s="182">
        <v>5490.87</v>
      </c>
      <c r="G165" s="182">
        <v>5126.6499999999996</v>
      </c>
      <c r="H165" s="182">
        <v>7451.09</v>
      </c>
      <c r="I165" s="182">
        <v>44.42</v>
      </c>
      <c r="J165" s="184">
        <v>7463.43</v>
      </c>
      <c r="K165" s="182">
        <v>7525</v>
      </c>
      <c r="L165" s="182">
        <v>10.35</v>
      </c>
      <c r="M165" s="182">
        <v>27.97</v>
      </c>
      <c r="N165" s="182">
        <v>0</v>
      </c>
      <c r="O165" s="182">
        <v>-642.26</v>
      </c>
      <c r="P165" s="182">
        <v>6.01</v>
      </c>
      <c r="Q165" s="186">
        <v>8095.06</v>
      </c>
    </row>
    <row r="166" spans="1:17" ht="20.25" customHeight="1">
      <c r="A166" s="133" t="s">
        <v>576</v>
      </c>
      <c r="B166" s="182">
        <v>3169.56</v>
      </c>
      <c r="C166" s="182">
        <v>359.55</v>
      </c>
      <c r="D166" s="182">
        <v>395.2</v>
      </c>
      <c r="E166" s="182">
        <v>0</v>
      </c>
      <c r="F166" s="182">
        <v>5658.8</v>
      </c>
      <c r="G166" s="182">
        <v>5263.6</v>
      </c>
      <c r="H166" s="182">
        <v>8073.6</v>
      </c>
      <c r="I166" s="182">
        <v>49.23</v>
      </c>
      <c r="J166" s="184">
        <v>8087.28</v>
      </c>
      <c r="K166" s="182">
        <v>8175.32</v>
      </c>
      <c r="L166" s="182">
        <v>10.41</v>
      </c>
      <c r="M166" s="182">
        <v>36.35</v>
      </c>
      <c r="N166" s="182">
        <v>0</v>
      </c>
      <c r="O166" s="182">
        <v>270.45999999999998</v>
      </c>
      <c r="P166" s="182">
        <v>6.46</v>
      </c>
      <c r="Q166" s="186">
        <v>7815.38</v>
      </c>
    </row>
    <row r="167" spans="1:17" ht="20.25" customHeight="1">
      <c r="A167" s="133" t="s">
        <v>577</v>
      </c>
      <c r="B167" s="182">
        <v>2336.66</v>
      </c>
      <c r="C167" s="182">
        <v>266.89</v>
      </c>
      <c r="D167" s="182">
        <v>381.31</v>
      </c>
      <c r="E167" s="182">
        <v>0</v>
      </c>
      <c r="F167" s="182">
        <v>4469.3599999999997</v>
      </c>
      <c r="G167" s="182">
        <v>4088.05</v>
      </c>
      <c r="H167" s="182">
        <v>6157.82</v>
      </c>
      <c r="I167" s="182">
        <v>47.69</v>
      </c>
      <c r="J167" s="184">
        <v>6171.07</v>
      </c>
      <c r="K167" s="182">
        <v>6206.59</v>
      </c>
      <c r="L167" s="182">
        <v>5.81</v>
      </c>
      <c r="M167" s="182">
        <v>27.7</v>
      </c>
      <c r="N167" s="182">
        <v>0</v>
      </c>
      <c r="O167" s="182">
        <v>-807.4</v>
      </c>
      <c r="P167" s="182">
        <v>5.1100000000000003</v>
      </c>
      <c r="Q167" s="186">
        <v>6947.81</v>
      </c>
    </row>
    <row r="168" spans="1:17" ht="20.25" customHeight="1">
      <c r="A168" s="133" t="s">
        <v>578</v>
      </c>
      <c r="B168" s="182">
        <v>2312.0300000000002</v>
      </c>
      <c r="C168" s="182">
        <v>261.27</v>
      </c>
      <c r="D168" s="182">
        <v>333.33</v>
      </c>
      <c r="E168" s="182">
        <v>0</v>
      </c>
      <c r="F168" s="182">
        <v>4314.09</v>
      </c>
      <c r="G168" s="182">
        <v>3980.77</v>
      </c>
      <c r="H168" s="182">
        <v>6031.53</v>
      </c>
      <c r="I168" s="182">
        <v>49.27</v>
      </c>
      <c r="J168" s="184">
        <v>6045.22</v>
      </c>
      <c r="K168" s="182">
        <v>6081.31</v>
      </c>
      <c r="L168" s="182">
        <v>3.9</v>
      </c>
      <c r="M168" s="182">
        <v>26.15</v>
      </c>
      <c r="N168" s="182">
        <v>0</v>
      </c>
      <c r="O168" s="182">
        <v>316.04000000000002</v>
      </c>
      <c r="P168" s="182">
        <v>1.38</v>
      </c>
      <c r="Q168" s="186">
        <v>5707.87</v>
      </c>
    </row>
    <row r="169" spans="1:17" ht="20.25" customHeight="1">
      <c r="A169" s="133" t="s">
        <v>579</v>
      </c>
      <c r="B169" s="182">
        <v>1532.99</v>
      </c>
      <c r="C169" s="182">
        <v>217.64</v>
      </c>
      <c r="D169" s="182">
        <v>378.66</v>
      </c>
      <c r="E169" s="182">
        <v>0</v>
      </c>
      <c r="F169" s="182">
        <v>2670.09</v>
      </c>
      <c r="G169" s="182">
        <v>2291.42</v>
      </c>
      <c r="H169" s="182">
        <v>3606.78</v>
      </c>
      <c r="I169" s="182">
        <v>47.6</v>
      </c>
      <c r="J169" s="184">
        <v>3620</v>
      </c>
      <c r="K169" s="182">
        <v>3682.1</v>
      </c>
      <c r="L169" s="182">
        <v>2.63</v>
      </c>
      <c r="M169" s="182">
        <v>16.32</v>
      </c>
      <c r="N169" s="182">
        <v>0</v>
      </c>
      <c r="O169" s="182">
        <v>222.09</v>
      </c>
      <c r="P169" s="182">
        <v>2.4</v>
      </c>
      <c r="Q169" s="186">
        <v>3422.52</v>
      </c>
    </row>
    <row r="170" spans="1:17" ht="20.25" customHeight="1">
      <c r="A170" s="133" t="s">
        <v>580</v>
      </c>
      <c r="B170" s="182">
        <v>2212.7800000000002</v>
      </c>
      <c r="C170" s="182">
        <v>301.98</v>
      </c>
      <c r="D170" s="182">
        <v>502.99</v>
      </c>
      <c r="E170" s="182">
        <v>0</v>
      </c>
      <c r="F170" s="182">
        <v>2331.9499999999998</v>
      </c>
      <c r="G170" s="182">
        <v>1828.96</v>
      </c>
      <c r="H170" s="182">
        <v>3739.76</v>
      </c>
      <c r="I170" s="182">
        <v>49.32</v>
      </c>
      <c r="J170" s="184">
        <v>3753.46</v>
      </c>
      <c r="K170" s="182">
        <v>3775.35</v>
      </c>
      <c r="L170" s="182">
        <v>7.89</v>
      </c>
      <c r="M170" s="182">
        <v>2.34</v>
      </c>
      <c r="N170" s="182">
        <v>0</v>
      </c>
      <c r="O170" s="182">
        <v>79.849999999999994</v>
      </c>
      <c r="P170" s="182">
        <v>27.86</v>
      </c>
      <c r="Q170" s="186">
        <v>3259.91</v>
      </c>
    </row>
    <row r="171" spans="1:17" ht="20.25" customHeight="1">
      <c r="A171" s="234" t="s">
        <v>618</v>
      </c>
      <c r="B171" s="182">
        <v>2797.81</v>
      </c>
      <c r="C171" s="182">
        <v>319.66000000000003</v>
      </c>
      <c r="D171" s="182">
        <v>382.72</v>
      </c>
      <c r="E171" s="182">
        <v>0</v>
      </c>
      <c r="F171" s="182">
        <v>2082.75</v>
      </c>
      <c r="G171" s="182">
        <v>1700.03</v>
      </c>
      <c r="H171" s="182">
        <v>4178.18</v>
      </c>
      <c r="I171" s="182">
        <v>49.35</v>
      </c>
      <c r="J171" s="184">
        <v>4191.8900000000003</v>
      </c>
      <c r="K171" s="182">
        <v>4216.82</v>
      </c>
      <c r="L171" s="182">
        <v>6.4</v>
      </c>
      <c r="M171" s="182">
        <v>1.89</v>
      </c>
      <c r="N171" s="182">
        <v>0</v>
      </c>
      <c r="O171" s="182">
        <v>636.05999999999995</v>
      </c>
      <c r="P171" s="182">
        <v>31.44</v>
      </c>
      <c r="Q171" s="186">
        <v>3175.55</v>
      </c>
    </row>
    <row r="172" spans="1:17" ht="20.25" customHeight="1">
      <c r="A172" s="234" t="s">
        <v>635</v>
      </c>
      <c r="B172" s="182">
        <v>2781.07</v>
      </c>
      <c r="C172" s="182">
        <v>328.7</v>
      </c>
      <c r="D172" s="182">
        <v>705.72</v>
      </c>
      <c r="E172" s="182">
        <v>0</v>
      </c>
      <c r="F172" s="182">
        <v>2468.5700000000002</v>
      </c>
      <c r="G172" s="182">
        <v>1762.85</v>
      </c>
      <c r="H172" s="182">
        <v>4215.22</v>
      </c>
      <c r="I172" s="182">
        <v>47.65</v>
      </c>
      <c r="J172" s="184">
        <v>4228.46</v>
      </c>
      <c r="K172" s="182">
        <v>4253.7700000000004</v>
      </c>
      <c r="L172" s="182">
        <v>11</v>
      </c>
      <c r="M172" s="182">
        <v>6.37</v>
      </c>
      <c r="N172" s="182">
        <v>0</v>
      </c>
      <c r="O172" s="182">
        <v>257.08</v>
      </c>
      <c r="P172" s="182">
        <v>25.59</v>
      </c>
      <c r="Q172" s="186">
        <v>3547.58</v>
      </c>
    </row>
    <row r="173" spans="1:17" ht="20.25" customHeight="1">
      <c r="A173" s="234" t="s">
        <v>637</v>
      </c>
      <c r="B173" s="182">
        <v>3139.68</v>
      </c>
      <c r="C173" s="182">
        <v>324.27999999999997</v>
      </c>
      <c r="D173" s="182">
        <v>1507.94</v>
      </c>
      <c r="E173" s="182">
        <v>0</v>
      </c>
      <c r="F173" s="182">
        <v>4048.52</v>
      </c>
      <c r="G173" s="182">
        <v>2540.5700000000002</v>
      </c>
      <c r="H173" s="182">
        <v>5355.97</v>
      </c>
      <c r="I173" s="182">
        <v>49.21</v>
      </c>
      <c r="J173" s="184">
        <v>5369.64</v>
      </c>
      <c r="K173" s="182">
        <v>5441.68</v>
      </c>
      <c r="L173" s="182">
        <v>13.71</v>
      </c>
      <c r="M173" s="182">
        <v>14.38</v>
      </c>
      <c r="N173" s="182">
        <v>0</v>
      </c>
      <c r="O173" s="182">
        <v>341.6</v>
      </c>
      <c r="P173" s="182">
        <v>6.62</v>
      </c>
      <c r="Q173" s="186">
        <v>4896.76</v>
      </c>
    </row>
    <row r="174" spans="1:17" ht="20.25" customHeight="1">
      <c r="A174" s="234" t="s">
        <v>638</v>
      </c>
      <c r="B174" s="182">
        <v>3218.31</v>
      </c>
      <c r="C174" s="182">
        <v>323.02999999999997</v>
      </c>
      <c r="D174" s="182">
        <v>676.16</v>
      </c>
      <c r="E174" s="182">
        <v>0</v>
      </c>
      <c r="F174" s="182">
        <v>4968.3599999999997</v>
      </c>
      <c r="G174" s="182">
        <v>4292.2</v>
      </c>
      <c r="H174" s="182">
        <v>7187.47</v>
      </c>
      <c r="I174" s="182">
        <v>47.62</v>
      </c>
      <c r="J174" s="184">
        <v>7200.7</v>
      </c>
      <c r="K174" s="182">
        <v>7226.91</v>
      </c>
      <c r="L174" s="182">
        <v>16.079999999999998</v>
      </c>
      <c r="M174" s="182">
        <v>23.36</v>
      </c>
      <c r="N174" s="182">
        <v>0</v>
      </c>
      <c r="O174" s="182">
        <v>-85.3</v>
      </c>
      <c r="P174" s="182">
        <v>4.53</v>
      </c>
      <c r="Q174" s="186">
        <v>7226.99</v>
      </c>
    </row>
    <row r="175" spans="1:17" ht="20.25" customHeight="1">
      <c r="A175" s="234" t="s">
        <v>640</v>
      </c>
      <c r="B175" s="182">
        <v>3303.61</v>
      </c>
      <c r="C175" s="182">
        <v>344.11</v>
      </c>
      <c r="D175" s="182">
        <v>759.91</v>
      </c>
      <c r="E175" s="182">
        <v>0</v>
      </c>
      <c r="F175" s="182">
        <v>5642.42</v>
      </c>
      <c r="G175" s="182">
        <v>4882.51</v>
      </c>
      <c r="H175" s="182">
        <v>7842.01</v>
      </c>
      <c r="I175" s="182">
        <v>49.22</v>
      </c>
      <c r="J175" s="184">
        <v>7855.68</v>
      </c>
      <c r="K175" s="182">
        <v>7956.32</v>
      </c>
      <c r="L175" s="182">
        <v>11.26</v>
      </c>
      <c r="M175" s="182">
        <v>25.52</v>
      </c>
      <c r="N175" s="182">
        <v>0</v>
      </c>
      <c r="O175" s="182">
        <v>-225.48</v>
      </c>
      <c r="P175" s="182">
        <v>0.5</v>
      </c>
      <c r="Q175" s="186">
        <v>7838.03</v>
      </c>
    </row>
    <row r="176" spans="1:17" ht="20.25" customHeight="1">
      <c r="A176" s="234" t="s">
        <v>641</v>
      </c>
      <c r="B176" s="182">
        <v>3281.03</v>
      </c>
      <c r="C176" s="182">
        <v>340.85</v>
      </c>
      <c r="D176" s="182">
        <v>787.58</v>
      </c>
      <c r="E176" s="182">
        <v>0</v>
      </c>
      <c r="F176" s="182">
        <v>6404.81</v>
      </c>
      <c r="G176" s="182">
        <v>5617.23</v>
      </c>
      <c r="H176" s="182">
        <v>8557.41</v>
      </c>
      <c r="I176" s="182">
        <v>49.24</v>
      </c>
      <c r="J176" s="182">
        <v>8571.09</v>
      </c>
      <c r="K176" s="182">
        <v>8696.5400000000009</v>
      </c>
      <c r="L176" s="182">
        <v>15.05</v>
      </c>
      <c r="M176" s="182">
        <v>48.69</v>
      </c>
      <c r="N176" s="182">
        <v>0</v>
      </c>
      <c r="O176" s="182">
        <v>-248.75</v>
      </c>
      <c r="P176" s="182">
        <v>4.51</v>
      </c>
      <c r="Q176" s="182">
        <v>8933.51</v>
      </c>
    </row>
    <row r="177" spans="1:17" ht="20.25" customHeight="1">
      <c r="A177" s="234" t="s">
        <v>642</v>
      </c>
      <c r="B177" s="182">
        <v>2938.39</v>
      </c>
      <c r="C177" s="182">
        <v>321.58</v>
      </c>
      <c r="D177" s="182">
        <v>894.02</v>
      </c>
      <c r="E177" s="182">
        <v>0</v>
      </c>
      <c r="F177" s="182">
        <v>4876.5</v>
      </c>
      <c r="G177" s="182">
        <v>3982.49</v>
      </c>
      <c r="H177" s="182">
        <v>6599.29</v>
      </c>
      <c r="I177" s="182">
        <v>44.36</v>
      </c>
      <c r="J177" s="182">
        <v>6611.61</v>
      </c>
      <c r="K177" s="182">
        <v>6702.59</v>
      </c>
      <c r="L177" s="182">
        <v>9.51</v>
      </c>
      <c r="M177" s="182">
        <v>30.13</v>
      </c>
      <c r="N177" s="182">
        <v>0</v>
      </c>
      <c r="O177" s="182">
        <v>-160.19999999999999</v>
      </c>
      <c r="P177" s="182">
        <v>3.33</v>
      </c>
      <c r="Q177" s="182">
        <v>6708.13</v>
      </c>
    </row>
    <row r="178" spans="1:17" ht="20.25" customHeight="1">
      <c r="A178" s="234" t="s">
        <v>644</v>
      </c>
      <c r="B178" s="182">
        <v>3170.22</v>
      </c>
      <c r="C178" s="182">
        <v>336.02</v>
      </c>
      <c r="D178" s="182">
        <v>1341.94</v>
      </c>
      <c r="E178" s="182">
        <v>0</v>
      </c>
      <c r="F178" s="182">
        <v>5079.1099999999997</v>
      </c>
      <c r="G178" s="182">
        <v>3737.17</v>
      </c>
      <c r="H178" s="182">
        <v>6571.36</v>
      </c>
      <c r="I178" s="182">
        <v>49.12</v>
      </c>
      <c r="J178" s="182">
        <v>6585.01</v>
      </c>
      <c r="K178" s="182">
        <v>6684.03</v>
      </c>
      <c r="L178" s="182">
        <v>6.01</v>
      </c>
      <c r="M178" s="182">
        <v>33.409999999999997</v>
      </c>
      <c r="N178" s="182">
        <v>0</v>
      </c>
      <c r="O178" s="182">
        <v>-28.73</v>
      </c>
      <c r="P178" s="182">
        <v>1.1499999999999999</v>
      </c>
      <c r="Q178" s="182">
        <v>6793.7</v>
      </c>
    </row>
    <row r="179" spans="1:17" ht="20.25" customHeight="1">
      <c r="A179" s="234" t="s">
        <v>645</v>
      </c>
      <c r="B179" s="182">
        <v>3181.35</v>
      </c>
      <c r="C179" s="182">
        <v>326.10000000000002</v>
      </c>
      <c r="D179" s="182">
        <v>2364.42</v>
      </c>
      <c r="E179" s="182">
        <v>0</v>
      </c>
      <c r="F179" s="182">
        <v>5368.03</v>
      </c>
      <c r="G179" s="182">
        <v>3003.61</v>
      </c>
      <c r="H179" s="182">
        <v>5858.86</v>
      </c>
      <c r="I179" s="182">
        <v>47.7</v>
      </c>
      <c r="J179" s="184">
        <v>5872.11</v>
      </c>
      <c r="K179" s="182">
        <v>5979.41</v>
      </c>
      <c r="L179" s="182">
        <v>14.15</v>
      </c>
      <c r="M179" s="182">
        <v>45.4</v>
      </c>
      <c r="N179" s="182">
        <v>0</v>
      </c>
      <c r="O179" s="182">
        <v>-114.42</v>
      </c>
      <c r="P179" s="182">
        <v>8.25</v>
      </c>
      <c r="Q179" s="186">
        <v>5614.73</v>
      </c>
    </row>
    <row r="180" spans="1:17" ht="20.25" customHeight="1">
      <c r="A180" s="234" t="s">
        <v>647</v>
      </c>
      <c r="B180" s="182">
        <v>3324.6</v>
      </c>
      <c r="C180" s="182">
        <v>320.32</v>
      </c>
      <c r="D180" s="182">
        <v>2529.36</v>
      </c>
      <c r="E180" s="182">
        <v>0</v>
      </c>
      <c r="F180" s="182">
        <v>4331.58</v>
      </c>
      <c r="G180" s="182">
        <v>1802.21</v>
      </c>
      <c r="H180" s="182">
        <v>4806.49</v>
      </c>
      <c r="I180" s="182">
        <v>49.15</v>
      </c>
      <c r="J180" s="184">
        <v>4820.1499999999996</v>
      </c>
      <c r="K180" s="182">
        <v>4908.92</v>
      </c>
      <c r="L180" s="182">
        <v>19.510000000000002</v>
      </c>
      <c r="M180" s="182">
        <v>29.73</v>
      </c>
      <c r="N180" s="182">
        <v>0</v>
      </c>
      <c r="O180" s="182">
        <v>294.60000000000002</v>
      </c>
      <c r="P180" s="182">
        <v>8.7100000000000009</v>
      </c>
      <c r="Q180" s="186">
        <v>4463.6099999999997</v>
      </c>
    </row>
    <row r="181" spans="1:17" ht="20.25" customHeight="1">
      <c r="A181" s="234" t="s">
        <v>661</v>
      </c>
      <c r="B181" s="182">
        <v>3066.16</v>
      </c>
      <c r="C181" s="182">
        <v>301.31</v>
      </c>
      <c r="D181" s="182">
        <v>2402.52</v>
      </c>
      <c r="E181" s="182">
        <v>0</v>
      </c>
      <c r="F181" s="182">
        <v>3631.55</v>
      </c>
      <c r="G181" s="182">
        <v>1229.03</v>
      </c>
      <c r="H181" s="182">
        <v>3993.88</v>
      </c>
      <c r="I181" s="182">
        <v>47.92</v>
      </c>
      <c r="J181" s="184">
        <v>4007.19</v>
      </c>
      <c r="K181" s="182">
        <v>4079.62</v>
      </c>
      <c r="L181" s="182">
        <v>17.14</v>
      </c>
      <c r="M181" s="182">
        <v>21.15</v>
      </c>
      <c r="N181" s="182">
        <v>0</v>
      </c>
      <c r="O181" s="182">
        <v>361.68</v>
      </c>
      <c r="P181" s="182">
        <v>7.23</v>
      </c>
      <c r="Q181" s="186">
        <v>3742.58</v>
      </c>
    </row>
    <row r="182" spans="1:17" ht="20.25" customHeight="1">
      <c r="A182" s="234" t="s">
        <v>662</v>
      </c>
      <c r="B182" s="182">
        <v>3039.12</v>
      </c>
      <c r="C182" s="182">
        <v>324.41000000000003</v>
      </c>
      <c r="D182" s="182">
        <v>2522.71</v>
      </c>
      <c r="E182" s="182">
        <v>0</v>
      </c>
      <c r="F182" s="182">
        <v>3620</v>
      </c>
      <c r="G182" s="182">
        <v>1097.28</v>
      </c>
      <c r="H182" s="182">
        <v>3811.99</v>
      </c>
      <c r="I182" s="182">
        <v>48.96</v>
      </c>
      <c r="J182" s="184">
        <v>3825.59</v>
      </c>
      <c r="K182" s="182">
        <v>3882.5</v>
      </c>
      <c r="L182" s="182">
        <v>14.81</v>
      </c>
      <c r="M182" s="182">
        <v>13.22</v>
      </c>
      <c r="N182" s="182">
        <v>0</v>
      </c>
      <c r="O182" s="182">
        <v>38.14</v>
      </c>
      <c r="P182" s="182">
        <v>10.81</v>
      </c>
      <c r="Q182" s="186">
        <v>3566.27</v>
      </c>
    </row>
    <row r="183" spans="1:17" ht="20.25" customHeight="1">
      <c r="A183" s="234" t="s">
        <v>663</v>
      </c>
      <c r="B183" s="182">
        <v>2762.57</v>
      </c>
      <c r="C183" s="182">
        <v>268.52</v>
      </c>
      <c r="D183" s="182">
        <v>2438.29</v>
      </c>
      <c r="E183" s="182">
        <v>0</v>
      </c>
      <c r="F183" s="182">
        <v>3643.9</v>
      </c>
      <c r="G183" s="182">
        <v>1205.5999999999999</v>
      </c>
      <c r="H183" s="182">
        <v>3699.66</v>
      </c>
      <c r="I183" s="182">
        <v>48.84</v>
      </c>
      <c r="J183" s="184">
        <v>3713.22</v>
      </c>
      <c r="K183" s="182">
        <v>3774.31</v>
      </c>
      <c r="L183" s="182">
        <v>14.34</v>
      </c>
      <c r="M183" s="182">
        <v>16.97</v>
      </c>
      <c r="N183" s="182">
        <v>0</v>
      </c>
      <c r="O183" s="182">
        <v>10.01</v>
      </c>
      <c r="P183" s="182">
        <v>6.93</v>
      </c>
      <c r="Q183" s="186">
        <v>3582.7</v>
      </c>
    </row>
    <row r="184" spans="1:17" ht="20.25" customHeight="1">
      <c r="A184" s="234" t="s">
        <v>666</v>
      </c>
      <c r="B184" s="182">
        <v>3220.95</v>
      </c>
      <c r="C184" s="182">
        <v>318.98</v>
      </c>
      <c r="D184" s="182">
        <v>2457.31</v>
      </c>
      <c r="E184" s="182">
        <v>0</v>
      </c>
      <c r="F184" s="182">
        <v>3527.3</v>
      </c>
      <c r="G184" s="182">
        <v>1069.99</v>
      </c>
      <c r="H184" s="182">
        <v>3971.96</v>
      </c>
      <c r="I184" s="182">
        <v>47.41</v>
      </c>
      <c r="J184" s="184">
        <v>3985.13</v>
      </c>
      <c r="K184" s="182">
        <v>4057.64</v>
      </c>
      <c r="L184" s="182">
        <v>13.28</v>
      </c>
      <c r="M184" s="182">
        <v>29</v>
      </c>
      <c r="N184" s="182">
        <v>0</v>
      </c>
      <c r="O184" s="182">
        <v>-110.45</v>
      </c>
      <c r="P184" s="182">
        <v>2.1</v>
      </c>
      <c r="Q184" s="186">
        <v>3797.02</v>
      </c>
    </row>
    <row r="185" spans="1:17" ht="20.25" customHeight="1">
      <c r="A185" s="234" t="s">
        <v>668</v>
      </c>
      <c r="B185" s="182">
        <v>3274.67</v>
      </c>
      <c r="C185" s="182">
        <v>342.84</v>
      </c>
      <c r="D185" s="182">
        <v>2481.6999999999998</v>
      </c>
      <c r="E185" s="182">
        <v>0</v>
      </c>
      <c r="F185" s="182">
        <v>4535.05</v>
      </c>
      <c r="G185" s="182">
        <v>2053.34</v>
      </c>
      <c r="H185" s="182">
        <v>4985.17</v>
      </c>
      <c r="I185" s="182">
        <v>48.94</v>
      </c>
      <c r="J185" s="184">
        <v>4998.7700000000004</v>
      </c>
      <c r="K185" s="182">
        <v>5073.59</v>
      </c>
      <c r="L185" s="182">
        <v>11.14</v>
      </c>
      <c r="M185" s="182">
        <v>28.61</v>
      </c>
      <c r="N185" s="182">
        <v>0</v>
      </c>
      <c r="O185" s="182">
        <v>696.51</v>
      </c>
      <c r="P185" s="182">
        <v>4.59</v>
      </c>
      <c r="Q185" s="186">
        <v>4367.83</v>
      </c>
    </row>
    <row r="186" spans="1:17" ht="20.25" customHeight="1">
      <c r="A186" s="234" t="s">
        <v>667</v>
      </c>
      <c r="B186" s="182">
        <v>3144.08</v>
      </c>
      <c r="C186" s="182">
        <v>345.33</v>
      </c>
      <c r="D186" s="182">
        <v>1580.95</v>
      </c>
      <c r="E186" s="182">
        <v>0</v>
      </c>
      <c r="F186" s="182">
        <v>4842.38</v>
      </c>
      <c r="G186" s="182">
        <v>3261.43</v>
      </c>
      <c r="H186" s="182">
        <v>6060.18</v>
      </c>
      <c r="I186" s="182">
        <v>47.23</v>
      </c>
      <c r="J186" s="184">
        <v>6073.3</v>
      </c>
      <c r="K186" s="182">
        <v>6159.98</v>
      </c>
      <c r="L186" s="182">
        <v>11.15</v>
      </c>
      <c r="M186" s="182">
        <v>35.409999999999997</v>
      </c>
      <c r="N186" s="182">
        <v>0</v>
      </c>
      <c r="O186" s="182">
        <v>-172.18</v>
      </c>
      <c r="P186" s="182">
        <v>6.62</v>
      </c>
      <c r="Q186" s="186">
        <v>6044.86</v>
      </c>
    </row>
  </sheetData>
  <pageMargins left="0.70866141732283472" right="0.70866141732283472" top="0.74803149606299213" bottom="0.74803149606299213" header="0.31496062992125984" footer="0.31496062992125984"/>
  <pageSetup paperSize="9" scale="61" fitToHeight="0"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51437-64A6-494D-A3E9-2AEA6ECAABA1}">
  <sheetPr codeName="Sheet6"/>
  <dimension ref="A1:AK186"/>
  <sheetViews>
    <sheetView topLeftCell="E146" zoomScale="80" zoomScaleNormal="80" workbookViewId="0">
      <selection activeCell="U2" sqref="U2"/>
    </sheetView>
  </sheetViews>
  <sheetFormatPr defaultRowHeight="12.75"/>
  <cols>
    <col min="1" max="1" width="7.5703125" style="14" bestFit="1" customWidth="1"/>
    <col min="2" max="2" width="34.5703125" style="14" customWidth="1"/>
    <col min="3" max="3" width="9" style="16" bestFit="1" customWidth="1"/>
    <col min="4" max="4" width="9.140625" style="16" bestFit="1" customWidth="1"/>
    <col min="5" max="5" width="17.85546875" style="16" bestFit="1" customWidth="1"/>
    <col min="6" max="6" width="11.140625" style="16" bestFit="1" customWidth="1"/>
    <col min="7" max="7" width="12.5703125" style="16" bestFit="1" customWidth="1"/>
    <col min="8" max="8" width="6.42578125" style="16" bestFit="1" customWidth="1"/>
    <col min="9" max="9" width="12.5703125" style="16" bestFit="1" customWidth="1"/>
    <col min="10" max="10" width="16.140625" style="16" bestFit="1" customWidth="1"/>
    <col min="11" max="11" width="7.5703125" style="16" bestFit="1" customWidth="1"/>
    <col min="12" max="12" width="10.140625" style="16" bestFit="1" customWidth="1"/>
    <col min="13" max="13" width="8.85546875" style="16" bestFit="1" customWidth="1"/>
    <col min="14" max="14" width="8.5703125" style="16" bestFit="1" customWidth="1"/>
    <col min="15" max="15" width="7.85546875" style="16" bestFit="1" customWidth="1"/>
    <col min="16" max="16" width="20.140625" style="16" bestFit="1" customWidth="1"/>
    <col min="17" max="17" width="9.140625" style="16" bestFit="1" customWidth="1"/>
    <col min="18" max="18" width="10.140625" style="16" bestFit="1" customWidth="1"/>
    <col min="19" max="19" width="8.5703125" style="14"/>
    <col min="20" max="20" width="8.5703125" style="16" customWidth="1"/>
    <col min="21" max="21" width="15.140625" style="14" customWidth="1"/>
    <col min="22" max="22" width="12.140625" style="14" customWidth="1"/>
    <col min="23" max="23" width="11.140625" style="14" customWidth="1"/>
    <col min="24" max="24" width="13" style="14" customWidth="1"/>
    <col min="25" max="28" width="8.5703125" style="14"/>
    <col min="29" max="29" width="11" style="14" customWidth="1"/>
    <col min="30" max="31" width="8.5703125" style="14"/>
    <col min="32" max="33" width="13" style="14" customWidth="1"/>
    <col min="34" max="34" width="15" style="14" customWidth="1"/>
    <col min="35" max="256" width="8.5703125" style="14"/>
    <col min="257" max="257" width="7.5703125" style="14" bestFit="1" customWidth="1"/>
    <col min="258" max="258" width="10" style="14" customWidth="1"/>
    <col min="259" max="261" width="12" style="14" bestFit="1" customWidth="1"/>
    <col min="262" max="262" width="10" style="14" bestFit="1" customWidth="1"/>
    <col min="263" max="265" width="14.140625" style="14" bestFit="1" customWidth="1"/>
    <col min="266" max="266" width="7.140625" style="14" bestFit="1" customWidth="1"/>
    <col min="267" max="267" width="9" style="14" bestFit="1" customWidth="1"/>
    <col min="268" max="268" width="14.140625" style="14" bestFit="1" customWidth="1"/>
    <col min="269" max="274" width="14.140625" style="14" customWidth="1"/>
    <col min="275" max="276" width="8.5703125" style="14"/>
    <col min="277" max="277" width="15.140625" style="14" customWidth="1"/>
    <col min="278" max="278" width="12.140625" style="14" customWidth="1"/>
    <col min="279" max="279" width="11.140625" style="14" customWidth="1"/>
    <col min="280" max="280" width="13" style="14" customWidth="1"/>
    <col min="281" max="284" width="8.5703125" style="14"/>
    <col min="285" max="285" width="11" style="14" customWidth="1"/>
    <col min="286" max="287" width="8.5703125" style="14"/>
    <col min="288" max="289" width="13" style="14" customWidth="1"/>
    <col min="290" max="290" width="15" style="14" customWidth="1"/>
    <col min="291" max="512" width="8.5703125" style="14"/>
    <col min="513" max="513" width="7.5703125" style="14" bestFit="1" customWidth="1"/>
    <col min="514" max="514" width="10" style="14" customWidth="1"/>
    <col min="515" max="517" width="12" style="14" bestFit="1" customWidth="1"/>
    <col min="518" max="518" width="10" style="14" bestFit="1" customWidth="1"/>
    <col min="519" max="521" width="14.140625" style="14" bestFit="1" customWidth="1"/>
    <col min="522" max="522" width="7.140625" style="14" bestFit="1" customWidth="1"/>
    <col min="523" max="523" width="9" style="14" bestFit="1" customWidth="1"/>
    <col min="524" max="524" width="14.140625" style="14" bestFit="1" customWidth="1"/>
    <col min="525" max="530" width="14.140625" style="14" customWidth="1"/>
    <col min="531" max="532" width="8.5703125" style="14"/>
    <col min="533" max="533" width="15.140625" style="14" customWidth="1"/>
    <col min="534" max="534" width="12.140625" style="14" customWidth="1"/>
    <col min="535" max="535" width="11.140625" style="14" customWidth="1"/>
    <col min="536" max="536" width="13" style="14" customWidth="1"/>
    <col min="537" max="540" width="8.5703125" style="14"/>
    <col min="541" max="541" width="11" style="14" customWidth="1"/>
    <col min="542" max="543" width="8.5703125" style="14"/>
    <col min="544" max="545" width="13" style="14" customWidth="1"/>
    <col min="546" max="546" width="15" style="14" customWidth="1"/>
    <col min="547" max="768" width="8.5703125" style="14"/>
    <col min="769" max="769" width="7.5703125" style="14" bestFit="1" customWidth="1"/>
    <col min="770" max="770" width="10" style="14" customWidth="1"/>
    <col min="771" max="773" width="12" style="14" bestFit="1" customWidth="1"/>
    <col min="774" max="774" width="10" style="14" bestFit="1" customWidth="1"/>
    <col min="775" max="777" width="14.140625" style="14" bestFit="1" customWidth="1"/>
    <col min="778" max="778" width="7.140625" style="14" bestFit="1" customWidth="1"/>
    <col min="779" max="779" width="9" style="14" bestFit="1" customWidth="1"/>
    <col min="780" max="780" width="14.140625" style="14" bestFit="1" customWidth="1"/>
    <col min="781" max="786" width="14.140625" style="14" customWidth="1"/>
    <col min="787" max="788" width="8.5703125" style="14"/>
    <col min="789" max="789" width="15.140625" style="14" customWidth="1"/>
    <col min="790" max="790" width="12.140625" style="14" customWidth="1"/>
    <col min="791" max="791" width="11.140625" style="14" customWidth="1"/>
    <col min="792" max="792" width="13" style="14" customWidth="1"/>
    <col min="793" max="796" width="8.5703125" style="14"/>
    <col min="797" max="797" width="11" style="14" customWidth="1"/>
    <col min="798" max="799" width="8.5703125" style="14"/>
    <col min="800" max="801" width="13" style="14" customWidth="1"/>
    <col min="802" max="802" width="15" style="14" customWidth="1"/>
    <col min="803" max="1024" width="8.5703125" style="14"/>
    <col min="1025" max="1025" width="7.5703125" style="14" bestFit="1" customWidth="1"/>
    <col min="1026" max="1026" width="10" style="14" customWidth="1"/>
    <col min="1027" max="1029" width="12" style="14" bestFit="1" customWidth="1"/>
    <col min="1030" max="1030" width="10" style="14" bestFit="1" customWidth="1"/>
    <col min="1031" max="1033" width="14.140625" style="14" bestFit="1" customWidth="1"/>
    <col min="1034" max="1034" width="7.140625" style="14" bestFit="1" customWidth="1"/>
    <col min="1035" max="1035" width="9" style="14" bestFit="1" customWidth="1"/>
    <col min="1036" max="1036" width="14.140625" style="14" bestFit="1" customWidth="1"/>
    <col min="1037" max="1042" width="14.140625" style="14" customWidth="1"/>
    <col min="1043" max="1044" width="8.5703125" style="14"/>
    <col min="1045" max="1045" width="15.140625" style="14" customWidth="1"/>
    <col min="1046" max="1046" width="12.140625" style="14" customWidth="1"/>
    <col min="1047" max="1047" width="11.140625" style="14" customWidth="1"/>
    <col min="1048" max="1048" width="13" style="14" customWidth="1"/>
    <col min="1049" max="1052" width="8.5703125" style="14"/>
    <col min="1053" max="1053" width="11" style="14" customWidth="1"/>
    <col min="1054" max="1055" width="8.5703125" style="14"/>
    <col min="1056" max="1057" width="13" style="14" customWidth="1"/>
    <col min="1058" max="1058" width="15" style="14" customWidth="1"/>
    <col min="1059" max="1280" width="8.5703125" style="14"/>
    <col min="1281" max="1281" width="7.5703125" style="14" bestFit="1" customWidth="1"/>
    <col min="1282" max="1282" width="10" style="14" customWidth="1"/>
    <col min="1283" max="1285" width="12" style="14" bestFit="1" customWidth="1"/>
    <col min="1286" max="1286" width="10" style="14" bestFit="1" customWidth="1"/>
    <col min="1287" max="1289" width="14.140625" style="14" bestFit="1" customWidth="1"/>
    <col min="1290" max="1290" width="7.140625" style="14" bestFit="1" customWidth="1"/>
    <col min="1291" max="1291" width="9" style="14" bestFit="1" customWidth="1"/>
    <col min="1292" max="1292" width="14.140625" style="14" bestFit="1" customWidth="1"/>
    <col min="1293" max="1298" width="14.140625" style="14" customWidth="1"/>
    <col min="1299" max="1300" width="8.5703125" style="14"/>
    <col min="1301" max="1301" width="15.140625" style="14" customWidth="1"/>
    <col min="1302" max="1302" width="12.140625" style="14" customWidth="1"/>
    <col min="1303" max="1303" width="11.140625" style="14" customWidth="1"/>
    <col min="1304" max="1304" width="13" style="14" customWidth="1"/>
    <col min="1305" max="1308" width="8.5703125" style="14"/>
    <col min="1309" max="1309" width="11" style="14" customWidth="1"/>
    <col min="1310" max="1311" width="8.5703125" style="14"/>
    <col min="1312" max="1313" width="13" style="14" customWidth="1"/>
    <col min="1314" max="1314" width="15" style="14" customWidth="1"/>
    <col min="1315" max="1536" width="8.5703125" style="14"/>
    <col min="1537" max="1537" width="7.5703125" style="14" bestFit="1" customWidth="1"/>
    <col min="1538" max="1538" width="10" style="14" customWidth="1"/>
    <col min="1539" max="1541" width="12" style="14" bestFit="1" customWidth="1"/>
    <col min="1542" max="1542" width="10" style="14" bestFit="1" customWidth="1"/>
    <col min="1543" max="1545" width="14.140625" style="14" bestFit="1" customWidth="1"/>
    <col min="1546" max="1546" width="7.140625" style="14" bestFit="1" customWidth="1"/>
    <col min="1547" max="1547" width="9" style="14" bestFit="1" customWidth="1"/>
    <col min="1548" max="1548" width="14.140625" style="14" bestFit="1" customWidth="1"/>
    <col min="1549" max="1554" width="14.140625" style="14" customWidth="1"/>
    <col min="1555" max="1556" width="8.5703125" style="14"/>
    <col min="1557" max="1557" width="15.140625" style="14" customWidth="1"/>
    <col min="1558" max="1558" width="12.140625" style="14" customWidth="1"/>
    <col min="1559" max="1559" width="11.140625" style="14" customWidth="1"/>
    <col min="1560" max="1560" width="13" style="14" customWidth="1"/>
    <col min="1561" max="1564" width="8.5703125" style="14"/>
    <col min="1565" max="1565" width="11" style="14" customWidth="1"/>
    <col min="1566" max="1567" width="8.5703125" style="14"/>
    <col min="1568" max="1569" width="13" style="14" customWidth="1"/>
    <col min="1570" max="1570" width="15" style="14" customWidth="1"/>
    <col min="1571" max="1792" width="8.5703125" style="14"/>
    <col min="1793" max="1793" width="7.5703125" style="14" bestFit="1" customWidth="1"/>
    <col min="1794" max="1794" width="10" style="14" customWidth="1"/>
    <col min="1795" max="1797" width="12" style="14" bestFit="1" customWidth="1"/>
    <col min="1798" max="1798" width="10" style="14" bestFit="1" customWidth="1"/>
    <col min="1799" max="1801" width="14.140625" style="14" bestFit="1" customWidth="1"/>
    <col min="1802" max="1802" width="7.140625" style="14" bestFit="1" customWidth="1"/>
    <col min="1803" max="1803" width="9" style="14" bestFit="1" customWidth="1"/>
    <col min="1804" max="1804" width="14.140625" style="14" bestFit="1" customWidth="1"/>
    <col min="1805" max="1810" width="14.140625" style="14" customWidth="1"/>
    <col min="1811" max="1812" width="8.5703125" style="14"/>
    <col min="1813" max="1813" width="15.140625" style="14" customWidth="1"/>
    <col min="1814" max="1814" width="12.140625" style="14" customWidth="1"/>
    <col min="1815" max="1815" width="11.140625" style="14" customWidth="1"/>
    <col min="1816" max="1816" width="13" style="14" customWidth="1"/>
    <col min="1817" max="1820" width="8.5703125" style="14"/>
    <col min="1821" max="1821" width="11" style="14" customWidth="1"/>
    <col min="1822" max="1823" width="8.5703125" style="14"/>
    <col min="1824" max="1825" width="13" style="14" customWidth="1"/>
    <col min="1826" max="1826" width="15" style="14" customWidth="1"/>
    <col min="1827" max="2048" width="8.5703125" style="14"/>
    <col min="2049" max="2049" width="7.5703125" style="14" bestFit="1" customWidth="1"/>
    <col min="2050" max="2050" width="10" style="14" customWidth="1"/>
    <col min="2051" max="2053" width="12" style="14" bestFit="1" customWidth="1"/>
    <col min="2054" max="2054" width="10" style="14" bestFit="1" customWidth="1"/>
    <col min="2055" max="2057" width="14.140625" style="14" bestFit="1" customWidth="1"/>
    <col min="2058" max="2058" width="7.140625" style="14" bestFit="1" customWidth="1"/>
    <col min="2059" max="2059" width="9" style="14" bestFit="1" customWidth="1"/>
    <col min="2060" max="2060" width="14.140625" style="14" bestFit="1" customWidth="1"/>
    <col min="2061" max="2066" width="14.140625" style="14" customWidth="1"/>
    <col min="2067" max="2068" width="8.5703125" style="14"/>
    <col min="2069" max="2069" width="15.140625" style="14" customWidth="1"/>
    <col min="2070" max="2070" width="12.140625" style="14" customWidth="1"/>
    <col min="2071" max="2071" width="11.140625" style="14" customWidth="1"/>
    <col min="2072" max="2072" width="13" style="14" customWidth="1"/>
    <col min="2073" max="2076" width="8.5703125" style="14"/>
    <col min="2077" max="2077" width="11" style="14" customWidth="1"/>
    <col min="2078" max="2079" width="8.5703125" style="14"/>
    <col min="2080" max="2081" width="13" style="14" customWidth="1"/>
    <col min="2082" max="2082" width="15" style="14" customWidth="1"/>
    <col min="2083" max="2304" width="8.5703125" style="14"/>
    <col min="2305" max="2305" width="7.5703125" style="14" bestFit="1" customWidth="1"/>
    <col min="2306" max="2306" width="10" style="14" customWidth="1"/>
    <col min="2307" max="2309" width="12" style="14" bestFit="1" customWidth="1"/>
    <col min="2310" max="2310" width="10" style="14" bestFit="1" customWidth="1"/>
    <col min="2311" max="2313" width="14.140625" style="14" bestFit="1" customWidth="1"/>
    <col min="2314" max="2314" width="7.140625" style="14" bestFit="1" customWidth="1"/>
    <col min="2315" max="2315" width="9" style="14" bestFit="1" customWidth="1"/>
    <col min="2316" max="2316" width="14.140625" style="14" bestFit="1" customWidth="1"/>
    <col min="2317" max="2322" width="14.140625" style="14" customWidth="1"/>
    <col min="2323" max="2324" width="8.5703125" style="14"/>
    <col min="2325" max="2325" width="15.140625" style="14" customWidth="1"/>
    <col min="2326" max="2326" width="12.140625" style="14" customWidth="1"/>
    <col min="2327" max="2327" width="11.140625" style="14" customWidth="1"/>
    <col min="2328" max="2328" width="13" style="14" customWidth="1"/>
    <col min="2329" max="2332" width="8.5703125" style="14"/>
    <col min="2333" max="2333" width="11" style="14" customWidth="1"/>
    <col min="2334" max="2335" width="8.5703125" style="14"/>
    <col min="2336" max="2337" width="13" style="14" customWidth="1"/>
    <col min="2338" max="2338" width="15" style="14" customWidth="1"/>
    <col min="2339" max="2560" width="8.5703125" style="14"/>
    <col min="2561" max="2561" width="7.5703125" style="14" bestFit="1" customWidth="1"/>
    <col min="2562" max="2562" width="10" style="14" customWidth="1"/>
    <col min="2563" max="2565" width="12" style="14" bestFit="1" customWidth="1"/>
    <col min="2566" max="2566" width="10" style="14" bestFit="1" customWidth="1"/>
    <col min="2567" max="2569" width="14.140625" style="14" bestFit="1" customWidth="1"/>
    <col min="2570" max="2570" width="7.140625" style="14" bestFit="1" customWidth="1"/>
    <col min="2571" max="2571" width="9" style="14" bestFit="1" customWidth="1"/>
    <col min="2572" max="2572" width="14.140625" style="14" bestFit="1" customWidth="1"/>
    <col min="2573" max="2578" width="14.140625" style="14" customWidth="1"/>
    <col min="2579" max="2580" width="8.5703125" style="14"/>
    <col min="2581" max="2581" width="15.140625" style="14" customWidth="1"/>
    <col min="2582" max="2582" width="12.140625" style="14" customWidth="1"/>
    <col min="2583" max="2583" width="11.140625" style="14" customWidth="1"/>
    <col min="2584" max="2584" width="13" style="14" customWidth="1"/>
    <col min="2585" max="2588" width="8.5703125" style="14"/>
    <col min="2589" max="2589" width="11" style="14" customWidth="1"/>
    <col min="2590" max="2591" width="8.5703125" style="14"/>
    <col min="2592" max="2593" width="13" style="14" customWidth="1"/>
    <col min="2594" max="2594" width="15" style="14" customWidth="1"/>
    <col min="2595" max="2816" width="8.5703125" style="14"/>
    <col min="2817" max="2817" width="7.5703125" style="14" bestFit="1" customWidth="1"/>
    <col min="2818" max="2818" width="10" style="14" customWidth="1"/>
    <col min="2819" max="2821" width="12" style="14" bestFit="1" customWidth="1"/>
    <col min="2822" max="2822" width="10" style="14" bestFit="1" customWidth="1"/>
    <col min="2823" max="2825" width="14.140625" style="14" bestFit="1" customWidth="1"/>
    <col min="2826" max="2826" width="7.140625" style="14" bestFit="1" customWidth="1"/>
    <col min="2827" max="2827" width="9" style="14" bestFit="1" customWidth="1"/>
    <col min="2828" max="2828" width="14.140625" style="14" bestFit="1" customWidth="1"/>
    <col min="2829" max="2834" width="14.140625" style="14" customWidth="1"/>
    <col min="2835" max="2836" width="8.5703125" style="14"/>
    <col min="2837" max="2837" width="15.140625" style="14" customWidth="1"/>
    <col min="2838" max="2838" width="12.140625" style="14" customWidth="1"/>
    <col min="2839" max="2839" width="11.140625" style="14" customWidth="1"/>
    <col min="2840" max="2840" width="13" style="14" customWidth="1"/>
    <col min="2841" max="2844" width="8.5703125" style="14"/>
    <col min="2845" max="2845" width="11" style="14" customWidth="1"/>
    <col min="2846" max="2847" width="8.5703125" style="14"/>
    <col min="2848" max="2849" width="13" style="14" customWidth="1"/>
    <col min="2850" max="2850" width="15" style="14" customWidth="1"/>
    <col min="2851" max="3072" width="8.5703125" style="14"/>
    <col min="3073" max="3073" width="7.5703125" style="14" bestFit="1" customWidth="1"/>
    <col min="3074" max="3074" width="10" style="14" customWidth="1"/>
    <col min="3075" max="3077" width="12" style="14" bestFit="1" customWidth="1"/>
    <col min="3078" max="3078" width="10" style="14" bestFit="1" customWidth="1"/>
    <col min="3079" max="3081" width="14.140625" style="14" bestFit="1" customWidth="1"/>
    <col min="3082" max="3082" width="7.140625" style="14" bestFit="1" customWidth="1"/>
    <col min="3083" max="3083" width="9" style="14" bestFit="1" customWidth="1"/>
    <col min="3084" max="3084" width="14.140625" style="14" bestFit="1" customWidth="1"/>
    <col min="3085" max="3090" width="14.140625" style="14" customWidth="1"/>
    <col min="3091" max="3092" width="8.5703125" style="14"/>
    <col min="3093" max="3093" width="15.140625" style="14" customWidth="1"/>
    <col min="3094" max="3094" width="12.140625" style="14" customWidth="1"/>
    <col min="3095" max="3095" width="11.140625" style="14" customWidth="1"/>
    <col min="3096" max="3096" width="13" style="14" customWidth="1"/>
    <col min="3097" max="3100" width="8.5703125" style="14"/>
    <col min="3101" max="3101" width="11" style="14" customWidth="1"/>
    <col min="3102" max="3103" width="8.5703125" style="14"/>
    <col min="3104" max="3105" width="13" style="14" customWidth="1"/>
    <col min="3106" max="3106" width="15" style="14" customWidth="1"/>
    <col min="3107" max="3328" width="8.5703125" style="14"/>
    <col min="3329" max="3329" width="7.5703125" style="14" bestFit="1" customWidth="1"/>
    <col min="3330" max="3330" width="10" style="14" customWidth="1"/>
    <col min="3331" max="3333" width="12" style="14" bestFit="1" customWidth="1"/>
    <col min="3334" max="3334" width="10" style="14" bestFit="1" customWidth="1"/>
    <col min="3335" max="3337" width="14.140625" style="14" bestFit="1" customWidth="1"/>
    <col min="3338" max="3338" width="7.140625" style="14" bestFit="1" customWidth="1"/>
    <col min="3339" max="3339" width="9" style="14" bestFit="1" customWidth="1"/>
    <col min="3340" max="3340" width="14.140625" style="14" bestFit="1" customWidth="1"/>
    <col min="3341" max="3346" width="14.140625" style="14" customWidth="1"/>
    <col min="3347" max="3348" width="8.5703125" style="14"/>
    <col min="3349" max="3349" width="15.140625" style="14" customWidth="1"/>
    <col min="3350" max="3350" width="12.140625" style="14" customWidth="1"/>
    <col min="3351" max="3351" width="11.140625" style="14" customWidth="1"/>
    <col min="3352" max="3352" width="13" style="14" customWidth="1"/>
    <col min="3353" max="3356" width="8.5703125" style="14"/>
    <col min="3357" max="3357" width="11" style="14" customWidth="1"/>
    <col min="3358" max="3359" width="8.5703125" style="14"/>
    <col min="3360" max="3361" width="13" style="14" customWidth="1"/>
    <col min="3362" max="3362" width="15" style="14" customWidth="1"/>
    <col min="3363" max="3584" width="8.5703125" style="14"/>
    <col min="3585" max="3585" width="7.5703125" style="14" bestFit="1" customWidth="1"/>
    <col min="3586" max="3586" width="10" style="14" customWidth="1"/>
    <col min="3587" max="3589" width="12" style="14" bestFit="1" customWidth="1"/>
    <col min="3590" max="3590" width="10" style="14" bestFit="1" customWidth="1"/>
    <col min="3591" max="3593" width="14.140625" style="14" bestFit="1" customWidth="1"/>
    <col min="3594" max="3594" width="7.140625" style="14" bestFit="1" customWidth="1"/>
    <col min="3595" max="3595" width="9" style="14" bestFit="1" customWidth="1"/>
    <col min="3596" max="3596" width="14.140625" style="14" bestFit="1" customWidth="1"/>
    <col min="3597" max="3602" width="14.140625" style="14" customWidth="1"/>
    <col min="3603" max="3604" width="8.5703125" style="14"/>
    <col min="3605" max="3605" width="15.140625" style="14" customWidth="1"/>
    <col min="3606" max="3606" width="12.140625" style="14" customWidth="1"/>
    <col min="3607" max="3607" width="11.140625" style="14" customWidth="1"/>
    <col min="3608" max="3608" width="13" style="14" customWidth="1"/>
    <col min="3609" max="3612" width="8.5703125" style="14"/>
    <col min="3613" max="3613" width="11" style="14" customWidth="1"/>
    <col min="3614" max="3615" width="8.5703125" style="14"/>
    <col min="3616" max="3617" width="13" style="14" customWidth="1"/>
    <col min="3618" max="3618" width="15" style="14" customWidth="1"/>
    <col min="3619" max="3840" width="8.5703125" style="14"/>
    <col min="3841" max="3841" width="7.5703125" style="14" bestFit="1" customWidth="1"/>
    <col min="3842" max="3842" width="10" style="14" customWidth="1"/>
    <col min="3843" max="3845" width="12" style="14" bestFit="1" customWidth="1"/>
    <col min="3846" max="3846" width="10" style="14" bestFit="1" customWidth="1"/>
    <col min="3847" max="3849" width="14.140625" style="14" bestFit="1" customWidth="1"/>
    <col min="3850" max="3850" width="7.140625" style="14" bestFit="1" customWidth="1"/>
    <col min="3851" max="3851" width="9" style="14" bestFit="1" customWidth="1"/>
    <col min="3852" max="3852" width="14.140625" style="14" bestFit="1" customWidth="1"/>
    <col min="3853" max="3858" width="14.140625" style="14" customWidth="1"/>
    <col min="3859" max="3860" width="8.5703125" style="14"/>
    <col min="3861" max="3861" width="15.140625" style="14" customWidth="1"/>
    <col min="3862" max="3862" width="12.140625" style="14" customWidth="1"/>
    <col min="3863" max="3863" width="11.140625" style="14" customWidth="1"/>
    <col min="3864" max="3864" width="13" style="14" customWidth="1"/>
    <col min="3865" max="3868" width="8.5703125" style="14"/>
    <col min="3869" max="3869" width="11" style="14" customWidth="1"/>
    <col min="3870" max="3871" width="8.5703125" style="14"/>
    <col min="3872" max="3873" width="13" style="14" customWidth="1"/>
    <col min="3874" max="3874" width="15" style="14" customWidth="1"/>
    <col min="3875" max="4096" width="8.5703125" style="14"/>
    <col min="4097" max="4097" width="7.5703125" style="14" bestFit="1" customWidth="1"/>
    <col min="4098" max="4098" width="10" style="14" customWidth="1"/>
    <col min="4099" max="4101" width="12" style="14" bestFit="1" customWidth="1"/>
    <col min="4102" max="4102" width="10" style="14" bestFit="1" customWidth="1"/>
    <col min="4103" max="4105" width="14.140625" style="14" bestFit="1" customWidth="1"/>
    <col min="4106" max="4106" width="7.140625" style="14" bestFit="1" customWidth="1"/>
    <col min="4107" max="4107" width="9" style="14" bestFit="1" customWidth="1"/>
    <col min="4108" max="4108" width="14.140625" style="14" bestFit="1" customWidth="1"/>
    <col min="4109" max="4114" width="14.140625" style="14" customWidth="1"/>
    <col min="4115" max="4116" width="8.5703125" style="14"/>
    <col min="4117" max="4117" width="15.140625" style="14" customWidth="1"/>
    <col min="4118" max="4118" width="12.140625" style="14" customWidth="1"/>
    <col min="4119" max="4119" width="11.140625" style="14" customWidth="1"/>
    <col min="4120" max="4120" width="13" style="14" customWidth="1"/>
    <col min="4121" max="4124" width="8.5703125" style="14"/>
    <col min="4125" max="4125" width="11" style="14" customWidth="1"/>
    <col min="4126" max="4127" width="8.5703125" style="14"/>
    <col min="4128" max="4129" width="13" style="14" customWidth="1"/>
    <col min="4130" max="4130" width="15" style="14" customWidth="1"/>
    <col min="4131" max="4352" width="8.5703125" style="14"/>
    <col min="4353" max="4353" width="7.5703125" style="14" bestFit="1" customWidth="1"/>
    <col min="4354" max="4354" width="10" style="14" customWidth="1"/>
    <col min="4355" max="4357" width="12" style="14" bestFit="1" customWidth="1"/>
    <col min="4358" max="4358" width="10" style="14" bestFit="1" customWidth="1"/>
    <col min="4359" max="4361" width="14.140625" style="14" bestFit="1" customWidth="1"/>
    <col min="4362" max="4362" width="7.140625" style="14" bestFit="1" customWidth="1"/>
    <col min="4363" max="4363" width="9" style="14" bestFit="1" customWidth="1"/>
    <col min="4364" max="4364" width="14.140625" style="14" bestFit="1" customWidth="1"/>
    <col min="4365" max="4370" width="14.140625" style="14" customWidth="1"/>
    <col min="4371" max="4372" width="8.5703125" style="14"/>
    <col min="4373" max="4373" width="15.140625" style="14" customWidth="1"/>
    <col min="4374" max="4374" width="12.140625" style="14" customWidth="1"/>
    <col min="4375" max="4375" width="11.140625" style="14" customWidth="1"/>
    <col min="4376" max="4376" width="13" style="14" customWidth="1"/>
    <col min="4377" max="4380" width="8.5703125" style="14"/>
    <col min="4381" max="4381" width="11" style="14" customWidth="1"/>
    <col min="4382" max="4383" width="8.5703125" style="14"/>
    <col min="4384" max="4385" width="13" style="14" customWidth="1"/>
    <col min="4386" max="4386" width="15" style="14" customWidth="1"/>
    <col min="4387" max="4608" width="8.5703125" style="14"/>
    <col min="4609" max="4609" width="7.5703125" style="14" bestFit="1" customWidth="1"/>
    <col min="4610" max="4610" width="10" style="14" customWidth="1"/>
    <col min="4611" max="4613" width="12" style="14" bestFit="1" customWidth="1"/>
    <col min="4614" max="4614" width="10" style="14" bestFit="1" customWidth="1"/>
    <col min="4615" max="4617" width="14.140625" style="14" bestFit="1" customWidth="1"/>
    <col min="4618" max="4618" width="7.140625" style="14" bestFit="1" customWidth="1"/>
    <col min="4619" max="4619" width="9" style="14" bestFit="1" customWidth="1"/>
    <col min="4620" max="4620" width="14.140625" style="14" bestFit="1" customWidth="1"/>
    <col min="4621" max="4626" width="14.140625" style="14" customWidth="1"/>
    <col min="4627" max="4628" width="8.5703125" style="14"/>
    <col min="4629" max="4629" width="15.140625" style="14" customWidth="1"/>
    <col min="4630" max="4630" width="12.140625" style="14" customWidth="1"/>
    <col min="4631" max="4631" width="11.140625" style="14" customWidth="1"/>
    <col min="4632" max="4632" width="13" style="14" customWidth="1"/>
    <col min="4633" max="4636" width="8.5703125" style="14"/>
    <col min="4637" max="4637" width="11" style="14" customWidth="1"/>
    <col min="4638" max="4639" width="8.5703125" style="14"/>
    <col min="4640" max="4641" width="13" style="14" customWidth="1"/>
    <col min="4642" max="4642" width="15" style="14" customWidth="1"/>
    <col min="4643" max="4864" width="8.5703125" style="14"/>
    <col min="4865" max="4865" width="7.5703125" style="14" bestFit="1" customWidth="1"/>
    <col min="4866" max="4866" width="10" style="14" customWidth="1"/>
    <col min="4867" max="4869" width="12" style="14" bestFit="1" customWidth="1"/>
    <col min="4870" max="4870" width="10" style="14" bestFit="1" customWidth="1"/>
    <col min="4871" max="4873" width="14.140625" style="14" bestFit="1" customWidth="1"/>
    <col min="4874" max="4874" width="7.140625" style="14" bestFit="1" customWidth="1"/>
    <col min="4875" max="4875" width="9" style="14" bestFit="1" customWidth="1"/>
    <col min="4876" max="4876" width="14.140625" style="14" bestFit="1" customWidth="1"/>
    <col min="4877" max="4882" width="14.140625" style="14" customWidth="1"/>
    <col min="4883" max="4884" width="8.5703125" style="14"/>
    <col min="4885" max="4885" width="15.140625" style="14" customWidth="1"/>
    <col min="4886" max="4886" width="12.140625" style="14" customWidth="1"/>
    <col min="4887" max="4887" width="11.140625" style="14" customWidth="1"/>
    <col min="4888" max="4888" width="13" style="14" customWidth="1"/>
    <col min="4889" max="4892" width="8.5703125" style="14"/>
    <col min="4893" max="4893" width="11" style="14" customWidth="1"/>
    <col min="4894" max="4895" width="8.5703125" style="14"/>
    <col min="4896" max="4897" width="13" style="14" customWidth="1"/>
    <col min="4898" max="4898" width="15" style="14" customWidth="1"/>
    <col min="4899" max="5120" width="8.5703125" style="14"/>
    <col min="5121" max="5121" width="7.5703125" style="14" bestFit="1" customWidth="1"/>
    <col min="5122" max="5122" width="10" style="14" customWidth="1"/>
    <col min="5123" max="5125" width="12" style="14" bestFit="1" customWidth="1"/>
    <col min="5126" max="5126" width="10" style="14" bestFit="1" customWidth="1"/>
    <col min="5127" max="5129" width="14.140625" style="14" bestFit="1" customWidth="1"/>
    <col min="5130" max="5130" width="7.140625" style="14" bestFit="1" customWidth="1"/>
    <col min="5131" max="5131" width="9" style="14" bestFit="1" customWidth="1"/>
    <col min="5132" max="5132" width="14.140625" style="14" bestFit="1" customWidth="1"/>
    <col min="5133" max="5138" width="14.140625" style="14" customWidth="1"/>
    <col min="5139" max="5140" width="8.5703125" style="14"/>
    <col min="5141" max="5141" width="15.140625" style="14" customWidth="1"/>
    <col min="5142" max="5142" width="12.140625" style="14" customWidth="1"/>
    <col min="5143" max="5143" width="11.140625" style="14" customWidth="1"/>
    <col min="5144" max="5144" width="13" style="14" customWidth="1"/>
    <col min="5145" max="5148" width="8.5703125" style="14"/>
    <col min="5149" max="5149" width="11" style="14" customWidth="1"/>
    <col min="5150" max="5151" width="8.5703125" style="14"/>
    <col min="5152" max="5153" width="13" style="14" customWidth="1"/>
    <col min="5154" max="5154" width="15" style="14" customWidth="1"/>
    <col min="5155" max="5376" width="8.5703125" style="14"/>
    <col min="5377" max="5377" width="7.5703125" style="14" bestFit="1" customWidth="1"/>
    <col min="5378" max="5378" width="10" style="14" customWidth="1"/>
    <col min="5379" max="5381" width="12" style="14" bestFit="1" customWidth="1"/>
    <col min="5382" max="5382" width="10" style="14" bestFit="1" customWidth="1"/>
    <col min="5383" max="5385" width="14.140625" style="14" bestFit="1" customWidth="1"/>
    <col min="5386" max="5386" width="7.140625" style="14" bestFit="1" customWidth="1"/>
    <col min="5387" max="5387" width="9" style="14" bestFit="1" customWidth="1"/>
    <col min="5388" max="5388" width="14.140625" style="14" bestFit="1" customWidth="1"/>
    <col min="5389" max="5394" width="14.140625" style="14" customWidth="1"/>
    <col min="5395" max="5396" width="8.5703125" style="14"/>
    <col min="5397" max="5397" width="15.140625" style="14" customWidth="1"/>
    <col min="5398" max="5398" width="12.140625" style="14" customWidth="1"/>
    <col min="5399" max="5399" width="11.140625" style="14" customWidth="1"/>
    <col min="5400" max="5400" width="13" style="14" customWidth="1"/>
    <col min="5401" max="5404" width="8.5703125" style="14"/>
    <col min="5405" max="5405" width="11" style="14" customWidth="1"/>
    <col min="5406" max="5407" width="8.5703125" style="14"/>
    <col min="5408" max="5409" width="13" style="14" customWidth="1"/>
    <col min="5410" max="5410" width="15" style="14" customWidth="1"/>
    <col min="5411" max="5632" width="8.5703125" style="14"/>
    <col min="5633" max="5633" width="7.5703125" style="14" bestFit="1" customWidth="1"/>
    <col min="5634" max="5634" width="10" style="14" customWidth="1"/>
    <col min="5635" max="5637" width="12" style="14" bestFit="1" customWidth="1"/>
    <col min="5638" max="5638" width="10" style="14" bestFit="1" customWidth="1"/>
    <col min="5639" max="5641" width="14.140625" style="14" bestFit="1" customWidth="1"/>
    <col min="5642" max="5642" width="7.140625" style="14" bestFit="1" customWidth="1"/>
    <col min="5643" max="5643" width="9" style="14" bestFit="1" customWidth="1"/>
    <col min="5644" max="5644" width="14.140625" style="14" bestFit="1" customWidth="1"/>
    <col min="5645" max="5650" width="14.140625" style="14" customWidth="1"/>
    <col min="5651" max="5652" width="8.5703125" style="14"/>
    <col min="5653" max="5653" width="15.140625" style="14" customWidth="1"/>
    <col min="5654" max="5654" width="12.140625" style="14" customWidth="1"/>
    <col min="5655" max="5655" width="11.140625" style="14" customWidth="1"/>
    <col min="5656" max="5656" width="13" style="14" customWidth="1"/>
    <col min="5657" max="5660" width="8.5703125" style="14"/>
    <col min="5661" max="5661" width="11" style="14" customWidth="1"/>
    <col min="5662" max="5663" width="8.5703125" style="14"/>
    <col min="5664" max="5665" width="13" style="14" customWidth="1"/>
    <col min="5666" max="5666" width="15" style="14" customWidth="1"/>
    <col min="5667" max="5888" width="8.5703125" style="14"/>
    <col min="5889" max="5889" width="7.5703125" style="14" bestFit="1" customWidth="1"/>
    <col min="5890" max="5890" width="10" style="14" customWidth="1"/>
    <col min="5891" max="5893" width="12" style="14" bestFit="1" customWidth="1"/>
    <col min="5894" max="5894" width="10" style="14" bestFit="1" customWidth="1"/>
    <col min="5895" max="5897" width="14.140625" style="14" bestFit="1" customWidth="1"/>
    <col min="5898" max="5898" width="7.140625" style="14" bestFit="1" customWidth="1"/>
    <col min="5899" max="5899" width="9" style="14" bestFit="1" customWidth="1"/>
    <col min="5900" max="5900" width="14.140625" style="14" bestFit="1" customWidth="1"/>
    <col min="5901" max="5906" width="14.140625" style="14" customWidth="1"/>
    <col min="5907" max="5908" width="8.5703125" style="14"/>
    <col min="5909" max="5909" width="15.140625" style="14" customWidth="1"/>
    <col min="5910" max="5910" width="12.140625" style="14" customWidth="1"/>
    <col min="5911" max="5911" width="11.140625" style="14" customWidth="1"/>
    <col min="5912" max="5912" width="13" style="14" customWidth="1"/>
    <col min="5913" max="5916" width="8.5703125" style="14"/>
    <col min="5917" max="5917" width="11" style="14" customWidth="1"/>
    <col min="5918" max="5919" width="8.5703125" style="14"/>
    <col min="5920" max="5921" width="13" style="14" customWidth="1"/>
    <col min="5922" max="5922" width="15" style="14" customWidth="1"/>
    <col min="5923" max="6144" width="8.5703125" style="14"/>
    <col min="6145" max="6145" width="7.5703125" style="14" bestFit="1" customWidth="1"/>
    <col min="6146" max="6146" width="10" style="14" customWidth="1"/>
    <col min="6147" max="6149" width="12" style="14" bestFit="1" customWidth="1"/>
    <col min="6150" max="6150" width="10" style="14" bestFit="1" customWidth="1"/>
    <col min="6151" max="6153" width="14.140625" style="14" bestFit="1" customWidth="1"/>
    <col min="6154" max="6154" width="7.140625" style="14" bestFit="1" customWidth="1"/>
    <col min="6155" max="6155" width="9" style="14" bestFit="1" customWidth="1"/>
    <col min="6156" max="6156" width="14.140625" style="14" bestFit="1" customWidth="1"/>
    <col min="6157" max="6162" width="14.140625" style="14" customWidth="1"/>
    <col min="6163" max="6164" width="8.5703125" style="14"/>
    <col min="6165" max="6165" width="15.140625" style="14" customWidth="1"/>
    <col min="6166" max="6166" width="12.140625" style="14" customWidth="1"/>
    <col min="6167" max="6167" width="11.140625" style="14" customWidth="1"/>
    <col min="6168" max="6168" width="13" style="14" customWidth="1"/>
    <col min="6169" max="6172" width="8.5703125" style="14"/>
    <col min="6173" max="6173" width="11" style="14" customWidth="1"/>
    <col min="6174" max="6175" width="8.5703125" style="14"/>
    <col min="6176" max="6177" width="13" style="14" customWidth="1"/>
    <col min="6178" max="6178" width="15" style="14" customWidth="1"/>
    <col min="6179" max="6400" width="8.5703125" style="14"/>
    <col min="6401" max="6401" width="7.5703125" style="14" bestFit="1" customWidth="1"/>
    <col min="6402" max="6402" width="10" style="14" customWidth="1"/>
    <col min="6403" max="6405" width="12" style="14" bestFit="1" customWidth="1"/>
    <col min="6406" max="6406" width="10" style="14" bestFit="1" customWidth="1"/>
    <col min="6407" max="6409" width="14.140625" style="14" bestFit="1" customWidth="1"/>
    <col min="6410" max="6410" width="7.140625" style="14" bestFit="1" customWidth="1"/>
    <col min="6411" max="6411" width="9" style="14" bestFit="1" customWidth="1"/>
    <col min="6412" max="6412" width="14.140625" style="14" bestFit="1" customWidth="1"/>
    <col min="6413" max="6418" width="14.140625" style="14" customWidth="1"/>
    <col min="6419" max="6420" width="8.5703125" style="14"/>
    <col min="6421" max="6421" width="15.140625" style="14" customWidth="1"/>
    <col min="6422" max="6422" width="12.140625" style="14" customWidth="1"/>
    <col min="6423" max="6423" width="11.140625" style="14" customWidth="1"/>
    <col min="6424" max="6424" width="13" style="14" customWidth="1"/>
    <col min="6425" max="6428" width="8.5703125" style="14"/>
    <col min="6429" max="6429" width="11" style="14" customWidth="1"/>
    <col min="6430" max="6431" width="8.5703125" style="14"/>
    <col min="6432" max="6433" width="13" style="14" customWidth="1"/>
    <col min="6434" max="6434" width="15" style="14" customWidth="1"/>
    <col min="6435" max="6656" width="8.5703125" style="14"/>
    <col min="6657" max="6657" width="7.5703125" style="14" bestFit="1" customWidth="1"/>
    <col min="6658" max="6658" width="10" style="14" customWidth="1"/>
    <col min="6659" max="6661" width="12" style="14" bestFit="1" customWidth="1"/>
    <col min="6662" max="6662" width="10" style="14" bestFit="1" customWidth="1"/>
    <col min="6663" max="6665" width="14.140625" style="14" bestFit="1" customWidth="1"/>
    <col min="6666" max="6666" width="7.140625" style="14" bestFit="1" customWidth="1"/>
    <col min="6667" max="6667" width="9" style="14" bestFit="1" customWidth="1"/>
    <col min="6668" max="6668" width="14.140625" style="14" bestFit="1" customWidth="1"/>
    <col min="6669" max="6674" width="14.140625" style="14" customWidth="1"/>
    <col min="6675" max="6676" width="8.5703125" style="14"/>
    <col min="6677" max="6677" width="15.140625" style="14" customWidth="1"/>
    <col min="6678" max="6678" width="12.140625" style="14" customWidth="1"/>
    <col min="6679" max="6679" width="11.140625" style="14" customWidth="1"/>
    <col min="6680" max="6680" width="13" style="14" customWidth="1"/>
    <col min="6681" max="6684" width="8.5703125" style="14"/>
    <col min="6685" max="6685" width="11" style="14" customWidth="1"/>
    <col min="6686" max="6687" width="8.5703125" style="14"/>
    <col min="6688" max="6689" width="13" style="14" customWidth="1"/>
    <col min="6690" max="6690" width="15" style="14" customWidth="1"/>
    <col min="6691" max="6912" width="8.5703125" style="14"/>
    <col min="6913" max="6913" width="7.5703125" style="14" bestFit="1" customWidth="1"/>
    <col min="6914" max="6914" width="10" style="14" customWidth="1"/>
    <col min="6915" max="6917" width="12" style="14" bestFit="1" customWidth="1"/>
    <col min="6918" max="6918" width="10" style="14" bestFit="1" customWidth="1"/>
    <col min="6919" max="6921" width="14.140625" style="14" bestFit="1" customWidth="1"/>
    <col min="6922" max="6922" width="7.140625" style="14" bestFit="1" customWidth="1"/>
    <col min="6923" max="6923" width="9" style="14" bestFit="1" customWidth="1"/>
    <col min="6924" max="6924" width="14.140625" style="14" bestFit="1" customWidth="1"/>
    <col min="6925" max="6930" width="14.140625" style="14" customWidth="1"/>
    <col min="6931" max="6932" width="8.5703125" style="14"/>
    <col min="6933" max="6933" width="15.140625" style="14" customWidth="1"/>
    <col min="6934" max="6934" width="12.140625" style="14" customWidth="1"/>
    <col min="6935" max="6935" width="11.140625" style="14" customWidth="1"/>
    <col min="6936" max="6936" width="13" style="14" customWidth="1"/>
    <col min="6937" max="6940" width="8.5703125" style="14"/>
    <col min="6941" max="6941" width="11" style="14" customWidth="1"/>
    <col min="6942" max="6943" width="8.5703125" style="14"/>
    <col min="6944" max="6945" width="13" style="14" customWidth="1"/>
    <col min="6946" max="6946" width="15" style="14" customWidth="1"/>
    <col min="6947" max="7168" width="8.5703125" style="14"/>
    <col min="7169" max="7169" width="7.5703125" style="14" bestFit="1" customWidth="1"/>
    <col min="7170" max="7170" width="10" style="14" customWidth="1"/>
    <col min="7171" max="7173" width="12" style="14" bestFit="1" customWidth="1"/>
    <col min="7174" max="7174" width="10" style="14" bestFit="1" customWidth="1"/>
    <col min="7175" max="7177" width="14.140625" style="14" bestFit="1" customWidth="1"/>
    <col min="7178" max="7178" width="7.140625" style="14" bestFit="1" customWidth="1"/>
    <col min="7179" max="7179" width="9" style="14" bestFit="1" customWidth="1"/>
    <col min="7180" max="7180" width="14.140625" style="14" bestFit="1" customWidth="1"/>
    <col min="7181" max="7186" width="14.140625" style="14" customWidth="1"/>
    <col min="7187" max="7188" width="8.5703125" style="14"/>
    <col min="7189" max="7189" width="15.140625" style="14" customWidth="1"/>
    <col min="7190" max="7190" width="12.140625" style="14" customWidth="1"/>
    <col min="7191" max="7191" width="11.140625" style="14" customWidth="1"/>
    <col min="7192" max="7192" width="13" style="14" customWidth="1"/>
    <col min="7193" max="7196" width="8.5703125" style="14"/>
    <col min="7197" max="7197" width="11" style="14" customWidth="1"/>
    <col min="7198" max="7199" width="8.5703125" style="14"/>
    <col min="7200" max="7201" width="13" style="14" customWidth="1"/>
    <col min="7202" max="7202" width="15" style="14" customWidth="1"/>
    <col min="7203" max="7424" width="8.5703125" style="14"/>
    <col min="7425" max="7425" width="7.5703125" style="14" bestFit="1" customWidth="1"/>
    <col min="7426" max="7426" width="10" style="14" customWidth="1"/>
    <col min="7427" max="7429" width="12" style="14" bestFit="1" customWidth="1"/>
    <col min="7430" max="7430" width="10" style="14" bestFit="1" customWidth="1"/>
    <col min="7431" max="7433" width="14.140625" style="14" bestFit="1" customWidth="1"/>
    <col min="7434" max="7434" width="7.140625" style="14" bestFit="1" customWidth="1"/>
    <col min="7435" max="7435" width="9" style="14" bestFit="1" customWidth="1"/>
    <col min="7436" max="7436" width="14.140625" style="14" bestFit="1" customWidth="1"/>
    <col min="7437" max="7442" width="14.140625" style="14" customWidth="1"/>
    <col min="7443" max="7444" width="8.5703125" style="14"/>
    <col min="7445" max="7445" width="15.140625" style="14" customWidth="1"/>
    <col min="7446" max="7446" width="12.140625" style="14" customWidth="1"/>
    <col min="7447" max="7447" width="11.140625" style="14" customWidth="1"/>
    <col min="7448" max="7448" width="13" style="14" customWidth="1"/>
    <col min="7449" max="7452" width="8.5703125" style="14"/>
    <col min="7453" max="7453" width="11" style="14" customWidth="1"/>
    <col min="7454" max="7455" width="8.5703125" style="14"/>
    <col min="7456" max="7457" width="13" style="14" customWidth="1"/>
    <col min="7458" max="7458" width="15" style="14" customWidth="1"/>
    <col min="7459" max="7680" width="8.5703125" style="14"/>
    <col min="7681" max="7681" width="7.5703125" style="14" bestFit="1" customWidth="1"/>
    <col min="7682" max="7682" width="10" style="14" customWidth="1"/>
    <col min="7683" max="7685" width="12" style="14" bestFit="1" customWidth="1"/>
    <col min="7686" max="7686" width="10" style="14" bestFit="1" customWidth="1"/>
    <col min="7687" max="7689" width="14.140625" style="14" bestFit="1" customWidth="1"/>
    <col min="7690" max="7690" width="7.140625" style="14" bestFit="1" customWidth="1"/>
    <col min="7691" max="7691" width="9" style="14" bestFit="1" customWidth="1"/>
    <col min="7692" max="7692" width="14.140625" style="14" bestFit="1" customWidth="1"/>
    <col min="7693" max="7698" width="14.140625" style="14" customWidth="1"/>
    <col min="7699" max="7700" width="8.5703125" style="14"/>
    <col min="7701" max="7701" width="15.140625" style="14" customWidth="1"/>
    <col min="7702" max="7702" width="12.140625" style="14" customWidth="1"/>
    <col min="7703" max="7703" width="11.140625" style="14" customWidth="1"/>
    <col min="7704" max="7704" width="13" style="14" customWidth="1"/>
    <col min="7705" max="7708" width="8.5703125" style="14"/>
    <col min="7709" max="7709" width="11" style="14" customWidth="1"/>
    <col min="7710" max="7711" width="8.5703125" style="14"/>
    <col min="7712" max="7713" width="13" style="14" customWidth="1"/>
    <col min="7714" max="7714" width="15" style="14" customWidth="1"/>
    <col min="7715" max="7936" width="8.5703125" style="14"/>
    <col min="7937" max="7937" width="7.5703125" style="14" bestFit="1" customWidth="1"/>
    <col min="7938" max="7938" width="10" style="14" customWidth="1"/>
    <col min="7939" max="7941" width="12" style="14" bestFit="1" customWidth="1"/>
    <col min="7942" max="7942" width="10" style="14" bestFit="1" customWidth="1"/>
    <col min="7943" max="7945" width="14.140625" style="14" bestFit="1" customWidth="1"/>
    <col min="7946" max="7946" width="7.140625" style="14" bestFit="1" customWidth="1"/>
    <col min="7947" max="7947" width="9" style="14" bestFit="1" customWidth="1"/>
    <col min="7948" max="7948" width="14.140625" style="14" bestFit="1" customWidth="1"/>
    <col min="7949" max="7954" width="14.140625" style="14" customWidth="1"/>
    <col min="7955" max="7956" width="8.5703125" style="14"/>
    <col min="7957" max="7957" width="15.140625" style="14" customWidth="1"/>
    <col min="7958" max="7958" width="12.140625" style="14" customWidth="1"/>
    <col min="7959" max="7959" width="11.140625" style="14" customWidth="1"/>
    <col min="7960" max="7960" width="13" style="14" customWidth="1"/>
    <col min="7961" max="7964" width="8.5703125" style="14"/>
    <col min="7965" max="7965" width="11" style="14" customWidth="1"/>
    <col min="7966" max="7967" width="8.5703125" style="14"/>
    <col min="7968" max="7969" width="13" style="14" customWidth="1"/>
    <col min="7970" max="7970" width="15" style="14" customWidth="1"/>
    <col min="7971" max="8192" width="8.5703125" style="14"/>
    <col min="8193" max="8193" width="7.5703125" style="14" bestFit="1" customWidth="1"/>
    <col min="8194" max="8194" width="10" style="14" customWidth="1"/>
    <col min="8195" max="8197" width="12" style="14" bestFit="1" customWidth="1"/>
    <col min="8198" max="8198" width="10" style="14" bestFit="1" customWidth="1"/>
    <col min="8199" max="8201" width="14.140625" style="14" bestFit="1" customWidth="1"/>
    <col min="8202" max="8202" width="7.140625" style="14" bestFit="1" customWidth="1"/>
    <col min="8203" max="8203" width="9" style="14" bestFit="1" customWidth="1"/>
    <col min="8204" max="8204" width="14.140625" style="14" bestFit="1" customWidth="1"/>
    <col min="8205" max="8210" width="14.140625" style="14" customWidth="1"/>
    <col min="8211" max="8212" width="8.5703125" style="14"/>
    <col min="8213" max="8213" width="15.140625" style="14" customWidth="1"/>
    <col min="8214" max="8214" width="12.140625" style="14" customWidth="1"/>
    <col min="8215" max="8215" width="11.140625" style="14" customWidth="1"/>
    <col min="8216" max="8216" width="13" style="14" customWidth="1"/>
    <col min="8217" max="8220" width="8.5703125" style="14"/>
    <col min="8221" max="8221" width="11" style="14" customWidth="1"/>
    <col min="8222" max="8223" width="8.5703125" style="14"/>
    <col min="8224" max="8225" width="13" style="14" customWidth="1"/>
    <col min="8226" max="8226" width="15" style="14" customWidth="1"/>
    <col min="8227" max="8448" width="8.5703125" style="14"/>
    <col min="8449" max="8449" width="7.5703125" style="14" bestFit="1" customWidth="1"/>
    <col min="8450" max="8450" width="10" style="14" customWidth="1"/>
    <col min="8451" max="8453" width="12" style="14" bestFit="1" customWidth="1"/>
    <col min="8454" max="8454" width="10" style="14" bestFit="1" customWidth="1"/>
    <col min="8455" max="8457" width="14.140625" style="14" bestFit="1" customWidth="1"/>
    <col min="8458" max="8458" width="7.140625" style="14" bestFit="1" customWidth="1"/>
    <col min="8459" max="8459" width="9" style="14" bestFit="1" customWidth="1"/>
    <col min="8460" max="8460" width="14.140625" style="14" bestFit="1" customWidth="1"/>
    <col min="8461" max="8466" width="14.140625" style="14" customWidth="1"/>
    <col min="8467" max="8468" width="8.5703125" style="14"/>
    <col min="8469" max="8469" width="15.140625" style="14" customWidth="1"/>
    <col min="8470" max="8470" width="12.140625" style="14" customWidth="1"/>
    <col min="8471" max="8471" width="11.140625" style="14" customWidth="1"/>
    <col min="8472" max="8472" width="13" style="14" customWidth="1"/>
    <col min="8473" max="8476" width="8.5703125" style="14"/>
    <col min="8477" max="8477" width="11" style="14" customWidth="1"/>
    <col min="8478" max="8479" width="8.5703125" style="14"/>
    <col min="8480" max="8481" width="13" style="14" customWidth="1"/>
    <col min="8482" max="8482" width="15" style="14" customWidth="1"/>
    <col min="8483" max="8704" width="8.5703125" style="14"/>
    <col min="8705" max="8705" width="7.5703125" style="14" bestFit="1" customWidth="1"/>
    <col min="8706" max="8706" width="10" style="14" customWidth="1"/>
    <col min="8707" max="8709" width="12" style="14" bestFit="1" customWidth="1"/>
    <col min="8710" max="8710" width="10" style="14" bestFit="1" customWidth="1"/>
    <col min="8711" max="8713" width="14.140625" style="14" bestFit="1" customWidth="1"/>
    <col min="8714" max="8714" width="7.140625" style="14" bestFit="1" customWidth="1"/>
    <col min="8715" max="8715" width="9" style="14" bestFit="1" customWidth="1"/>
    <col min="8716" max="8716" width="14.140625" style="14" bestFit="1" customWidth="1"/>
    <col min="8717" max="8722" width="14.140625" style="14" customWidth="1"/>
    <col min="8723" max="8724" width="8.5703125" style="14"/>
    <col min="8725" max="8725" width="15.140625" style="14" customWidth="1"/>
    <col min="8726" max="8726" width="12.140625" style="14" customWidth="1"/>
    <col min="8727" max="8727" width="11.140625" style="14" customWidth="1"/>
    <col min="8728" max="8728" width="13" style="14" customWidth="1"/>
    <col min="8729" max="8732" width="8.5703125" style="14"/>
    <col min="8733" max="8733" width="11" style="14" customWidth="1"/>
    <col min="8734" max="8735" width="8.5703125" style="14"/>
    <col min="8736" max="8737" width="13" style="14" customWidth="1"/>
    <col min="8738" max="8738" width="15" style="14" customWidth="1"/>
    <col min="8739" max="8960" width="8.5703125" style="14"/>
    <col min="8961" max="8961" width="7.5703125" style="14" bestFit="1" customWidth="1"/>
    <col min="8962" max="8962" width="10" style="14" customWidth="1"/>
    <col min="8963" max="8965" width="12" style="14" bestFit="1" customWidth="1"/>
    <col min="8966" max="8966" width="10" style="14" bestFit="1" customWidth="1"/>
    <col min="8967" max="8969" width="14.140625" style="14" bestFit="1" customWidth="1"/>
    <col min="8970" max="8970" width="7.140625" style="14" bestFit="1" customWidth="1"/>
    <col min="8971" max="8971" width="9" style="14" bestFit="1" customWidth="1"/>
    <col min="8972" max="8972" width="14.140625" style="14" bestFit="1" customWidth="1"/>
    <col min="8973" max="8978" width="14.140625" style="14" customWidth="1"/>
    <col min="8979" max="8980" width="8.5703125" style="14"/>
    <col min="8981" max="8981" width="15.140625" style="14" customWidth="1"/>
    <col min="8982" max="8982" width="12.140625" style="14" customWidth="1"/>
    <col min="8983" max="8983" width="11.140625" style="14" customWidth="1"/>
    <col min="8984" max="8984" width="13" style="14" customWidth="1"/>
    <col min="8985" max="8988" width="8.5703125" style="14"/>
    <col min="8989" max="8989" width="11" style="14" customWidth="1"/>
    <col min="8990" max="8991" width="8.5703125" style="14"/>
    <col min="8992" max="8993" width="13" style="14" customWidth="1"/>
    <col min="8994" max="8994" width="15" style="14" customWidth="1"/>
    <col min="8995" max="9216" width="8.5703125" style="14"/>
    <col min="9217" max="9217" width="7.5703125" style="14" bestFit="1" customWidth="1"/>
    <col min="9218" max="9218" width="10" style="14" customWidth="1"/>
    <col min="9219" max="9221" width="12" style="14" bestFit="1" customWidth="1"/>
    <col min="9222" max="9222" width="10" style="14" bestFit="1" customWidth="1"/>
    <col min="9223" max="9225" width="14.140625" style="14" bestFit="1" customWidth="1"/>
    <col min="9226" max="9226" width="7.140625" style="14" bestFit="1" customWidth="1"/>
    <col min="9227" max="9227" width="9" style="14" bestFit="1" customWidth="1"/>
    <col min="9228" max="9228" width="14.140625" style="14" bestFit="1" customWidth="1"/>
    <col min="9229" max="9234" width="14.140625" style="14" customWidth="1"/>
    <col min="9235" max="9236" width="8.5703125" style="14"/>
    <col min="9237" max="9237" width="15.140625" style="14" customWidth="1"/>
    <col min="9238" max="9238" width="12.140625" style="14" customWidth="1"/>
    <col min="9239" max="9239" width="11.140625" style="14" customWidth="1"/>
    <col min="9240" max="9240" width="13" style="14" customWidth="1"/>
    <col min="9241" max="9244" width="8.5703125" style="14"/>
    <col min="9245" max="9245" width="11" style="14" customWidth="1"/>
    <col min="9246" max="9247" width="8.5703125" style="14"/>
    <col min="9248" max="9249" width="13" style="14" customWidth="1"/>
    <col min="9250" max="9250" width="15" style="14" customWidth="1"/>
    <col min="9251" max="9472" width="8.5703125" style="14"/>
    <col min="9473" max="9473" width="7.5703125" style="14" bestFit="1" customWidth="1"/>
    <col min="9474" max="9474" width="10" style="14" customWidth="1"/>
    <col min="9475" max="9477" width="12" style="14" bestFit="1" customWidth="1"/>
    <col min="9478" max="9478" width="10" style="14" bestFit="1" customWidth="1"/>
    <col min="9479" max="9481" width="14.140625" style="14" bestFit="1" customWidth="1"/>
    <col min="9482" max="9482" width="7.140625" style="14" bestFit="1" customWidth="1"/>
    <col min="9483" max="9483" width="9" style="14" bestFit="1" customWidth="1"/>
    <col min="9484" max="9484" width="14.140625" style="14" bestFit="1" customWidth="1"/>
    <col min="9485" max="9490" width="14.140625" style="14" customWidth="1"/>
    <col min="9491" max="9492" width="8.5703125" style="14"/>
    <col min="9493" max="9493" width="15.140625" style="14" customWidth="1"/>
    <col min="9494" max="9494" width="12.140625" style="14" customWidth="1"/>
    <col min="9495" max="9495" width="11.140625" style="14" customWidth="1"/>
    <col min="9496" max="9496" width="13" style="14" customWidth="1"/>
    <col min="9497" max="9500" width="8.5703125" style="14"/>
    <col min="9501" max="9501" width="11" style="14" customWidth="1"/>
    <col min="9502" max="9503" width="8.5703125" style="14"/>
    <col min="9504" max="9505" width="13" style="14" customWidth="1"/>
    <col min="9506" max="9506" width="15" style="14" customWidth="1"/>
    <col min="9507" max="9728" width="8.5703125" style="14"/>
    <col min="9729" max="9729" width="7.5703125" style="14" bestFit="1" customWidth="1"/>
    <col min="9730" max="9730" width="10" style="14" customWidth="1"/>
    <col min="9731" max="9733" width="12" style="14" bestFit="1" customWidth="1"/>
    <col min="9734" max="9734" width="10" style="14" bestFit="1" customWidth="1"/>
    <col min="9735" max="9737" width="14.140625" style="14" bestFit="1" customWidth="1"/>
    <col min="9738" max="9738" width="7.140625" style="14" bestFit="1" customWidth="1"/>
    <col min="9739" max="9739" width="9" style="14" bestFit="1" customWidth="1"/>
    <col min="9740" max="9740" width="14.140625" style="14" bestFit="1" customWidth="1"/>
    <col min="9741" max="9746" width="14.140625" style="14" customWidth="1"/>
    <col min="9747" max="9748" width="8.5703125" style="14"/>
    <col min="9749" max="9749" width="15.140625" style="14" customWidth="1"/>
    <col min="9750" max="9750" width="12.140625" style="14" customWidth="1"/>
    <col min="9751" max="9751" width="11.140625" style="14" customWidth="1"/>
    <col min="9752" max="9752" width="13" style="14" customWidth="1"/>
    <col min="9753" max="9756" width="8.5703125" style="14"/>
    <col min="9757" max="9757" width="11" style="14" customWidth="1"/>
    <col min="9758" max="9759" width="8.5703125" style="14"/>
    <col min="9760" max="9761" width="13" style="14" customWidth="1"/>
    <col min="9762" max="9762" width="15" style="14" customWidth="1"/>
    <col min="9763" max="9984" width="8.5703125" style="14"/>
    <col min="9985" max="9985" width="7.5703125" style="14" bestFit="1" customWidth="1"/>
    <col min="9986" max="9986" width="10" style="14" customWidth="1"/>
    <col min="9987" max="9989" width="12" style="14" bestFit="1" customWidth="1"/>
    <col min="9990" max="9990" width="10" style="14" bestFit="1" customWidth="1"/>
    <col min="9991" max="9993" width="14.140625" style="14" bestFit="1" customWidth="1"/>
    <col min="9994" max="9994" width="7.140625" style="14" bestFit="1" customWidth="1"/>
    <col min="9995" max="9995" width="9" style="14" bestFit="1" customWidth="1"/>
    <col min="9996" max="9996" width="14.140625" style="14" bestFit="1" customWidth="1"/>
    <col min="9997" max="10002" width="14.140625" style="14" customWidth="1"/>
    <col min="10003" max="10004" width="8.5703125" style="14"/>
    <col min="10005" max="10005" width="15.140625" style="14" customWidth="1"/>
    <col min="10006" max="10006" width="12.140625" style="14" customWidth="1"/>
    <col min="10007" max="10007" width="11.140625" style="14" customWidth="1"/>
    <col min="10008" max="10008" width="13" style="14" customWidth="1"/>
    <col min="10009" max="10012" width="8.5703125" style="14"/>
    <col min="10013" max="10013" width="11" style="14" customWidth="1"/>
    <col min="10014" max="10015" width="8.5703125" style="14"/>
    <col min="10016" max="10017" width="13" style="14" customWidth="1"/>
    <col min="10018" max="10018" width="15" style="14" customWidth="1"/>
    <col min="10019" max="10240" width="8.5703125" style="14"/>
    <col min="10241" max="10241" width="7.5703125" style="14" bestFit="1" customWidth="1"/>
    <col min="10242" max="10242" width="10" style="14" customWidth="1"/>
    <col min="10243" max="10245" width="12" style="14" bestFit="1" customWidth="1"/>
    <col min="10246" max="10246" width="10" style="14" bestFit="1" customWidth="1"/>
    <col min="10247" max="10249" width="14.140625" style="14" bestFit="1" customWidth="1"/>
    <col min="10250" max="10250" width="7.140625" style="14" bestFit="1" customWidth="1"/>
    <col min="10251" max="10251" width="9" style="14" bestFit="1" customWidth="1"/>
    <col min="10252" max="10252" width="14.140625" style="14" bestFit="1" customWidth="1"/>
    <col min="10253" max="10258" width="14.140625" style="14" customWidth="1"/>
    <col min="10259" max="10260" width="8.5703125" style="14"/>
    <col min="10261" max="10261" width="15.140625" style="14" customWidth="1"/>
    <col min="10262" max="10262" width="12.140625" style="14" customWidth="1"/>
    <col min="10263" max="10263" width="11.140625" style="14" customWidth="1"/>
    <col min="10264" max="10264" width="13" style="14" customWidth="1"/>
    <col min="10265" max="10268" width="8.5703125" style="14"/>
    <col min="10269" max="10269" width="11" style="14" customWidth="1"/>
    <col min="10270" max="10271" width="8.5703125" style="14"/>
    <col min="10272" max="10273" width="13" style="14" customWidth="1"/>
    <col min="10274" max="10274" width="15" style="14" customWidth="1"/>
    <col min="10275" max="10496" width="8.5703125" style="14"/>
    <col min="10497" max="10497" width="7.5703125" style="14" bestFit="1" customWidth="1"/>
    <col min="10498" max="10498" width="10" style="14" customWidth="1"/>
    <col min="10499" max="10501" width="12" style="14" bestFit="1" customWidth="1"/>
    <col min="10502" max="10502" width="10" style="14" bestFit="1" customWidth="1"/>
    <col min="10503" max="10505" width="14.140625" style="14" bestFit="1" customWidth="1"/>
    <col min="10506" max="10506" width="7.140625" style="14" bestFit="1" customWidth="1"/>
    <col min="10507" max="10507" width="9" style="14" bestFit="1" customWidth="1"/>
    <col min="10508" max="10508" width="14.140625" style="14" bestFit="1" customWidth="1"/>
    <col min="10509" max="10514" width="14.140625" style="14" customWidth="1"/>
    <col min="10515" max="10516" width="8.5703125" style="14"/>
    <col min="10517" max="10517" width="15.140625" style="14" customWidth="1"/>
    <col min="10518" max="10518" width="12.140625" style="14" customWidth="1"/>
    <col min="10519" max="10519" width="11.140625" style="14" customWidth="1"/>
    <col min="10520" max="10520" width="13" style="14" customWidth="1"/>
    <col min="10521" max="10524" width="8.5703125" style="14"/>
    <col min="10525" max="10525" width="11" style="14" customWidth="1"/>
    <col min="10526" max="10527" width="8.5703125" style="14"/>
    <col min="10528" max="10529" width="13" style="14" customWidth="1"/>
    <col min="10530" max="10530" width="15" style="14" customWidth="1"/>
    <col min="10531" max="10752" width="8.5703125" style="14"/>
    <col min="10753" max="10753" width="7.5703125" style="14" bestFit="1" customWidth="1"/>
    <col min="10754" max="10754" width="10" style="14" customWidth="1"/>
    <col min="10755" max="10757" width="12" style="14" bestFit="1" customWidth="1"/>
    <col min="10758" max="10758" width="10" style="14" bestFit="1" customWidth="1"/>
    <col min="10759" max="10761" width="14.140625" style="14" bestFit="1" customWidth="1"/>
    <col min="10762" max="10762" width="7.140625" style="14" bestFit="1" customWidth="1"/>
    <col min="10763" max="10763" width="9" style="14" bestFit="1" customWidth="1"/>
    <col min="10764" max="10764" width="14.140625" style="14" bestFit="1" customWidth="1"/>
    <col min="10765" max="10770" width="14.140625" style="14" customWidth="1"/>
    <col min="10771" max="10772" width="8.5703125" style="14"/>
    <col min="10773" max="10773" width="15.140625" style="14" customWidth="1"/>
    <col min="10774" max="10774" width="12.140625" style="14" customWidth="1"/>
    <col min="10775" max="10775" width="11.140625" style="14" customWidth="1"/>
    <col min="10776" max="10776" width="13" style="14" customWidth="1"/>
    <col min="10777" max="10780" width="8.5703125" style="14"/>
    <col min="10781" max="10781" width="11" style="14" customWidth="1"/>
    <col min="10782" max="10783" width="8.5703125" style="14"/>
    <col min="10784" max="10785" width="13" style="14" customWidth="1"/>
    <col min="10786" max="10786" width="15" style="14" customWidth="1"/>
    <col min="10787" max="11008" width="8.5703125" style="14"/>
    <col min="11009" max="11009" width="7.5703125" style="14" bestFit="1" customWidth="1"/>
    <col min="11010" max="11010" width="10" style="14" customWidth="1"/>
    <col min="11011" max="11013" width="12" style="14" bestFit="1" customWidth="1"/>
    <col min="11014" max="11014" width="10" style="14" bestFit="1" customWidth="1"/>
    <col min="11015" max="11017" width="14.140625" style="14" bestFit="1" customWidth="1"/>
    <col min="11018" max="11018" width="7.140625" style="14" bestFit="1" customWidth="1"/>
    <col min="11019" max="11019" width="9" style="14" bestFit="1" customWidth="1"/>
    <col min="11020" max="11020" width="14.140625" style="14" bestFit="1" customWidth="1"/>
    <col min="11021" max="11026" width="14.140625" style="14" customWidth="1"/>
    <col min="11027" max="11028" width="8.5703125" style="14"/>
    <col min="11029" max="11029" width="15.140625" style="14" customWidth="1"/>
    <col min="11030" max="11030" width="12.140625" style="14" customWidth="1"/>
    <col min="11031" max="11031" width="11.140625" style="14" customWidth="1"/>
    <col min="11032" max="11032" width="13" style="14" customWidth="1"/>
    <col min="11033" max="11036" width="8.5703125" style="14"/>
    <col min="11037" max="11037" width="11" style="14" customWidth="1"/>
    <col min="11038" max="11039" width="8.5703125" style="14"/>
    <col min="11040" max="11041" width="13" style="14" customWidth="1"/>
    <col min="11042" max="11042" width="15" style="14" customWidth="1"/>
    <col min="11043" max="11264" width="8.5703125" style="14"/>
    <col min="11265" max="11265" width="7.5703125" style="14" bestFit="1" customWidth="1"/>
    <col min="11266" max="11266" width="10" style="14" customWidth="1"/>
    <col min="11267" max="11269" width="12" style="14" bestFit="1" customWidth="1"/>
    <col min="11270" max="11270" width="10" style="14" bestFit="1" customWidth="1"/>
    <col min="11271" max="11273" width="14.140625" style="14" bestFit="1" customWidth="1"/>
    <col min="11274" max="11274" width="7.140625" style="14" bestFit="1" customWidth="1"/>
    <col min="11275" max="11275" width="9" style="14" bestFit="1" customWidth="1"/>
    <col min="11276" max="11276" width="14.140625" style="14" bestFit="1" customWidth="1"/>
    <col min="11277" max="11282" width="14.140625" style="14" customWidth="1"/>
    <col min="11283" max="11284" width="8.5703125" style="14"/>
    <col min="11285" max="11285" width="15.140625" style="14" customWidth="1"/>
    <col min="11286" max="11286" width="12.140625" style="14" customWidth="1"/>
    <col min="11287" max="11287" width="11.140625" style="14" customWidth="1"/>
    <col min="11288" max="11288" width="13" style="14" customWidth="1"/>
    <col min="11289" max="11292" width="8.5703125" style="14"/>
    <col min="11293" max="11293" width="11" style="14" customWidth="1"/>
    <col min="11294" max="11295" width="8.5703125" style="14"/>
    <col min="11296" max="11297" width="13" style="14" customWidth="1"/>
    <col min="11298" max="11298" width="15" style="14" customWidth="1"/>
    <col min="11299" max="11520" width="8.5703125" style="14"/>
    <col min="11521" max="11521" width="7.5703125" style="14" bestFit="1" customWidth="1"/>
    <col min="11522" max="11522" width="10" style="14" customWidth="1"/>
    <col min="11523" max="11525" width="12" style="14" bestFit="1" customWidth="1"/>
    <col min="11526" max="11526" width="10" style="14" bestFit="1" customWidth="1"/>
    <col min="11527" max="11529" width="14.140625" style="14" bestFit="1" customWidth="1"/>
    <col min="11530" max="11530" width="7.140625" style="14" bestFit="1" customWidth="1"/>
    <col min="11531" max="11531" width="9" style="14" bestFit="1" customWidth="1"/>
    <col min="11532" max="11532" width="14.140625" style="14" bestFit="1" customWidth="1"/>
    <col min="11533" max="11538" width="14.140625" style="14" customWidth="1"/>
    <col min="11539" max="11540" width="8.5703125" style="14"/>
    <col min="11541" max="11541" width="15.140625" style="14" customWidth="1"/>
    <col min="11542" max="11542" width="12.140625" style="14" customWidth="1"/>
    <col min="11543" max="11543" width="11.140625" style="14" customWidth="1"/>
    <col min="11544" max="11544" width="13" style="14" customWidth="1"/>
    <col min="11545" max="11548" width="8.5703125" style="14"/>
    <col min="11549" max="11549" width="11" style="14" customWidth="1"/>
    <col min="11550" max="11551" width="8.5703125" style="14"/>
    <col min="11552" max="11553" width="13" style="14" customWidth="1"/>
    <col min="11554" max="11554" width="15" style="14" customWidth="1"/>
    <col min="11555" max="11776" width="8.5703125" style="14"/>
    <col min="11777" max="11777" width="7.5703125" style="14" bestFit="1" customWidth="1"/>
    <col min="11778" max="11778" width="10" style="14" customWidth="1"/>
    <col min="11779" max="11781" width="12" style="14" bestFit="1" customWidth="1"/>
    <col min="11782" max="11782" width="10" style="14" bestFit="1" customWidth="1"/>
    <col min="11783" max="11785" width="14.140625" style="14" bestFit="1" customWidth="1"/>
    <col min="11786" max="11786" width="7.140625" style="14" bestFit="1" customWidth="1"/>
    <col min="11787" max="11787" width="9" style="14" bestFit="1" customWidth="1"/>
    <col min="11788" max="11788" width="14.140625" style="14" bestFit="1" customWidth="1"/>
    <col min="11789" max="11794" width="14.140625" style="14" customWidth="1"/>
    <col min="11795" max="11796" width="8.5703125" style="14"/>
    <col min="11797" max="11797" width="15.140625" style="14" customWidth="1"/>
    <col min="11798" max="11798" width="12.140625" style="14" customWidth="1"/>
    <col min="11799" max="11799" width="11.140625" style="14" customWidth="1"/>
    <col min="11800" max="11800" width="13" style="14" customWidth="1"/>
    <col min="11801" max="11804" width="8.5703125" style="14"/>
    <col min="11805" max="11805" width="11" style="14" customWidth="1"/>
    <col min="11806" max="11807" width="8.5703125" style="14"/>
    <col min="11808" max="11809" width="13" style="14" customWidth="1"/>
    <col min="11810" max="11810" width="15" style="14" customWidth="1"/>
    <col min="11811" max="12032" width="8.5703125" style="14"/>
    <col min="12033" max="12033" width="7.5703125" style="14" bestFit="1" customWidth="1"/>
    <col min="12034" max="12034" width="10" style="14" customWidth="1"/>
    <col min="12035" max="12037" width="12" style="14" bestFit="1" customWidth="1"/>
    <col min="12038" max="12038" width="10" style="14" bestFit="1" customWidth="1"/>
    <col min="12039" max="12041" width="14.140625" style="14" bestFit="1" customWidth="1"/>
    <col min="12042" max="12042" width="7.140625" style="14" bestFit="1" customWidth="1"/>
    <col min="12043" max="12043" width="9" style="14" bestFit="1" customWidth="1"/>
    <col min="12044" max="12044" width="14.140625" style="14" bestFit="1" customWidth="1"/>
    <col min="12045" max="12050" width="14.140625" style="14" customWidth="1"/>
    <col min="12051" max="12052" width="8.5703125" style="14"/>
    <col min="12053" max="12053" width="15.140625" style="14" customWidth="1"/>
    <col min="12054" max="12054" width="12.140625" style="14" customWidth="1"/>
    <col min="12055" max="12055" width="11.140625" style="14" customWidth="1"/>
    <col min="12056" max="12056" width="13" style="14" customWidth="1"/>
    <col min="12057" max="12060" width="8.5703125" style="14"/>
    <col min="12061" max="12061" width="11" style="14" customWidth="1"/>
    <col min="12062" max="12063" width="8.5703125" style="14"/>
    <col min="12064" max="12065" width="13" style="14" customWidth="1"/>
    <col min="12066" max="12066" width="15" style="14" customWidth="1"/>
    <col min="12067" max="12288" width="8.5703125" style="14"/>
    <col min="12289" max="12289" width="7.5703125" style="14" bestFit="1" customWidth="1"/>
    <col min="12290" max="12290" width="10" style="14" customWidth="1"/>
    <col min="12291" max="12293" width="12" style="14" bestFit="1" customWidth="1"/>
    <col min="12294" max="12294" width="10" style="14" bestFit="1" customWidth="1"/>
    <col min="12295" max="12297" width="14.140625" style="14" bestFit="1" customWidth="1"/>
    <col min="12298" max="12298" width="7.140625" style="14" bestFit="1" customWidth="1"/>
    <col min="12299" max="12299" width="9" style="14" bestFit="1" customWidth="1"/>
    <col min="12300" max="12300" width="14.140625" style="14" bestFit="1" customWidth="1"/>
    <col min="12301" max="12306" width="14.140625" style="14" customWidth="1"/>
    <col min="12307" max="12308" width="8.5703125" style="14"/>
    <col min="12309" max="12309" width="15.140625" style="14" customWidth="1"/>
    <col min="12310" max="12310" width="12.140625" style="14" customWidth="1"/>
    <col min="12311" max="12311" width="11.140625" style="14" customWidth="1"/>
    <col min="12312" max="12312" width="13" style="14" customWidth="1"/>
    <col min="12313" max="12316" width="8.5703125" style="14"/>
    <col min="12317" max="12317" width="11" style="14" customWidth="1"/>
    <col min="12318" max="12319" width="8.5703125" style="14"/>
    <col min="12320" max="12321" width="13" style="14" customWidth="1"/>
    <col min="12322" max="12322" width="15" style="14" customWidth="1"/>
    <col min="12323" max="12544" width="8.5703125" style="14"/>
    <col min="12545" max="12545" width="7.5703125" style="14" bestFit="1" customWidth="1"/>
    <col min="12546" max="12546" width="10" style="14" customWidth="1"/>
    <col min="12547" max="12549" width="12" style="14" bestFit="1" customWidth="1"/>
    <col min="12550" max="12550" width="10" style="14" bestFit="1" customWidth="1"/>
    <col min="12551" max="12553" width="14.140625" style="14" bestFit="1" customWidth="1"/>
    <col min="12554" max="12554" width="7.140625" style="14" bestFit="1" customWidth="1"/>
    <col min="12555" max="12555" width="9" style="14" bestFit="1" customWidth="1"/>
    <col min="12556" max="12556" width="14.140625" style="14" bestFit="1" customWidth="1"/>
    <col min="12557" max="12562" width="14.140625" style="14" customWidth="1"/>
    <col min="12563" max="12564" width="8.5703125" style="14"/>
    <col min="12565" max="12565" width="15.140625" style="14" customWidth="1"/>
    <col min="12566" max="12566" width="12.140625" style="14" customWidth="1"/>
    <col min="12567" max="12567" width="11.140625" style="14" customWidth="1"/>
    <col min="12568" max="12568" width="13" style="14" customWidth="1"/>
    <col min="12569" max="12572" width="8.5703125" style="14"/>
    <col min="12573" max="12573" width="11" style="14" customWidth="1"/>
    <col min="12574" max="12575" width="8.5703125" style="14"/>
    <col min="12576" max="12577" width="13" style="14" customWidth="1"/>
    <col min="12578" max="12578" width="15" style="14" customWidth="1"/>
    <col min="12579" max="12800" width="8.5703125" style="14"/>
    <col min="12801" max="12801" width="7.5703125" style="14" bestFit="1" customWidth="1"/>
    <col min="12802" max="12802" width="10" style="14" customWidth="1"/>
    <col min="12803" max="12805" width="12" style="14" bestFit="1" customWidth="1"/>
    <col min="12806" max="12806" width="10" style="14" bestFit="1" customWidth="1"/>
    <col min="12807" max="12809" width="14.140625" style="14" bestFit="1" customWidth="1"/>
    <col min="12810" max="12810" width="7.140625" style="14" bestFit="1" customWidth="1"/>
    <col min="12811" max="12811" width="9" style="14" bestFit="1" customWidth="1"/>
    <col min="12812" max="12812" width="14.140625" style="14" bestFit="1" customWidth="1"/>
    <col min="12813" max="12818" width="14.140625" style="14" customWidth="1"/>
    <col min="12819" max="12820" width="8.5703125" style="14"/>
    <col min="12821" max="12821" width="15.140625" style="14" customWidth="1"/>
    <col min="12822" max="12822" width="12.140625" style="14" customWidth="1"/>
    <col min="12823" max="12823" width="11.140625" style="14" customWidth="1"/>
    <col min="12824" max="12824" width="13" style="14" customWidth="1"/>
    <col min="12825" max="12828" width="8.5703125" style="14"/>
    <col min="12829" max="12829" width="11" style="14" customWidth="1"/>
    <col min="12830" max="12831" width="8.5703125" style="14"/>
    <col min="12832" max="12833" width="13" style="14" customWidth="1"/>
    <col min="12834" max="12834" width="15" style="14" customWidth="1"/>
    <col min="12835" max="13056" width="8.5703125" style="14"/>
    <col min="13057" max="13057" width="7.5703125" style="14" bestFit="1" customWidth="1"/>
    <col min="13058" max="13058" width="10" style="14" customWidth="1"/>
    <col min="13059" max="13061" width="12" style="14" bestFit="1" customWidth="1"/>
    <col min="13062" max="13062" width="10" style="14" bestFit="1" customWidth="1"/>
    <col min="13063" max="13065" width="14.140625" style="14" bestFit="1" customWidth="1"/>
    <col min="13066" max="13066" width="7.140625" style="14" bestFit="1" customWidth="1"/>
    <col min="13067" max="13067" width="9" style="14" bestFit="1" customWidth="1"/>
    <col min="13068" max="13068" width="14.140625" style="14" bestFit="1" customWidth="1"/>
    <col min="13069" max="13074" width="14.140625" style="14" customWidth="1"/>
    <col min="13075" max="13076" width="8.5703125" style="14"/>
    <col min="13077" max="13077" width="15.140625" style="14" customWidth="1"/>
    <col min="13078" max="13078" width="12.140625" style="14" customWidth="1"/>
    <col min="13079" max="13079" width="11.140625" style="14" customWidth="1"/>
    <col min="13080" max="13080" width="13" style="14" customWidth="1"/>
    <col min="13081" max="13084" width="8.5703125" style="14"/>
    <col min="13085" max="13085" width="11" style="14" customWidth="1"/>
    <col min="13086" max="13087" width="8.5703125" style="14"/>
    <col min="13088" max="13089" width="13" style="14" customWidth="1"/>
    <col min="13090" max="13090" width="15" style="14" customWidth="1"/>
    <col min="13091" max="13312" width="8.5703125" style="14"/>
    <col min="13313" max="13313" width="7.5703125" style="14" bestFit="1" customWidth="1"/>
    <col min="13314" max="13314" width="10" style="14" customWidth="1"/>
    <col min="13315" max="13317" width="12" style="14" bestFit="1" customWidth="1"/>
    <col min="13318" max="13318" width="10" style="14" bestFit="1" customWidth="1"/>
    <col min="13319" max="13321" width="14.140625" style="14" bestFit="1" customWidth="1"/>
    <col min="13322" max="13322" width="7.140625" style="14" bestFit="1" customWidth="1"/>
    <col min="13323" max="13323" width="9" style="14" bestFit="1" customWidth="1"/>
    <col min="13324" max="13324" width="14.140625" style="14" bestFit="1" customWidth="1"/>
    <col min="13325" max="13330" width="14.140625" style="14" customWidth="1"/>
    <col min="13331" max="13332" width="8.5703125" style="14"/>
    <col min="13333" max="13333" width="15.140625" style="14" customWidth="1"/>
    <col min="13334" max="13334" width="12.140625" style="14" customWidth="1"/>
    <col min="13335" max="13335" width="11.140625" style="14" customWidth="1"/>
    <col min="13336" max="13336" width="13" style="14" customWidth="1"/>
    <col min="13337" max="13340" width="8.5703125" style="14"/>
    <col min="13341" max="13341" width="11" style="14" customWidth="1"/>
    <col min="13342" max="13343" width="8.5703125" style="14"/>
    <col min="13344" max="13345" width="13" style="14" customWidth="1"/>
    <col min="13346" max="13346" width="15" style="14" customWidth="1"/>
    <col min="13347" max="13568" width="8.5703125" style="14"/>
    <col min="13569" max="13569" width="7.5703125" style="14" bestFit="1" customWidth="1"/>
    <col min="13570" max="13570" width="10" style="14" customWidth="1"/>
    <col min="13571" max="13573" width="12" style="14" bestFit="1" customWidth="1"/>
    <col min="13574" max="13574" width="10" style="14" bestFit="1" customWidth="1"/>
    <col min="13575" max="13577" width="14.140625" style="14" bestFit="1" customWidth="1"/>
    <col min="13578" max="13578" width="7.140625" style="14" bestFit="1" customWidth="1"/>
    <col min="13579" max="13579" width="9" style="14" bestFit="1" customWidth="1"/>
    <col min="13580" max="13580" width="14.140625" style="14" bestFit="1" customWidth="1"/>
    <col min="13581" max="13586" width="14.140625" style="14" customWidth="1"/>
    <col min="13587" max="13588" width="8.5703125" style="14"/>
    <col min="13589" max="13589" width="15.140625" style="14" customWidth="1"/>
    <col min="13590" max="13590" width="12.140625" style="14" customWidth="1"/>
    <col min="13591" max="13591" width="11.140625" style="14" customWidth="1"/>
    <col min="13592" max="13592" width="13" style="14" customWidth="1"/>
    <col min="13593" max="13596" width="8.5703125" style="14"/>
    <col min="13597" max="13597" width="11" style="14" customWidth="1"/>
    <col min="13598" max="13599" width="8.5703125" style="14"/>
    <col min="13600" max="13601" width="13" style="14" customWidth="1"/>
    <col min="13602" max="13602" width="15" style="14" customWidth="1"/>
    <col min="13603" max="13824" width="8.5703125" style="14"/>
    <col min="13825" max="13825" width="7.5703125" style="14" bestFit="1" customWidth="1"/>
    <col min="13826" max="13826" width="10" style="14" customWidth="1"/>
    <col min="13827" max="13829" width="12" style="14" bestFit="1" customWidth="1"/>
    <col min="13830" max="13830" width="10" style="14" bestFit="1" customWidth="1"/>
    <col min="13831" max="13833" width="14.140625" style="14" bestFit="1" customWidth="1"/>
    <col min="13834" max="13834" width="7.140625" style="14" bestFit="1" customWidth="1"/>
    <col min="13835" max="13835" width="9" style="14" bestFit="1" customWidth="1"/>
    <col min="13836" max="13836" width="14.140625" style="14" bestFit="1" customWidth="1"/>
    <col min="13837" max="13842" width="14.140625" style="14" customWidth="1"/>
    <col min="13843" max="13844" width="8.5703125" style="14"/>
    <col min="13845" max="13845" width="15.140625" style="14" customWidth="1"/>
    <col min="13846" max="13846" width="12.140625" style="14" customWidth="1"/>
    <col min="13847" max="13847" width="11.140625" style="14" customWidth="1"/>
    <col min="13848" max="13848" width="13" style="14" customWidth="1"/>
    <col min="13849" max="13852" width="8.5703125" style="14"/>
    <col min="13853" max="13853" width="11" style="14" customWidth="1"/>
    <col min="13854" max="13855" width="8.5703125" style="14"/>
    <col min="13856" max="13857" width="13" style="14" customWidth="1"/>
    <col min="13858" max="13858" width="15" style="14" customWidth="1"/>
    <col min="13859" max="14080" width="8.5703125" style="14"/>
    <col min="14081" max="14081" width="7.5703125" style="14" bestFit="1" customWidth="1"/>
    <col min="14082" max="14082" width="10" style="14" customWidth="1"/>
    <col min="14083" max="14085" width="12" style="14" bestFit="1" customWidth="1"/>
    <col min="14086" max="14086" width="10" style="14" bestFit="1" customWidth="1"/>
    <col min="14087" max="14089" width="14.140625" style="14" bestFit="1" customWidth="1"/>
    <col min="14090" max="14090" width="7.140625" style="14" bestFit="1" customWidth="1"/>
    <col min="14091" max="14091" width="9" style="14" bestFit="1" customWidth="1"/>
    <col min="14092" max="14092" width="14.140625" style="14" bestFit="1" customWidth="1"/>
    <col min="14093" max="14098" width="14.140625" style="14" customWidth="1"/>
    <col min="14099" max="14100" width="8.5703125" style="14"/>
    <col min="14101" max="14101" width="15.140625" style="14" customWidth="1"/>
    <col min="14102" max="14102" width="12.140625" style="14" customWidth="1"/>
    <col min="14103" max="14103" width="11.140625" style="14" customWidth="1"/>
    <col min="14104" max="14104" width="13" style="14" customWidth="1"/>
    <col min="14105" max="14108" width="8.5703125" style="14"/>
    <col min="14109" max="14109" width="11" style="14" customWidth="1"/>
    <col min="14110" max="14111" width="8.5703125" style="14"/>
    <col min="14112" max="14113" width="13" style="14" customWidth="1"/>
    <col min="14114" max="14114" width="15" style="14" customWidth="1"/>
    <col min="14115" max="14336" width="8.5703125" style="14"/>
    <col min="14337" max="14337" width="7.5703125" style="14" bestFit="1" customWidth="1"/>
    <col min="14338" max="14338" width="10" style="14" customWidth="1"/>
    <col min="14339" max="14341" width="12" style="14" bestFit="1" customWidth="1"/>
    <col min="14342" max="14342" width="10" style="14" bestFit="1" customWidth="1"/>
    <col min="14343" max="14345" width="14.140625" style="14" bestFit="1" customWidth="1"/>
    <col min="14346" max="14346" width="7.140625" style="14" bestFit="1" customWidth="1"/>
    <col min="14347" max="14347" width="9" style="14" bestFit="1" customWidth="1"/>
    <col min="14348" max="14348" width="14.140625" style="14" bestFit="1" customWidth="1"/>
    <col min="14349" max="14354" width="14.140625" style="14" customWidth="1"/>
    <col min="14355" max="14356" width="8.5703125" style="14"/>
    <col min="14357" max="14357" width="15.140625" style="14" customWidth="1"/>
    <col min="14358" max="14358" width="12.140625" style="14" customWidth="1"/>
    <col min="14359" max="14359" width="11.140625" style="14" customWidth="1"/>
    <col min="14360" max="14360" width="13" style="14" customWidth="1"/>
    <col min="14361" max="14364" width="8.5703125" style="14"/>
    <col min="14365" max="14365" width="11" style="14" customWidth="1"/>
    <col min="14366" max="14367" width="8.5703125" style="14"/>
    <col min="14368" max="14369" width="13" style="14" customWidth="1"/>
    <col min="14370" max="14370" width="15" style="14" customWidth="1"/>
    <col min="14371" max="14592" width="8.5703125" style="14"/>
    <col min="14593" max="14593" width="7.5703125" style="14" bestFit="1" customWidth="1"/>
    <col min="14594" max="14594" width="10" style="14" customWidth="1"/>
    <col min="14595" max="14597" width="12" style="14" bestFit="1" customWidth="1"/>
    <col min="14598" max="14598" width="10" style="14" bestFit="1" customWidth="1"/>
    <col min="14599" max="14601" width="14.140625" style="14" bestFit="1" customWidth="1"/>
    <col min="14602" max="14602" width="7.140625" style="14" bestFit="1" customWidth="1"/>
    <col min="14603" max="14603" width="9" style="14" bestFit="1" customWidth="1"/>
    <col min="14604" max="14604" width="14.140625" style="14" bestFit="1" customWidth="1"/>
    <col min="14605" max="14610" width="14.140625" style="14" customWidth="1"/>
    <col min="14611" max="14612" width="8.5703125" style="14"/>
    <col min="14613" max="14613" width="15.140625" style="14" customWidth="1"/>
    <col min="14614" max="14614" width="12.140625" style="14" customWidth="1"/>
    <col min="14615" max="14615" width="11.140625" style="14" customWidth="1"/>
    <col min="14616" max="14616" width="13" style="14" customWidth="1"/>
    <col min="14617" max="14620" width="8.5703125" style="14"/>
    <col min="14621" max="14621" width="11" style="14" customWidth="1"/>
    <col min="14622" max="14623" width="8.5703125" style="14"/>
    <col min="14624" max="14625" width="13" style="14" customWidth="1"/>
    <col min="14626" max="14626" width="15" style="14" customWidth="1"/>
    <col min="14627" max="14848" width="8.5703125" style="14"/>
    <col min="14849" max="14849" width="7.5703125" style="14" bestFit="1" customWidth="1"/>
    <col min="14850" max="14850" width="10" style="14" customWidth="1"/>
    <col min="14851" max="14853" width="12" style="14" bestFit="1" customWidth="1"/>
    <col min="14854" max="14854" width="10" style="14" bestFit="1" customWidth="1"/>
    <col min="14855" max="14857" width="14.140625" style="14" bestFit="1" customWidth="1"/>
    <col min="14858" max="14858" width="7.140625" style="14" bestFit="1" customWidth="1"/>
    <col min="14859" max="14859" width="9" style="14" bestFit="1" customWidth="1"/>
    <col min="14860" max="14860" width="14.140625" style="14" bestFit="1" customWidth="1"/>
    <col min="14861" max="14866" width="14.140625" style="14" customWidth="1"/>
    <col min="14867" max="14868" width="8.5703125" style="14"/>
    <col min="14869" max="14869" width="15.140625" style="14" customWidth="1"/>
    <col min="14870" max="14870" width="12.140625" style="14" customWidth="1"/>
    <col min="14871" max="14871" width="11.140625" style="14" customWidth="1"/>
    <col min="14872" max="14872" width="13" style="14" customWidth="1"/>
    <col min="14873" max="14876" width="8.5703125" style="14"/>
    <col min="14877" max="14877" width="11" style="14" customWidth="1"/>
    <col min="14878" max="14879" width="8.5703125" style="14"/>
    <col min="14880" max="14881" width="13" style="14" customWidth="1"/>
    <col min="14882" max="14882" width="15" style="14" customWidth="1"/>
    <col min="14883" max="15104" width="8.5703125" style="14"/>
    <col min="15105" max="15105" width="7.5703125" style="14" bestFit="1" customWidth="1"/>
    <col min="15106" max="15106" width="10" style="14" customWidth="1"/>
    <col min="15107" max="15109" width="12" style="14" bestFit="1" customWidth="1"/>
    <col min="15110" max="15110" width="10" style="14" bestFit="1" customWidth="1"/>
    <col min="15111" max="15113" width="14.140625" style="14" bestFit="1" customWidth="1"/>
    <col min="15114" max="15114" width="7.140625" style="14" bestFit="1" customWidth="1"/>
    <col min="15115" max="15115" width="9" style="14" bestFit="1" customWidth="1"/>
    <col min="15116" max="15116" width="14.140625" style="14" bestFit="1" customWidth="1"/>
    <col min="15117" max="15122" width="14.140625" style="14" customWidth="1"/>
    <col min="15123" max="15124" width="8.5703125" style="14"/>
    <col min="15125" max="15125" width="15.140625" style="14" customWidth="1"/>
    <col min="15126" max="15126" width="12.140625" style="14" customWidth="1"/>
    <col min="15127" max="15127" width="11.140625" style="14" customWidth="1"/>
    <col min="15128" max="15128" width="13" style="14" customWidth="1"/>
    <col min="15129" max="15132" width="8.5703125" style="14"/>
    <col min="15133" max="15133" width="11" style="14" customWidth="1"/>
    <col min="15134" max="15135" width="8.5703125" style="14"/>
    <col min="15136" max="15137" width="13" style="14" customWidth="1"/>
    <col min="15138" max="15138" width="15" style="14" customWidth="1"/>
    <col min="15139" max="15360" width="8.5703125" style="14"/>
    <col min="15361" max="15361" width="7.5703125" style="14" bestFit="1" customWidth="1"/>
    <col min="15362" max="15362" width="10" style="14" customWidth="1"/>
    <col min="15363" max="15365" width="12" style="14" bestFit="1" customWidth="1"/>
    <col min="15366" max="15366" width="10" style="14" bestFit="1" customWidth="1"/>
    <col min="15367" max="15369" width="14.140625" style="14" bestFit="1" customWidth="1"/>
    <col min="15370" max="15370" width="7.140625" style="14" bestFit="1" customWidth="1"/>
    <col min="15371" max="15371" width="9" style="14" bestFit="1" customWidth="1"/>
    <col min="15372" max="15372" width="14.140625" style="14" bestFit="1" customWidth="1"/>
    <col min="15373" max="15378" width="14.140625" style="14" customWidth="1"/>
    <col min="15379" max="15380" width="8.5703125" style="14"/>
    <col min="15381" max="15381" width="15.140625" style="14" customWidth="1"/>
    <col min="15382" max="15382" width="12.140625" style="14" customWidth="1"/>
    <col min="15383" max="15383" width="11.140625" style="14" customWidth="1"/>
    <col min="15384" max="15384" width="13" style="14" customWidth="1"/>
    <col min="15385" max="15388" width="8.5703125" style="14"/>
    <col min="15389" max="15389" width="11" style="14" customWidth="1"/>
    <col min="15390" max="15391" width="8.5703125" style="14"/>
    <col min="15392" max="15393" width="13" style="14" customWidth="1"/>
    <col min="15394" max="15394" width="15" style="14" customWidth="1"/>
    <col min="15395" max="15616" width="8.5703125" style="14"/>
    <col min="15617" max="15617" width="7.5703125" style="14" bestFit="1" customWidth="1"/>
    <col min="15618" max="15618" width="10" style="14" customWidth="1"/>
    <col min="15619" max="15621" width="12" style="14" bestFit="1" customWidth="1"/>
    <col min="15622" max="15622" width="10" style="14" bestFit="1" customWidth="1"/>
    <col min="15623" max="15625" width="14.140625" style="14" bestFit="1" customWidth="1"/>
    <col min="15626" max="15626" width="7.140625" style="14" bestFit="1" customWidth="1"/>
    <col min="15627" max="15627" width="9" style="14" bestFit="1" customWidth="1"/>
    <col min="15628" max="15628" width="14.140625" style="14" bestFit="1" customWidth="1"/>
    <col min="15629" max="15634" width="14.140625" style="14" customWidth="1"/>
    <col min="15635" max="15636" width="8.5703125" style="14"/>
    <col min="15637" max="15637" width="15.140625" style="14" customWidth="1"/>
    <col min="15638" max="15638" width="12.140625" style="14" customWidth="1"/>
    <col min="15639" max="15639" width="11.140625" style="14" customWidth="1"/>
    <col min="15640" max="15640" width="13" style="14" customWidth="1"/>
    <col min="15641" max="15644" width="8.5703125" style="14"/>
    <col min="15645" max="15645" width="11" style="14" customWidth="1"/>
    <col min="15646" max="15647" width="8.5703125" style="14"/>
    <col min="15648" max="15649" width="13" style="14" customWidth="1"/>
    <col min="15650" max="15650" width="15" style="14" customWidth="1"/>
    <col min="15651" max="15872" width="8.5703125" style="14"/>
    <col min="15873" max="15873" width="7.5703125" style="14" bestFit="1" customWidth="1"/>
    <col min="15874" max="15874" width="10" style="14" customWidth="1"/>
    <col min="15875" max="15877" width="12" style="14" bestFit="1" customWidth="1"/>
    <col min="15878" max="15878" width="10" style="14" bestFit="1" customWidth="1"/>
    <col min="15879" max="15881" width="14.140625" style="14" bestFit="1" customWidth="1"/>
    <col min="15882" max="15882" width="7.140625" style="14" bestFit="1" customWidth="1"/>
    <col min="15883" max="15883" width="9" style="14" bestFit="1" customWidth="1"/>
    <col min="15884" max="15884" width="14.140625" style="14" bestFit="1" customWidth="1"/>
    <col min="15885" max="15890" width="14.140625" style="14" customWidth="1"/>
    <col min="15891" max="15892" width="8.5703125" style="14"/>
    <col min="15893" max="15893" width="15.140625" style="14" customWidth="1"/>
    <col min="15894" max="15894" width="12.140625" style="14" customWidth="1"/>
    <col min="15895" max="15895" width="11.140625" style="14" customWidth="1"/>
    <col min="15896" max="15896" width="13" style="14" customWidth="1"/>
    <col min="15897" max="15900" width="8.5703125" style="14"/>
    <col min="15901" max="15901" width="11" style="14" customWidth="1"/>
    <col min="15902" max="15903" width="8.5703125" style="14"/>
    <col min="15904" max="15905" width="13" style="14" customWidth="1"/>
    <col min="15906" max="15906" width="15" style="14" customWidth="1"/>
    <col min="15907" max="16128" width="8.5703125" style="14"/>
    <col min="16129" max="16129" width="7.5703125" style="14" bestFit="1" customWidth="1"/>
    <col min="16130" max="16130" width="10" style="14" customWidth="1"/>
    <col min="16131" max="16133" width="12" style="14" bestFit="1" customWidth="1"/>
    <col min="16134" max="16134" width="10" style="14" bestFit="1" customWidth="1"/>
    <col min="16135" max="16137" width="14.140625" style="14" bestFit="1" customWidth="1"/>
    <col min="16138" max="16138" width="7.140625" style="14" bestFit="1" customWidth="1"/>
    <col min="16139" max="16139" width="9" style="14" bestFit="1" customWidth="1"/>
    <col min="16140" max="16140" width="14.140625" style="14" bestFit="1" customWidth="1"/>
    <col min="16141" max="16146" width="14.140625" style="14" customWidth="1"/>
    <col min="16147" max="16148" width="8.5703125" style="14"/>
    <col min="16149" max="16149" width="15.140625" style="14" customWidth="1"/>
    <col min="16150" max="16150" width="12.140625" style="14" customWidth="1"/>
    <col min="16151" max="16151" width="11.140625" style="14" customWidth="1"/>
    <col min="16152" max="16152" width="13" style="14" customWidth="1"/>
    <col min="16153" max="16156" width="8.5703125" style="14"/>
    <col min="16157" max="16157" width="11" style="14" customWidth="1"/>
    <col min="16158" max="16159" width="8.5703125" style="14"/>
    <col min="16160" max="16161" width="13" style="14" customWidth="1"/>
    <col min="16162" max="16162" width="15" style="14" customWidth="1"/>
    <col min="16163" max="16384" width="8.5703125" style="14"/>
  </cols>
  <sheetData>
    <row r="1" spans="1:36" ht="23.25">
      <c r="B1" s="15" t="s">
        <v>37</v>
      </c>
      <c r="C1" s="14"/>
      <c r="D1" s="14"/>
      <c r="E1" s="14"/>
      <c r="F1" s="14"/>
      <c r="G1" s="14"/>
      <c r="H1" s="14"/>
      <c r="I1" s="14"/>
      <c r="J1" s="14"/>
      <c r="K1" s="14"/>
      <c r="L1" s="14"/>
      <c r="M1" s="14"/>
      <c r="N1" s="14"/>
      <c r="O1" s="14"/>
      <c r="P1" s="14"/>
      <c r="Q1" s="14"/>
      <c r="R1" s="14"/>
      <c r="T1" s="28" t="s">
        <v>77</v>
      </c>
      <c r="U1" s="29">
        <v>2022</v>
      </c>
    </row>
    <row r="2" spans="1:36" ht="13.5" thickBot="1">
      <c r="C2" s="17"/>
      <c r="D2" s="18"/>
      <c r="E2" s="19" t="s">
        <v>40</v>
      </c>
      <c r="F2" s="20"/>
      <c r="G2" s="21"/>
      <c r="H2" s="23"/>
      <c r="I2" s="19"/>
      <c r="J2" s="25"/>
      <c r="K2" s="26"/>
      <c r="L2" s="19"/>
      <c r="M2" s="19"/>
      <c r="N2" s="19"/>
      <c r="O2" s="19"/>
      <c r="P2" s="19" t="s">
        <v>41</v>
      </c>
      <c r="Q2" s="19"/>
      <c r="R2" s="19"/>
      <c r="T2" s="33" t="s">
        <v>93</v>
      </c>
      <c r="U2" s="34">
        <v>11</v>
      </c>
      <c r="V2" s="50"/>
      <c r="X2" s="189" t="s">
        <v>606</v>
      </c>
    </row>
    <row r="3" spans="1:36">
      <c r="C3" s="24" t="s">
        <v>71</v>
      </c>
      <c r="D3" s="30"/>
      <c r="E3" s="30" t="s">
        <v>42</v>
      </c>
      <c r="F3" s="35" t="s">
        <v>80</v>
      </c>
      <c r="G3" s="31" t="s">
        <v>43</v>
      </c>
      <c r="H3" s="23"/>
      <c r="I3" s="19" t="s">
        <v>72</v>
      </c>
      <c r="J3" s="19" t="s">
        <v>43</v>
      </c>
      <c r="K3" s="19" t="s">
        <v>126</v>
      </c>
      <c r="L3" s="19" t="s">
        <v>74</v>
      </c>
      <c r="M3" s="19"/>
      <c r="N3" s="19"/>
      <c r="O3" s="19" t="s">
        <v>42</v>
      </c>
      <c r="P3" s="19"/>
      <c r="Q3" s="19"/>
      <c r="R3" s="19" t="s">
        <v>76</v>
      </c>
    </row>
    <row r="4" spans="1:36">
      <c r="C4" s="24" t="s">
        <v>78</v>
      </c>
      <c r="D4" s="24" t="s">
        <v>79</v>
      </c>
      <c r="E4" s="35" t="s">
        <v>56</v>
      </c>
      <c r="F4" s="35" t="s">
        <v>95</v>
      </c>
      <c r="G4" s="19" t="s">
        <v>81</v>
      </c>
      <c r="H4" s="23" t="s">
        <v>82</v>
      </c>
      <c r="I4" s="19" t="s">
        <v>127</v>
      </c>
      <c r="J4" s="24" t="s">
        <v>128</v>
      </c>
      <c r="K4" s="24" t="s">
        <v>85</v>
      </c>
      <c r="L4" s="17" t="s">
        <v>86</v>
      </c>
      <c r="M4" s="17" t="s">
        <v>87</v>
      </c>
      <c r="N4" s="17" t="s">
        <v>88</v>
      </c>
      <c r="O4" s="17" t="s">
        <v>89</v>
      </c>
      <c r="P4" s="17" t="s">
        <v>90</v>
      </c>
      <c r="Q4" s="17" t="s">
        <v>91</v>
      </c>
      <c r="R4" s="17" t="s">
        <v>92</v>
      </c>
      <c r="U4" s="14" t="s">
        <v>106</v>
      </c>
      <c r="V4" s="14" t="s">
        <v>125</v>
      </c>
      <c r="W4" s="14" t="s">
        <v>107</v>
      </c>
      <c r="X4" s="14" t="s">
        <v>108</v>
      </c>
      <c r="Y4" s="42" t="s">
        <v>599</v>
      </c>
      <c r="Z4" s="42" t="s">
        <v>110</v>
      </c>
      <c r="AA4" s="42" t="s">
        <v>111</v>
      </c>
      <c r="AB4" s="42" t="s">
        <v>112</v>
      </c>
      <c r="AC4" s="42" t="s">
        <v>113</v>
      </c>
      <c r="AD4" s="42" t="s">
        <v>114</v>
      </c>
      <c r="AE4" s="42" t="s">
        <v>115</v>
      </c>
      <c r="AF4" s="42" t="s">
        <v>116</v>
      </c>
      <c r="AG4" s="42" t="s">
        <v>117</v>
      </c>
      <c r="AH4" s="42" t="s">
        <v>118</v>
      </c>
      <c r="AI4" s="42" t="s">
        <v>119</v>
      </c>
      <c r="AJ4" s="42" t="s">
        <v>120</v>
      </c>
    </row>
    <row r="5" spans="1:36" ht="14.25" customHeight="1">
      <c r="C5" s="36"/>
      <c r="D5" s="38" t="s">
        <v>94</v>
      </c>
      <c r="E5" s="38"/>
      <c r="F5" s="35" t="s">
        <v>103</v>
      </c>
      <c r="G5" s="39"/>
      <c r="H5" s="23" t="s">
        <v>129</v>
      </c>
      <c r="I5" s="38"/>
      <c r="J5" s="38" t="s">
        <v>97</v>
      </c>
      <c r="K5" s="38"/>
      <c r="L5" s="38" t="s">
        <v>98</v>
      </c>
      <c r="M5" s="24" t="s">
        <v>94</v>
      </c>
      <c r="N5" s="24" t="s">
        <v>99</v>
      </c>
      <c r="O5" s="24" t="s">
        <v>100</v>
      </c>
      <c r="P5" s="24" t="s">
        <v>101</v>
      </c>
      <c r="Q5" s="24" t="s">
        <v>102</v>
      </c>
      <c r="R5" s="24" t="s">
        <v>98</v>
      </c>
      <c r="T5" s="50">
        <f>+U1-2007+9+IF(U2=12,1,0)-8</f>
        <v>16</v>
      </c>
      <c r="U5" s="51" t="str">
        <f>X$2&amp;U$4&amp;$T5</f>
        <v>'Annual (Million m3)'!A16</v>
      </c>
      <c r="V5" s="51" t="str">
        <f>X$2&amp;V$4&amp;$T5</f>
        <v>'Annual (Million m3)'!B16</v>
      </c>
      <c r="W5" s="51" t="str">
        <f>X$2&amp;W$4&amp;$T5</f>
        <v>'Annual (Million m3)'!C16</v>
      </c>
      <c r="X5" s="51" t="str">
        <f>X$2&amp;X$4&amp;$T5</f>
        <v>'Annual (Million m3)'!D16</v>
      </c>
      <c r="Y5" s="51" t="str">
        <f>X$2&amp;Y$4&amp;$T5</f>
        <v>'Annual (Million m3)'!F16</v>
      </c>
      <c r="Z5" s="51" t="str">
        <f>X$2&amp;Z$4&amp;$T5</f>
        <v>'Annual (Million m3)'!G16</v>
      </c>
      <c r="AA5" s="51" t="str">
        <f>X$2&amp;AA$4&amp;$T5</f>
        <v>'Annual (Million m3)'!H16</v>
      </c>
      <c r="AB5" s="51" t="str">
        <f>X$2&amp;AB$4&amp;$T5</f>
        <v>'Annual (Million m3)'!I16</v>
      </c>
      <c r="AC5" s="51" t="str">
        <f>X$2&amp;AC$4&amp;$T5</f>
        <v>'Annual (Million m3)'!J16</v>
      </c>
      <c r="AD5" s="51" t="str">
        <f>X$2&amp;AD$4&amp;$T5</f>
        <v>'Annual (Million m3)'!K16</v>
      </c>
      <c r="AE5" s="51" t="str">
        <f>X$2&amp;AE$4&amp;$T5</f>
        <v>'Annual (Million m3)'!L16</v>
      </c>
      <c r="AF5" s="51" t="str">
        <f>X$2&amp;AF$4&amp;$T5</f>
        <v>'Annual (Million m3)'!M16</v>
      </c>
      <c r="AG5" s="51" t="str">
        <f>X$2&amp;AG$4&amp;$T5</f>
        <v>'Annual (Million m3)'!N16</v>
      </c>
      <c r="AH5" s="51" t="str">
        <f>X$2&amp;AH$4&amp;$T5</f>
        <v>'Annual (Million m3)'!O16</v>
      </c>
      <c r="AI5" s="51" t="str">
        <f>X$2&amp;AI$4&amp;$T5</f>
        <v>'Annual (Million m3)'!P16</v>
      </c>
      <c r="AJ5" s="51" t="str">
        <f>X$2&amp;AJ$4&amp;$T5</f>
        <v>'Annual (Million m3)'!Q16</v>
      </c>
    </row>
    <row r="6" spans="1:36" ht="17.25" customHeight="1">
      <c r="A6" s="43" t="s">
        <v>122</v>
      </c>
      <c r="B6" s="43" t="s">
        <v>123</v>
      </c>
      <c r="C6" s="44"/>
      <c r="D6" s="45"/>
      <c r="E6" s="45"/>
      <c r="F6" s="45"/>
      <c r="G6" s="45"/>
      <c r="H6" s="46"/>
      <c r="I6" s="45"/>
      <c r="J6" s="45"/>
      <c r="K6" s="47"/>
      <c r="L6" s="49" t="s">
        <v>130</v>
      </c>
      <c r="M6" s="49"/>
      <c r="N6" s="38" t="s">
        <v>100</v>
      </c>
      <c r="O6" s="49"/>
      <c r="P6" s="49"/>
      <c r="Q6" s="49"/>
      <c r="R6" s="38" t="s">
        <v>130</v>
      </c>
      <c r="T6" s="16">
        <f>T5+1</f>
        <v>17</v>
      </c>
      <c r="U6" s="51" t="str">
        <f>X$2&amp;U$4&amp;$T6</f>
        <v>'Annual (Million m3)'!A17</v>
      </c>
      <c r="V6" s="51" t="str">
        <f>X$2&amp;V$4&amp;$T6</f>
        <v>'Annual (Million m3)'!B17</v>
      </c>
      <c r="W6" s="51" t="str">
        <f>X$2&amp;W$4&amp;$T6</f>
        <v>'Annual (Million m3)'!C17</v>
      </c>
      <c r="X6" s="51" t="str">
        <f>X$2&amp;X$4&amp;$T6</f>
        <v>'Annual (Million m3)'!D17</v>
      </c>
      <c r="Y6" s="51" t="str">
        <f>X$2&amp;Y$4&amp;$T6</f>
        <v>'Annual (Million m3)'!F17</v>
      </c>
      <c r="Z6" s="51" t="str">
        <f>X$2&amp;Z$4&amp;$T6</f>
        <v>'Annual (Million m3)'!G17</v>
      </c>
      <c r="AA6" s="51" t="str">
        <f>X$2&amp;AA$4&amp;$T6</f>
        <v>'Annual (Million m3)'!H17</v>
      </c>
      <c r="AB6" s="51" t="str">
        <f>X$2&amp;AB$4&amp;$T6</f>
        <v>'Annual (Million m3)'!I17</v>
      </c>
      <c r="AC6" s="51" t="str">
        <f>X$2&amp;AC$4&amp;$T6</f>
        <v>'Annual (Million m3)'!J17</v>
      </c>
      <c r="AD6" s="51" t="str">
        <f>X$2&amp;AD$4&amp;$T6</f>
        <v>'Annual (Million m3)'!K17</v>
      </c>
      <c r="AE6" s="51" t="str">
        <f>X$2&amp;AE$4&amp;$T6</f>
        <v>'Annual (Million m3)'!L17</v>
      </c>
      <c r="AF6" s="51" t="str">
        <f>X$2&amp;AF$4&amp;$T6</f>
        <v>'Annual (Million m3)'!M17</v>
      </c>
      <c r="AG6" s="51" t="str">
        <f>X$2&amp;AG$4&amp;$T6</f>
        <v>'Annual (Million m3)'!N17</v>
      </c>
      <c r="AH6" s="51" t="str">
        <f>X$2&amp;AH$4&amp;$T6</f>
        <v>'Annual (Million m3)'!O17</v>
      </c>
      <c r="AI6" s="51" t="str">
        <f>X$2&amp;AI$4&amp;$T6</f>
        <v>'Annual (Million m3)'!P17</v>
      </c>
      <c r="AJ6" s="51" t="str">
        <f>X$2&amp;AJ$4&amp;$T6</f>
        <v>'Annual (Million m3)'!Q17</v>
      </c>
    </row>
    <row r="7" spans="1:36" ht="14.25" customHeight="1">
      <c r="A7" s="16">
        <v>2008</v>
      </c>
      <c r="B7" s="14" t="s">
        <v>59</v>
      </c>
      <c r="C7" s="50">
        <f>'Month (Million m3)'!B8</f>
        <v>7260.41</v>
      </c>
      <c r="D7" s="50">
        <f>'Month (Million m3)'!C8</f>
        <v>485.72</v>
      </c>
      <c r="E7" s="50">
        <f>'Month (Million m3)'!D8</f>
        <v>646.48</v>
      </c>
      <c r="F7" s="50">
        <f>'Month (Million m3)'!E8</f>
        <v>0</v>
      </c>
      <c r="G7" s="50">
        <f>'Month (Million m3)'!F8</f>
        <v>4064.4</v>
      </c>
      <c r="H7" s="50">
        <f>'Month (Million m3)'!G8</f>
        <v>3417.92</v>
      </c>
      <c r="I7" s="50">
        <f>'Month (Million m3)'!H8</f>
        <v>10192.61</v>
      </c>
      <c r="J7" s="50">
        <f>'Month (Million m3)'!I8</f>
        <v>0</v>
      </c>
      <c r="K7" s="50">
        <f>'Month (Million m3)'!J8</f>
        <v>10192.61</v>
      </c>
      <c r="L7" s="50">
        <f>'Month (Million m3)'!K8</f>
        <v>10193.99</v>
      </c>
      <c r="M7" s="50">
        <f>'Month (Million m3)'!L8</f>
        <v>46.26</v>
      </c>
      <c r="N7" s="50">
        <f>'Month (Million m3)'!M8</f>
        <v>2.54</v>
      </c>
      <c r="O7" s="50">
        <f>'Month (Million m3)'!N8</f>
        <v>1.7</v>
      </c>
      <c r="P7" s="50">
        <f>'Month (Million m3)'!O8</f>
        <v>-689.6</v>
      </c>
      <c r="Q7" s="50">
        <f>'Month (Million m3)'!P8</f>
        <v>56.55</v>
      </c>
      <c r="R7" s="50">
        <f>'Month (Million m3)'!Q8</f>
        <v>10773.99</v>
      </c>
      <c r="T7" s="16">
        <f>T6+1</f>
        <v>18</v>
      </c>
      <c r="U7" s="51" t="str">
        <f>X$2&amp;U$4&amp;$T7</f>
        <v>'Annual (Million m3)'!A18</v>
      </c>
      <c r="V7" s="51" t="str">
        <f>X$2&amp;V$4&amp;$T7</f>
        <v>'Annual (Million m3)'!B18</v>
      </c>
      <c r="W7" s="51" t="str">
        <f>X$2&amp;W$4&amp;$T7</f>
        <v>'Annual (Million m3)'!C18</v>
      </c>
      <c r="X7" s="51" t="str">
        <f>X$2&amp;X$4&amp;$T7</f>
        <v>'Annual (Million m3)'!D18</v>
      </c>
      <c r="Y7" s="51" t="str">
        <f>X$2&amp;Y$4&amp;$T7</f>
        <v>'Annual (Million m3)'!F18</v>
      </c>
      <c r="Z7" s="51" t="str">
        <f>X$2&amp;Z$4&amp;$T7</f>
        <v>'Annual (Million m3)'!G18</v>
      </c>
      <c r="AA7" s="51" t="str">
        <f>X$2&amp;AA$4&amp;$T7</f>
        <v>'Annual (Million m3)'!H18</v>
      </c>
      <c r="AB7" s="51" t="str">
        <f>X$2&amp;AB$4&amp;$T7</f>
        <v>'Annual (Million m3)'!I18</v>
      </c>
      <c r="AC7" s="51" t="str">
        <f>X$2&amp;AC$4&amp;$T7</f>
        <v>'Annual (Million m3)'!J18</v>
      </c>
      <c r="AD7" s="51" t="str">
        <f>X$2&amp;AD$4&amp;$T7</f>
        <v>'Annual (Million m3)'!K18</v>
      </c>
      <c r="AE7" s="51" t="str">
        <f>X$2&amp;AE$4&amp;$T7</f>
        <v>'Annual (Million m3)'!L18</v>
      </c>
      <c r="AF7" s="51" t="str">
        <f>X$2&amp;AF$4&amp;$T7</f>
        <v>'Annual (Million m3)'!M18</v>
      </c>
      <c r="AG7" s="51" t="str">
        <f>X$2&amp;AG$4&amp;$T7</f>
        <v>'Annual (Million m3)'!N18</v>
      </c>
      <c r="AH7" s="51" t="str">
        <f>X$2&amp;AH$4&amp;$T7</f>
        <v>'Annual (Million m3)'!O18</v>
      </c>
      <c r="AI7" s="51" t="str">
        <f>X$2&amp;AI$4&amp;$T7</f>
        <v>'Annual (Million m3)'!P18</v>
      </c>
      <c r="AJ7" s="51" t="str">
        <f>X$2&amp;AJ$4&amp;$T7</f>
        <v>'Annual (Million m3)'!Q18</v>
      </c>
    </row>
    <row r="8" spans="1:36" ht="15" customHeight="1">
      <c r="A8" s="16">
        <f>A7</f>
        <v>2008</v>
      </c>
      <c r="B8" s="14" t="s">
        <v>60</v>
      </c>
      <c r="C8" s="50">
        <f>'Month (Million m3)'!B9+C7</f>
        <v>13815.65</v>
      </c>
      <c r="D8" s="50">
        <f>'Month (Million m3)'!C9+D7</f>
        <v>935.85</v>
      </c>
      <c r="E8" s="50">
        <f>'Month (Million m3)'!D9+E7</f>
        <v>1274.6399999999999</v>
      </c>
      <c r="F8" s="50">
        <f>'Month (Million m3)'!E9+F7</f>
        <v>0</v>
      </c>
      <c r="G8" s="50">
        <f>'Month (Million m3)'!F9+G7</f>
        <v>7860.91</v>
      </c>
      <c r="H8" s="50">
        <f>'Month (Million m3)'!G9+H7</f>
        <v>6586.27</v>
      </c>
      <c r="I8" s="50">
        <f>'Month (Million m3)'!H9+I7</f>
        <v>19466.07</v>
      </c>
      <c r="J8" s="50">
        <f>'Month (Million m3)'!I9+J7</f>
        <v>0</v>
      </c>
      <c r="K8" s="50">
        <f>'Month (Million m3)'!J9+K7</f>
        <v>19466.07</v>
      </c>
      <c r="L8" s="50">
        <f>'Month (Million m3)'!K9+L7</f>
        <v>19464.23</v>
      </c>
      <c r="M8" s="50">
        <f>'Month (Million m3)'!L9+M7</f>
        <v>95.169999999999987</v>
      </c>
      <c r="N8" s="50">
        <f>'Month (Million m3)'!M9+N7</f>
        <v>2.71</v>
      </c>
      <c r="O8" s="50">
        <f>'Month (Million m3)'!N9+O7</f>
        <v>3.05</v>
      </c>
      <c r="P8" s="50">
        <f>'Month (Million m3)'!O9+P7</f>
        <v>-1673.47</v>
      </c>
      <c r="Q8" s="50">
        <f>'Month (Million m3)'!P9+Q7</f>
        <v>99.62</v>
      </c>
      <c r="R8" s="50">
        <f>'Month (Million m3)'!Q9+R7</f>
        <v>20934.419999999998</v>
      </c>
      <c r="T8" s="16">
        <f>T7+1</f>
        <v>19</v>
      </c>
      <c r="U8" s="51" t="str">
        <f>X$2&amp;U$4&amp;$T8</f>
        <v>'Annual (Million m3)'!A19</v>
      </c>
      <c r="V8" s="51" t="str">
        <f>X$2&amp;V$4&amp;$T8</f>
        <v>'Annual (Million m3)'!B19</v>
      </c>
      <c r="W8" s="51" t="str">
        <f>X$2&amp;W$4&amp;$T8</f>
        <v>'Annual (Million m3)'!C19</v>
      </c>
      <c r="X8" s="51" t="str">
        <f>X$2&amp;X$4&amp;$T8</f>
        <v>'Annual (Million m3)'!D19</v>
      </c>
      <c r="Y8" s="51" t="str">
        <f>X$2&amp;Y$4&amp;$T8</f>
        <v>'Annual (Million m3)'!F19</v>
      </c>
      <c r="Z8" s="51" t="str">
        <f>X$2&amp;Z$4&amp;$T8</f>
        <v>'Annual (Million m3)'!G19</v>
      </c>
      <c r="AA8" s="51" t="str">
        <f>X$2&amp;AA$4&amp;$T8</f>
        <v>'Annual (Million m3)'!H19</v>
      </c>
      <c r="AB8" s="51" t="str">
        <f>X$2&amp;AB$4&amp;$T8</f>
        <v>'Annual (Million m3)'!I19</v>
      </c>
      <c r="AC8" s="51" t="str">
        <f>X$2&amp;AC$4&amp;$T8</f>
        <v>'Annual (Million m3)'!J19</v>
      </c>
      <c r="AD8" s="51" t="str">
        <f>X$2&amp;AD$4&amp;$T8</f>
        <v>'Annual (Million m3)'!K19</v>
      </c>
      <c r="AE8" s="51" t="str">
        <f>X$2&amp;AE$4&amp;$T8</f>
        <v>'Annual (Million m3)'!L19</v>
      </c>
      <c r="AF8" s="51" t="str">
        <f>X$2&amp;AF$4&amp;$T8</f>
        <v>'Annual (Million m3)'!M19</v>
      </c>
      <c r="AG8" s="51" t="str">
        <f>X$2&amp;AG$4&amp;$T8</f>
        <v>'Annual (Million m3)'!N19</v>
      </c>
      <c r="AH8" s="51" t="str">
        <f>X$2&amp;AH$4&amp;$T8</f>
        <v>'Annual (Million m3)'!O19</v>
      </c>
      <c r="AI8" s="51" t="str">
        <f>X$2&amp;AI$4&amp;$T8</f>
        <v>'Annual (Million m3)'!P19</v>
      </c>
      <c r="AJ8" s="51" t="str">
        <f>X$2&amp;AJ$4&amp;$T8</f>
        <v>'Annual (Million m3)'!Q19</v>
      </c>
    </row>
    <row r="9" spans="1:36">
      <c r="A9" s="16">
        <f t="shared" ref="A9:A18" si="0">A8</f>
        <v>2008</v>
      </c>
      <c r="B9" s="14" t="s">
        <v>61</v>
      </c>
      <c r="C9" s="50">
        <f>'Month (Million m3)'!B10+C8</f>
        <v>20905.29</v>
      </c>
      <c r="D9" s="50">
        <f>'Month (Million m3)'!C10+D8</f>
        <v>1408.77</v>
      </c>
      <c r="E9" s="50">
        <f>'Month (Million m3)'!D10+E8</f>
        <v>1971.1299999999999</v>
      </c>
      <c r="F9" s="50">
        <f>'Month (Million m3)'!E10+F8</f>
        <v>0</v>
      </c>
      <c r="G9" s="50">
        <f>'Month (Million m3)'!F10+G8</f>
        <v>11943</v>
      </c>
      <c r="H9" s="50">
        <f>'Month (Million m3)'!G10+H8</f>
        <v>9971.86</v>
      </c>
      <c r="I9" s="50">
        <f>'Month (Million m3)'!H10+I8</f>
        <v>29468.39</v>
      </c>
      <c r="J9" s="50">
        <f>'Month (Million m3)'!I10+J8</f>
        <v>0</v>
      </c>
      <c r="K9" s="50">
        <f>'Month (Million m3)'!J10+K8</f>
        <v>29468.39</v>
      </c>
      <c r="L9" s="50">
        <f>'Month (Million m3)'!K10+L8</f>
        <v>29465.439999999999</v>
      </c>
      <c r="M9" s="50">
        <f>'Month (Million m3)'!L10+M8</f>
        <v>144.85</v>
      </c>
      <c r="N9" s="50">
        <f>'Month (Million m3)'!M10+N8</f>
        <v>2.83</v>
      </c>
      <c r="O9" s="50">
        <f>'Month (Million m3)'!N10+O8</f>
        <v>5.67</v>
      </c>
      <c r="P9" s="50">
        <f>'Month (Million m3)'!O10+P8</f>
        <v>-2029.68</v>
      </c>
      <c r="Q9" s="50">
        <f>'Month (Million m3)'!P10+Q8</f>
        <v>159.89000000000001</v>
      </c>
      <c r="R9" s="50">
        <f>'Month (Million m3)'!Q10+R8</f>
        <v>31179.03</v>
      </c>
      <c r="T9" s="16">
        <f>T8+1</f>
        <v>20</v>
      </c>
      <c r="U9" s="51" t="str">
        <f>X$2&amp;U$4&amp;$T9</f>
        <v>'Annual (Million m3)'!A20</v>
      </c>
      <c r="V9" s="51" t="str">
        <f>X$2&amp;V$4&amp;$T9</f>
        <v>'Annual (Million m3)'!B20</v>
      </c>
      <c r="W9" s="51" t="str">
        <f>X$2&amp;W$4&amp;$T9</f>
        <v>'Annual (Million m3)'!C20</v>
      </c>
      <c r="X9" s="51" t="str">
        <f>X$2&amp;X$4&amp;$T9</f>
        <v>'Annual (Million m3)'!D20</v>
      </c>
      <c r="Y9" s="51" t="str">
        <f>X$2&amp;Y$4&amp;$T9</f>
        <v>'Annual (Million m3)'!F20</v>
      </c>
      <c r="Z9" s="51" t="str">
        <f>X$2&amp;Z$4&amp;$T9</f>
        <v>'Annual (Million m3)'!G20</v>
      </c>
      <c r="AA9" s="51" t="str">
        <f>X$2&amp;AA$4&amp;$T9</f>
        <v>'Annual (Million m3)'!H20</v>
      </c>
      <c r="AB9" s="51" t="str">
        <f>X$2&amp;AB$4&amp;$T9</f>
        <v>'Annual (Million m3)'!I20</v>
      </c>
      <c r="AC9" s="51" t="str">
        <f>X$2&amp;AC$4&amp;$T9</f>
        <v>'Annual (Million m3)'!J20</v>
      </c>
      <c r="AD9" s="51" t="str">
        <f>X$2&amp;AD$4&amp;$T9</f>
        <v>'Annual (Million m3)'!K20</v>
      </c>
      <c r="AE9" s="51" t="str">
        <f>X$2&amp;AE$4&amp;$T9</f>
        <v>'Annual (Million m3)'!L20</v>
      </c>
      <c r="AF9" s="51" t="str">
        <f>X$2&amp;AF$4&amp;$T9</f>
        <v>'Annual (Million m3)'!M20</v>
      </c>
      <c r="AG9" s="51" t="str">
        <f>X$2&amp;AG$4&amp;$T9</f>
        <v>'Annual (Million m3)'!N20</v>
      </c>
      <c r="AH9" s="51" t="str">
        <f>X$2&amp;AH$4&amp;$T9</f>
        <v>'Annual (Million m3)'!O20</v>
      </c>
      <c r="AI9" s="51" t="str">
        <f>X$2&amp;AI$4&amp;$T9</f>
        <v>'Annual (Million m3)'!P20</v>
      </c>
      <c r="AJ9" s="51" t="str">
        <f>X$2&amp;AJ$4&amp;$T9</f>
        <v>'Annual (Million m3)'!Q20</v>
      </c>
    </row>
    <row r="10" spans="1:36">
      <c r="A10" s="16">
        <f t="shared" si="0"/>
        <v>2008</v>
      </c>
      <c r="B10" s="14" t="s">
        <v>62</v>
      </c>
      <c r="C10" s="50">
        <f>'Month (Million m3)'!B11+C9</f>
        <v>27280.050000000003</v>
      </c>
      <c r="D10" s="50">
        <f>'Month (Million m3)'!C11+D9</f>
        <v>1861.17</v>
      </c>
      <c r="E10" s="50">
        <f>'Month (Million m3)'!D11+E9</f>
        <v>2673.5499999999997</v>
      </c>
      <c r="F10" s="50">
        <f>'Month (Million m3)'!E11+F9</f>
        <v>0</v>
      </c>
      <c r="G10" s="50">
        <f>'Month (Million m3)'!F11+G9</f>
        <v>15292.53</v>
      </c>
      <c r="H10" s="50">
        <f>'Month (Million m3)'!G11+H9</f>
        <v>12618.970000000001</v>
      </c>
      <c r="I10" s="50">
        <f>'Month (Million m3)'!H11+I9</f>
        <v>38037.86</v>
      </c>
      <c r="J10" s="50">
        <f>'Month (Million m3)'!I11+J9</f>
        <v>0</v>
      </c>
      <c r="K10" s="50">
        <f>'Month (Million m3)'!J11+K9</f>
        <v>38037.86</v>
      </c>
      <c r="L10" s="50">
        <f>'Month (Million m3)'!K11+L9</f>
        <v>38030.949999999997</v>
      </c>
      <c r="M10" s="50">
        <f>'Month (Million m3)'!L11+M9</f>
        <v>179.88</v>
      </c>
      <c r="N10" s="50">
        <f>'Month (Million m3)'!M11+N9</f>
        <v>3.62</v>
      </c>
      <c r="O10" s="50">
        <f>'Month (Million m3)'!N11+O9</f>
        <v>12.98</v>
      </c>
      <c r="P10" s="50">
        <f>'Month (Million m3)'!O11+P9</f>
        <v>-1863.74</v>
      </c>
      <c r="Q10" s="50">
        <f>'Month (Million m3)'!P11+Q9</f>
        <v>186.33</v>
      </c>
      <c r="R10" s="50">
        <f>'Month (Million m3)'!Q11+R9</f>
        <v>39508.239999999998</v>
      </c>
    </row>
    <row r="11" spans="1:36" ht="15">
      <c r="A11" s="16">
        <f t="shared" si="0"/>
        <v>2008</v>
      </c>
      <c r="B11" s="14" t="s">
        <v>63</v>
      </c>
      <c r="C11" s="50">
        <f>'Month (Million m3)'!B12+C10</f>
        <v>33625.560000000005</v>
      </c>
      <c r="D11" s="50">
        <f>'Month (Million m3)'!C12+D10</f>
        <v>2327.77</v>
      </c>
      <c r="E11" s="50">
        <f>'Month (Million m3)'!D12+E10</f>
        <v>3785.1499999999996</v>
      </c>
      <c r="F11" s="50">
        <f>'Month (Million m3)'!E12+F10</f>
        <v>0</v>
      </c>
      <c r="G11" s="50">
        <f>'Month (Million m3)'!F12+G10</f>
        <v>17575.41</v>
      </c>
      <c r="H11" s="50">
        <f>'Month (Million m3)'!G12+H10</f>
        <v>13790.240000000002</v>
      </c>
      <c r="I11" s="50">
        <f>'Month (Million m3)'!H12+I10</f>
        <v>45088.04</v>
      </c>
      <c r="J11" s="50">
        <f>'Month (Million m3)'!I12+J10</f>
        <v>0</v>
      </c>
      <c r="K11" s="50">
        <f>'Month (Million m3)'!J12+K10</f>
        <v>45088.04</v>
      </c>
      <c r="L11" s="50">
        <f>'Month (Million m3)'!K12+L10</f>
        <v>45079.549999999996</v>
      </c>
      <c r="M11" s="50">
        <f>'Month (Million m3)'!L12+M10</f>
        <v>208.20999999999998</v>
      </c>
      <c r="N11" s="50">
        <f>'Month (Million m3)'!M12+N10</f>
        <v>4</v>
      </c>
      <c r="O11" s="50">
        <f>'Month (Million m3)'!N12+O10</f>
        <v>19.34</v>
      </c>
      <c r="P11" s="50">
        <f>'Month (Million m3)'!O12+P10</f>
        <v>-893.67</v>
      </c>
      <c r="Q11" s="50">
        <f>'Month (Million m3)'!P12+Q10</f>
        <v>224.67000000000002</v>
      </c>
      <c r="R11" s="50">
        <f>'Month (Million m3)'!Q12+R10</f>
        <v>45513</v>
      </c>
      <c r="X11" s="189" t="s">
        <v>616</v>
      </c>
      <c r="AJ11" s="53"/>
    </row>
    <row r="12" spans="1:36">
      <c r="A12" s="16">
        <f t="shared" si="0"/>
        <v>2008</v>
      </c>
      <c r="B12" s="14" t="s">
        <v>64</v>
      </c>
      <c r="C12" s="50">
        <f>'Month (Million m3)'!B13+C11</f>
        <v>39434.300000000003</v>
      </c>
      <c r="D12" s="50">
        <f>'Month (Million m3)'!C13+D11</f>
        <v>2744.71</v>
      </c>
      <c r="E12" s="50">
        <f>'Month (Million m3)'!D13+E11</f>
        <v>4896.1299999999992</v>
      </c>
      <c r="F12" s="50">
        <f>'Month (Million m3)'!E13+F11</f>
        <v>0</v>
      </c>
      <c r="G12" s="50">
        <f>'Month (Million m3)'!F13+G11</f>
        <v>19383.96</v>
      </c>
      <c r="H12" s="50">
        <f>'Month (Million m3)'!G13+H11</f>
        <v>14487.810000000001</v>
      </c>
      <c r="I12" s="50">
        <f>'Month (Million m3)'!H13+I11</f>
        <v>51177.42</v>
      </c>
      <c r="J12" s="50">
        <f>'Month (Million m3)'!I13+J11</f>
        <v>0</v>
      </c>
      <c r="K12" s="50">
        <f>'Month (Million m3)'!J13+K11</f>
        <v>51177.42</v>
      </c>
      <c r="L12" s="50">
        <f>'Month (Million m3)'!K13+L11</f>
        <v>51167.109999999993</v>
      </c>
      <c r="M12" s="50">
        <f>'Month (Million m3)'!L13+M11</f>
        <v>225.57999999999998</v>
      </c>
      <c r="N12" s="50">
        <f>'Month (Million m3)'!M13+N11</f>
        <v>4.13</v>
      </c>
      <c r="O12" s="50">
        <f>'Month (Million m3)'!N13+O11</f>
        <v>29.7</v>
      </c>
      <c r="P12" s="50">
        <f>'Month (Million m3)'!O13+P11</f>
        <v>-115.65999999999997</v>
      </c>
      <c r="Q12" s="50">
        <f>'Month (Million m3)'!P13+Q11</f>
        <v>254.79000000000002</v>
      </c>
      <c r="R12" s="50">
        <f>'Month (Million m3)'!Q13+R11</f>
        <v>50764.47</v>
      </c>
      <c r="U12" s="14" t="s">
        <v>125</v>
      </c>
      <c r="V12" s="14" t="s">
        <v>107</v>
      </c>
      <c r="W12" s="14" t="s">
        <v>108</v>
      </c>
      <c r="X12" s="14" t="s">
        <v>109</v>
      </c>
      <c r="Y12" s="14" t="s">
        <v>110</v>
      </c>
      <c r="Z12" s="14" t="s">
        <v>111</v>
      </c>
      <c r="AA12" s="14" t="s">
        <v>112</v>
      </c>
      <c r="AB12" s="14" t="s">
        <v>113</v>
      </c>
      <c r="AC12" s="14" t="s">
        <v>114</v>
      </c>
      <c r="AD12" s="14" t="s">
        <v>115</v>
      </c>
      <c r="AE12" s="14" t="s">
        <v>116</v>
      </c>
      <c r="AF12" s="14" t="s">
        <v>117</v>
      </c>
      <c r="AG12" s="14" t="s">
        <v>118</v>
      </c>
      <c r="AH12" s="42" t="s">
        <v>119</v>
      </c>
      <c r="AI12" s="42" t="s">
        <v>120</v>
      </c>
      <c r="AJ12" s="42" t="s">
        <v>121</v>
      </c>
    </row>
    <row r="13" spans="1:36">
      <c r="A13" s="16">
        <f t="shared" si="0"/>
        <v>2008</v>
      </c>
      <c r="B13" s="14" t="s">
        <v>65</v>
      </c>
      <c r="C13" s="50">
        <f>'Month (Million m3)'!B14+C12</f>
        <v>43760.960000000006</v>
      </c>
      <c r="D13" s="50">
        <f>'Month (Million m3)'!C14+D12</f>
        <v>3140.62</v>
      </c>
      <c r="E13" s="50">
        <f>'Month (Million m3)'!D14+E12</f>
        <v>6002.8799999999992</v>
      </c>
      <c r="F13" s="50">
        <f>'Month (Million m3)'!E14+F12</f>
        <v>0</v>
      </c>
      <c r="G13" s="50">
        <f>'Month (Million m3)'!F14+G12</f>
        <v>22386.22</v>
      </c>
      <c r="H13" s="50">
        <f>'Month (Million m3)'!G14+H12</f>
        <v>16383.320000000002</v>
      </c>
      <c r="I13" s="50">
        <f>'Month (Million m3)'!H14+I12</f>
        <v>57003.67</v>
      </c>
      <c r="J13" s="50">
        <f>'Month (Million m3)'!I14+J12</f>
        <v>0</v>
      </c>
      <c r="K13" s="50">
        <f>'Month (Million m3)'!J14+K12</f>
        <v>57003.67</v>
      </c>
      <c r="L13" s="50">
        <f>'Month (Million m3)'!K14+L12</f>
        <v>56990.80999999999</v>
      </c>
      <c r="M13" s="50">
        <f>'Month (Million m3)'!L14+M12</f>
        <v>236.14999999999998</v>
      </c>
      <c r="N13" s="50">
        <f>'Month (Million m3)'!M14+N12</f>
        <v>4.45</v>
      </c>
      <c r="O13" s="50">
        <f>'Month (Million m3)'!N14+O12</f>
        <v>40.71</v>
      </c>
      <c r="P13" s="50">
        <f>'Month (Million m3)'!O14+P12</f>
        <v>569.12</v>
      </c>
      <c r="Q13" s="50">
        <f>'Month (Million m3)'!P14+Q12</f>
        <v>292.31</v>
      </c>
      <c r="R13" s="50">
        <f>'Month (Million m3)'!Q14+R12</f>
        <v>55843.740000000005</v>
      </c>
      <c r="T13" s="50">
        <f>T14-12</f>
        <v>173</v>
      </c>
      <c r="U13" s="51" t="str">
        <f>X$11&amp;U$12&amp;$T13</f>
        <v>'calculation_MM3_hide'!B173</v>
      </c>
      <c r="V13" s="51" t="str">
        <f>X$11&amp;V$12&amp;$T13</f>
        <v>'calculation_MM3_hide'!C173</v>
      </c>
      <c r="W13" s="51" t="str">
        <f>X$11&amp;W$12&amp;$T13</f>
        <v>'calculation_MM3_hide'!D173</v>
      </c>
      <c r="X13" s="51" t="str">
        <f>X$11&amp;X$12&amp;$T13</f>
        <v>'calculation_MM3_hide'!E173</v>
      </c>
      <c r="Y13" s="51" t="str">
        <f>X$11&amp;Y$12&amp;$T13</f>
        <v>'calculation_MM3_hide'!G173</v>
      </c>
      <c r="Z13" s="51" t="str">
        <f>X$11&amp;Z$12&amp;$T13</f>
        <v>'calculation_MM3_hide'!H173</v>
      </c>
      <c r="AA13" s="51" t="str">
        <f>X$11&amp;AA$12&amp;$T13</f>
        <v>'calculation_MM3_hide'!I173</v>
      </c>
      <c r="AB13" s="51" t="str">
        <f>X$11&amp;AB$12&amp;$T13</f>
        <v>'calculation_MM3_hide'!J173</v>
      </c>
      <c r="AC13" s="51" t="str">
        <f>X$11&amp;AC$12&amp;$T13</f>
        <v>'calculation_MM3_hide'!K173</v>
      </c>
      <c r="AD13" s="51" t="str">
        <f>X$11&amp;AD$12&amp;$T13</f>
        <v>'calculation_MM3_hide'!L173</v>
      </c>
      <c r="AE13" s="51" t="str">
        <f>X$11&amp;AE$12&amp;$T13</f>
        <v>'calculation_MM3_hide'!M173</v>
      </c>
      <c r="AF13" s="51" t="str">
        <f>X$11&amp;AF$12&amp;$T13</f>
        <v>'calculation_MM3_hide'!N173</v>
      </c>
      <c r="AG13" s="51" t="str">
        <f>X$11&amp;AG$12&amp;$T13</f>
        <v>'calculation_MM3_hide'!O173</v>
      </c>
      <c r="AH13" s="51" t="str">
        <f>X$11&amp;AH$12&amp;$T13</f>
        <v>'calculation_MM3_hide'!P173</v>
      </c>
      <c r="AI13" s="51" t="str">
        <f>X$11&amp;AI$12&amp;$T13</f>
        <v>'calculation_MM3_hide'!Q173</v>
      </c>
      <c r="AJ13" s="51" t="str">
        <f>X$11&amp;AJ$12&amp;$T13</f>
        <v>'calculation_MM3_hide'!R173</v>
      </c>
    </row>
    <row r="14" spans="1:36">
      <c r="A14" s="16">
        <f t="shared" si="0"/>
        <v>2008</v>
      </c>
      <c r="B14" s="14" t="s">
        <v>66</v>
      </c>
      <c r="C14" s="50">
        <f>'Month (Million m3)'!B15+C13</f>
        <v>48624.900000000009</v>
      </c>
      <c r="D14" s="50">
        <f>'Month (Million m3)'!C15+D13</f>
        <v>3522.38</v>
      </c>
      <c r="E14" s="50">
        <f>'Month (Million m3)'!D15+E13</f>
        <v>7054.57</v>
      </c>
      <c r="F14" s="50">
        <f>'Month (Million m3)'!E15+F13</f>
        <v>0</v>
      </c>
      <c r="G14" s="50">
        <f>'Month (Million m3)'!F15+G13</f>
        <v>24306.75</v>
      </c>
      <c r="H14" s="50">
        <f>'Month (Million m3)'!G15+H13</f>
        <v>17252.16</v>
      </c>
      <c r="I14" s="50">
        <f>'Month (Million m3)'!H15+I13</f>
        <v>62354.69</v>
      </c>
      <c r="J14" s="50">
        <f>'Month (Million m3)'!I15+J13</f>
        <v>0</v>
      </c>
      <c r="K14" s="50">
        <f>'Month (Million m3)'!J15+K13</f>
        <v>62354.69</v>
      </c>
      <c r="L14" s="50">
        <f>'Month (Million m3)'!K15+L13</f>
        <v>62343.399999999994</v>
      </c>
      <c r="M14" s="50">
        <f>'Month (Million m3)'!L15+M13</f>
        <v>244.65999999999997</v>
      </c>
      <c r="N14" s="50">
        <f>'Month (Million m3)'!M15+N13</f>
        <v>4.6900000000000004</v>
      </c>
      <c r="O14" s="50">
        <f>'Month (Million m3)'!N15+O13</f>
        <v>50.52</v>
      </c>
      <c r="P14" s="50">
        <f>'Month (Million m3)'!O15+P13</f>
        <v>733.98</v>
      </c>
      <c r="Q14" s="50">
        <f>'Month (Million m3)'!P15+Q13</f>
        <v>321.12</v>
      </c>
      <c r="R14" s="50">
        <f>'Month (Million m3)'!Q15+R13</f>
        <v>60983.950000000004</v>
      </c>
      <c r="T14" s="50">
        <f>6+(U1-2008)*12+U2</f>
        <v>185</v>
      </c>
      <c r="U14" s="51" t="str">
        <f>X$11&amp;U$12&amp;$T14</f>
        <v>'calculation_MM3_hide'!B185</v>
      </c>
      <c r="V14" s="51" t="str">
        <f>X$11&amp;V$12&amp;$T14</f>
        <v>'calculation_MM3_hide'!C185</v>
      </c>
      <c r="W14" s="51" t="str">
        <f>X$11&amp;W$12&amp;$T14</f>
        <v>'calculation_MM3_hide'!D185</v>
      </c>
      <c r="X14" s="51" t="str">
        <f>X$11&amp;X$12&amp;$T14</f>
        <v>'calculation_MM3_hide'!E185</v>
      </c>
      <c r="Y14" s="51" t="str">
        <f>X$11&amp;Y$12&amp;$T14</f>
        <v>'calculation_MM3_hide'!G185</v>
      </c>
      <c r="Z14" s="51" t="str">
        <f>X$11&amp;Z$12&amp;$T14</f>
        <v>'calculation_MM3_hide'!H185</v>
      </c>
      <c r="AA14" s="51" t="str">
        <f>X$11&amp;AA$12&amp;$T14</f>
        <v>'calculation_MM3_hide'!I185</v>
      </c>
      <c r="AB14" s="51" t="str">
        <f>X$11&amp;AB$12&amp;$T14</f>
        <v>'calculation_MM3_hide'!J185</v>
      </c>
      <c r="AC14" s="51" t="str">
        <f>X$11&amp;AC$12&amp;$T14</f>
        <v>'calculation_MM3_hide'!K185</v>
      </c>
      <c r="AD14" s="51" t="str">
        <f>X$11&amp;AD$12&amp;$T14</f>
        <v>'calculation_MM3_hide'!L185</v>
      </c>
      <c r="AE14" s="51" t="str">
        <f>X$11&amp;AE$12&amp;$T14</f>
        <v>'calculation_MM3_hide'!M185</v>
      </c>
      <c r="AF14" s="51" t="str">
        <f>X$11&amp;AF$12&amp;$T14</f>
        <v>'calculation_MM3_hide'!N185</v>
      </c>
      <c r="AG14" s="51" t="str">
        <f>X$11&amp;AG$12&amp;$T14</f>
        <v>'calculation_MM3_hide'!O185</v>
      </c>
      <c r="AH14" s="51" t="str">
        <f>X$11&amp;AH$12&amp;$T14</f>
        <v>'calculation_MM3_hide'!P185</v>
      </c>
      <c r="AI14" s="51" t="str">
        <f>X$11&amp;AI$12&amp;$T14</f>
        <v>'calculation_MM3_hide'!Q185</v>
      </c>
      <c r="AJ14" s="51" t="str">
        <f>X$11&amp;AJ$12&amp;$T14</f>
        <v>'calculation_MM3_hide'!R185</v>
      </c>
    </row>
    <row r="15" spans="1:36">
      <c r="A15" s="16">
        <f t="shared" si="0"/>
        <v>2008</v>
      </c>
      <c r="B15" s="14" t="s">
        <v>67</v>
      </c>
      <c r="C15" s="50">
        <f>'Month (Million m3)'!B16+C14</f>
        <v>54184.140000000007</v>
      </c>
      <c r="D15" s="50">
        <f>'Month (Million m3)'!C16+D14</f>
        <v>3914.69</v>
      </c>
      <c r="E15" s="50">
        <f>'Month (Million m3)'!D16+E14</f>
        <v>7890.29</v>
      </c>
      <c r="F15" s="50">
        <f>'Month (Million m3)'!E16+F14</f>
        <v>0</v>
      </c>
      <c r="G15" s="50">
        <f>'Month (Million m3)'!F16+G14</f>
        <v>25773.96</v>
      </c>
      <c r="H15" s="50">
        <f>'Month (Million m3)'!G16+H14</f>
        <v>17883.650000000001</v>
      </c>
      <c r="I15" s="50">
        <f>'Month (Million m3)'!H16+I14</f>
        <v>68153.11</v>
      </c>
      <c r="J15" s="50">
        <f>'Month (Million m3)'!I16+J14</f>
        <v>0</v>
      </c>
      <c r="K15" s="50">
        <f>'Month (Million m3)'!J16+K14</f>
        <v>68153.11</v>
      </c>
      <c r="L15" s="50">
        <f>'Month (Million m3)'!K16+L14</f>
        <v>68141.429999999993</v>
      </c>
      <c r="M15" s="50">
        <f>'Month (Million m3)'!L16+M14</f>
        <v>258.89</v>
      </c>
      <c r="N15" s="50">
        <f>'Month (Million m3)'!M16+N14</f>
        <v>5.2100000000000009</v>
      </c>
      <c r="O15" s="50">
        <f>'Month (Million m3)'!N16+O14</f>
        <v>57.5</v>
      </c>
      <c r="P15" s="50">
        <f>'Month (Million m3)'!O16+P14</f>
        <v>886.01</v>
      </c>
      <c r="Q15" s="50">
        <f>'Month (Million m3)'!P16+Q14</f>
        <v>335.02</v>
      </c>
      <c r="R15" s="50">
        <f>'Month (Million m3)'!Q16+R14</f>
        <v>66593.75</v>
      </c>
    </row>
    <row r="16" spans="1:36">
      <c r="A16" s="16">
        <f t="shared" si="0"/>
        <v>2008</v>
      </c>
      <c r="B16" s="14" t="s">
        <v>68</v>
      </c>
      <c r="C16" s="50">
        <f>'Month (Million m3)'!B17+C15</f>
        <v>60313.94000000001</v>
      </c>
      <c r="D16" s="50">
        <f>'Month (Million m3)'!C17+D15</f>
        <v>4363.1900000000005</v>
      </c>
      <c r="E16" s="50">
        <f>'Month (Million m3)'!D17+E15</f>
        <v>9384.2999999999993</v>
      </c>
      <c r="F16" s="50">
        <f>'Month (Million m3)'!E17+F15</f>
        <v>0</v>
      </c>
      <c r="G16" s="50">
        <f>'Month (Million m3)'!F17+G15</f>
        <v>29180.53</v>
      </c>
      <c r="H16" s="50">
        <f>'Month (Million m3)'!G17+H15</f>
        <v>19796.2</v>
      </c>
      <c r="I16" s="50">
        <f>'Month (Million m3)'!H17+I15</f>
        <v>75746.960000000006</v>
      </c>
      <c r="J16" s="50">
        <f>'Month (Million m3)'!I17+J15</f>
        <v>0</v>
      </c>
      <c r="K16" s="50">
        <f>'Month (Million m3)'!J17+K15</f>
        <v>75746.960000000006</v>
      </c>
      <c r="L16" s="50">
        <f>'Month (Million m3)'!K17+L15</f>
        <v>75734.48</v>
      </c>
      <c r="M16" s="50">
        <f>'Month (Million m3)'!L17+M15</f>
        <v>299.32</v>
      </c>
      <c r="N16" s="50">
        <f>'Month (Million m3)'!M17+N15</f>
        <v>6.3000000000000007</v>
      </c>
      <c r="O16" s="50">
        <f>'Month (Million m3)'!N17+O15</f>
        <v>64.83</v>
      </c>
      <c r="P16" s="50">
        <f>'Month (Million m3)'!O17+P15</f>
        <v>915.9</v>
      </c>
      <c r="Q16" s="50">
        <f>'Month (Million m3)'!P17+Q15</f>
        <v>369.96</v>
      </c>
      <c r="R16" s="50">
        <f>'Month (Million m3)'!Q17+R15</f>
        <v>74072.070000000007</v>
      </c>
      <c r="X16" s="189" t="s">
        <v>607</v>
      </c>
    </row>
    <row r="17" spans="1:37">
      <c r="A17" s="16">
        <f t="shared" si="0"/>
        <v>2008</v>
      </c>
      <c r="B17" s="14" t="s">
        <v>69</v>
      </c>
      <c r="C17" s="50">
        <f>'Month (Million m3)'!B18+C16</f>
        <v>66696.110000000015</v>
      </c>
      <c r="D17" s="50">
        <f>'Month (Million m3)'!C18+D16</f>
        <v>4808.63</v>
      </c>
      <c r="E17" s="50">
        <f>'Month (Million m3)'!D18+E16</f>
        <v>10359.349999999999</v>
      </c>
      <c r="F17" s="50">
        <f>'Month (Million m3)'!E18+F16</f>
        <v>0</v>
      </c>
      <c r="G17" s="50">
        <f>'Month (Million m3)'!F18+G16</f>
        <v>32939.629999999997</v>
      </c>
      <c r="H17" s="50">
        <f>'Month (Million m3)'!G18+H16</f>
        <v>22580.25</v>
      </c>
      <c r="I17" s="50">
        <f>'Month (Million m3)'!H18+I16</f>
        <v>84467.73000000001</v>
      </c>
      <c r="J17" s="50">
        <f>'Month (Million m3)'!I18+J16</f>
        <v>0</v>
      </c>
      <c r="K17" s="50">
        <f>'Month (Million m3)'!J18+K16</f>
        <v>84467.73000000001</v>
      </c>
      <c r="L17" s="50">
        <f>'Month (Million m3)'!K18+L16</f>
        <v>84460.65</v>
      </c>
      <c r="M17" s="50">
        <f>'Month (Million m3)'!L18+M16</f>
        <v>339.98</v>
      </c>
      <c r="N17" s="50">
        <f>'Month (Million m3)'!M18+N16</f>
        <v>9</v>
      </c>
      <c r="O17" s="50">
        <f>'Month (Million m3)'!N18+O16</f>
        <v>68.709999999999994</v>
      </c>
      <c r="P17" s="50">
        <f>'Month (Million m3)'!O18+P16</f>
        <v>846.86</v>
      </c>
      <c r="Q17" s="50">
        <f>'Month (Million m3)'!P18+Q16</f>
        <v>409.92999999999995</v>
      </c>
      <c r="R17" s="50">
        <f>'Month (Million m3)'!Q18+R16</f>
        <v>82777.400000000009</v>
      </c>
      <c r="U17" s="14" t="s">
        <v>106</v>
      </c>
      <c r="V17" s="14" t="s">
        <v>125</v>
      </c>
      <c r="W17" s="14" t="s">
        <v>107</v>
      </c>
      <c r="X17" s="14" t="s">
        <v>108</v>
      </c>
      <c r="Y17" s="14" t="s">
        <v>599</v>
      </c>
      <c r="Z17" s="42" t="s">
        <v>110</v>
      </c>
      <c r="AA17" s="42" t="s">
        <v>111</v>
      </c>
      <c r="AB17" s="42" t="s">
        <v>112</v>
      </c>
      <c r="AC17" s="42" t="s">
        <v>113</v>
      </c>
      <c r="AD17" s="42" t="s">
        <v>114</v>
      </c>
      <c r="AE17" s="42" t="s">
        <v>115</v>
      </c>
      <c r="AF17" s="42" t="s">
        <v>116</v>
      </c>
      <c r="AG17" s="42" t="s">
        <v>117</v>
      </c>
      <c r="AH17" s="42" t="s">
        <v>118</v>
      </c>
      <c r="AI17" s="42" t="s">
        <v>119</v>
      </c>
      <c r="AJ17" s="42" t="s">
        <v>120</v>
      </c>
      <c r="AK17" s="42" t="s">
        <v>121</v>
      </c>
    </row>
    <row r="18" spans="1:37">
      <c r="A18" s="54">
        <f t="shared" si="0"/>
        <v>2008</v>
      </c>
      <c r="B18" s="37" t="s">
        <v>70</v>
      </c>
      <c r="C18" s="55">
        <f>'Month (Million m3)'!B19+C17</f>
        <v>73323.62000000001</v>
      </c>
      <c r="D18" s="55">
        <f>'Month (Million m3)'!C19+D17</f>
        <v>5279.6100000000006</v>
      </c>
      <c r="E18" s="55">
        <f>'Month (Million m3)'!D19+E17</f>
        <v>11136.259999999998</v>
      </c>
      <c r="F18" s="55">
        <f>'Month (Million m3)'!E19+F17</f>
        <v>0</v>
      </c>
      <c r="G18" s="55">
        <f>'Month (Million m3)'!F19+G17</f>
        <v>37160.46</v>
      </c>
      <c r="H18" s="55">
        <f>'Month (Million m3)'!G19+H17</f>
        <v>26024.17</v>
      </c>
      <c r="I18" s="55">
        <f>'Month (Million m3)'!H19+I17</f>
        <v>94068.180000000008</v>
      </c>
      <c r="J18" s="55">
        <f>'Month (Million m3)'!I19+J17</f>
        <v>0</v>
      </c>
      <c r="K18" s="55">
        <f>'Month (Million m3)'!J19+K17</f>
        <v>94068.180000000008</v>
      </c>
      <c r="L18" s="55">
        <f>'Month (Million m3)'!K19+L17</f>
        <v>94060.98</v>
      </c>
      <c r="M18" s="55">
        <f>'Month (Million m3)'!L19+M17</f>
        <v>388.59000000000003</v>
      </c>
      <c r="N18" s="55">
        <f>'Month (Million m3)'!M19+N17</f>
        <v>12.24</v>
      </c>
      <c r="O18" s="55">
        <f>'Month (Million m3)'!N19+O17</f>
        <v>72.05</v>
      </c>
      <c r="P18" s="55">
        <f>'Month (Million m3)'!O19+P17</f>
        <v>265.61</v>
      </c>
      <c r="Q18" s="55">
        <f>'Month (Million m3)'!P19+Q17</f>
        <v>452.30999999999995</v>
      </c>
      <c r="R18" s="55">
        <f>'Month (Million m3)'!Q19+R17</f>
        <v>92858.21</v>
      </c>
      <c r="T18" s="16">
        <f>T22-12</f>
        <v>172</v>
      </c>
      <c r="U18" s="51" t="str">
        <f>X$16&amp;U$17&amp;$T18</f>
        <v>'Month (Million m3)'!A172</v>
      </c>
      <c r="V18" s="51" t="str">
        <f>X$16&amp;V$17&amp;$T18</f>
        <v>'Month (Million m3)'!B172</v>
      </c>
      <c r="W18" s="51" t="str">
        <f>X$16&amp;W$17&amp;$T18</f>
        <v>'Month (Million m3)'!C172</v>
      </c>
      <c r="X18" s="51" t="str">
        <f>X$16&amp;X$17&amp;$T18</f>
        <v>'Month (Million m3)'!D172</v>
      </c>
      <c r="Y18" s="51" t="str">
        <f>X$16&amp;Y$17&amp;$T18</f>
        <v>'Month (Million m3)'!F172</v>
      </c>
      <c r="Z18" s="51" t="str">
        <f>X$16&amp;Z$17&amp;$T18</f>
        <v>'Month (Million m3)'!G172</v>
      </c>
      <c r="AA18" s="51" t="str">
        <f>X$16&amp;AA$17&amp;$T18</f>
        <v>'Month (Million m3)'!H172</v>
      </c>
      <c r="AB18" s="51" t="str">
        <f>X$16&amp;AB$17&amp;$T18</f>
        <v>'Month (Million m3)'!I172</v>
      </c>
      <c r="AC18" s="51" t="str">
        <f>X$16&amp;AC$17&amp;$T18</f>
        <v>'Month (Million m3)'!J172</v>
      </c>
      <c r="AD18" s="51" t="str">
        <f>X$16&amp;AD$17&amp;$T18</f>
        <v>'Month (Million m3)'!K172</v>
      </c>
      <c r="AE18" s="51" t="str">
        <f>X$16&amp;AE$17&amp;$T18</f>
        <v>'Month (Million m3)'!L172</v>
      </c>
      <c r="AF18" s="51" t="str">
        <f>X$16&amp;AF$17&amp;$T18</f>
        <v>'Month (Million m3)'!M172</v>
      </c>
      <c r="AG18" s="51" t="str">
        <f>X$16&amp;AG$17&amp;$T18</f>
        <v>'Month (Million m3)'!N172</v>
      </c>
      <c r="AH18" s="51" t="str">
        <f>X$16&amp;AH$17&amp;$T18</f>
        <v>'Month (Million m3)'!O172</v>
      </c>
      <c r="AI18" s="51" t="str">
        <f>X$16&amp;AI$17&amp;$T18</f>
        <v>'Month (Million m3)'!P172</v>
      </c>
      <c r="AJ18" s="51" t="str">
        <f>X$16&amp;AJ$17&amp;$T18</f>
        <v>'Month (Million m3)'!Q172</v>
      </c>
      <c r="AK18" s="51" t="str">
        <f>X$16&amp;AK$17&amp;$T18</f>
        <v>'Month (Million m3)'!R172</v>
      </c>
    </row>
    <row r="19" spans="1:37">
      <c r="A19" s="16">
        <f>A7+1</f>
        <v>2009</v>
      </c>
      <c r="B19" s="14" t="s">
        <v>59</v>
      </c>
      <c r="C19" s="50">
        <f>'Month (Million m3)'!B20</f>
        <v>6789.66</v>
      </c>
      <c r="D19" s="50">
        <f>'Month (Million m3)'!C20</f>
        <v>487.98</v>
      </c>
      <c r="E19" s="50">
        <f>'Month (Million m3)'!D20</f>
        <v>1375.18</v>
      </c>
      <c r="F19" s="50">
        <f>'Month (Million m3)'!E20</f>
        <v>0</v>
      </c>
      <c r="G19" s="50">
        <f>'Month (Million m3)'!F20</f>
        <v>4244.8900000000003</v>
      </c>
      <c r="H19" s="50">
        <f>'Month (Million m3)'!G20</f>
        <v>2869.7</v>
      </c>
      <c r="I19" s="50">
        <f>'Month (Million m3)'!H20</f>
        <v>9171.3799999999992</v>
      </c>
      <c r="J19" s="50">
        <f>'Month (Million m3)'!I20</f>
        <v>0</v>
      </c>
      <c r="K19" s="50">
        <f>'Month (Million m3)'!J20</f>
        <v>9171.3799999999992</v>
      </c>
      <c r="L19" s="50">
        <f>'Month (Million m3)'!K20</f>
        <v>9203.59</v>
      </c>
      <c r="M19" s="50">
        <f>'Month (Million m3)'!L20</f>
        <v>50.58</v>
      </c>
      <c r="N19" s="50">
        <f>'Month (Million m3)'!M20</f>
        <v>6.15</v>
      </c>
      <c r="O19" s="50">
        <f>'Month (Million m3)'!N20</f>
        <v>1.36</v>
      </c>
      <c r="P19" s="50">
        <f>'Month (Million m3)'!O20</f>
        <v>-1563.12</v>
      </c>
      <c r="Q19" s="50">
        <f>'Month (Million m3)'!P20</f>
        <v>89.73</v>
      </c>
      <c r="R19" s="50">
        <f>'Month (Million m3)'!Q20</f>
        <v>10612.8</v>
      </c>
      <c r="T19" s="16">
        <f>T23-12</f>
        <v>173</v>
      </c>
      <c r="U19" s="51" t="str">
        <f>X$16&amp;U$17&amp;$T19</f>
        <v>'Month (Million m3)'!A173</v>
      </c>
      <c r="V19" s="51" t="str">
        <f>X$16&amp;V$17&amp;$T19</f>
        <v>'Month (Million m3)'!B173</v>
      </c>
      <c r="W19" s="51" t="str">
        <f>X$16&amp;W$17&amp;$T19</f>
        <v>'Month (Million m3)'!C173</v>
      </c>
      <c r="X19" s="51" t="str">
        <f>X$16&amp;X$17&amp;$T19</f>
        <v>'Month (Million m3)'!D173</v>
      </c>
      <c r="Y19" s="51" t="str">
        <f>X$16&amp;Y$17&amp;$T19</f>
        <v>'Month (Million m3)'!F173</v>
      </c>
      <c r="Z19" s="51" t="str">
        <f>X$16&amp;Z$17&amp;$T19</f>
        <v>'Month (Million m3)'!G173</v>
      </c>
      <c r="AA19" s="51" t="str">
        <f>X$16&amp;AA$17&amp;$T19</f>
        <v>'Month (Million m3)'!H173</v>
      </c>
      <c r="AB19" s="51" t="str">
        <f>X$16&amp;AB$17&amp;$T19</f>
        <v>'Month (Million m3)'!I173</v>
      </c>
      <c r="AC19" s="51" t="str">
        <f>X$16&amp;AC$17&amp;$T19</f>
        <v>'Month (Million m3)'!J173</v>
      </c>
      <c r="AD19" s="51" t="str">
        <f>X$16&amp;AD$17&amp;$T19</f>
        <v>'Month (Million m3)'!K173</v>
      </c>
      <c r="AE19" s="51" t="str">
        <f>X$16&amp;AE$17&amp;$T19</f>
        <v>'Month (Million m3)'!L173</v>
      </c>
      <c r="AF19" s="51" t="str">
        <f>X$16&amp;AF$17&amp;$T19</f>
        <v>'Month (Million m3)'!M173</v>
      </c>
      <c r="AG19" s="51" t="str">
        <f>X$16&amp;AG$17&amp;$T19</f>
        <v>'Month (Million m3)'!N173</v>
      </c>
      <c r="AH19" s="51" t="str">
        <f>X$16&amp;AH$17&amp;$T19</f>
        <v>'Month (Million m3)'!O173</v>
      </c>
      <c r="AI19" s="51" t="str">
        <f>X$16&amp;AI$17&amp;$T19</f>
        <v>'Month (Million m3)'!P173</v>
      </c>
      <c r="AJ19" s="51" t="str">
        <f>X$16&amp;AJ$17&amp;$T19</f>
        <v>'Month (Million m3)'!Q173</v>
      </c>
      <c r="AK19" s="51" t="str">
        <f>X$16&amp;AK$17&amp;$T19</f>
        <v>'Month (Million m3)'!R173</v>
      </c>
    </row>
    <row r="20" spans="1:37">
      <c r="A20" s="16">
        <f>A19</f>
        <v>2009</v>
      </c>
      <c r="B20" s="14" t="s">
        <v>60</v>
      </c>
      <c r="C20" s="50">
        <f>'Month (Million m3)'!B21+C19</f>
        <v>12362.39</v>
      </c>
      <c r="D20" s="50">
        <f>'Month (Million m3)'!C21+D19</f>
        <v>852.31999999999994</v>
      </c>
      <c r="E20" s="50">
        <f>'Month (Million m3)'!D21+E19</f>
        <v>2186.4</v>
      </c>
      <c r="F20" s="50">
        <f>'Month (Million m3)'!E21+F19</f>
        <v>0</v>
      </c>
      <c r="G20" s="50">
        <f>'Month (Million m3)'!F21+G19</f>
        <v>8470.01</v>
      </c>
      <c r="H20" s="50">
        <f>'Month (Million m3)'!G21+H19</f>
        <v>6283.59</v>
      </c>
      <c r="I20" s="50">
        <f>'Month (Million m3)'!H21+I19</f>
        <v>17793.669999999998</v>
      </c>
      <c r="J20" s="50">
        <f>'Month (Million m3)'!I21+J19</f>
        <v>0</v>
      </c>
      <c r="K20" s="50">
        <f>'Month (Million m3)'!J21+K19</f>
        <v>17793.669999999998</v>
      </c>
      <c r="L20" s="50">
        <f>'Month (Million m3)'!K21+L19</f>
        <v>17838.190000000002</v>
      </c>
      <c r="M20" s="50">
        <f>'Month (Million m3)'!L21+M19</f>
        <v>93.25</v>
      </c>
      <c r="N20" s="50">
        <f>'Month (Million m3)'!M21+N19</f>
        <v>11.63</v>
      </c>
      <c r="O20" s="50">
        <f>'Month (Million m3)'!N21+O19</f>
        <v>3.05</v>
      </c>
      <c r="P20" s="50">
        <f>'Month (Million m3)'!O21+P19</f>
        <v>-2129.4899999999998</v>
      </c>
      <c r="Q20" s="50">
        <f>'Month (Million m3)'!P21+Q19</f>
        <v>145.05000000000001</v>
      </c>
      <c r="R20" s="50">
        <f>'Month (Million m3)'!Q21+R19</f>
        <v>19703.14</v>
      </c>
      <c r="T20" s="16">
        <f>T24-12</f>
        <v>174</v>
      </c>
      <c r="U20" s="51" t="str">
        <f>X$16&amp;U$17&amp;$T20</f>
        <v>'Month (Million m3)'!A174</v>
      </c>
      <c r="V20" s="51" t="str">
        <f>X$16&amp;V$17&amp;$T20</f>
        <v>'Month (Million m3)'!B174</v>
      </c>
      <c r="W20" s="51" t="str">
        <f>X$16&amp;W$17&amp;$T20</f>
        <v>'Month (Million m3)'!C174</v>
      </c>
      <c r="X20" s="51" t="str">
        <f>X$16&amp;X$17&amp;$T20</f>
        <v>'Month (Million m3)'!D174</v>
      </c>
      <c r="Y20" s="51" t="str">
        <f>X$16&amp;Y$17&amp;$T20</f>
        <v>'Month (Million m3)'!F174</v>
      </c>
      <c r="Z20" s="51" t="str">
        <f>X$16&amp;Z$17&amp;$T20</f>
        <v>'Month (Million m3)'!G174</v>
      </c>
      <c r="AA20" s="51" t="str">
        <f>X$16&amp;AA$17&amp;$T20</f>
        <v>'Month (Million m3)'!H174</v>
      </c>
      <c r="AB20" s="51" t="str">
        <f>X$16&amp;AB$17&amp;$T20</f>
        <v>'Month (Million m3)'!I174</v>
      </c>
      <c r="AC20" s="51" t="str">
        <f>X$16&amp;AC$17&amp;$T20</f>
        <v>'Month (Million m3)'!J174</v>
      </c>
      <c r="AD20" s="51" t="str">
        <f>X$16&amp;AD$17&amp;$T20</f>
        <v>'Month (Million m3)'!K174</v>
      </c>
      <c r="AE20" s="51" t="str">
        <f>X$16&amp;AE$17&amp;$T20</f>
        <v>'Month (Million m3)'!L174</v>
      </c>
      <c r="AF20" s="51" t="str">
        <f>X$16&amp;AF$17&amp;$T20</f>
        <v>'Month (Million m3)'!M174</v>
      </c>
      <c r="AG20" s="51" t="str">
        <f>X$16&amp;AG$17&amp;$T20</f>
        <v>'Month (Million m3)'!N174</v>
      </c>
      <c r="AH20" s="51" t="str">
        <f>X$16&amp;AH$17&amp;$T20</f>
        <v>'Month (Million m3)'!O174</v>
      </c>
      <c r="AI20" s="51" t="str">
        <f>X$16&amp;AI$17&amp;$T20</f>
        <v>'Month (Million m3)'!P174</v>
      </c>
      <c r="AJ20" s="51" t="str">
        <f>X$16&amp;AJ$17&amp;$T20</f>
        <v>'Month (Million m3)'!Q174</v>
      </c>
      <c r="AK20" s="51" t="str">
        <f>X$16&amp;AK$17&amp;$T20</f>
        <v>'Month (Million m3)'!R174</v>
      </c>
    </row>
    <row r="21" spans="1:37">
      <c r="A21" s="16">
        <f t="shared" ref="A21:A30" si="1">A20</f>
        <v>2009</v>
      </c>
      <c r="B21" s="14" t="s">
        <v>61</v>
      </c>
      <c r="C21" s="50">
        <f>'Month (Million m3)'!B22+C20</f>
        <v>17944.849999999999</v>
      </c>
      <c r="D21" s="50">
        <f>'Month (Million m3)'!C22+D20</f>
        <v>1325.4099999999999</v>
      </c>
      <c r="E21" s="50">
        <f>'Month (Million m3)'!D22+E20</f>
        <v>3118.41</v>
      </c>
      <c r="F21" s="50">
        <f>'Month (Million m3)'!E22+F20</f>
        <v>0</v>
      </c>
      <c r="G21" s="50">
        <f>'Month (Million m3)'!F22+G20</f>
        <v>13042.73</v>
      </c>
      <c r="H21" s="50">
        <f>'Month (Million m3)'!G22+H20</f>
        <v>9924.2900000000009</v>
      </c>
      <c r="I21" s="50">
        <f>'Month (Million m3)'!H22+I20</f>
        <v>26543.739999999998</v>
      </c>
      <c r="J21" s="50">
        <f>'Month (Million m3)'!I22+J20</f>
        <v>0</v>
      </c>
      <c r="K21" s="50">
        <f>'Month (Million m3)'!J22+K20</f>
        <v>26543.739999999998</v>
      </c>
      <c r="L21" s="50">
        <f>'Month (Million m3)'!K22+L20</f>
        <v>26605.360000000001</v>
      </c>
      <c r="M21" s="50">
        <f>'Month (Million m3)'!L22+M20</f>
        <v>127.65</v>
      </c>
      <c r="N21" s="50">
        <f>'Month (Million m3)'!M22+N20</f>
        <v>18.170000000000002</v>
      </c>
      <c r="O21" s="50">
        <f>'Month (Million m3)'!N22+O20</f>
        <v>8.48</v>
      </c>
      <c r="P21" s="50">
        <f>'Month (Million m3)'!O22+P20</f>
        <v>-1813.4199999999998</v>
      </c>
      <c r="Q21" s="50">
        <f>'Month (Million m3)'!P22+Q20</f>
        <v>193.66000000000003</v>
      </c>
      <c r="R21" s="50">
        <f>'Month (Million m3)'!Q22+R20</f>
        <v>28052.799999999999</v>
      </c>
      <c r="Z21" s="42"/>
      <c r="AA21" s="42"/>
      <c r="AB21" s="42"/>
      <c r="AC21" s="42"/>
      <c r="AD21" s="42"/>
      <c r="AE21" s="42"/>
      <c r="AF21" s="42"/>
      <c r="AG21" s="42"/>
      <c r="AH21" s="42"/>
      <c r="AI21" s="42"/>
      <c r="AJ21" s="42"/>
      <c r="AK21" s="42"/>
    </row>
    <row r="22" spans="1:37">
      <c r="A22" s="16">
        <f t="shared" si="1"/>
        <v>2009</v>
      </c>
      <c r="B22" s="14" t="s">
        <v>62</v>
      </c>
      <c r="C22" s="50">
        <f>'Month (Million m3)'!B23+C21</f>
        <v>23567.969999999998</v>
      </c>
      <c r="D22" s="50">
        <f>'Month (Million m3)'!C23+D21</f>
        <v>1781.09</v>
      </c>
      <c r="E22" s="50">
        <f>'Month (Million m3)'!D23+E21</f>
        <v>4540.3</v>
      </c>
      <c r="F22" s="50">
        <f>'Month (Million m3)'!E23+F21</f>
        <v>0</v>
      </c>
      <c r="G22" s="50">
        <f>'Month (Million m3)'!F23+G21</f>
        <v>16311.939999999999</v>
      </c>
      <c r="H22" s="50">
        <f>'Month (Million m3)'!G23+H21</f>
        <v>11771.61</v>
      </c>
      <c r="I22" s="50">
        <f>'Month (Million m3)'!H23+I21</f>
        <v>33558.5</v>
      </c>
      <c r="J22" s="50">
        <f>'Month (Million m3)'!I23+J21</f>
        <v>0</v>
      </c>
      <c r="K22" s="50">
        <f>'Month (Million m3)'!J23+K21</f>
        <v>33558.5</v>
      </c>
      <c r="L22" s="50">
        <f>'Month (Million m3)'!K23+L21</f>
        <v>33638</v>
      </c>
      <c r="M22" s="50">
        <f>'Month (Million m3)'!L23+M21</f>
        <v>152.41</v>
      </c>
      <c r="N22" s="50">
        <f>'Month (Million m3)'!M23+N21</f>
        <v>26.630000000000003</v>
      </c>
      <c r="O22" s="50">
        <f>'Month (Million m3)'!N23+O21</f>
        <v>19.060000000000002</v>
      </c>
      <c r="P22" s="50">
        <f>'Month (Million m3)'!O23+P21</f>
        <v>-1090.8199999999997</v>
      </c>
      <c r="Q22" s="50">
        <f>'Month (Million m3)'!P23+Q21</f>
        <v>242.25000000000003</v>
      </c>
      <c r="R22" s="50">
        <f>'Month (Million m3)'!Q23+R21</f>
        <v>34262.18</v>
      </c>
      <c r="T22" s="16">
        <f>T23-1</f>
        <v>184</v>
      </c>
      <c r="U22" s="51" t="str">
        <f>X$16&amp;U$17&amp;$T22</f>
        <v>'Month (Million m3)'!A184</v>
      </c>
      <c r="V22" s="51" t="str">
        <f>X$16&amp;V$17&amp;$T22</f>
        <v>'Month (Million m3)'!B184</v>
      </c>
      <c r="W22" s="51" t="str">
        <f>X$16&amp;W$17&amp;$T22</f>
        <v>'Month (Million m3)'!C184</v>
      </c>
      <c r="X22" s="51" t="str">
        <f>X$16&amp;X$17&amp;$T22</f>
        <v>'Month (Million m3)'!D184</v>
      </c>
      <c r="Y22" s="51" t="str">
        <f>X$16&amp;Y$17&amp;$T22</f>
        <v>'Month (Million m3)'!F184</v>
      </c>
      <c r="Z22" s="51" t="str">
        <f>X$16&amp;Z$17&amp;$T22</f>
        <v>'Month (Million m3)'!G184</v>
      </c>
      <c r="AA22" s="51" t="str">
        <f>X$16&amp;AA$17&amp;$T22</f>
        <v>'Month (Million m3)'!H184</v>
      </c>
      <c r="AB22" s="51" t="str">
        <f>X$16&amp;AB$17&amp;$T22</f>
        <v>'Month (Million m3)'!I184</v>
      </c>
      <c r="AC22" s="51" t="str">
        <f>X$16&amp;AC$17&amp;$T22</f>
        <v>'Month (Million m3)'!J184</v>
      </c>
      <c r="AD22" s="51" t="str">
        <f>X$16&amp;AD$17&amp;$T22</f>
        <v>'Month (Million m3)'!K184</v>
      </c>
      <c r="AE22" s="51" t="str">
        <f>X$16&amp;AE$17&amp;$T22</f>
        <v>'Month (Million m3)'!L184</v>
      </c>
      <c r="AF22" s="51" t="str">
        <f>X$16&amp;AF$17&amp;$T22</f>
        <v>'Month (Million m3)'!M184</v>
      </c>
      <c r="AG22" s="51" t="str">
        <f>X$16&amp;AG$17&amp;$T22</f>
        <v>'Month (Million m3)'!N184</v>
      </c>
      <c r="AH22" s="51" t="str">
        <f>X$16&amp;AH$17&amp;$T22</f>
        <v>'Month (Million m3)'!O184</v>
      </c>
      <c r="AI22" s="51" t="str">
        <f>X$16&amp;AI$17&amp;$T22</f>
        <v>'Month (Million m3)'!P184</v>
      </c>
      <c r="AJ22" s="51" t="str">
        <f>X$16&amp;AJ$17&amp;$T22</f>
        <v>'Month (Million m3)'!Q184</v>
      </c>
      <c r="AK22" s="51" t="str">
        <f>X$16&amp;AK$17&amp;$T22</f>
        <v>'Month (Million m3)'!R184</v>
      </c>
    </row>
    <row r="23" spans="1:37">
      <c r="A23" s="16">
        <f t="shared" si="1"/>
        <v>2009</v>
      </c>
      <c r="B23" s="14" t="s">
        <v>63</v>
      </c>
      <c r="C23" s="50">
        <f>'Month (Million m3)'!B24+C22</f>
        <v>29263.619999999995</v>
      </c>
      <c r="D23" s="50">
        <f>'Month (Million m3)'!C24+D22</f>
        <v>2252.7599999999998</v>
      </c>
      <c r="E23" s="50">
        <f>'Month (Million m3)'!D24+E22</f>
        <v>5967.81</v>
      </c>
      <c r="F23" s="50">
        <f>'Month (Million m3)'!E24+F22</f>
        <v>0</v>
      </c>
      <c r="G23" s="50">
        <f>'Month (Million m3)'!F24+G22</f>
        <v>18949.87</v>
      </c>
      <c r="H23" s="50">
        <f>'Month (Million m3)'!G24+H22</f>
        <v>12982.03</v>
      </c>
      <c r="I23" s="50">
        <f>'Month (Million m3)'!H24+I22</f>
        <v>39992.9</v>
      </c>
      <c r="J23" s="50">
        <f>'Month (Million m3)'!I24+J22</f>
        <v>0</v>
      </c>
      <c r="K23" s="50">
        <f>'Month (Million m3)'!J24+K22</f>
        <v>39992.9</v>
      </c>
      <c r="L23" s="50">
        <f>'Month (Million m3)'!K24+L22</f>
        <v>40092.19</v>
      </c>
      <c r="M23" s="50">
        <f>'Month (Million m3)'!L24+M22</f>
        <v>175.05</v>
      </c>
      <c r="N23" s="50">
        <f>'Month (Million m3)'!M24+N22</f>
        <v>35.660000000000004</v>
      </c>
      <c r="O23" s="50">
        <f>'Month (Million m3)'!N24+O22</f>
        <v>31.130000000000003</v>
      </c>
      <c r="P23" s="50">
        <f>'Month (Million m3)'!O24+P22</f>
        <v>-331.81999999999971</v>
      </c>
      <c r="Q23" s="50">
        <f>'Month (Million m3)'!P24+Q22</f>
        <v>293.79000000000002</v>
      </c>
      <c r="R23" s="50">
        <f>'Month (Million m3)'!Q24+R22</f>
        <v>39853.07</v>
      </c>
      <c r="T23" s="16">
        <f>T24-1</f>
        <v>185</v>
      </c>
      <c r="U23" s="51" t="str">
        <f>X$16&amp;U$17&amp;$T23</f>
        <v>'Month (Million m3)'!A185</v>
      </c>
      <c r="V23" s="51" t="str">
        <f>X$16&amp;V$17&amp;$T23</f>
        <v>'Month (Million m3)'!B185</v>
      </c>
      <c r="W23" s="51" t="str">
        <f>X$16&amp;W$17&amp;$T23</f>
        <v>'Month (Million m3)'!C185</v>
      </c>
      <c r="X23" s="51" t="str">
        <f>X$16&amp;X$17&amp;$T23</f>
        <v>'Month (Million m3)'!D185</v>
      </c>
      <c r="Y23" s="51" t="str">
        <f>X$16&amp;Y$17&amp;$T23</f>
        <v>'Month (Million m3)'!F185</v>
      </c>
      <c r="Z23" s="51" t="str">
        <f>X$16&amp;Z$17&amp;$T23</f>
        <v>'Month (Million m3)'!G185</v>
      </c>
      <c r="AA23" s="51" t="str">
        <f>X$16&amp;AA$17&amp;$T23</f>
        <v>'Month (Million m3)'!H185</v>
      </c>
      <c r="AB23" s="51" t="str">
        <f>X$16&amp;AB$17&amp;$T23</f>
        <v>'Month (Million m3)'!I185</v>
      </c>
      <c r="AC23" s="51" t="str">
        <f>X$16&amp;AC$17&amp;$T23</f>
        <v>'Month (Million m3)'!J185</v>
      </c>
      <c r="AD23" s="51" t="str">
        <f>X$16&amp;AD$17&amp;$T23</f>
        <v>'Month (Million m3)'!K185</v>
      </c>
      <c r="AE23" s="51" t="str">
        <f>X$16&amp;AE$17&amp;$T23</f>
        <v>'Month (Million m3)'!L185</v>
      </c>
      <c r="AF23" s="51" t="str">
        <f>X$16&amp;AF$17&amp;$T23</f>
        <v>'Month (Million m3)'!M185</v>
      </c>
      <c r="AG23" s="51" t="str">
        <f>X$16&amp;AG$17&amp;$T23</f>
        <v>'Month (Million m3)'!N185</v>
      </c>
      <c r="AH23" s="51" t="str">
        <f>X$16&amp;AH$17&amp;$T23</f>
        <v>'Month (Million m3)'!O185</v>
      </c>
      <c r="AI23" s="51" t="str">
        <f>X$16&amp;AI$17&amp;$T23</f>
        <v>'Month (Million m3)'!P185</v>
      </c>
      <c r="AJ23" s="51" t="str">
        <f>X$16&amp;AJ$17&amp;$T23</f>
        <v>'Month (Million m3)'!Q185</v>
      </c>
      <c r="AK23" s="51" t="str">
        <f>X$16&amp;AK$17&amp;$T23</f>
        <v>'Month (Million m3)'!R185</v>
      </c>
    </row>
    <row r="24" spans="1:37" ht="13.5" customHeight="1">
      <c r="A24" s="16">
        <f t="shared" si="1"/>
        <v>2009</v>
      </c>
      <c r="B24" s="14" t="s">
        <v>64</v>
      </c>
      <c r="C24" s="50">
        <f>'Month (Million m3)'!B25+C23</f>
        <v>34327.939999999995</v>
      </c>
      <c r="D24" s="50">
        <f>'Month (Million m3)'!C25+D23</f>
        <v>2697.68</v>
      </c>
      <c r="E24" s="50">
        <f>'Month (Million m3)'!D25+E23</f>
        <v>7265.06</v>
      </c>
      <c r="F24" s="50">
        <f>'Month (Million m3)'!E25+F23</f>
        <v>0</v>
      </c>
      <c r="G24" s="50">
        <f>'Month (Million m3)'!F25+G23</f>
        <v>20827.189999999999</v>
      </c>
      <c r="H24" s="50">
        <f>'Month (Million m3)'!G25+H23</f>
        <v>13562.1</v>
      </c>
      <c r="I24" s="50">
        <f>'Month (Million m3)'!H25+I23</f>
        <v>45192.36</v>
      </c>
      <c r="J24" s="50">
        <f>'Month (Million m3)'!I25+J23</f>
        <v>0</v>
      </c>
      <c r="K24" s="50">
        <f>'Month (Million m3)'!J25+K23</f>
        <v>45192.36</v>
      </c>
      <c r="L24" s="50">
        <f>'Month (Million m3)'!K25+L23</f>
        <v>45308.310000000005</v>
      </c>
      <c r="M24" s="50">
        <f>'Month (Million m3)'!L25+M23</f>
        <v>182.20000000000002</v>
      </c>
      <c r="N24" s="50">
        <f>'Month (Million m3)'!M25+N23</f>
        <v>43.92</v>
      </c>
      <c r="O24" s="50">
        <f>'Month (Million m3)'!N25+O23</f>
        <v>41.25</v>
      </c>
      <c r="P24" s="50">
        <f>'Month (Million m3)'!O25+P23</f>
        <v>193.31000000000029</v>
      </c>
      <c r="Q24" s="50">
        <f>'Month (Million m3)'!P25+Q23</f>
        <v>341.56</v>
      </c>
      <c r="R24" s="50">
        <f>'Month (Million m3)'!Q25+R23</f>
        <v>44462.67</v>
      </c>
      <c r="T24" s="16">
        <f>(((U1-2007)*12)-(12-U2))+7</f>
        <v>186</v>
      </c>
      <c r="U24" s="51" t="str">
        <f>X$16&amp;U$17&amp;$T24</f>
        <v>'Month (Million m3)'!A186</v>
      </c>
      <c r="V24" s="51" t="str">
        <f>X$16&amp;V$17&amp;$T24</f>
        <v>'Month (Million m3)'!B186</v>
      </c>
      <c r="W24" s="51" t="str">
        <f>X$16&amp;W$17&amp;$T24</f>
        <v>'Month (Million m3)'!C186</v>
      </c>
      <c r="X24" s="51" t="str">
        <f>X$16&amp;X$17&amp;$T24</f>
        <v>'Month (Million m3)'!D186</v>
      </c>
      <c r="Y24" s="51" t="str">
        <f>X$16&amp;Y$17&amp;$T24</f>
        <v>'Month (Million m3)'!F186</v>
      </c>
      <c r="Z24" s="51" t="str">
        <f>X$16&amp;Z$17&amp;$T24</f>
        <v>'Month (Million m3)'!G186</v>
      </c>
      <c r="AA24" s="51" t="str">
        <f>X$16&amp;AA$17&amp;$T24</f>
        <v>'Month (Million m3)'!H186</v>
      </c>
      <c r="AB24" s="51" t="str">
        <f>X$16&amp;AB$17&amp;$T24</f>
        <v>'Month (Million m3)'!I186</v>
      </c>
      <c r="AC24" s="51" t="str">
        <f>X$16&amp;AC$17&amp;$T24</f>
        <v>'Month (Million m3)'!J186</v>
      </c>
      <c r="AD24" s="51" t="str">
        <f>X$16&amp;AD$17&amp;$T24</f>
        <v>'Month (Million m3)'!K186</v>
      </c>
      <c r="AE24" s="51" t="str">
        <f>X$16&amp;AE$17&amp;$T24</f>
        <v>'Month (Million m3)'!L186</v>
      </c>
      <c r="AF24" s="51" t="str">
        <f>X$16&amp;AF$17&amp;$T24</f>
        <v>'Month (Million m3)'!M186</v>
      </c>
      <c r="AG24" s="51" t="str">
        <f>X$16&amp;AG$17&amp;$T24</f>
        <v>'Month (Million m3)'!N186</v>
      </c>
      <c r="AH24" s="51" t="str">
        <f>X$16&amp;AH$17&amp;$T24</f>
        <v>'Month (Million m3)'!O186</v>
      </c>
      <c r="AI24" s="51" t="str">
        <f>X$16&amp;AI$17&amp;$T24</f>
        <v>'Month (Million m3)'!P186</v>
      </c>
      <c r="AJ24" s="51" t="str">
        <f>X$16&amp;AJ$17&amp;$T24</f>
        <v>'Month (Million m3)'!Q186</v>
      </c>
      <c r="AK24" s="51" t="str">
        <f>X$16&amp;AK$17&amp;$T24</f>
        <v>'Month (Million m3)'!R186</v>
      </c>
    </row>
    <row r="25" spans="1:37">
      <c r="A25" s="16">
        <f t="shared" si="1"/>
        <v>2009</v>
      </c>
      <c r="B25" s="14" t="s">
        <v>65</v>
      </c>
      <c r="C25" s="50">
        <f>'Month (Million m3)'!B26+C24</f>
        <v>38808.099999999991</v>
      </c>
      <c r="D25" s="50">
        <f>'Month (Million m3)'!C26+D24</f>
        <v>3122.25</v>
      </c>
      <c r="E25" s="50">
        <f>'Month (Million m3)'!D26+E24</f>
        <v>8194.48</v>
      </c>
      <c r="F25" s="50">
        <f>'Month (Million m3)'!E26+F24</f>
        <v>0</v>
      </c>
      <c r="G25" s="50">
        <f>'Month (Million m3)'!F26+G24</f>
        <v>22763.879999999997</v>
      </c>
      <c r="H25" s="50">
        <f>'Month (Million m3)'!G26+H24</f>
        <v>14569.37</v>
      </c>
      <c r="I25" s="50">
        <f>'Month (Million m3)'!H26+I24</f>
        <v>50255.21</v>
      </c>
      <c r="J25" s="50">
        <f>'Month (Million m3)'!I26+J24</f>
        <v>0</v>
      </c>
      <c r="K25" s="50">
        <f>'Month (Million m3)'!J26+K24</f>
        <v>50255.21</v>
      </c>
      <c r="L25" s="50">
        <f>'Month (Million m3)'!K26+L24</f>
        <v>50387.16</v>
      </c>
      <c r="M25" s="50">
        <f>'Month (Million m3)'!L26+M24</f>
        <v>189.16000000000003</v>
      </c>
      <c r="N25" s="50">
        <f>'Month (Million m3)'!M26+N24</f>
        <v>55.660000000000004</v>
      </c>
      <c r="O25" s="50">
        <f>'Month (Million m3)'!N26+O24</f>
        <v>49.99</v>
      </c>
      <c r="P25" s="50">
        <f>'Month (Million m3)'!O26+P24</f>
        <v>638.86000000000035</v>
      </c>
      <c r="Q25" s="50">
        <f>'Month (Million m3)'!P26+Q24</f>
        <v>389.68</v>
      </c>
      <c r="R25" s="50">
        <f>'Month (Million m3)'!Q26+R24</f>
        <v>49008.88</v>
      </c>
      <c r="T25" s="14"/>
    </row>
    <row r="26" spans="1:37">
      <c r="A26" s="16">
        <f t="shared" si="1"/>
        <v>2009</v>
      </c>
      <c r="B26" s="14" t="s">
        <v>66</v>
      </c>
      <c r="C26" s="50">
        <f>'Month (Million m3)'!B27+C25</f>
        <v>42204.459999999992</v>
      </c>
      <c r="D26" s="50">
        <f>'Month (Million m3)'!C27+D25</f>
        <v>3476.4</v>
      </c>
      <c r="E26" s="50">
        <f>'Month (Million m3)'!D27+E25</f>
        <v>8927.6099999999988</v>
      </c>
      <c r="F26" s="50">
        <f>'Month (Million m3)'!E27+F25</f>
        <v>0</v>
      </c>
      <c r="G26" s="50">
        <f>'Month (Million m3)'!F27+G25</f>
        <v>25453.089999999997</v>
      </c>
      <c r="H26" s="50">
        <f>'Month (Million m3)'!G27+H25</f>
        <v>16525.45</v>
      </c>
      <c r="I26" s="50">
        <f>'Month (Million m3)'!H27+I25</f>
        <v>55253.49</v>
      </c>
      <c r="J26" s="50">
        <f>'Month (Million m3)'!I27+J25</f>
        <v>0</v>
      </c>
      <c r="K26" s="50">
        <f>'Month (Million m3)'!J27+K25</f>
        <v>55253.49</v>
      </c>
      <c r="L26" s="50">
        <f>'Month (Million m3)'!K27+L25</f>
        <v>55403.570000000007</v>
      </c>
      <c r="M26" s="50">
        <f>'Month (Million m3)'!L27+M25</f>
        <v>195.06000000000003</v>
      </c>
      <c r="N26" s="50">
        <f>'Month (Million m3)'!M27+N25</f>
        <v>69.66</v>
      </c>
      <c r="O26" s="50">
        <f>'Month (Million m3)'!N27+O25</f>
        <v>54.760000000000005</v>
      </c>
      <c r="P26" s="50">
        <f>'Month (Million m3)'!O27+P25</f>
        <v>899.50000000000034</v>
      </c>
      <c r="Q26" s="50">
        <f>'Month (Million m3)'!P27+Q25</f>
        <v>444.51</v>
      </c>
      <c r="R26" s="50">
        <f>'Month (Million m3)'!Q27+R25</f>
        <v>53671.289999999994</v>
      </c>
      <c r="T26" s="14"/>
    </row>
    <row r="27" spans="1:37">
      <c r="A27" s="16">
        <f t="shared" si="1"/>
        <v>2009</v>
      </c>
      <c r="B27" s="14" t="s">
        <v>67</v>
      </c>
      <c r="C27" s="50">
        <f>'Month (Million m3)'!B28+C26</f>
        <v>45963.599999999991</v>
      </c>
      <c r="D27" s="50">
        <f>'Month (Million m3)'!C28+D26</f>
        <v>3844.36</v>
      </c>
      <c r="E27" s="50">
        <f>'Month (Million m3)'!D28+E26</f>
        <v>9789.7599999999984</v>
      </c>
      <c r="F27" s="50">
        <f>'Month (Million m3)'!E28+F26</f>
        <v>0</v>
      </c>
      <c r="G27" s="50">
        <f>'Month (Million m3)'!F28+G26</f>
        <v>28294.129999999997</v>
      </c>
      <c r="H27" s="50">
        <f>'Month (Million m3)'!G28+H26</f>
        <v>18504.34</v>
      </c>
      <c r="I27" s="50">
        <f>'Month (Million m3)'!H28+I26</f>
        <v>60623.56</v>
      </c>
      <c r="J27" s="50">
        <f>'Month (Million m3)'!I28+J26</f>
        <v>0</v>
      </c>
      <c r="K27" s="50">
        <f>'Month (Million m3)'!J28+K26</f>
        <v>60623.56</v>
      </c>
      <c r="L27" s="50">
        <f>'Month (Million m3)'!K28+L26</f>
        <v>60798.62000000001</v>
      </c>
      <c r="M27" s="50">
        <f>'Month (Million m3)'!L28+M26</f>
        <v>202.46000000000004</v>
      </c>
      <c r="N27" s="50">
        <f>'Month (Million m3)'!M28+N26</f>
        <v>84.97999999999999</v>
      </c>
      <c r="O27" s="50">
        <f>'Month (Million m3)'!N28+O26</f>
        <v>56.530000000000008</v>
      </c>
      <c r="P27" s="50">
        <f>'Month (Million m3)'!O28+P26</f>
        <v>984.91000000000031</v>
      </c>
      <c r="Q27" s="50">
        <f>'Month (Million m3)'!P28+Q26</f>
        <v>498.33</v>
      </c>
      <c r="R27" s="50">
        <f>'Month (Million m3)'!Q28+R26</f>
        <v>58887.759999999995</v>
      </c>
      <c r="T27" s="14"/>
      <c r="AK27" s="57"/>
    </row>
    <row r="28" spans="1:37">
      <c r="A28" s="16">
        <f t="shared" si="1"/>
        <v>2009</v>
      </c>
      <c r="B28" s="14" t="s">
        <v>68</v>
      </c>
      <c r="C28" s="50">
        <f>'Month (Million m3)'!B29+C27</f>
        <v>50904.259999999995</v>
      </c>
      <c r="D28" s="50">
        <f>'Month (Million m3)'!C29+D27</f>
        <v>4265.67</v>
      </c>
      <c r="E28" s="50">
        <f>'Month (Million m3)'!D29+E27</f>
        <v>10935.349999999999</v>
      </c>
      <c r="F28" s="50">
        <f>'Month (Million m3)'!E29+F27</f>
        <v>0</v>
      </c>
      <c r="G28" s="50">
        <f>'Month (Million m3)'!F29+G27</f>
        <v>31819.409999999996</v>
      </c>
      <c r="H28" s="50">
        <f>'Month (Million m3)'!G29+H27</f>
        <v>20884.03</v>
      </c>
      <c r="I28" s="50">
        <f>'Month (Million m3)'!H29+I27</f>
        <v>67522.61</v>
      </c>
      <c r="J28" s="50">
        <f>'Month (Million m3)'!I29+J27</f>
        <v>0</v>
      </c>
      <c r="K28" s="50">
        <f>'Month (Million m3)'!J29+K27</f>
        <v>67522.61</v>
      </c>
      <c r="L28" s="50">
        <f>'Month (Million m3)'!K29+L27</f>
        <v>67727.780000000013</v>
      </c>
      <c r="M28" s="50">
        <f>'Month (Million m3)'!L29+M27</f>
        <v>209.40000000000003</v>
      </c>
      <c r="N28" s="50">
        <f>'Month (Million m3)'!M29+N27</f>
        <v>106.17999999999999</v>
      </c>
      <c r="O28" s="50">
        <f>'Month (Million m3)'!N29+O27</f>
        <v>59.530000000000008</v>
      </c>
      <c r="P28" s="50">
        <f>'Month (Million m3)'!O29+P27</f>
        <v>1139.6500000000003</v>
      </c>
      <c r="Q28" s="50">
        <f>'Month (Million m3)'!P29+Q27</f>
        <v>580.54</v>
      </c>
      <c r="R28" s="50">
        <f>'Month (Million m3)'!Q29+R27</f>
        <v>65528.03</v>
      </c>
      <c r="T28" s="14"/>
      <c r="AK28" s="57"/>
    </row>
    <row r="29" spans="1:37">
      <c r="A29" s="16">
        <f t="shared" si="1"/>
        <v>2009</v>
      </c>
      <c r="B29" s="14" t="s">
        <v>69</v>
      </c>
      <c r="C29" s="50">
        <f>'Month (Million m3)'!B30+C28</f>
        <v>55798.759999999995</v>
      </c>
      <c r="D29" s="50">
        <f>'Month (Million m3)'!C30+D28</f>
        <v>4697.55</v>
      </c>
      <c r="E29" s="50">
        <f>'Month (Million m3)'!D30+E28</f>
        <v>11786.999999999998</v>
      </c>
      <c r="F29" s="50">
        <f>'Month (Million m3)'!E30+F28</f>
        <v>0</v>
      </c>
      <c r="G29" s="50">
        <f>'Month (Million m3)'!F30+G28</f>
        <v>36721.1</v>
      </c>
      <c r="H29" s="50">
        <f>'Month (Million m3)'!G30+H28</f>
        <v>24934.07</v>
      </c>
      <c r="I29" s="50">
        <f>'Month (Million m3)'!H30+I28</f>
        <v>76035.27</v>
      </c>
      <c r="J29" s="50">
        <f>'Month (Million m3)'!I30+J28</f>
        <v>0</v>
      </c>
      <c r="K29" s="50">
        <f>'Month (Million m3)'!J30+K28</f>
        <v>76035.27</v>
      </c>
      <c r="L29" s="50">
        <f>'Month (Million m3)'!K30+L28</f>
        <v>76281.860000000015</v>
      </c>
      <c r="M29" s="50">
        <f>'Month (Million m3)'!L30+M28</f>
        <v>225.74000000000004</v>
      </c>
      <c r="N29" s="50">
        <f>'Month (Million m3)'!M30+N28</f>
        <v>125.82999999999998</v>
      </c>
      <c r="O29" s="50">
        <f>'Month (Million m3)'!N30+O28</f>
        <v>61.030000000000008</v>
      </c>
      <c r="P29" s="50">
        <f>'Month (Million m3)'!O30+P28</f>
        <v>1146.3700000000003</v>
      </c>
      <c r="Q29" s="50">
        <f>'Month (Million m3)'!P30+Q28</f>
        <v>671.53</v>
      </c>
      <c r="R29" s="50">
        <f>'Month (Million m3)'!Q30+R28</f>
        <v>73927.45</v>
      </c>
      <c r="T29" s="14"/>
      <c r="AK29" s="57"/>
    </row>
    <row r="30" spans="1:37">
      <c r="A30" s="54">
        <f t="shared" si="1"/>
        <v>2009</v>
      </c>
      <c r="B30" s="37" t="s">
        <v>70</v>
      </c>
      <c r="C30" s="55">
        <f>'Month (Million m3)'!B31+C29</f>
        <v>61254.689999999995</v>
      </c>
      <c r="D30" s="55">
        <f>'Month (Million m3)'!C31+D29</f>
        <v>5158.3900000000003</v>
      </c>
      <c r="E30" s="55">
        <f>'Month (Million m3)'!D31+E29</f>
        <v>12551.21</v>
      </c>
      <c r="F30" s="55">
        <f>'Month (Million m3)'!E31+F29</f>
        <v>0</v>
      </c>
      <c r="G30" s="55">
        <f>'Month (Million m3)'!F31+G29</f>
        <v>42840.13</v>
      </c>
      <c r="H30" s="55">
        <f>'Month (Million m3)'!G31+H29</f>
        <v>30288.880000000001</v>
      </c>
      <c r="I30" s="55">
        <f>'Month (Million m3)'!H31+I29</f>
        <v>86385.17</v>
      </c>
      <c r="J30" s="55">
        <f>'Month (Million m3)'!I31+J29</f>
        <v>0</v>
      </c>
      <c r="K30" s="55">
        <f>'Month (Million m3)'!J31+K29</f>
        <v>86385.17</v>
      </c>
      <c r="L30" s="55">
        <f>'Month (Million m3)'!K31+L29</f>
        <v>86662.720000000016</v>
      </c>
      <c r="M30" s="55">
        <f>'Month (Million m3)'!L31+M29</f>
        <v>255.15000000000003</v>
      </c>
      <c r="N30" s="55">
        <f>'Month (Million m3)'!M31+N29</f>
        <v>151.94999999999999</v>
      </c>
      <c r="O30" s="55">
        <f>'Month (Million m3)'!N31+O29</f>
        <v>62.070000000000007</v>
      </c>
      <c r="P30" s="55">
        <f>'Month (Million m3)'!O31+P29</f>
        <v>427.41000000000031</v>
      </c>
      <c r="Q30" s="55">
        <f>'Month (Million m3)'!P31+Q29</f>
        <v>763.66</v>
      </c>
      <c r="R30" s="55">
        <f>'Month (Million m3)'!Q31+R29</f>
        <v>84852.62</v>
      </c>
      <c r="T30" s="14"/>
      <c r="AK30" s="58"/>
    </row>
    <row r="31" spans="1:37">
      <c r="A31" s="16">
        <f>A19+1</f>
        <v>2010</v>
      </c>
      <c r="B31" s="14" t="s">
        <v>59</v>
      </c>
      <c r="C31" s="50">
        <f>'Month (Million m3)'!B32</f>
        <v>5417.46</v>
      </c>
      <c r="D31" s="50">
        <f>'Month (Million m3)'!C32</f>
        <v>473.38</v>
      </c>
      <c r="E31" s="50">
        <f>'Month (Million m3)'!D32</f>
        <v>839.25</v>
      </c>
      <c r="F31" s="50">
        <f>'Month (Million m3)'!E32</f>
        <v>0</v>
      </c>
      <c r="G31" s="50">
        <f>'Month (Million m3)'!F32</f>
        <v>6385.02</v>
      </c>
      <c r="H31" s="50">
        <f>'Month (Million m3)'!G32</f>
        <v>5545.77</v>
      </c>
      <c r="I31" s="50">
        <f>'Month (Million m3)'!H32</f>
        <v>10489.84</v>
      </c>
      <c r="J31" s="50">
        <f>'Month (Million m3)'!I32</f>
        <v>0</v>
      </c>
      <c r="K31" s="50">
        <f>'Month (Million m3)'!J32</f>
        <v>10489.84</v>
      </c>
      <c r="L31" s="50">
        <f>'Month (Million m3)'!K32</f>
        <v>10514.48</v>
      </c>
      <c r="M31" s="50">
        <f>'Month (Million m3)'!L32</f>
        <v>50.85</v>
      </c>
      <c r="N31" s="50">
        <f>'Month (Million m3)'!M32</f>
        <v>24.2</v>
      </c>
      <c r="O31" s="50">
        <f>'Month (Million m3)'!N32</f>
        <v>1.28</v>
      </c>
      <c r="P31" s="50">
        <f>'Month (Million m3)'!O32</f>
        <v>-1568.39</v>
      </c>
      <c r="Q31" s="50">
        <f>'Month (Million m3)'!P32</f>
        <v>81.28</v>
      </c>
      <c r="R31" s="50">
        <f>'Month (Million m3)'!Q32</f>
        <v>11901.19</v>
      </c>
      <c r="T31" s="57"/>
      <c r="U31" s="57"/>
      <c r="V31" s="57"/>
      <c r="W31" s="57"/>
      <c r="X31" s="57"/>
      <c r="Y31" s="57"/>
      <c r="Z31" s="57"/>
      <c r="AA31" s="57"/>
      <c r="AB31" s="57"/>
      <c r="AC31" s="57"/>
      <c r="AD31" s="57"/>
      <c r="AE31" s="57"/>
      <c r="AF31" s="57"/>
      <c r="AG31" s="57"/>
      <c r="AH31" s="57"/>
      <c r="AI31" s="57"/>
      <c r="AJ31" s="57"/>
      <c r="AK31" s="57"/>
    </row>
    <row r="32" spans="1:37">
      <c r="A32" s="16">
        <f>A31</f>
        <v>2010</v>
      </c>
      <c r="B32" s="14" t="s">
        <v>60</v>
      </c>
      <c r="C32" s="50">
        <f>'Month (Million m3)'!B33+C31</f>
        <v>10386.1</v>
      </c>
      <c r="D32" s="50">
        <f>'Month (Million m3)'!C33+D31</f>
        <v>846.35</v>
      </c>
      <c r="E32" s="50">
        <f>'Month (Million m3)'!D33+E31</f>
        <v>1480.2</v>
      </c>
      <c r="F32" s="50">
        <f>'Month (Million m3)'!E33+F31</f>
        <v>0</v>
      </c>
      <c r="G32" s="50">
        <f>'Month (Million m3)'!F33+G31</f>
        <v>11798.53</v>
      </c>
      <c r="H32" s="50">
        <f>'Month (Million m3)'!G33+H31</f>
        <v>10318.330000000002</v>
      </c>
      <c r="I32" s="50">
        <f>'Month (Million m3)'!H33+I31</f>
        <v>19858.07</v>
      </c>
      <c r="J32" s="50">
        <f>'Month (Million m3)'!I33+J31</f>
        <v>0</v>
      </c>
      <c r="K32" s="50">
        <f>'Month (Million m3)'!J33+K31</f>
        <v>19858.07</v>
      </c>
      <c r="L32" s="50">
        <f>'Month (Million m3)'!K33+L31</f>
        <v>19896.46</v>
      </c>
      <c r="M32" s="50">
        <f>'Month (Million m3)'!L33+M31</f>
        <v>88.210000000000008</v>
      </c>
      <c r="N32" s="50">
        <f>'Month (Million m3)'!M33+N31</f>
        <v>45.28</v>
      </c>
      <c r="O32" s="50">
        <f>'Month (Million m3)'!N33+O31</f>
        <v>2.44</v>
      </c>
      <c r="P32" s="50">
        <f>'Month (Million m3)'!O33+P31</f>
        <v>-2682.91</v>
      </c>
      <c r="Q32" s="50">
        <f>'Month (Million m3)'!P33+Q31</f>
        <v>203.85</v>
      </c>
      <c r="R32" s="50">
        <f>'Month (Million m3)'!Q33+R31</f>
        <v>22194.61</v>
      </c>
      <c r="T32" s="57"/>
      <c r="U32" s="57"/>
      <c r="V32" s="57"/>
      <c r="W32" s="57"/>
      <c r="X32" s="57"/>
      <c r="Y32" s="57"/>
      <c r="Z32" s="57"/>
      <c r="AA32" s="57"/>
      <c r="AB32" s="57"/>
      <c r="AC32" s="57"/>
      <c r="AD32" s="57"/>
      <c r="AE32" s="57"/>
      <c r="AF32" s="57"/>
      <c r="AG32" s="57"/>
      <c r="AH32" s="57"/>
      <c r="AI32" s="57"/>
      <c r="AJ32" s="57"/>
    </row>
    <row r="33" spans="1:36">
      <c r="A33" s="16">
        <f t="shared" ref="A33:A42" si="2">A32</f>
        <v>2010</v>
      </c>
      <c r="B33" s="14" t="s">
        <v>61</v>
      </c>
      <c r="C33" s="50">
        <f>'Month (Million m3)'!B34+C32</f>
        <v>16070.91</v>
      </c>
      <c r="D33" s="50">
        <f>'Month (Million m3)'!C34+D32</f>
        <v>1351.69</v>
      </c>
      <c r="E33" s="50">
        <f>'Month (Million m3)'!D34+E32</f>
        <v>2569.21</v>
      </c>
      <c r="F33" s="50">
        <f>'Month (Million m3)'!E34+F32</f>
        <v>0</v>
      </c>
      <c r="G33" s="50">
        <f>'Month (Million m3)'!F34+G32</f>
        <v>17319.440000000002</v>
      </c>
      <c r="H33" s="50">
        <f>'Month (Million m3)'!G34+H32</f>
        <v>14750.220000000001</v>
      </c>
      <c r="I33" s="50">
        <f>'Month (Million m3)'!H34+I32</f>
        <v>29469.43</v>
      </c>
      <c r="J33" s="50">
        <f>'Month (Million m3)'!I34+J32</f>
        <v>0</v>
      </c>
      <c r="K33" s="50">
        <f>'Month (Million m3)'!J34+K32</f>
        <v>29469.43</v>
      </c>
      <c r="L33" s="50">
        <f>'Month (Million m3)'!K34+L32</f>
        <v>29524.62</v>
      </c>
      <c r="M33" s="50">
        <f>'Month (Million m3)'!L34+M32</f>
        <v>125.49000000000001</v>
      </c>
      <c r="N33" s="50">
        <f>'Month (Million m3)'!M34+N32</f>
        <v>66</v>
      </c>
      <c r="O33" s="50">
        <f>'Month (Million m3)'!N34+O32</f>
        <v>6.1400000000000006</v>
      </c>
      <c r="P33" s="50">
        <f>'Month (Million m3)'!O34+P32</f>
        <v>-2964.16</v>
      </c>
      <c r="Q33" s="50">
        <f>'Month (Million m3)'!P34+Q32</f>
        <v>336.98</v>
      </c>
      <c r="R33" s="50">
        <f>'Month (Million m3)'!Q34+R32</f>
        <v>31888.620000000003</v>
      </c>
      <c r="T33" s="57"/>
      <c r="U33" s="57"/>
      <c r="V33" s="57"/>
      <c r="W33" s="57"/>
      <c r="X33" s="57"/>
      <c r="Y33" s="57"/>
      <c r="Z33" s="57"/>
      <c r="AA33" s="57"/>
      <c r="AB33" s="57"/>
      <c r="AC33" s="57"/>
      <c r="AD33" s="57"/>
      <c r="AE33" s="57"/>
      <c r="AF33" s="57"/>
      <c r="AG33" s="57"/>
      <c r="AH33" s="57"/>
      <c r="AI33" s="57"/>
      <c r="AJ33" s="57"/>
    </row>
    <row r="34" spans="1:36">
      <c r="A34" s="16">
        <f t="shared" si="2"/>
        <v>2010</v>
      </c>
      <c r="B34" s="14" t="s">
        <v>62</v>
      </c>
      <c r="C34" s="50">
        <f>'Month (Million m3)'!B35+C33</f>
        <v>21504.14</v>
      </c>
      <c r="D34" s="50">
        <f>'Month (Million m3)'!C35+D33</f>
        <v>1853.83</v>
      </c>
      <c r="E34" s="50">
        <f>'Month (Million m3)'!D35+E33</f>
        <v>3986.83</v>
      </c>
      <c r="F34" s="50">
        <f>'Month (Million m3)'!E35+F33</f>
        <v>0</v>
      </c>
      <c r="G34" s="50">
        <f>'Month (Million m3)'!F35+G33</f>
        <v>21738.980000000003</v>
      </c>
      <c r="H34" s="50">
        <f>'Month (Million m3)'!G35+H33</f>
        <v>17752.13</v>
      </c>
      <c r="I34" s="50">
        <f>'Month (Million m3)'!H35+I33</f>
        <v>37402.43</v>
      </c>
      <c r="J34" s="50">
        <f>'Month (Million m3)'!I35+J33</f>
        <v>0</v>
      </c>
      <c r="K34" s="50">
        <f>'Month (Million m3)'!J35+K33</f>
        <v>37402.43</v>
      </c>
      <c r="L34" s="50">
        <f>'Month (Million m3)'!K35+L33</f>
        <v>37473.74</v>
      </c>
      <c r="M34" s="50">
        <f>'Month (Million m3)'!L35+M33</f>
        <v>148.36000000000001</v>
      </c>
      <c r="N34" s="50">
        <f>'Month (Million m3)'!M35+N33</f>
        <v>92.78</v>
      </c>
      <c r="O34" s="50">
        <f>'Month (Million m3)'!N35+O33</f>
        <v>15.34</v>
      </c>
      <c r="P34" s="50">
        <f>'Month (Million m3)'!O35+P33</f>
        <v>-2357.79</v>
      </c>
      <c r="Q34" s="50">
        <f>'Month (Million m3)'!P35+Q33</f>
        <v>443.68</v>
      </c>
      <c r="R34" s="50">
        <f>'Month (Million m3)'!Q35+R33</f>
        <v>39039.19</v>
      </c>
      <c r="T34" s="58"/>
      <c r="U34" s="58"/>
      <c r="V34" s="58"/>
      <c r="W34" s="58"/>
      <c r="X34" s="58"/>
      <c r="Y34" s="58"/>
      <c r="Z34" s="58"/>
      <c r="AA34" s="58"/>
      <c r="AB34" s="58"/>
      <c r="AC34" s="58"/>
      <c r="AD34" s="58"/>
      <c r="AE34" s="58"/>
      <c r="AF34" s="58"/>
      <c r="AG34" s="58"/>
      <c r="AH34" s="58"/>
      <c r="AI34" s="58"/>
      <c r="AJ34" s="58"/>
    </row>
    <row r="35" spans="1:36">
      <c r="A35" s="16">
        <f t="shared" si="2"/>
        <v>2010</v>
      </c>
      <c r="B35" s="14" t="s">
        <v>63</v>
      </c>
      <c r="C35" s="50">
        <f>'Month (Million m3)'!B36+C34</f>
        <v>26880.36</v>
      </c>
      <c r="D35" s="50">
        <f>'Month (Million m3)'!C36+D34</f>
        <v>2323.15</v>
      </c>
      <c r="E35" s="50">
        <f>'Month (Million m3)'!D36+E34</f>
        <v>5866.25</v>
      </c>
      <c r="F35" s="50">
        <f>'Month (Million m3)'!E36+F34</f>
        <v>0</v>
      </c>
      <c r="G35" s="50">
        <f>'Month (Million m3)'!F36+G34</f>
        <v>25911.010000000002</v>
      </c>
      <c r="H35" s="50">
        <f>'Month (Million m3)'!G36+H34</f>
        <v>20044.740000000002</v>
      </c>
      <c r="I35" s="50">
        <f>'Month (Million m3)'!H36+I34</f>
        <v>44601.94</v>
      </c>
      <c r="J35" s="50">
        <f>'Month (Million m3)'!I36+J34</f>
        <v>0</v>
      </c>
      <c r="K35" s="50">
        <f>'Month (Million m3)'!J36+K34</f>
        <v>44601.94</v>
      </c>
      <c r="L35" s="50">
        <f>'Month (Million m3)'!K36+L34</f>
        <v>44696.57</v>
      </c>
      <c r="M35" s="50">
        <f>'Month (Million m3)'!L36+M34</f>
        <v>170.34</v>
      </c>
      <c r="N35" s="50">
        <f>'Month (Million m3)'!M36+N34</f>
        <v>117.81</v>
      </c>
      <c r="O35" s="50">
        <f>'Month (Million m3)'!N36+O34</f>
        <v>22.52</v>
      </c>
      <c r="P35" s="50">
        <f>'Month (Million m3)'!O36+P34</f>
        <v>-1756.28</v>
      </c>
      <c r="Q35" s="50">
        <f>'Month (Million m3)'!P36+Q34</f>
        <v>523.77</v>
      </c>
      <c r="R35" s="50">
        <f>'Month (Million m3)'!Q36+R34</f>
        <v>45501.58</v>
      </c>
      <c r="T35" s="57"/>
      <c r="U35" s="57"/>
      <c r="V35" s="57"/>
      <c r="W35" s="57"/>
      <c r="X35" s="57"/>
      <c r="Y35" s="57"/>
      <c r="Z35" s="57"/>
      <c r="AA35" s="57"/>
      <c r="AB35" s="57"/>
      <c r="AC35" s="57"/>
      <c r="AD35" s="57"/>
      <c r="AE35" s="57"/>
      <c r="AF35" s="57"/>
      <c r="AG35" s="57"/>
      <c r="AH35" s="57"/>
      <c r="AI35" s="57"/>
      <c r="AJ35" s="57"/>
    </row>
    <row r="36" spans="1:36">
      <c r="A36" s="16">
        <f t="shared" si="2"/>
        <v>2010</v>
      </c>
      <c r="B36" s="14" t="s">
        <v>64</v>
      </c>
      <c r="C36" s="50">
        <f>'Month (Million m3)'!B37+C35</f>
        <v>31377.920000000002</v>
      </c>
      <c r="D36" s="50">
        <f>'Month (Million m3)'!C37+D35</f>
        <v>2722.3900000000003</v>
      </c>
      <c r="E36" s="50">
        <f>'Month (Million m3)'!D37+E35</f>
        <v>7825.26</v>
      </c>
      <c r="F36" s="50">
        <f>'Month (Million m3)'!E37+F35</f>
        <v>0</v>
      </c>
      <c r="G36" s="50">
        <f>'Month (Million m3)'!F37+G35</f>
        <v>29518</v>
      </c>
      <c r="H36" s="50">
        <f>'Month (Million m3)'!G37+H35</f>
        <v>21692.720000000001</v>
      </c>
      <c r="I36" s="50">
        <f>'Month (Million m3)'!H37+I35</f>
        <v>50348.23</v>
      </c>
      <c r="J36" s="50">
        <f>'Month (Million m3)'!I37+J35</f>
        <v>0</v>
      </c>
      <c r="K36" s="50">
        <f>'Month (Million m3)'!J37+K35</f>
        <v>50348.23</v>
      </c>
      <c r="L36" s="50">
        <f>'Month (Million m3)'!K37+L35</f>
        <v>50458.400000000001</v>
      </c>
      <c r="M36" s="50">
        <f>'Month (Million m3)'!L37+M35</f>
        <v>189.77</v>
      </c>
      <c r="N36" s="50">
        <f>'Month (Million m3)'!M37+N35</f>
        <v>132.61000000000001</v>
      </c>
      <c r="O36" s="50">
        <f>'Month (Million m3)'!N37+O35</f>
        <v>33.869999999999997</v>
      </c>
      <c r="P36" s="50">
        <f>'Month (Million m3)'!O37+P35</f>
        <v>-978.24</v>
      </c>
      <c r="Q36" s="50">
        <f>'Month (Million m3)'!P37+Q35</f>
        <v>592.49</v>
      </c>
      <c r="R36" s="50">
        <f>'Month (Million m3)'!Q37+R35</f>
        <v>50356.3</v>
      </c>
      <c r="T36" s="14"/>
    </row>
    <row r="37" spans="1:36">
      <c r="A37" s="16">
        <f t="shared" si="2"/>
        <v>2010</v>
      </c>
      <c r="B37" s="14" t="s">
        <v>65</v>
      </c>
      <c r="C37" s="50">
        <f>'Month (Million m3)'!B38+C36</f>
        <v>35769.910000000003</v>
      </c>
      <c r="D37" s="50">
        <f>'Month (Million m3)'!C38+D36</f>
        <v>3108.8</v>
      </c>
      <c r="E37" s="50">
        <f>'Month (Million m3)'!D38+E36</f>
        <v>9628.99</v>
      </c>
      <c r="F37" s="50">
        <f>'Month (Million m3)'!E38+F36</f>
        <v>0</v>
      </c>
      <c r="G37" s="50">
        <f>'Month (Million m3)'!F38+G36</f>
        <v>32368.22</v>
      </c>
      <c r="H37" s="50">
        <f>'Month (Million m3)'!G38+H36</f>
        <v>22739.200000000001</v>
      </c>
      <c r="I37" s="50">
        <f>'Month (Million m3)'!H38+I36</f>
        <v>55400.29</v>
      </c>
      <c r="J37" s="50">
        <f>'Month (Million m3)'!I38+J36</f>
        <v>0</v>
      </c>
      <c r="K37" s="50">
        <f>'Month (Million m3)'!J38+K36</f>
        <v>55400.29</v>
      </c>
      <c r="L37" s="50">
        <f>'Month (Million m3)'!K38+L36</f>
        <v>55523.23</v>
      </c>
      <c r="M37" s="50">
        <f>'Month (Million m3)'!L38+M36</f>
        <v>203.13</v>
      </c>
      <c r="N37" s="50">
        <f>'Month (Million m3)'!M38+N36</f>
        <v>147.87</v>
      </c>
      <c r="O37" s="50">
        <f>'Month (Million m3)'!N38+O36</f>
        <v>44.47</v>
      </c>
      <c r="P37" s="50">
        <f>'Month (Million m3)'!O38+P36</f>
        <v>-429.94000000000005</v>
      </c>
      <c r="Q37" s="50">
        <f>'Month (Million m3)'!P38+Q36</f>
        <v>652</v>
      </c>
      <c r="R37" s="50">
        <f>'Month (Million m3)'!Q38+R36</f>
        <v>54759.44</v>
      </c>
      <c r="T37" s="14"/>
    </row>
    <row r="38" spans="1:36" ht="15">
      <c r="A38" s="16">
        <f t="shared" si="2"/>
        <v>2010</v>
      </c>
      <c r="B38" s="14" t="s">
        <v>66</v>
      </c>
      <c r="C38" s="50">
        <f>'Month (Million m3)'!B39+C37</f>
        <v>39835.160000000003</v>
      </c>
      <c r="D38" s="50">
        <f>'Month (Million m3)'!C39+D37</f>
        <v>3499.15</v>
      </c>
      <c r="E38" s="50">
        <f>'Month (Million m3)'!D39+E37</f>
        <v>11182.36</v>
      </c>
      <c r="F38" s="50">
        <f>'Month (Million m3)'!E39+F37</f>
        <v>0</v>
      </c>
      <c r="G38" s="50">
        <f>'Month (Million m3)'!F39+G37</f>
        <v>35551.72</v>
      </c>
      <c r="H38" s="50">
        <f>'Month (Million m3)'!G39+H37</f>
        <v>24369.32</v>
      </c>
      <c r="I38" s="50">
        <f>'Month (Million m3)'!H39+I37</f>
        <v>60705.32</v>
      </c>
      <c r="J38" s="50">
        <f>'Month (Million m3)'!I39+J37</f>
        <v>0</v>
      </c>
      <c r="K38" s="50">
        <f>'Month (Million m3)'!J39+K37</f>
        <v>60705.32</v>
      </c>
      <c r="L38" s="50">
        <f>'Month (Million m3)'!K39+L37</f>
        <v>60851.170000000006</v>
      </c>
      <c r="M38" s="50">
        <f>'Month (Million m3)'!L39+M37</f>
        <v>211.25</v>
      </c>
      <c r="N38" s="50">
        <f>'Month (Million m3)'!M39+N37</f>
        <v>169.67000000000002</v>
      </c>
      <c r="O38" s="50">
        <f>'Month (Million m3)'!N39+O37</f>
        <v>51.68</v>
      </c>
      <c r="P38" s="50">
        <f>'Month (Million m3)'!O39+P37</f>
        <v>34.369999999999948</v>
      </c>
      <c r="Q38" s="50">
        <f>'Month (Million m3)'!P39+Q37</f>
        <v>706.44</v>
      </c>
      <c r="R38" s="50">
        <f>'Month (Million m3)'!Q39+R37</f>
        <v>59509.78</v>
      </c>
      <c r="T38" s="14"/>
      <c r="W38" s="53"/>
    </row>
    <row r="39" spans="1:36" ht="15">
      <c r="A39" s="16">
        <f t="shared" si="2"/>
        <v>2010</v>
      </c>
      <c r="B39" s="14" t="s">
        <v>67</v>
      </c>
      <c r="C39" s="50">
        <f>'Month (Million m3)'!B40+C38</f>
        <v>44020.73</v>
      </c>
      <c r="D39" s="50">
        <f>'Month (Million m3)'!C40+D38</f>
        <v>3882.2400000000002</v>
      </c>
      <c r="E39" s="50">
        <f>'Month (Million m3)'!D40+E38</f>
        <v>12295.25</v>
      </c>
      <c r="F39" s="50">
        <f>'Month (Million m3)'!E40+F38</f>
        <v>0</v>
      </c>
      <c r="G39" s="50">
        <f>'Month (Million m3)'!F40+G38</f>
        <v>38325.65</v>
      </c>
      <c r="H39" s="50">
        <f>'Month (Million m3)'!G40+H38</f>
        <v>26030.36</v>
      </c>
      <c r="I39" s="50">
        <f>'Month (Million m3)'!H40+I38</f>
        <v>66168.84</v>
      </c>
      <c r="J39" s="50">
        <f>'Month (Million m3)'!I40+J38</f>
        <v>0</v>
      </c>
      <c r="K39" s="50">
        <f>'Month (Million m3)'!J40+K38</f>
        <v>66168.84</v>
      </c>
      <c r="L39" s="50">
        <f>'Month (Million m3)'!K40+L38</f>
        <v>66339.48000000001</v>
      </c>
      <c r="M39" s="50">
        <f>'Month (Million m3)'!L40+M38</f>
        <v>219.31</v>
      </c>
      <c r="N39" s="50">
        <f>'Month (Million m3)'!M40+N38</f>
        <v>192.85000000000002</v>
      </c>
      <c r="O39" s="50">
        <f>'Month (Million m3)'!N40+O38</f>
        <v>53.47</v>
      </c>
      <c r="P39" s="50">
        <f>'Month (Million m3)'!O40+P38</f>
        <v>278.77999999999997</v>
      </c>
      <c r="Q39" s="50">
        <f>'Month (Million m3)'!P40+Q38</f>
        <v>755.37</v>
      </c>
      <c r="R39" s="50">
        <f>'Month (Million m3)'!Q40+R38</f>
        <v>64648.86</v>
      </c>
      <c r="T39" s="14"/>
      <c r="W39" s="53"/>
    </row>
    <row r="40" spans="1:36">
      <c r="A40" s="16">
        <f t="shared" si="2"/>
        <v>2010</v>
      </c>
      <c r="B40" s="14" t="s">
        <v>68</v>
      </c>
      <c r="C40" s="50">
        <f>'Month (Million m3)'!B41+C39</f>
        <v>48697.39</v>
      </c>
      <c r="D40" s="50">
        <f>'Month (Million m3)'!C41+D39</f>
        <v>4293.4800000000005</v>
      </c>
      <c r="E40" s="50">
        <f>'Month (Million m3)'!D41+E39</f>
        <v>14304.44</v>
      </c>
      <c r="F40" s="50">
        <f>'Month (Million m3)'!E41+F39</f>
        <v>0</v>
      </c>
      <c r="G40" s="50">
        <f>'Month (Million m3)'!F41+G39</f>
        <v>43005.3</v>
      </c>
      <c r="H40" s="50">
        <f>'Month (Million m3)'!G41+H39</f>
        <v>28700.82</v>
      </c>
      <c r="I40" s="50">
        <f>'Month (Million m3)'!H41+I39</f>
        <v>73104.72</v>
      </c>
      <c r="J40" s="50">
        <f>'Month (Million m3)'!I41+J39</f>
        <v>0</v>
      </c>
      <c r="K40" s="50">
        <f>'Month (Million m3)'!J41+K39</f>
        <v>73104.72</v>
      </c>
      <c r="L40" s="50">
        <f>'Month (Million m3)'!K41+L39</f>
        <v>73304.780000000013</v>
      </c>
      <c r="M40" s="50">
        <f>'Month (Million m3)'!L41+M39</f>
        <v>235.93</v>
      </c>
      <c r="N40" s="50">
        <f>'Month (Million m3)'!M41+N39</f>
        <v>218.90000000000003</v>
      </c>
      <c r="O40" s="50">
        <f>'Month (Million m3)'!N41+O39</f>
        <v>56.58</v>
      </c>
      <c r="P40" s="50">
        <f>'Month (Million m3)'!O41+P39</f>
        <v>351.87</v>
      </c>
      <c r="Q40" s="50">
        <f>'Month (Million m3)'!P41+Q39</f>
        <v>812.01</v>
      </c>
      <c r="R40" s="50">
        <f>'Month (Million m3)'!Q41+R39</f>
        <v>71412.84</v>
      </c>
      <c r="T40" s="14"/>
    </row>
    <row r="41" spans="1:36">
      <c r="A41" s="16">
        <f t="shared" si="2"/>
        <v>2010</v>
      </c>
      <c r="B41" s="14" t="s">
        <v>69</v>
      </c>
      <c r="C41" s="50">
        <f>'Month (Million m3)'!B42+C40</f>
        <v>53269.53</v>
      </c>
      <c r="D41" s="50">
        <f>'Month (Million m3)'!C42+D40</f>
        <v>4708.3700000000008</v>
      </c>
      <c r="E41" s="50">
        <f>'Month (Million m3)'!D42+E40</f>
        <v>15308.95</v>
      </c>
      <c r="F41" s="50">
        <f>'Month (Million m3)'!E42+F40</f>
        <v>0</v>
      </c>
      <c r="G41" s="50">
        <f>'Month (Million m3)'!F42+G40</f>
        <v>48671.87</v>
      </c>
      <c r="H41" s="50">
        <f>'Month (Million m3)'!G42+H40</f>
        <v>33362.879999999997</v>
      </c>
      <c r="I41" s="50">
        <f>'Month (Million m3)'!H42+I40</f>
        <v>81924.03</v>
      </c>
      <c r="J41" s="50">
        <f>'Month (Million m3)'!I42+J40</f>
        <v>0</v>
      </c>
      <c r="K41" s="50">
        <f>'Month (Million m3)'!J42+K40</f>
        <v>81924.03</v>
      </c>
      <c r="L41" s="50">
        <f>'Month (Million m3)'!K42+L40</f>
        <v>82163.440000000017</v>
      </c>
      <c r="M41" s="50">
        <f>'Month (Million m3)'!L42+M40</f>
        <v>256.48</v>
      </c>
      <c r="N41" s="50">
        <f>'Month (Million m3)'!M42+N40</f>
        <v>247.17000000000004</v>
      </c>
      <c r="O41" s="50">
        <f>'Month (Million m3)'!N42+O40</f>
        <v>58.97</v>
      </c>
      <c r="P41" s="50">
        <f>'Month (Million m3)'!O42+P40</f>
        <v>-90.45999999999998</v>
      </c>
      <c r="Q41" s="50">
        <f>'Month (Million m3)'!P42+Q40</f>
        <v>874.81999999999994</v>
      </c>
      <c r="R41" s="50">
        <f>'Month (Million m3)'!Q42+R40</f>
        <v>80571.76999999999</v>
      </c>
      <c r="T41" s="14"/>
    </row>
    <row r="42" spans="1:36">
      <c r="A42" s="54">
        <f t="shared" si="2"/>
        <v>2010</v>
      </c>
      <c r="B42" s="37" t="s">
        <v>70</v>
      </c>
      <c r="C42" s="55">
        <f>'Month (Million m3)'!B43+C41</f>
        <v>57863.21</v>
      </c>
      <c r="D42" s="55">
        <f>'Month (Million m3)'!C43+D41</f>
        <v>5180.9600000000009</v>
      </c>
      <c r="E42" s="55">
        <f>'Month (Million m3)'!D43+E41</f>
        <v>15983.83</v>
      </c>
      <c r="F42" s="55">
        <f>'Month (Million m3)'!E43+F41</f>
        <v>0</v>
      </c>
      <c r="G42" s="55">
        <f>'Month (Million m3)'!F43+G41</f>
        <v>55889.310000000005</v>
      </c>
      <c r="H42" s="55">
        <f>'Month (Million m3)'!G43+H41</f>
        <v>39905.439999999995</v>
      </c>
      <c r="I42" s="55">
        <f>'Month (Million m3)'!H43+I41</f>
        <v>92587.68</v>
      </c>
      <c r="J42" s="55">
        <f>'Month (Million m3)'!I43+J41</f>
        <v>0</v>
      </c>
      <c r="K42" s="55">
        <f>'Month (Million m3)'!J43+K41</f>
        <v>92587.68</v>
      </c>
      <c r="L42" s="55">
        <f>'Month (Million m3)'!K43+L41</f>
        <v>92861.49000000002</v>
      </c>
      <c r="M42" s="55">
        <f>'Month (Million m3)'!L43+M41</f>
        <v>291.79000000000002</v>
      </c>
      <c r="N42" s="55">
        <f>'Month (Million m3)'!M43+N41</f>
        <v>280.02000000000004</v>
      </c>
      <c r="O42" s="55">
        <f>'Month (Million m3)'!N43+O41</f>
        <v>60.54</v>
      </c>
      <c r="P42" s="55">
        <f>'Month (Million m3)'!O43+P41</f>
        <v>-1400.21</v>
      </c>
      <c r="Q42" s="55">
        <f>'Month (Million m3)'!P43+Q41</f>
        <v>924.9899999999999</v>
      </c>
      <c r="R42" s="55">
        <f>'Month (Million m3)'!Q43+R41</f>
        <v>92427.12</v>
      </c>
      <c r="T42" s="14"/>
    </row>
    <row r="43" spans="1:36">
      <c r="A43" s="16">
        <f>A31+1</f>
        <v>2011</v>
      </c>
      <c r="B43" s="14" t="s">
        <v>59</v>
      </c>
      <c r="C43" s="50">
        <f>'Month (Million m3)'!B44</f>
        <v>4746.16</v>
      </c>
      <c r="D43" s="50">
        <f>'Month (Million m3)'!C44</f>
        <v>448.19</v>
      </c>
      <c r="E43" s="50">
        <f>'Month (Million m3)'!D44</f>
        <v>742.62</v>
      </c>
      <c r="F43" s="50">
        <f>'Month (Million m3)'!E44</f>
        <v>0</v>
      </c>
      <c r="G43" s="50">
        <f>'Month (Million m3)'!F44</f>
        <v>6535.25</v>
      </c>
      <c r="H43" s="50">
        <f>'Month (Million m3)'!G44</f>
        <v>5792.63</v>
      </c>
      <c r="I43" s="50">
        <f>'Month (Million m3)'!H44</f>
        <v>10090.6</v>
      </c>
      <c r="J43" s="50">
        <f>'Month (Million m3)'!I44</f>
        <v>0</v>
      </c>
      <c r="K43" s="50">
        <f>'Month (Million m3)'!J44</f>
        <v>10090.6</v>
      </c>
      <c r="L43" s="50">
        <f>'Month (Million m3)'!K44</f>
        <v>10134.1</v>
      </c>
      <c r="M43" s="50">
        <f>'Month (Million m3)'!L44</f>
        <v>25.71</v>
      </c>
      <c r="N43" s="50">
        <f>'Month (Million m3)'!M44</f>
        <v>38.06</v>
      </c>
      <c r="O43" s="50">
        <f>'Month (Million m3)'!N44</f>
        <v>2.83</v>
      </c>
      <c r="P43" s="50">
        <f>'Month (Million m3)'!O44</f>
        <v>-525.87</v>
      </c>
      <c r="Q43" s="50">
        <f>'Month (Million m3)'!P44</f>
        <v>55.79</v>
      </c>
      <c r="R43" s="50">
        <f>'Month (Million m3)'!Q44</f>
        <v>10499.7</v>
      </c>
      <c r="T43" s="14"/>
    </row>
    <row r="44" spans="1:36">
      <c r="A44" s="16">
        <f>A43</f>
        <v>2011</v>
      </c>
      <c r="B44" s="14" t="s">
        <v>60</v>
      </c>
      <c r="C44" s="50">
        <f>'Month (Million m3)'!B45+C43</f>
        <v>8877.14</v>
      </c>
      <c r="D44" s="50">
        <f>'Month (Million m3)'!C45+D43</f>
        <v>828.81999999999994</v>
      </c>
      <c r="E44" s="50">
        <f>'Month (Million m3)'!D45+E43</f>
        <v>1471.74</v>
      </c>
      <c r="F44" s="50">
        <f>'Month (Million m3)'!E45+F43</f>
        <v>0</v>
      </c>
      <c r="G44" s="50">
        <f>'Month (Million m3)'!F45+G43</f>
        <v>11639.43</v>
      </c>
      <c r="H44" s="50">
        <f>'Month (Million m3)'!G45+H43</f>
        <v>10167.69</v>
      </c>
      <c r="I44" s="50">
        <f>'Month (Million m3)'!H45+I43</f>
        <v>18216.02</v>
      </c>
      <c r="J44" s="50">
        <f>'Month (Million m3)'!I45+J43</f>
        <v>0</v>
      </c>
      <c r="K44" s="50">
        <f>'Month (Million m3)'!J45+K43</f>
        <v>18216.02</v>
      </c>
      <c r="L44" s="50">
        <f>'Month (Million m3)'!K45+L43</f>
        <v>18304.53</v>
      </c>
      <c r="M44" s="50">
        <f>'Month (Million m3)'!L45+M43</f>
        <v>41.120000000000005</v>
      </c>
      <c r="N44" s="50">
        <f>'Month (Million m3)'!M45+N43</f>
        <v>69.38</v>
      </c>
      <c r="O44" s="50">
        <f>'Month (Million m3)'!N45+O43</f>
        <v>4.22</v>
      </c>
      <c r="P44" s="50">
        <f>'Month (Million m3)'!O45+P43</f>
        <v>-834.13</v>
      </c>
      <c r="Q44" s="50">
        <f>'Month (Million m3)'!P45+Q43</f>
        <v>119.41</v>
      </c>
      <c r="R44" s="50">
        <f>'Month (Million m3)'!Q45+R43</f>
        <v>18835.480000000003</v>
      </c>
      <c r="T44" s="14"/>
    </row>
    <row r="45" spans="1:36">
      <c r="A45" s="16">
        <f t="shared" ref="A45:A54" si="3">A44</f>
        <v>2011</v>
      </c>
      <c r="B45" s="14" t="s">
        <v>61</v>
      </c>
      <c r="C45" s="50">
        <f>'Month (Million m3)'!B46+C44</f>
        <v>13282.11</v>
      </c>
      <c r="D45" s="50">
        <f>'Month (Million m3)'!C46+D44</f>
        <v>1269.8999999999999</v>
      </c>
      <c r="E45" s="50">
        <f>'Month (Million m3)'!D46+E44</f>
        <v>2193.5100000000002</v>
      </c>
      <c r="F45" s="50">
        <f>'Month (Million m3)'!E46+F44</f>
        <v>0</v>
      </c>
      <c r="G45" s="50">
        <f>'Month (Million m3)'!F46+G44</f>
        <v>17008.599999999999</v>
      </c>
      <c r="H45" s="50">
        <f>'Month (Million m3)'!G46+H44</f>
        <v>14815.09</v>
      </c>
      <c r="I45" s="50">
        <f>'Month (Million m3)'!H46+I44</f>
        <v>26827.32</v>
      </c>
      <c r="J45" s="50">
        <f>'Month (Million m3)'!I46+J44</f>
        <v>0</v>
      </c>
      <c r="K45" s="50">
        <f>'Month (Million m3)'!J46+K44</f>
        <v>26827.32</v>
      </c>
      <c r="L45" s="50">
        <f>'Month (Million m3)'!K46+L44</f>
        <v>26962.019999999997</v>
      </c>
      <c r="M45" s="50">
        <f>'Month (Million m3)'!L46+M44</f>
        <v>59.620000000000005</v>
      </c>
      <c r="N45" s="50">
        <f>'Month (Million m3)'!M46+N44</f>
        <v>107.69</v>
      </c>
      <c r="O45" s="50">
        <f>'Month (Million m3)'!N46+O44</f>
        <v>10.02</v>
      </c>
      <c r="P45" s="50">
        <f>'Month (Million m3)'!O46+P44</f>
        <v>-620.52</v>
      </c>
      <c r="Q45" s="50">
        <f>'Month (Million m3)'!P46+Q44</f>
        <v>180.68</v>
      </c>
      <c r="R45" s="50">
        <f>'Month (Million m3)'!Q46+R44</f>
        <v>27117.380000000005</v>
      </c>
      <c r="T45" s="14"/>
    </row>
    <row r="46" spans="1:36">
      <c r="A46" s="16">
        <f t="shared" si="3"/>
        <v>2011</v>
      </c>
      <c r="B46" s="14" t="s">
        <v>62</v>
      </c>
      <c r="C46" s="50">
        <f>'Month (Million m3)'!B47+C45</f>
        <v>17557.39</v>
      </c>
      <c r="D46" s="50">
        <f>'Month (Million m3)'!C47+D45</f>
        <v>1686.6799999999998</v>
      </c>
      <c r="E46" s="50">
        <f>'Month (Million m3)'!D47+E45</f>
        <v>3987.2200000000003</v>
      </c>
      <c r="F46" s="50">
        <f>'Month (Million m3)'!E47+F45</f>
        <v>0</v>
      </c>
      <c r="G46" s="50">
        <f>'Month (Million m3)'!F47+G45</f>
        <v>21549.5</v>
      </c>
      <c r="H46" s="50">
        <f>'Month (Million m3)'!G47+H45</f>
        <v>17562.28</v>
      </c>
      <c r="I46" s="50">
        <f>'Month (Million m3)'!H47+I45</f>
        <v>33433</v>
      </c>
      <c r="J46" s="50">
        <f>'Month (Million m3)'!I47+J45</f>
        <v>0</v>
      </c>
      <c r="K46" s="50">
        <f>'Month (Million m3)'!J47+K45</f>
        <v>33433</v>
      </c>
      <c r="L46" s="50">
        <f>'Month (Million m3)'!K47+L45</f>
        <v>33587.719999999994</v>
      </c>
      <c r="M46" s="50">
        <f>'Month (Million m3)'!L47+M45</f>
        <v>78.260000000000005</v>
      </c>
      <c r="N46" s="50">
        <f>'Month (Million m3)'!M47+N45</f>
        <v>149.41999999999999</v>
      </c>
      <c r="O46" s="50">
        <f>'Month (Million m3)'!N47+O45</f>
        <v>21.5</v>
      </c>
      <c r="P46" s="50">
        <f>'Month (Million m3)'!O47+P45</f>
        <v>268.61</v>
      </c>
      <c r="Q46" s="50">
        <f>'Month (Million m3)'!P47+Q45</f>
        <v>246.62</v>
      </c>
      <c r="R46" s="50">
        <f>'Month (Million m3)'!Q47+R45</f>
        <v>32674.640000000007</v>
      </c>
      <c r="T46" s="14"/>
    </row>
    <row r="47" spans="1:36">
      <c r="A47" s="16">
        <f t="shared" si="3"/>
        <v>2011</v>
      </c>
      <c r="B47" s="14" t="s">
        <v>63</v>
      </c>
      <c r="C47" s="50">
        <f>'Month (Million m3)'!B48+C46</f>
        <v>21435.34</v>
      </c>
      <c r="D47" s="50">
        <f>'Month (Million m3)'!C48+D46</f>
        <v>2079.6099999999997</v>
      </c>
      <c r="E47" s="50">
        <f>'Month (Million m3)'!D48+E46</f>
        <v>5666.84</v>
      </c>
      <c r="F47" s="50">
        <f>'Month (Million m3)'!E48+F46</f>
        <v>0</v>
      </c>
      <c r="G47" s="50">
        <f>'Month (Million m3)'!F48+G46</f>
        <v>25746.94</v>
      </c>
      <c r="H47" s="50">
        <f>'Month (Million m3)'!G48+H46</f>
        <v>20080.099999999999</v>
      </c>
      <c r="I47" s="50">
        <f>'Month (Million m3)'!H48+I46</f>
        <v>39435.83</v>
      </c>
      <c r="J47" s="50">
        <f>'Month (Million m3)'!I48+J46</f>
        <v>0</v>
      </c>
      <c r="K47" s="50">
        <f>'Month (Million m3)'!J48+K46</f>
        <v>39435.83</v>
      </c>
      <c r="L47" s="50">
        <f>'Month (Million m3)'!K48+L46</f>
        <v>39646.329999999994</v>
      </c>
      <c r="M47" s="50">
        <f>'Month (Million m3)'!L48+M46</f>
        <v>91.86</v>
      </c>
      <c r="N47" s="50">
        <f>'Month (Million m3)'!M48+N46</f>
        <v>188.01999999999998</v>
      </c>
      <c r="O47" s="50">
        <f>'Month (Million m3)'!N48+O46</f>
        <v>31.47</v>
      </c>
      <c r="P47" s="50">
        <f>'Month (Million m3)'!O48+P46</f>
        <v>850.88</v>
      </c>
      <c r="Q47" s="50">
        <f>'Month (Million m3)'!P48+Q46</f>
        <v>310.02</v>
      </c>
      <c r="R47" s="50">
        <f>'Month (Million m3)'!Q48+R46</f>
        <v>37986.220000000008</v>
      </c>
      <c r="T47" s="14"/>
    </row>
    <row r="48" spans="1:36">
      <c r="A48" s="16">
        <f t="shared" si="3"/>
        <v>2011</v>
      </c>
      <c r="B48" s="14" t="s">
        <v>64</v>
      </c>
      <c r="C48" s="50">
        <f>'Month (Million m3)'!B49+C47</f>
        <v>24814.79</v>
      </c>
      <c r="D48" s="50">
        <f>'Month (Million m3)'!C49+D47</f>
        <v>2438.3499999999995</v>
      </c>
      <c r="E48" s="50">
        <f>'Month (Million m3)'!D49+E47</f>
        <v>7041.41</v>
      </c>
      <c r="F48" s="50">
        <f>'Month (Million m3)'!E49+F47</f>
        <v>0</v>
      </c>
      <c r="G48" s="50">
        <f>'Month (Million m3)'!F49+G47</f>
        <v>29149.739999999998</v>
      </c>
      <c r="H48" s="50">
        <f>'Month (Million m3)'!G49+H47</f>
        <v>22108.329999999998</v>
      </c>
      <c r="I48" s="50">
        <f>'Month (Million m3)'!H49+I47</f>
        <v>44484.770000000004</v>
      </c>
      <c r="J48" s="50">
        <f>'Month (Million m3)'!I49+J47</f>
        <v>0</v>
      </c>
      <c r="K48" s="50">
        <f>'Month (Million m3)'!J49+K47</f>
        <v>44484.770000000004</v>
      </c>
      <c r="L48" s="50">
        <f>'Month (Million m3)'!K49+L47</f>
        <v>44744.95</v>
      </c>
      <c r="M48" s="50">
        <f>'Month (Million m3)'!L49+M47</f>
        <v>98.25</v>
      </c>
      <c r="N48" s="50">
        <f>'Month (Million m3)'!M49+N47</f>
        <v>219.7</v>
      </c>
      <c r="O48" s="50">
        <f>'Month (Million m3)'!N49+O47</f>
        <v>39.769999999999996</v>
      </c>
      <c r="P48" s="50">
        <f>'Month (Million m3)'!O49+P47</f>
        <v>1334.67</v>
      </c>
      <c r="Q48" s="50">
        <f>'Month (Million m3)'!P49+Q47</f>
        <v>364.45</v>
      </c>
      <c r="R48" s="50">
        <f>'Month (Million m3)'!Q49+R47</f>
        <v>42468.740000000005</v>
      </c>
      <c r="T48" s="14"/>
    </row>
    <row r="49" spans="1:18">
      <c r="A49" s="16">
        <f t="shared" si="3"/>
        <v>2011</v>
      </c>
      <c r="B49" s="14" t="s">
        <v>65</v>
      </c>
      <c r="C49" s="50">
        <f>'Month (Million m3)'!B50+C48</f>
        <v>28066.959999999999</v>
      </c>
      <c r="D49" s="50">
        <f>'Month (Million m3)'!C50+D48</f>
        <v>2798.1299999999992</v>
      </c>
      <c r="E49" s="50">
        <f>'Month (Million m3)'!D50+E48</f>
        <v>8584.68</v>
      </c>
      <c r="F49" s="50">
        <f>'Month (Million m3)'!E50+F48</f>
        <v>0</v>
      </c>
      <c r="G49" s="50">
        <f>'Month (Million m3)'!F50+G48</f>
        <v>32942.78</v>
      </c>
      <c r="H49" s="50">
        <f>'Month (Million m3)'!G50+H48</f>
        <v>24358.1</v>
      </c>
      <c r="I49" s="50">
        <f>'Month (Million m3)'!H50+I48</f>
        <v>49626.930000000008</v>
      </c>
      <c r="J49" s="50">
        <f>'Month (Million m3)'!I50+J48</f>
        <v>0</v>
      </c>
      <c r="K49" s="50">
        <f>'Month (Million m3)'!J50+K48</f>
        <v>49626.930000000008</v>
      </c>
      <c r="L49" s="50">
        <f>'Month (Million m3)'!K50+L48</f>
        <v>49922.659999999996</v>
      </c>
      <c r="M49" s="50">
        <f>'Month (Million m3)'!L50+M48</f>
        <v>103.72</v>
      </c>
      <c r="N49" s="50">
        <f>'Month (Million m3)'!M50+N48</f>
        <v>249.01</v>
      </c>
      <c r="O49" s="50">
        <f>'Month (Million m3)'!N50+O48</f>
        <v>49.019999999999996</v>
      </c>
      <c r="P49" s="50">
        <f>'Month (Million m3)'!O50+P48</f>
        <v>1961.14</v>
      </c>
      <c r="Q49" s="50">
        <f>'Month (Million m3)'!P50+Q48</f>
        <v>409.90999999999997</v>
      </c>
      <c r="R49" s="50">
        <f>'Month (Million m3)'!Q50+R48</f>
        <v>46901.33</v>
      </c>
    </row>
    <row r="50" spans="1:18">
      <c r="A50" s="16">
        <f t="shared" si="3"/>
        <v>2011</v>
      </c>
      <c r="B50" s="14" t="s">
        <v>66</v>
      </c>
      <c r="C50" s="50">
        <f>'Month (Million m3)'!B51+C49</f>
        <v>30786.11</v>
      </c>
      <c r="D50" s="50">
        <f>'Month (Million m3)'!C51+D49</f>
        <v>3103.7699999999991</v>
      </c>
      <c r="E50" s="50">
        <f>'Month (Million m3)'!D51+E49</f>
        <v>10487.310000000001</v>
      </c>
      <c r="F50" s="50">
        <f>'Month (Million m3)'!E51+F49</f>
        <v>0</v>
      </c>
      <c r="G50" s="50">
        <f>'Month (Million m3)'!F51+G49</f>
        <v>37028.769999999997</v>
      </c>
      <c r="H50" s="50">
        <f>'Month (Million m3)'!G51+H49</f>
        <v>26541.46</v>
      </c>
      <c r="I50" s="50">
        <f>'Month (Million m3)'!H51+I49</f>
        <v>54223.80000000001</v>
      </c>
      <c r="J50" s="50">
        <f>'Month (Million m3)'!I51+J49</f>
        <v>0</v>
      </c>
      <c r="K50" s="50">
        <f>'Month (Million m3)'!J51+K49</f>
        <v>54223.80000000001</v>
      </c>
      <c r="L50" s="50">
        <f>'Month (Million m3)'!K51+L49</f>
        <v>54545.17</v>
      </c>
      <c r="M50" s="50">
        <f>'Month (Million m3)'!L51+M49</f>
        <v>110.96</v>
      </c>
      <c r="N50" s="50">
        <f>'Month (Million m3)'!M51+N49</f>
        <v>277.02999999999997</v>
      </c>
      <c r="O50" s="50">
        <f>'Month (Million m3)'!N51+O49</f>
        <v>53.559999999999995</v>
      </c>
      <c r="P50" s="50">
        <f>'Month (Million m3)'!O51+P49</f>
        <v>2049.87</v>
      </c>
      <c r="Q50" s="50">
        <f>'Month (Million m3)'!P51+Q49</f>
        <v>459.91999999999996</v>
      </c>
      <c r="R50" s="50">
        <f>'Month (Million m3)'!Q51+R49</f>
        <v>51317.17</v>
      </c>
    </row>
    <row r="51" spans="1:18">
      <c r="A51" s="16">
        <f t="shared" si="3"/>
        <v>2011</v>
      </c>
      <c r="B51" s="14" t="s">
        <v>67</v>
      </c>
      <c r="C51" s="50">
        <f>'Month (Million m3)'!B52+C50</f>
        <v>33965.79</v>
      </c>
      <c r="D51" s="50">
        <f>'Month (Million m3)'!C52+D50</f>
        <v>3449.309999999999</v>
      </c>
      <c r="E51" s="50">
        <f>'Month (Million m3)'!D52+E50</f>
        <v>11738.080000000002</v>
      </c>
      <c r="F51" s="50">
        <f>'Month (Million m3)'!E52+F50</f>
        <v>0</v>
      </c>
      <c r="G51" s="50">
        <f>'Month (Million m3)'!F52+G50</f>
        <v>40557.479999999996</v>
      </c>
      <c r="H51" s="50">
        <f>'Month (Million m3)'!G52+H50</f>
        <v>28819.41</v>
      </c>
      <c r="I51" s="50">
        <f>'Month (Million m3)'!H52+I50</f>
        <v>59335.890000000014</v>
      </c>
      <c r="J51" s="50">
        <f>'Month (Million m3)'!I52+J50</f>
        <v>0</v>
      </c>
      <c r="K51" s="50">
        <f>'Month (Million m3)'!J52+K50</f>
        <v>59335.890000000014</v>
      </c>
      <c r="L51" s="50">
        <f>'Month (Million m3)'!K52+L50</f>
        <v>59682.32</v>
      </c>
      <c r="M51" s="50">
        <f>'Month (Million m3)'!L52+M50</f>
        <v>120.92999999999999</v>
      </c>
      <c r="N51" s="50">
        <f>'Month (Million m3)'!M52+N50</f>
        <v>302.02999999999997</v>
      </c>
      <c r="O51" s="50">
        <f>'Month (Million m3)'!N52+O50</f>
        <v>56.019999999999996</v>
      </c>
      <c r="P51" s="50">
        <f>'Month (Million m3)'!O52+P50</f>
        <v>2349.0099999999998</v>
      </c>
      <c r="Q51" s="50">
        <f>'Month (Million m3)'!P52+Q50</f>
        <v>504.10999999999996</v>
      </c>
      <c r="R51" s="50">
        <f>'Month (Million m3)'!Q52+R50</f>
        <v>56048.6</v>
      </c>
    </row>
    <row r="52" spans="1:18">
      <c r="A52" s="16">
        <f t="shared" si="3"/>
        <v>2011</v>
      </c>
      <c r="B52" s="14" t="s">
        <v>68</v>
      </c>
      <c r="C52" s="50">
        <f>'Month (Million m3)'!B53+C51</f>
        <v>37957.69</v>
      </c>
      <c r="D52" s="50">
        <f>'Month (Million m3)'!C53+D51</f>
        <v>3835.1999999999989</v>
      </c>
      <c r="E52" s="50">
        <f>'Month (Million m3)'!D53+E51</f>
        <v>13762.370000000003</v>
      </c>
      <c r="F52" s="50">
        <f>'Month (Million m3)'!E53+F51</f>
        <v>0</v>
      </c>
      <c r="G52" s="50">
        <f>'Month (Million m3)'!F53+G51</f>
        <v>44939.14</v>
      </c>
      <c r="H52" s="50">
        <f>'Month (Million m3)'!G53+H51</f>
        <v>31176.79</v>
      </c>
      <c r="I52" s="50">
        <f>'Month (Million m3)'!H53+I51</f>
        <v>65299.270000000011</v>
      </c>
      <c r="J52" s="50">
        <f>'Month (Million m3)'!I53+J51</f>
        <v>0</v>
      </c>
      <c r="K52" s="50">
        <f>'Month (Million m3)'!J53+K51</f>
        <v>65299.270000000011</v>
      </c>
      <c r="L52" s="50">
        <f>'Month (Million m3)'!K53+L51</f>
        <v>65653.179999999993</v>
      </c>
      <c r="M52" s="50">
        <f>'Month (Million m3)'!L53+M51</f>
        <v>129.56</v>
      </c>
      <c r="N52" s="50">
        <f>'Month (Million m3)'!M53+N51</f>
        <v>329.32</v>
      </c>
      <c r="O52" s="50">
        <f>'Month (Million m3)'!N53+O51</f>
        <v>58.349999999999994</v>
      </c>
      <c r="P52" s="50">
        <f>'Month (Million m3)'!O53+P51</f>
        <v>2429.3599999999997</v>
      </c>
      <c r="Q52" s="50">
        <f>'Month (Million m3)'!P53+Q51</f>
        <v>564.96999999999991</v>
      </c>
      <c r="R52" s="50">
        <f>'Month (Million m3)'!Q53+R51</f>
        <v>61812.65</v>
      </c>
    </row>
    <row r="53" spans="1:18">
      <c r="A53" s="16">
        <f t="shared" si="3"/>
        <v>2011</v>
      </c>
      <c r="B53" s="14" t="s">
        <v>69</v>
      </c>
      <c r="C53" s="50">
        <f>'Month (Million m3)'!B54+C52</f>
        <v>42167.380000000005</v>
      </c>
      <c r="D53" s="50">
        <f>'Month (Million m3)'!C54+D52</f>
        <v>4225.5299999999988</v>
      </c>
      <c r="E53" s="50">
        <f>'Month (Million m3)'!D54+E52</f>
        <v>15454.760000000002</v>
      </c>
      <c r="F53" s="50">
        <f>'Month (Million m3)'!E54+F52</f>
        <v>0</v>
      </c>
      <c r="G53" s="50">
        <f>'Month (Million m3)'!F54+G52</f>
        <v>49592.74</v>
      </c>
      <c r="H53" s="50">
        <f>'Month (Million m3)'!G54+H52</f>
        <v>34137.99</v>
      </c>
      <c r="I53" s="50">
        <f>'Month (Million m3)'!H54+I52</f>
        <v>72079.830000000016</v>
      </c>
      <c r="J53" s="50">
        <f>'Month (Million m3)'!I54+J52</f>
        <v>0</v>
      </c>
      <c r="K53" s="50">
        <f>'Month (Million m3)'!J54+K52</f>
        <v>72079.830000000016</v>
      </c>
      <c r="L53" s="50">
        <f>'Month (Million m3)'!K54+L52</f>
        <v>72455.81</v>
      </c>
      <c r="M53" s="50">
        <f>'Month (Million m3)'!L54+M52</f>
        <v>145.44</v>
      </c>
      <c r="N53" s="50">
        <f>'Month (Million m3)'!M54+N52</f>
        <v>347.73</v>
      </c>
      <c r="O53" s="50">
        <f>'Month (Million m3)'!N54+O52</f>
        <v>58.829999999999991</v>
      </c>
      <c r="P53" s="50">
        <f>'Month (Million m3)'!O54+P52</f>
        <v>2424.7999999999997</v>
      </c>
      <c r="Q53" s="50">
        <f>'Month (Million m3)'!P54+Q52</f>
        <v>614.76999999999987</v>
      </c>
      <c r="R53" s="50">
        <f>'Month (Million m3)'!Q54+R52</f>
        <v>68516.930000000008</v>
      </c>
    </row>
    <row r="54" spans="1:18">
      <c r="A54" s="54">
        <f t="shared" si="3"/>
        <v>2011</v>
      </c>
      <c r="B54" s="37" t="s">
        <v>70</v>
      </c>
      <c r="C54" s="55">
        <f>'Month (Million m3)'!B55+C53</f>
        <v>46299.8</v>
      </c>
      <c r="D54" s="55">
        <f>'Month (Million m3)'!C55+D53</f>
        <v>4665.7699999999986</v>
      </c>
      <c r="E54" s="55">
        <f>'Month (Million m3)'!D55+E53</f>
        <v>16538.230000000003</v>
      </c>
      <c r="F54" s="55">
        <f>'Month (Million m3)'!E55+F53</f>
        <v>0</v>
      </c>
      <c r="G54" s="55">
        <f>'Month (Million m3)'!F55+G53</f>
        <v>55114.659999999996</v>
      </c>
      <c r="H54" s="55">
        <f>'Month (Million m3)'!G55+H53</f>
        <v>38576.439999999995</v>
      </c>
      <c r="I54" s="55">
        <f>'Month (Million m3)'!H55+I53</f>
        <v>80210.460000000021</v>
      </c>
      <c r="J54" s="55">
        <f>'Month (Million m3)'!I55+J53</f>
        <v>0</v>
      </c>
      <c r="K54" s="55">
        <f>'Month (Million m3)'!J55+K53</f>
        <v>80210.460000000021</v>
      </c>
      <c r="L54" s="55">
        <f>'Month (Million m3)'!K55+L53</f>
        <v>80623.649999999994</v>
      </c>
      <c r="M54" s="55">
        <f>'Month (Million m3)'!L55+M53</f>
        <v>163.61000000000001</v>
      </c>
      <c r="N54" s="55">
        <f>'Month (Million m3)'!M55+N53</f>
        <v>372.01</v>
      </c>
      <c r="O54" s="55">
        <f>'Month (Million m3)'!N55+O53</f>
        <v>59.289999999999992</v>
      </c>
      <c r="P54" s="55">
        <f>'Month (Million m3)'!O55+P53</f>
        <v>2070.4999999999995</v>
      </c>
      <c r="Q54" s="55">
        <f>'Month (Million m3)'!P55+Q53</f>
        <v>675.02999999999986</v>
      </c>
      <c r="R54" s="55">
        <f>'Month (Million m3)'!Q55+R53</f>
        <v>76911.680000000008</v>
      </c>
    </row>
    <row r="55" spans="1:18">
      <c r="A55" s="16">
        <f>A43+1</f>
        <v>2012</v>
      </c>
      <c r="B55" s="14" t="s">
        <v>59</v>
      </c>
      <c r="C55" s="50">
        <f>'Month (Million m3)'!B56</f>
        <v>3925.25</v>
      </c>
      <c r="D55" s="50">
        <f>'Month (Million m3)'!C56</f>
        <v>369.17</v>
      </c>
      <c r="E55" s="50">
        <f>'Month (Million m3)'!D56</f>
        <v>988.76</v>
      </c>
      <c r="F55" s="50">
        <f>'Month (Million m3)'!E56</f>
        <v>0</v>
      </c>
      <c r="G55" s="50">
        <f>'Month (Million m3)'!F56</f>
        <v>5636.65</v>
      </c>
      <c r="H55" s="50">
        <f>'Month (Million m3)'!G56</f>
        <v>4647.8900000000003</v>
      </c>
      <c r="I55" s="50">
        <f>'Month (Million m3)'!H56</f>
        <v>8203.9699999999993</v>
      </c>
      <c r="J55" s="50">
        <f>'Month (Million m3)'!I56</f>
        <v>0</v>
      </c>
      <c r="K55" s="50">
        <f>'Month (Million m3)'!J56</f>
        <v>8203.9699999999993</v>
      </c>
      <c r="L55" s="50">
        <f>'Month (Million m3)'!K56</f>
        <v>8223.2199999999993</v>
      </c>
      <c r="M55" s="50">
        <f>'Month (Million m3)'!L56</f>
        <v>17.7</v>
      </c>
      <c r="N55" s="50">
        <f>'Month (Million m3)'!M56</f>
        <v>18.079999999999998</v>
      </c>
      <c r="O55" s="50">
        <f>'Month (Million m3)'!N56</f>
        <v>1.52</v>
      </c>
      <c r="P55" s="50">
        <f>'Month (Million m3)'!O56</f>
        <v>-679.66</v>
      </c>
      <c r="Q55" s="50">
        <f>'Month (Million m3)'!P56</f>
        <v>53.55</v>
      </c>
      <c r="R55" s="50">
        <f>'Month (Million m3)'!Q56</f>
        <v>8793.91</v>
      </c>
    </row>
    <row r="56" spans="1:18">
      <c r="A56" s="16">
        <f>A55</f>
        <v>2012</v>
      </c>
      <c r="B56" s="14" t="s">
        <v>60</v>
      </c>
      <c r="C56" s="50">
        <f>'Month (Million m3)'!B57+C55</f>
        <v>7612.59</v>
      </c>
      <c r="D56" s="50">
        <f>'Month (Million m3)'!C57+D55</f>
        <v>723.27</v>
      </c>
      <c r="E56" s="50">
        <f>'Month (Million m3)'!D57+E55</f>
        <v>2082.98</v>
      </c>
      <c r="F56" s="50">
        <f>'Month (Million m3)'!E57+F55</f>
        <v>0</v>
      </c>
      <c r="G56" s="50">
        <f>'Month (Million m3)'!F57+G55</f>
        <v>11011.7</v>
      </c>
      <c r="H56" s="50">
        <f>'Month (Million m3)'!G57+H55</f>
        <v>8928.7200000000012</v>
      </c>
      <c r="I56" s="50">
        <f>'Month (Million m3)'!H57+I55</f>
        <v>15818.039999999999</v>
      </c>
      <c r="J56" s="50">
        <f>'Month (Million m3)'!I57+J55</f>
        <v>0</v>
      </c>
      <c r="K56" s="50">
        <f>'Month (Million m3)'!J57+K55</f>
        <v>15818.039999999999</v>
      </c>
      <c r="L56" s="50">
        <f>'Month (Million m3)'!K57+L55</f>
        <v>15870.61</v>
      </c>
      <c r="M56" s="50">
        <f>'Month (Million m3)'!L57+M55</f>
        <v>39.200000000000003</v>
      </c>
      <c r="N56" s="50">
        <f>'Month (Million m3)'!M57+N55</f>
        <v>35.299999999999997</v>
      </c>
      <c r="O56" s="50">
        <f>'Month (Million m3)'!N57+O55</f>
        <v>3.7</v>
      </c>
      <c r="P56" s="50">
        <f>'Month (Million m3)'!O57+P55</f>
        <v>-1869.23</v>
      </c>
      <c r="Q56" s="50">
        <f>'Month (Million m3)'!P57+Q55</f>
        <v>105.46</v>
      </c>
      <c r="R56" s="50">
        <f>'Month (Million m3)'!Q57+R55</f>
        <v>17520.77</v>
      </c>
    </row>
    <row r="57" spans="1:18">
      <c r="A57" s="16">
        <f t="shared" ref="A57:A66" si="4">A56</f>
        <v>2012</v>
      </c>
      <c r="B57" s="14" t="s">
        <v>61</v>
      </c>
      <c r="C57" s="50">
        <f>'Month (Million m3)'!B58+C56</f>
        <v>11677.95</v>
      </c>
      <c r="D57" s="50">
        <f>'Month (Million m3)'!C58+D56</f>
        <v>1119.55</v>
      </c>
      <c r="E57" s="50">
        <f>'Month (Million m3)'!D58+E56</f>
        <v>3278.85</v>
      </c>
      <c r="F57" s="50">
        <f>'Month (Million m3)'!E58+F56</f>
        <v>0</v>
      </c>
      <c r="G57" s="50">
        <f>'Month (Million m3)'!F58+G56</f>
        <v>15953.460000000001</v>
      </c>
      <c r="H57" s="50">
        <f>'Month (Million m3)'!G58+H56</f>
        <v>12674.61</v>
      </c>
      <c r="I57" s="50">
        <f>'Month (Million m3)'!H58+I56</f>
        <v>23233.01</v>
      </c>
      <c r="J57" s="50">
        <f>'Month (Million m3)'!I58+J56</f>
        <v>0</v>
      </c>
      <c r="K57" s="50">
        <f>'Month (Million m3)'!J58+K56</f>
        <v>23233.01</v>
      </c>
      <c r="L57" s="50">
        <f>'Month (Million m3)'!K58+L56</f>
        <v>23302.620000000003</v>
      </c>
      <c r="M57" s="50">
        <f>'Month (Million m3)'!L58+M56</f>
        <v>50.07</v>
      </c>
      <c r="N57" s="50">
        <f>'Month (Million m3)'!M58+N56</f>
        <v>53.089999999999996</v>
      </c>
      <c r="O57" s="50">
        <f>'Month (Million m3)'!N58+O56</f>
        <v>10.92</v>
      </c>
      <c r="P57" s="50">
        <f>'Month (Million m3)'!O58+P56</f>
        <v>-1248.44</v>
      </c>
      <c r="Q57" s="50">
        <f>'Month (Million m3)'!P58+Q56</f>
        <v>154.57</v>
      </c>
      <c r="R57" s="50">
        <f>'Month (Million m3)'!Q58+R56</f>
        <v>24229.11</v>
      </c>
    </row>
    <row r="58" spans="1:18">
      <c r="A58" s="16">
        <f t="shared" si="4"/>
        <v>2012</v>
      </c>
      <c r="B58" s="14" t="s">
        <v>62</v>
      </c>
      <c r="C58" s="50">
        <f>'Month (Million m3)'!B59+C57</f>
        <v>15187.76</v>
      </c>
      <c r="D58" s="50">
        <f>'Month (Million m3)'!C59+D57</f>
        <v>1489.9099999999999</v>
      </c>
      <c r="E58" s="50">
        <f>'Month (Million m3)'!D59+E57</f>
        <v>4565.99</v>
      </c>
      <c r="F58" s="50">
        <f>'Month (Million m3)'!E59+F57</f>
        <v>0</v>
      </c>
      <c r="G58" s="50">
        <f>'Month (Million m3)'!F59+G57</f>
        <v>20349.050000000003</v>
      </c>
      <c r="H58" s="50">
        <f>'Month (Million m3)'!G59+H57</f>
        <v>15783.060000000001</v>
      </c>
      <c r="I58" s="50">
        <f>'Month (Million m3)'!H59+I57</f>
        <v>29480.92</v>
      </c>
      <c r="J58" s="50">
        <f>'Month (Million m3)'!I59+J57</f>
        <v>0</v>
      </c>
      <c r="K58" s="50">
        <f>'Month (Million m3)'!J59+K57</f>
        <v>29480.92</v>
      </c>
      <c r="L58" s="50">
        <f>'Month (Million m3)'!K59+L57</f>
        <v>29589.61</v>
      </c>
      <c r="M58" s="50">
        <f>'Month (Million m3)'!L59+M57</f>
        <v>60.72</v>
      </c>
      <c r="N58" s="50">
        <f>'Month (Million m3)'!M59+N57</f>
        <v>79.83</v>
      </c>
      <c r="O58" s="50">
        <f>'Month (Million m3)'!N59+O57</f>
        <v>14.870000000000001</v>
      </c>
      <c r="P58" s="50">
        <f>'Month (Million m3)'!O59+P57</f>
        <v>-1508.52</v>
      </c>
      <c r="Q58" s="50">
        <f>'Month (Million m3)'!P59+Q57</f>
        <v>199.01999999999998</v>
      </c>
      <c r="R58" s="50">
        <f>'Month (Million m3)'!Q59+R57</f>
        <v>30663.59</v>
      </c>
    </row>
    <row r="59" spans="1:18">
      <c r="A59" s="16">
        <f t="shared" si="4"/>
        <v>2012</v>
      </c>
      <c r="B59" s="14" t="s">
        <v>63</v>
      </c>
      <c r="C59" s="50">
        <f>'Month (Million m3)'!B60+C58</f>
        <v>18582.18</v>
      </c>
      <c r="D59" s="50">
        <f>'Month (Million m3)'!C60+D58</f>
        <v>1854.0499999999997</v>
      </c>
      <c r="E59" s="50">
        <f>'Month (Million m3)'!D60+E58</f>
        <v>5778.38</v>
      </c>
      <c r="F59" s="50">
        <f>'Month (Million m3)'!E60+F58</f>
        <v>0</v>
      </c>
      <c r="G59" s="50">
        <f>'Month (Million m3)'!F60+G58</f>
        <v>24307.33</v>
      </c>
      <c r="H59" s="50">
        <f>'Month (Million m3)'!G60+H58</f>
        <v>18528.95</v>
      </c>
      <c r="I59" s="50">
        <f>'Month (Million m3)'!H60+I58</f>
        <v>35257.089999999997</v>
      </c>
      <c r="J59" s="50">
        <f>'Month (Million m3)'!I60+J58</f>
        <v>0</v>
      </c>
      <c r="K59" s="50">
        <f>'Month (Million m3)'!J60+K58</f>
        <v>35257.089999999997</v>
      </c>
      <c r="L59" s="50">
        <f>'Month (Million m3)'!K60+L58</f>
        <v>35385.35</v>
      </c>
      <c r="M59" s="50">
        <f>'Month (Million m3)'!L60+M58</f>
        <v>72.67</v>
      </c>
      <c r="N59" s="50">
        <f>'Month (Million m3)'!M60+N58</f>
        <v>101.47999999999999</v>
      </c>
      <c r="O59" s="50">
        <f>'Month (Million m3)'!N60+O58</f>
        <v>21.09</v>
      </c>
      <c r="P59" s="50">
        <f>'Month (Million m3)'!O60+P58</f>
        <v>-1085.82</v>
      </c>
      <c r="Q59" s="50">
        <f>'Month (Million m3)'!P60+Q58</f>
        <v>242.30999999999997</v>
      </c>
      <c r="R59" s="50">
        <f>'Month (Million m3)'!Q60+R58</f>
        <v>35931.78</v>
      </c>
    </row>
    <row r="60" spans="1:18">
      <c r="A60" s="16">
        <f t="shared" si="4"/>
        <v>2012</v>
      </c>
      <c r="B60" s="14" t="s">
        <v>64</v>
      </c>
      <c r="C60" s="50">
        <f>'Month (Million m3)'!B61+C59</f>
        <v>21769.82</v>
      </c>
      <c r="D60" s="50">
        <f>'Month (Million m3)'!C61+D59</f>
        <v>2203.9999999999995</v>
      </c>
      <c r="E60" s="50">
        <f>'Month (Million m3)'!D61+E59</f>
        <v>6823.34</v>
      </c>
      <c r="F60" s="50">
        <f>'Month (Million m3)'!E61+F59</f>
        <v>0</v>
      </c>
      <c r="G60" s="50">
        <f>'Month (Million m3)'!F61+G59</f>
        <v>27488.06</v>
      </c>
      <c r="H60" s="50">
        <f>'Month (Million m3)'!G61+H59</f>
        <v>20664.72</v>
      </c>
      <c r="I60" s="50">
        <f>'Month (Million m3)'!H61+I59</f>
        <v>40230.549999999996</v>
      </c>
      <c r="J60" s="50">
        <f>'Month (Million m3)'!I61+J59</f>
        <v>0</v>
      </c>
      <c r="K60" s="50">
        <f>'Month (Million m3)'!J61+K59</f>
        <v>40230.549999999996</v>
      </c>
      <c r="L60" s="50">
        <f>'Month (Million m3)'!K61+L59</f>
        <v>40373.299999999996</v>
      </c>
      <c r="M60" s="50">
        <f>'Month (Million m3)'!L61+M59</f>
        <v>79.05</v>
      </c>
      <c r="N60" s="50">
        <f>'Month (Million m3)'!M61+N59</f>
        <v>118.16999999999999</v>
      </c>
      <c r="O60" s="50">
        <f>'Month (Million m3)'!N61+O59</f>
        <v>30.96</v>
      </c>
      <c r="P60" s="50">
        <f>'Month (Million m3)'!O61+P59</f>
        <v>-387.4799999999999</v>
      </c>
      <c r="Q60" s="50">
        <f>'Month (Million m3)'!P61+Q59</f>
        <v>286.28999999999996</v>
      </c>
      <c r="R60" s="50">
        <f>'Month (Million m3)'!Q61+R59</f>
        <v>40127.519999999997</v>
      </c>
    </row>
    <row r="61" spans="1:18">
      <c r="A61" s="16">
        <f t="shared" si="4"/>
        <v>2012</v>
      </c>
      <c r="B61" s="14" t="s">
        <v>65</v>
      </c>
      <c r="C61" s="50">
        <f>'Month (Million m3)'!B62+C60</f>
        <v>24723.45</v>
      </c>
      <c r="D61" s="50">
        <f>'Month (Million m3)'!C62+D60</f>
        <v>2552.3099999999995</v>
      </c>
      <c r="E61" s="50">
        <f>'Month (Million m3)'!D62+E60</f>
        <v>8431.2900000000009</v>
      </c>
      <c r="F61" s="50">
        <f>'Month (Million m3)'!E62+F60</f>
        <v>0</v>
      </c>
      <c r="G61" s="50">
        <f>'Month (Million m3)'!F62+G60</f>
        <v>30909.25</v>
      </c>
      <c r="H61" s="50">
        <f>'Month (Million m3)'!G62+H60</f>
        <v>22477.960000000003</v>
      </c>
      <c r="I61" s="50">
        <f>'Month (Million m3)'!H62+I60</f>
        <v>44649.109999999993</v>
      </c>
      <c r="J61" s="50">
        <f>'Month (Million m3)'!I62+J60</f>
        <v>0</v>
      </c>
      <c r="K61" s="50">
        <f>'Month (Million m3)'!J62+K60</f>
        <v>44649.109999999993</v>
      </c>
      <c r="L61" s="50">
        <f>'Month (Million m3)'!K62+L60</f>
        <v>44784.469999999994</v>
      </c>
      <c r="M61" s="50">
        <f>'Month (Million m3)'!L62+M60</f>
        <v>86.58</v>
      </c>
      <c r="N61" s="50">
        <f>'Month (Million m3)'!M62+N60</f>
        <v>129.36999999999998</v>
      </c>
      <c r="O61" s="50">
        <f>'Month (Million m3)'!N62+O60</f>
        <v>39.46</v>
      </c>
      <c r="P61" s="50">
        <f>'Month (Million m3)'!O62+P60</f>
        <v>162.6400000000001</v>
      </c>
      <c r="Q61" s="50">
        <f>'Month (Million m3)'!P62+Q60</f>
        <v>336.08</v>
      </c>
      <c r="R61" s="50">
        <f>'Month (Million m3)'!Q62+R60</f>
        <v>43900.299999999996</v>
      </c>
    </row>
    <row r="62" spans="1:18">
      <c r="A62" s="16">
        <f t="shared" si="4"/>
        <v>2012</v>
      </c>
      <c r="B62" s="14" t="s">
        <v>66</v>
      </c>
      <c r="C62" s="50">
        <f>'Month (Million m3)'!B63+C61</f>
        <v>27576.45</v>
      </c>
      <c r="D62" s="50">
        <f>'Month (Million m3)'!C63+D61</f>
        <v>2871.5699999999997</v>
      </c>
      <c r="E62" s="50">
        <f>'Month (Million m3)'!D63+E61</f>
        <v>10222.76</v>
      </c>
      <c r="F62" s="50">
        <f>'Month (Million m3)'!E63+F61</f>
        <v>0</v>
      </c>
      <c r="G62" s="50">
        <f>'Month (Million m3)'!F63+G61</f>
        <v>34137</v>
      </c>
      <c r="H62" s="50">
        <f>'Month (Million m3)'!G63+H61</f>
        <v>23914.240000000002</v>
      </c>
      <c r="I62" s="50">
        <f>'Month (Million m3)'!H63+I61</f>
        <v>48619.12999999999</v>
      </c>
      <c r="J62" s="50">
        <f>'Month (Million m3)'!I63+J61</f>
        <v>0</v>
      </c>
      <c r="K62" s="50">
        <f>'Month (Million m3)'!J63+K61</f>
        <v>48619.12999999999</v>
      </c>
      <c r="L62" s="50">
        <f>'Month (Million m3)'!K63+L61</f>
        <v>48778.209999999992</v>
      </c>
      <c r="M62" s="50">
        <f>'Month (Million m3)'!L63+M61</f>
        <v>95.009999999999991</v>
      </c>
      <c r="N62" s="50">
        <f>'Month (Million m3)'!M63+N61</f>
        <v>155.24999999999997</v>
      </c>
      <c r="O62" s="50">
        <f>'Month (Million m3)'!N63+O61</f>
        <v>44.69</v>
      </c>
      <c r="P62" s="50">
        <f>'Month (Million m3)'!O63+P61</f>
        <v>598.37000000000012</v>
      </c>
      <c r="Q62" s="50">
        <f>'Month (Million m3)'!P63+Q61</f>
        <v>386.87</v>
      </c>
      <c r="R62" s="50">
        <f>'Month (Million m3)'!Q63+R61</f>
        <v>47342.009999999995</v>
      </c>
    </row>
    <row r="63" spans="1:18">
      <c r="A63" s="16">
        <f t="shared" si="4"/>
        <v>2012</v>
      </c>
      <c r="B63" s="14" t="s">
        <v>67</v>
      </c>
      <c r="C63" s="50">
        <f>'Month (Million m3)'!B64+C62</f>
        <v>29916.100000000002</v>
      </c>
      <c r="D63" s="50">
        <f>'Month (Million m3)'!C64+D62</f>
        <v>3150.6499999999996</v>
      </c>
      <c r="E63" s="50">
        <f>'Month (Million m3)'!D64+E62</f>
        <v>10980.82</v>
      </c>
      <c r="F63" s="50">
        <f>'Month (Million m3)'!E64+F62</f>
        <v>0</v>
      </c>
      <c r="G63" s="50">
        <f>'Month (Million m3)'!F64+G62</f>
        <v>36496.19</v>
      </c>
      <c r="H63" s="50">
        <f>'Month (Million m3)'!G64+H62</f>
        <v>25515.370000000003</v>
      </c>
      <c r="I63" s="50">
        <f>'Month (Million m3)'!H64+I62</f>
        <v>52280.829999999987</v>
      </c>
      <c r="J63" s="50">
        <f>'Month (Million m3)'!I64+J62</f>
        <v>0</v>
      </c>
      <c r="K63" s="50">
        <f>'Month (Million m3)'!J64+K62</f>
        <v>52280.829999999987</v>
      </c>
      <c r="L63" s="50">
        <f>'Month (Million m3)'!K64+L62</f>
        <v>52454.37999999999</v>
      </c>
      <c r="M63" s="50">
        <f>'Month (Million m3)'!L64+M62</f>
        <v>97.289999999999992</v>
      </c>
      <c r="N63" s="50">
        <f>'Month (Million m3)'!M64+N62</f>
        <v>165.85999999999996</v>
      </c>
      <c r="O63" s="50">
        <f>'Month (Million m3)'!N64+O62</f>
        <v>49.199999999999996</v>
      </c>
      <c r="P63" s="50">
        <f>'Month (Million m3)'!O64+P62</f>
        <v>369.30000000000013</v>
      </c>
      <c r="Q63" s="50">
        <f>'Month (Million m3)'!P64+Q62</f>
        <v>429.79</v>
      </c>
      <c r="R63" s="50">
        <f>'Month (Million m3)'!Q64+R62</f>
        <v>51176.439999999995</v>
      </c>
    </row>
    <row r="64" spans="1:18">
      <c r="A64" s="16">
        <f t="shared" si="4"/>
        <v>2012</v>
      </c>
      <c r="B64" s="14" t="s">
        <v>68</v>
      </c>
      <c r="C64" s="50">
        <f>'Month (Million m3)'!B65+C63</f>
        <v>33083.18</v>
      </c>
      <c r="D64" s="50">
        <f>'Month (Million m3)'!C65+D63</f>
        <v>3474.6699999999996</v>
      </c>
      <c r="E64" s="50">
        <f>'Month (Million m3)'!D65+E63</f>
        <v>11722.73</v>
      </c>
      <c r="F64" s="50">
        <f>'Month (Million m3)'!E65+F63</f>
        <v>0</v>
      </c>
      <c r="G64" s="50">
        <f>'Month (Million m3)'!F65+G63</f>
        <v>40707.340000000004</v>
      </c>
      <c r="H64" s="50">
        <f>'Month (Million m3)'!G65+H63</f>
        <v>28984.61</v>
      </c>
      <c r="I64" s="50">
        <f>'Month (Million m3)'!H65+I63</f>
        <v>58593.12999999999</v>
      </c>
      <c r="J64" s="50">
        <f>'Month (Million m3)'!I65+J63</f>
        <v>0</v>
      </c>
      <c r="K64" s="50">
        <f>'Month (Million m3)'!J65+K63</f>
        <v>58593.12999999999</v>
      </c>
      <c r="L64" s="50">
        <f>'Month (Million m3)'!K65+L63</f>
        <v>58804.439999999988</v>
      </c>
      <c r="M64" s="50">
        <f>'Month (Million m3)'!L65+M63</f>
        <v>108.91</v>
      </c>
      <c r="N64" s="50">
        <f>'Month (Million m3)'!M65+N63</f>
        <v>172.52999999999994</v>
      </c>
      <c r="O64" s="50">
        <f>'Month (Million m3)'!N65+O63</f>
        <v>50.389999999999993</v>
      </c>
      <c r="P64" s="50">
        <f>'Month (Million m3)'!O65+P63</f>
        <v>588.48000000000013</v>
      </c>
      <c r="Q64" s="50">
        <f>'Month (Million m3)'!P65+Q63</f>
        <v>473.26</v>
      </c>
      <c r="R64" s="50">
        <f>'Month (Million m3)'!Q65+R63</f>
        <v>57237.709999999992</v>
      </c>
    </row>
    <row r="65" spans="1:31">
      <c r="A65" s="16">
        <f t="shared" si="4"/>
        <v>2012</v>
      </c>
      <c r="B65" s="14" t="s">
        <v>69</v>
      </c>
      <c r="C65" s="50">
        <f>'Month (Million m3)'!B66+C64</f>
        <v>36353.83</v>
      </c>
      <c r="D65" s="50">
        <f>'Month (Million m3)'!C66+D64</f>
        <v>3808.72</v>
      </c>
      <c r="E65" s="50">
        <f>'Month (Million m3)'!D66+E64</f>
        <v>12362.859999999999</v>
      </c>
      <c r="F65" s="50">
        <f>'Month (Million m3)'!E66+F64</f>
        <v>0</v>
      </c>
      <c r="G65" s="50">
        <f>'Month (Million m3)'!F66+G64</f>
        <v>45805.55</v>
      </c>
      <c r="H65" s="50">
        <f>'Month (Million m3)'!G66+H64</f>
        <v>33442.699999999997</v>
      </c>
      <c r="I65" s="50">
        <f>'Month (Million m3)'!H66+I64</f>
        <v>65987.819999999992</v>
      </c>
      <c r="J65" s="50">
        <f>'Month (Million m3)'!I66+J64</f>
        <v>0</v>
      </c>
      <c r="K65" s="50">
        <f>'Month (Million m3)'!J66+K64</f>
        <v>65987.819999999992</v>
      </c>
      <c r="L65" s="50">
        <f>'Month (Million m3)'!K66+L64</f>
        <v>66203.999999999985</v>
      </c>
      <c r="M65" s="50">
        <f>'Month (Million m3)'!L66+M64</f>
        <v>127.78999999999999</v>
      </c>
      <c r="N65" s="50">
        <f>'Month (Million m3)'!M66+N64</f>
        <v>185.06999999999994</v>
      </c>
      <c r="O65" s="50">
        <f>'Month (Million m3)'!N66+O64</f>
        <v>51.429999999999993</v>
      </c>
      <c r="P65" s="50">
        <f>'Month (Million m3)'!O66+P64</f>
        <v>412.22000000000014</v>
      </c>
      <c r="Q65" s="50">
        <f>'Month (Million m3)'!P66+Q64</f>
        <v>517.52</v>
      </c>
      <c r="R65" s="50">
        <f>'Month (Million m3)'!Q66+R64</f>
        <v>64724.26999999999</v>
      </c>
    </row>
    <row r="66" spans="1:31">
      <c r="A66" s="54">
        <f t="shared" si="4"/>
        <v>2012</v>
      </c>
      <c r="B66" s="37" t="s">
        <v>70</v>
      </c>
      <c r="C66" s="55">
        <f>'Month (Million m3)'!B67+C65</f>
        <v>39597.020000000004</v>
      </c>
      <c r="D66" s="55">
        <f>'Month (Million m3)'!C67+D65</f>
        <v>4174.55</v>
      </c>
      <c r="E66" s="55">
        <f>'Month (Million m3)'!D67+E65</f>
        <v>13079.21</v>
      </c>
      <c r="F66" s="55">
        <f>'Month (Million m3)'!E67+F65</f>
        <v>0</v>
      </c>
      <c r="G66" s="55">
        <f>'Month (Million m3)'!F67+G65</f>
        <v>51923.75</v>
      </c>
      <c r="H66" s="55">
        <f>'Month (Million m3)'!G67+H65</f>
        <v>38844.549999999996</v>
      </c>
      <c r="I66" s="55">
        <f>'Month (Million m3)'!H67+I65</f>
        <v>74267.03</v>
      </c>
      <c r="J66" s="55">
        <f>'Month (Million m3)'!I67+J65</f>
        <v>0</v>
      </c>
      <c r="K66" s="55">
        <f>'Month (Million m3)'!J67+K65</f>
        <v>74267.03</v>
      </c>
      <c r="L66" s="55">
        <f>'Month (Million m3)'!K67+L65</f>
        <v>74500.659999999989</v>
      </c>
      <c r="M66" s="55">
        <f>'Month (Million m3)'!L67+M65</f>
        <v>154.37</v>
      </c>
      <c r="N66" s="55">
        <f>'Month (Million m3)'!M67+N65</f>
        <v>203.18999999999994</v>
      </c>
      <c r="O66" s="55">
        <f>'Month (Million m3)'!N67+O65</f>
        <v>54.469999999999992</v>
      </c>
      <c r="P66" s="55">
        <f>'Month (Million m3)'!O67+P65</f>
        <v>-21.019999999999868</v>
      </c>
      <c r="Q66" s="55">
        <f>'Month (Million m3)'!P67+Q65</f>
        <v>559.77</v>
      </c>
      <c r="R66" s="55">
        <f>'Month (Million m3)'!Q67+R65</f>
        <v>73346.049999999988</v>
      </c>
    </row>
    <row r="67" spans="1:31">
      <c r="A67" s="16">
        <f>A55+1</f>
        <v>2013</v>
      </c>
      <c r="B67" s="14" t="s">
        <v>59</v>
      </c>
      <c r="C67" s="50">
        <f>'Month (Million m3)'!B68</f>
        <v>3515.47</v>
      </c>
      <c r="D67" s="50">
        <f>'Month (Million m3)'!C68</f>
        <v>372.93</v>
      </c>
      <c r="E67" s="50">
        <f>'Month (Million m3)'!D68</f>
        <v>737.81</v>
      </c>
      <c r="F67" s="50">
        <f>'Month (Million m3)'!E68</f>
        <v>0</v>
      </c>
      <c r="G67" s="50">
        <f>'Month (Million m3)'!F68</f>
        <v>5640.25</v>
      </c>
      <c r="H67" s="50">
        <f>'Month (Million m3)'!G68</f>
        <v>4902.45</v>
      </c>
      <c r="I67" s="50">
        <f>'Month (Million m3)'!H68</f>
        <v>8044.98</v>
      </c>
      <c r="J67" s="50">
        <f>'Month (Million m3)'!I68</f>
        <v>0</v>
      </c>
      <c r="K67" s="50">
        <f>'Month (Million m3)'!J68</f>
        <v>8044.98</v>
      </c>
      <c r="L67" s="50">
        <f>'Month (Million m3)'!K68</f>
        <v>8040.85</v>
      </c>
      <c r="M67" s="50">
        <f>'Month (Million m3)'!L68</f>
        <v>26.62</v>
      </c>
      <c r="N67" s="50">
        <f>'Month (Million m3)'!M68</f>
        <v>9.68</v>
      </c>
      <c r="O67" s="50">
        <f>'Month (Million m3)'!N68</f>
        <v>1.38</v>
      </c>
      <c r="P67" s="50">
        <f>'Month (Million m3)'!O68</f>
        <v>-1319.78</v>
      </c>
      <c r="Q67" s="50">
        <f>'Month (Million m3)'!P68</f>
        <v>47.17</v>
      </c>
      <c r="R67" s="50">
        <f>'Month (Million m3)'!Q68</f>
        <v>9266.08</v>
      </c>
    </row>
    <row r="68" spans="1:31">
      <c r="A68" s="16">
        <f>A67</f>
        <v>2013</v>
      </c>
      <c r="B68" s="14" t="s">
        <v>60</v>
      </c>
      <c r="C68" s="50">
        <f>'Month (Million m3)'!B69+C67</f>
        <v>6637.78</v>
      </c>
      <c r="D68" s="50">
        <f>'Month (Million m3)'!C69+D67</f>
        <v>709.89</v>
      </c>
      <c r="E68" s="50">
        <f>'Month (Million m3)'!D69+E67</f>
        <v>1333.84</v>
      </c>
      <c r="F68" s="50">
        <f>'Month (Million m3)'!E69+F67</f>
        <v>0</v>
      </c>
      <c r="G68" s="50">
        <f>'Month (Million m3)'!F69+G67</f>
        <v>10651.060000000001</v>
      </c>
      <c r="H68" s="50">
        <f>'Month (Million m3)'!G69+H67</f>
        <v>9317.2200000000012</v>
      </c>
      <c r="I68" s="50">
        <f>'Month (Million m3)'!H69+I67</f>
        <v>15245.099999999999</v>
      </c>
      <c r="J68" s="50">
        <f>'Month (Million m3)'!I69+J67</f>
        <v>0</v>
      </c>
      <c r="K68" s="50">
        <f>'Month (Million m3)'!J69+K67</f>
        <v>15245.099999999999</v>
      </c>
      <c r="L68" s="50">
        <f>'Month (Million m3)'!K69+L67</f>
        <v>15247.01</v>
      </c>
      <c r="M68" s="50">
        <f>'Month (Million m3)'!L69+M67</f>
        <v>54.59</v>
      </c>
      <c r="N68" s="50">
        <f>'Month (Million m3)'!M69+N67</f>
        <v>16.149999999999999</v>
      </c>
      <c r="O68" s="50">
        <f>'Month (Million m3)'!N69+O67</f>
        <v>2.5999999999999996</v>
      </c>
      <c r="P68" s="50">
        <f>'Month (Million m3)'!O69+P67</f>
        <v>-2941.83</v>
      </c>
      <c r="Q68" s="50">
        <f>'Month (Million m3)'!P69+Q67</f>
        <v>86.240000000000009</v>
      </c>
      <c r="R68" s="50">
        <f>'Month (Million m3)'!Q69+R67</f>
        <v>18013.080000000002</v>
      </c>
    </row>
    <row r="69" spans="1:31">
      <c r="A69" s="16">
        <f t="shared" ref="A69:A78" si="5">A68</f>
        <v>2013</v>
      </c>
      <c r="B69" s="59" t="s">
        <v>61</v>
      </c>
      <c r="C69" s="50">
        <f>'Month (Million m3)'!B70+C68</f>
        <v>9983.75</v>
      </c>
      <c r="D69" s="50">
        <f>'Month (Million m3)'!C70+D68</f>
        <v>1090.43</v>
      </c>
      <c r="E69" s="50">
        <f>'Month (Million m3)'!D70+E68</f>
        <v>1960.48</v>
      </c>
      <c r="F69" s="50">
        <f>'Month (Million m3)'!E70+F68</f>
        <v>0</v>
      </c>
      <c r="G69" s="50">
        <f>'Month (Million m3)'!F70+G68</f>
        <v>17025.46</v>
      </c>
      <c r="H69" s="50">
        <f>'Month (Million m3)'!G70+H68</f>
        <v>15064.980000000001</v>
      </c>
      <c r="I69" s="50">
        <f>'Month (Million m3)'!H70+I68</f>
        <v>23958.3</v>
      </c>
      <c r="J69" s="50">
        <f>'Month (Million m3)'!I70+J68</f>
        <v>0</v>
      </c>
      <c r="K69" s="50">
        <f>'Month (Million m3)'!J70+K68</f>
        <v>23958.3</v>
      </c>
      <c r="L69" s="50">
        <f>'Month (Million m3)'!K70+L68</f>
        <v>23968.15</v>
      </c>
      <c r="M69" s="50">
        <f>'Month (Million m3)'!L70+M68</f>
        <v>83.22</v>
      </c>
      <c r="N69" s="50">
        <f>'Month (Million m3)'!M70+N68</f>
        <v>21.97</v>
      </c>
      <c r="O69" s="50">
        <f>'Month (Million m3)'!N70+O68</f>
        <v>3.3899999999999997</v>
      </c>
      <c r="P69" s="50">
        <f>'Month (Million m3)'!O70+P68</f>
        <v>-3708.12</v>
      </c>
      <c r="Q69" s="50">
        <f>'Month (Million m3)'!P70+Q68</f>
        <v>125.05000000000001</v>
      </c>
      <c r="R69" s="50">
        <f>'Month (Million m3)'!Q70+R68</f>
        <v>27420.620000000003</v>
      </c>
    </row>
    <row r="70" spans="1:31">
      <c r="A70" s="16">
        <f t="shared" si="5"/>
        <v>2013</v>
      </c>
      <c r="B70" s="14" t="s">
        <v>62</v>
      </c>
      <c r="C70" s="50">
        <f>'Month (Million m3)'!B71+C69</f>
        <v>13304.22</v>
      </c>
      <c r="D70" s="50">
        <f>'Month (Million m3)'!C71+D69</f>
        <v>1451.63</v>
      </c>
      <c r="E70" s="50">
        <f>'Month (Million m3)'!D71+E69</f>
        <v>2792.44</v>
      </c>
      <c r="F70" s="50">
        <f>'Month (Million m3)'!E71+F69</f>
        <v>0</v>
      </c>
      <c r="G70" s="50">
        <f>'Month (Million m3)'!F71+G69</f>
        <v>21984.05</v>
      </c>
      <c r="H70" s="50">
        <f>'Month (Million m3)'!G71+H69</f>
        <v>19191.61</v>
      </c>
      <c r="I70" s="50">
        <f>'Month (Million m3)'!H71+I69</f>
        <v>31044.199999999997</v>
      </c>
      <c r="J70" s="50">
        <f>'Month (Million m3)'!I71+J69</f>
        <v>0</v>
      </c>
      <c r="K70" s="50">
        <f>'Month (Million m3)'!J71+K69</f>
        <v>31044.199999999997</v>
      </c>
      <c r="L70" s="50">
        <f>'Month (Million m3)'!K71+L69</f>
        <v>31067.75</v>
      </c>
      <c r="M70" s="50">
        <f>'Month (Million m3)'!L71+M69</f>
        <v>98.97</v>
      </c>
      <c r="N70" s="50">
        <f>'Month (Million m3)'!M71+N69</f>
        <v>39.239999999999995</v>
      </c>
      <c r="O70" s="50">
        <f>'Month (Million m3)'!N71+O69</f>
        <v>3.3899999999999997</v>
      </c>
      <c r="P70" s="50">
        <f>'Month (Million m3)'!O71+P69</f>
        <v>-3228.3999999999996</v>
      </c>
      <c r="Q70" s="50">
        <f>'Month (Million m3)'!P71+Q69</f>
        <v>178.71</v>
      </c>
      <c r="R70" s="50">
        <f>'Month (Million m3)'!Q71+R69</f>
        <v>33936.560000000005</v>
      </c>
    </row>
    <row r="71" spans="1:31">
      <c r="A71" s="16">
        <f t="shared" si="5"/>
        <v>2013</v>
      </c>
      <c r="B71" s="14" t="s">
        <v>63</v>
      </c>
      <c r="C71" s="50">
        <f>'Month (Million m3)'!B72+C70</f>
        <v>16785.689999999999</v>
      </c>
      <c r="D71" s="50">
        <f>'Month (Million m3)'!C72+D70</f>
        <v>1830.15</v>
      </c>
      <c r="E71" s="50">
        <f>'Month (Million m3)'!D72+E70</f>
        <v>3907.13</v>
      </c>
      <c r="F71" s="50">
        <f>'Month (Million m3)'!E72+F70</f>
        <v>0</v>
      </c>
      <c r="G71" s="50">
        <f>'Month (Million m3)'!F72+G70</f>
        <v>25707.129999999997</v>
      </c>
      <c r="H71" s="50">
        <f>'Month (Million m3)'!G72+H70</f>
        <v>21800</v>
      </c>
      <c r="I71" s="50">
        <f>'Month (Million m3)'!H72+I70</f>
        <v>36755.549999999996</v>
      </c>
      <c r="J71" s="50">
        <f>'Month (Million m3)'!I72+J70</f>
        <v>0</v>
      </c>
      <c r="K71" s="50">
        <f>'Month (Million m3)'!J72+K70</f>
        <v>36755.549999999996</v>
      </c>
      <c r="L71" s="50">
        <f>'Month (Million m3)'!K72+L70</f>
        <v>36834.870000000003</v>
      </c>
      <c r="M71" s="50">
        <f>'Month (Million m3)'!L72+M70</f>
        <v>107.73</v>
      </c>
      <c r="N71" s="50">
        <f>'Month (Million m3)'!M72+N70</f>
        <v>60.769999999999996</v>
      </c>
      <c r="O71" s="50">
        <f>'Month (Million m3)'!N72+O70</f>
        <v>14.25</v>
      </c>
      <c r="P71" s="50">
        <f>'Month (Million m3)'!O72+P70</f>
        <v>-2598.0799999999995</v>
      </c>
      <c r="Q71" s="50">
        <f>'Month (Million m3)'!P72+Q70</f>
        <v>228.49</v>
      </c>
      <c r="R71" s="50">
        <f>'Month (Million m3)'!Q72+R70</f>
        <v>38960.670000000006</v>
      </c>
      <c r="U71" s="16"/>
      <c r="V71" s="16"/>
      <c r="W71" s="16"/>
      <c r="X71" s="16"/>
      <c r="Y71" s="16"/>
      <c r="Z71" s="16"/>
      <c r="AA71" s="16"/>
      <c r="AB71" s="16"/>
      <c r="AC71" s="16"/>
      <c r="AD71" s="16"/>
      <c r="AE71" s="16"/>
    </row>
    <row r="72" spans="1:31">
      <c r="A72" s="16">
        <f t="shared" si="5"/>
        <v>2013</v>
      </c>
      <c r="B72" s="14" t="s">
        <v>64</v>
      </c>
      <c r="C72" s="50">
        <f>'Month (Million m3)'!B73+C71</f>
        <v>19925.07</v>
      </c>
      <c r="D72" s="50">
        <f>'Month (Million m3)'!C73+D71</f>
        <v>2172.79</v>
      </c>
      <c r="E72" s="50">
        <f>'Month (Million m3)'!D73+E71</f>
        <v>5338.3</v>
      </c>
      <c r="F72" s="50">
        <f>'Month (Million m3)'!E73+F71</f>
        <v>0</v>
      </c>
      <c r="G72" s="50">
        <f>'Month (Million m3)'!F73+G71</f>
        <v>29452.69</v>
      </c>
      <c r="H72" s="50">
        <f>'Month (Million m3)'!G73+H71</f>
        <v>24114.39</v>
      </c>
      <c r="I72" s="50">
        <f>'Month (Million m3)'!H73+I71</f>
        <v>41866.679999999993</v>
      </c>
      <c r="J72" s="50">
        <f>'Month (Million m3)'!I73+J71</f>
        <v>0</v>
      </c>
      <c r="K72" s="50">
        <f>'Month (Million m3)'!J73+K71</f>
        <v>41866.679999999993</v>
      </c>
      <c r="L72" s="50">
        <f>'Month (Million m3)'!K73+L71</f>
        <v>41964.950000000004</v>
      </c>
      <c r="M72" s="50">
        <f>'Month (Million m3)'!L73+M71</f>
        <v>114.57000000000001</v>
      </c>
      <c r="N72" s="50">
        <f>'Month (Million m3)'!M73+N71</f>
        <v>81.8</v>
      </c>
      <c r="O72" s="50">
        <f>'Month (Million m3)'!N73+O71</f>
        <v>24.96</v>
      </c>
      <c r="P72" s="50">
        <f>'Month (Million m3)'!O73+P71</f>
        <v>-1407.5799999999995</v>
      </c>
      <c r="Q72" s="50">
        <f>'Month (Million m3)'!P73+Q71</f>
        <v>276.45</v>
      </c>
      <c r="R72" s="50">
        <f>'Month (Million m3)'!Q73+R71</f>
        <v>42792.380000000005</v>
      </c>
      <c r="U72" s="16"/>
      <c r="V72" s="16"/>
      <c r="W72" s="16"/>
      <c r="X72" s="16"/>
      <c r="Y72" s="16"/>
      <c r="Z72" s="16"/>
      <c r="AA72" s="16"/>
      <c r="AB72" s="16"/>
      <c r="AC72" s="16"/>
      <c r="AD72" s="16"/>
      <c r="AE72" s="16"/>
    </row>
    <row r="73" spans="1:31">
      <c r="A73" s="16">
        <f t="shared" si="5"/>
        <v>2013</v>
      </c>
      <c r="B73" s="14" t="s">
        <v>65</v>
      </c>
      <c r="C73" s="50">
        <f>'Month (Million m3)'!B74+C72</f>
        <v>22684.59</v>
      </c>
      <c r="D73" s="50">
        <f>'Month (Million m3)'!C74+D72</f>
        <v>2475.13</v>
      </c>
      <c r="E73" s="50">
        <f>'Month (Million m3)'!D74+E72</f>
        <v>6491.9800000000005</v>
      </c>
      <c r="F73" s="50">
        <f>'Month (Million m3)'!E74+F72</f>
        <v>0</v>
      </c>
      <c r="G73" s="50">
        <f>'Month (Million m3)'!F74+G72</f>
        <v>32128.84</v>
      </c>
      <c r="H73" s="50">
        <f>'Month (Million m3)'!G74+H72</f>
        <v>25636.86</v>
      </c>
      <c r="I73" s="50">
        <f>'Month (Million m3)'!H74+I72</f>
        <v>45846.329999999994</v>
      </c>
      <c r="J73" s="50">
        <f>'Month (Million m3)'!I74+J72</f>
        <v>0</v>
      </c>
      <c r="K73" s="50">
        <f>'Month (Million m3)'!J74+K72</f>
        <v>45846.329999999994</v>
      </c>
      <c r="L73" s="50">
        <f>'Month (Million m3)'!K74+L72</f>
        <v>45948.430000000008</v>
      </c>
      <c r="M73" s="50">
        <f>'Month (Million m3)'!L74+M72</f>
        <v>120.80000000000001</v>
      </c>
      <c r="N73" s="50">
        <f>'Month (Million m3)'!M74+N72</f>
        <v>92.7</v>
      </c>
      <c r="O73" s="50">
        <f>'Month (Million m3)'!N74+O72</f>
        <v>36.44</v>
      </c>
      <c r="P73" s="50">
        <f>'Month (Million m3)'!O74+P72</f>
        <v>-767.90999999999951</v>
      </c>
      <c r="Q73" s="50">
        <f>'Month (Million m3)'!P74+Q72</f>
        <v>326.21999999999997</v>
      </c>
      <c r="R73" s="50">
        <f>'Month (Million m3)'!Q74+R72</f>
        <v>46046.8</v>
      </c>
      <c r="U73" s="16"/>
      <c r="V73" s="16"/>
      <c r="W73" s="16"/>
      <c r="X73" s="16"/>
      <c r="Y73" s="16"/>
      <c r="Z73" s="16"/>
      <c r="AA73" s="16"/>
      <c r="AB73" s="16"/>
      <c r="AC73" s="16"/>
      <c r="AD73" s="16"/>
      <c r="AE73" s="16"/>
    </row>
    <row r="74" spans="1:31">
      <c r="A74" s="16">
        <f t="shared" si="5"/>
        <v>2013</v>
      </c>
      <c r="B74" s="14" t="s">
        <v>66</v>
      </c>
      <c r="C74" s="50">
        <f>'Month (Million m3)'!B75+C73</f>
        <v>25159.78</v>
      </c>
      <c r="D74" s="50">
        <f>'Month (Million m3)'!C75+D73</f>
        <v>2757.44</v>
      </c>
      <c r="E74" s="50">
        <f>'Month (Million m3)'!D75+E73</f>
        <v>7257.1500000000005</v>
      </c>
      <c r="F74" s="50">
        <f>'Month (Million m3)'!E75+F73</f>
        <v>0</v>
      </c>
      <c r="G74" s="50">
        <f>'Month (Million m3)'!F75+G73</f>
        <v>34408.879999999997</v>
      </c>
      <c r="H74" s="50">
        <f>'Month (Million m3)'!G75+H73</f>
        <v>27151.73</v>
      </c>
      <c r="I74" s="50">
        <f>'Month (Million m3)'!H75+I73</f>
        <v>49554.079999999994</v>
      </c>
      <c r="J74" s="50">
        <f>'Month (Million m3)'!I75+J73</f>
        <v>0</v>
      </c>
      <c r="K74" s="50">
        <f>'Month (Million m3)'!J75+K73</f>
        <v>49554.079999999994</v>
      </c>
      <c r="L74" s="50">
        <f>'Month (Million m3)'!K75+L73</f>
        <v>49662.810000000005</v>
      </c>
      <c r="M74" s="50">
        <f>'Month (Million m3)'!L75+M73</f>
        <v>126.44000000000001</v>
      </c>
      <c r="N74" s="50">
        <f>'Month (Million m3)'!M75+N73</f>
        <v>101.51</v>
      </c>
      <c r="O74" s="50">
        <f>'Month (Million m3)'!N75+O73</f>
        <v>47.61</v>
      </c>
      <c r="P74" s="50">
        <f>'Month (Million m3)'!O75+P73</f>
        <v>-162.30999999999949</v>
      </c>
      <c r="Q74" s="50">
        <f>'Month (Million m3)'!P75+Q73</f>
        <v>356.84999999999997</v>
      </c>
      <c r="R74" s="50">
        <f>'Month (Million m3)'!Q75+R73</f>
        <v>49090.310000000005</v>
      </c>
      <c r="U74" s="16"/>
      <c r="V74" s="16"/>
      <c r="W74" s="16"/>
      <c r="X74" s="16"/>
      <c r="Y74" s="16"/>
      <c r="Z74" s="16"/>
      <c r="AA74" s="16"/>
      <c r="AB74" s="16"/>
      <c r="AC74" s="16"/>
      <c r="AD74" s="16"/>
      <c r="AE74" s="16"/>
    </row>
    <row r="75" spans="1:31">
      <c r="A75" s="16">
        <f t="shared" si="5"/>
        <v>2013</v>
      </c>
      <c r="B75" s="14" t="s">
        <v>67</v>
      </c>
      <c r="C75" s="50">
        <f>'Month (Million m3)'!B76+C74</f>
        <v>27818.89</v>
      </c>
      <c r="D75" s="50">
        <f>'Month (Million m3)'!C76+D74</f>
        <v>3040.44</v>
      </c>
      <c r="E75" s="50">
        <f>'Month (Million m3)'!D76+E74</f>
        <v>8050.7000000000007</v>
      </c>
      <c r="F75" s="50">
        <f>'Month (Million m3)'!E76+F74</f>
        <v>0</v>
      </c>
      <c r="G75" s="50">
        <f>'Month (Million m3)'!F76+G74</f>
        <v>36790.78</v>
      </c>
      <c r="H75" s="50">
        <f>'Month (Million m3)'!G76+H74</f>
        <v>28740.079999999998</v>
      </c>
      <c r="I75" s="50">
        <f>'Month (Million m3)'!H76+I74</f>
        <v>53518.539999999994</v>
      </c>
      <c r="J75" s="50">
        <f>'Month (Million m3)'!I76+J74</f>
        <v>0</v>
      </c>
      <c r="K75" s="50">
        <f>'Month (Million m3)'!J76+K74</f>
        <v>53518.539999999994</v>
      </c>
      <c r="L75" s="50">
        <f>'Month (Million m3)'!K76+L74</f>
        <v>53633.23</v>
      </c>
      <c r="M75" s="50">
        <f>'Month (Million m3)'!L76+M74</f>
        <v>133.73000000000002</v>
      </c>
      <c r="N75" s="50">
        <f>'Month (Million m3)'!M76+N74</f>
        <v>108.09</v>
      </c>
      <c r="O75" s="50">
        <f>'Month (Million m3)'!N76+O74</f>
        <v>50.97</v>
      </c>
      <c r="P75" s="50">
        <f>'Month (Million m3)'!O76+P74</f>
        <v>-63.719999999999487</v>
      </c>
      <c r="Q75" s="50">
        <f>'Month (Million m3)'!P76+Q74</f>
        <v>397.04999999999995</v>
      </c>
      <c r="R75" s="50">
        <f>'Month (Million m3)'!Q76+R74</f>
        <v>52898.200000000004</v>
      </c>
      <c r="U75" s="16"/>
      <c r="V75" s="16"/>
      <c r="W75" s="16"/>
      <c r="X75" s="16"/>
      <c r="Y75" s="16"/>
      <c r="Z75" s="16"/>
      <c r="AA75" s="16"/>
      <c r="AB75" s="16"/>
      <c r="AC75" s="16"/>
      <c r="AD75" s="16"/>
      <c r="AE75" s="16"/>
    </row>
    <row r="76" spans="1:31">
      <c r="A76" s="16">
        <f t="shared" si="5"/>
        <v>2013</v>
      </c>
      <c r="B76" s="14" t="s">
        <v>68</v>
      </c>
      <c r="C76" s="50">
        <f>'Month (Million m3)'!B77+C75</f>
        <v>30805.66</v>
      </c>
      <c r="D76" s="50">
        <f>'Month (Million m3)'!C77+D75</f>
        <v>3336.6</v>
      </c>
      <c r="E76" s="50">
        <f>'Month (Million m3)'!D77+E75</f>
        <v>8751.4500000000007</v>
      </c>
      <c r="F76" s="50">
        <f>'Month (Million m3)'!E77+F75</f>
        <v>0</v>
      </c>
      <c r="G76" s="50">
        <f>'Month (Million m3)'!F77+G75</f>
        <v>40117.17</v>
      </c>
      <c r="H76" s="50">
        <f>'Month (Million m3)'!G77+H75</f>
        <v>31365.719999999998</v>
      </c>
      <c r="I76" s="50">
        <f>'Month (Million m3)'!H77+I75</f>
        <v>58834.789999999994</v>
      </c>
      <c r="J76" s="50">
        <f>'Month (Million m3)'!I77+J75</f>
        <v>0</v>
      </c>
      <c r="K76" s="50">
        <f>'Month (Million m3)'!J77+K75</f>
        <v>58834.789999999994</v>
      </c>
      <c r="L76" s="50">
        <f>'Month (Million m3)'!K77+L75</f>
        <v>58960.97</v>
      </c>
      <c r="M76" s="50">
        <f>'Month (Million m3)'!L77+M75</f>
        <v>143.29000000000002</v>
      </c>
      <c r="N76" s="50">
        <f>'Month (Million m3)'!M77+N75</f>
        <v>118.06</v>
      </c>
      <c r="O76" s="50">
        <f>'Month (Million m3)'!N77+O75</f>
        <v>56.08</v>
      </c>
      <c r="P76" s="50">
        <f>'Month (Million m3)'!O77+P75</f>
        <v>338.22000000000048</v>
      </c>
      <c r="Q76" s="50">
        <f>'Month (Million m3)'!P77+Q75</f>
        <v>436.37999999999994</v>
      </c>
      <c r="R76" s="50">
        <f>'Month (Million m3)'!Q77+R75</f>
        <v>57750.080000000002</v>
      </c>
      <c r="U76" s="16"/>
      <c r="V76" s="16"/>
      <c r="W76" s="16"/>
      <c r="X76" s="16"/>
      <c r="Y76" s="16"/>
      <c r="Z76" s="16"/>
      <c r="AA76" s="16"/>
      <c r="AB76" s="16"/>
      <c r="AC76" s="16"/>
      <c r="AD76" s="16"/>
      <c r="AE76" s="16"/>
    </row>
    <row r="77" spans="1:31">
      <c r="A77" s="16">
        <f t="shared" si="5"/>
        <v>2013</v>
      </c>
      <c r="B77" s="14" t="s">
        <v>69</v>
      </c>
      <c r="C77" s="50">
        <f>'Month (Million m3)'!B78+C76</f>
        <v>33949.83</v>
      </c>
      <c r="D77" s="50">
        <f>'Month (Million m3)'!C78+D76</f>
        <v>3654.41</v>
      </c>
      <c r="E77" s="50">
        <f>'Month (Million m3)'!D78+E76</f>
        <v>9343.93</v>
      </c>
      <c r="F77" s="50">
        <f>'Month (Million m3)'!E78+F76</f>
        <v>0</v>
      </c>
      <c r="G77" s="50">
        <f>'Month (Million m3)'!F78+G76</f>
        <v>45289.81</v>
      </c>
      <c r="H77" s="50">
        <f>'Month (Million m3)'!G78+H76</f>
        <v>35945.869999999995</v>
      </c>
      <c r="I77" s="50">
        <f>'Month (Million m3)'!H78+I76</f>
        <v>66241.299999999988</v>
      </c>
      <c r="J77" s="50">
        <f>'Month (Million m3)'!I78+J76</f>
        <v>0</v>
      </c>
      <c r="K77" s="50">
        <f>'Month (Million m3)'!J78+K76</f>
        <v>66241.299999999988</v>
      </c>
      <c r="L77" s="50">
        <f>'Month (Million m3)'!K78+L76</f>
        <v>66415.790000000008</v>
      </c>
      <c r="M77" s="50">
        <f>'Month (Million m3)'!L78+M76</f>
        <v>160.24</v>
      </c>
      <c r="N77" s="50">
        <f>'Month (Million m3)'!M78+N76</f>
        <v>133.47999999999999</v>
      </c>
      <c r="O77" s="50">
        <f>'Month (Million m3)'!N78+O76</f>
        <v>57.72</v>
      </c>
      <c r="P77" s="50">
        <f>'Month (Million m3)'!O78+P76</f>
        <v>220.90000000000049</v>
      </c>
      <c r="Q77" s="50">
        <f>'Month (Million m3)'!P78+Q76</f>
        <v>482.26999999999992</v>
      </c>
      <c r="R77" s="50">
        <f>'Month (Million m3)'!Q78+R76</f>
        <v>65226.93</v>
      </c>
      <c r="U77" s="16"/>
      <c r="V77" s="16"/>
      <c r="W77" s="16"/>
      <c r="X77" s="16"/>
      <c r="Y77" s="16"/>
      <c r="Z77" s="16"/>
      <c r="AA77" s="16"/>
      <c r="AB77" s="16"/>
      <c r="AC77" s="16"/>
      <c r="AD77" s="16"/>
      <c r="AE77" s="16"/>
    </row>
    <row r="78" spans="1:31">
      <c r="A78" s="54">
        <f t="shared" si="5"/>
        <v>2013</v>
      </c>
      <c r="B78" s="37" t="s">
        <v>70</v>
      </c>
      <c r="C78" s="55">
        <f>'Month (Million m3)'!B79+C77</f>
        <v>37308.090000000004</v>
      </c>
      <c r="D78" s="55">
        <f>'Month (Million m3)'!C79+D77</f>
        <v>3985.0499999999997</v>
      </c>
      <c r="E78" s="55">
        <f>'Month (Million m3)'!D79+E77</f>
        <v>9858.15</v>
      </c>
      <c r="F78" s="55">
        <f>'Month (Million m3)'!E79+F77</f>
        <v>0</v>
      </c>
      <c r="G78" s="55">
        <f>'Month (Million m3)'!F79+G77</f>
        <v>50245.36</v>
      </c>
      <c r="H78" s="55">
        <f>'Month (Million m3)'!G79+H77</f>
        <v>40387.199999999997</v>
      </c>
      <c r="I78" s="55">
        <f>'Month (Million m3)'!H79+I77</f>
        <v>73710.239999999991</v>
      </c>
      <c r="J78" s="55">
        <f>'Month (Million m3)'!I79+J77</f>
        <v>0</v>
      </c>
      <c r="K78" s="55">
        <f>'Month (Million m3)'!J79+K77</f>
        <v>73710.239999999991</v>
      </c>
      <c r="L78" s="55">
        <f>'Month (Million m3)'!K79+L77</f>
        <v>73891.400000000009</v>
      </c>
      <c r="M78" s="55">
        <f>'Month (Million m3)'!L79+M77</f>
        <v>185.06</v>
      </c>
      <c r="N78" s="55">
        <f>'Month (Million m3)'!M79+N77</f>
        <v>138.91999999999999</v>
      </c>
      <c r="O78" s="55">
        <f>'Month (Million m3)'!N79+O77</f>
        <v>58.949999999999996</v>
      </c>
      <c r="P78" s="55">
        <f>'Month (Million m3)'!O79+P77</f>
        <v>-100.21999999999952</v>
      </c>
      <c r="Q78" s="55">
        <f>'Month (Million m3)'!P79+Q77</f>
        <v>523.02</v>
      </c>
      <c r="R78" s="55">
        <f>'Month (Million m3)'!Q79+R77</f>
        <v>72945.98</v>
      </c>
      <c r="U78" s="16"/>
      <c r="V78" s="16"/>
      <c r="W78" s="16"/>
      <c r="X78" s="16"/>
      <c r="Y78" s="16"/>
      <c r="Z78" s="16"/>
      <c r="AA78" s="16"/>
      <c r="AB78" s="16"/>
      <c r="AC78" s="16"/>
      <c r="AD78" s="16"/>
      <c r="AE78" s="16"/>
    </row>
    <row r="79" spans="1:31">
      <c r="A79" s="16">
        <f>A67+1</f>
        <v>2014</v>
      </c>
      <c r="B79" s="14" t="s">
        <v>59</v>
      </c>
      <c r="C79" s="50">
        <f>'Month (Million m3)'!B80</f>
        <v>3528.71</v>
      </c>
      <c r="D79" s="50">
        <f>'Month (Million m3)'!C80</f>
        <v>335.21</v>
      </c>
      <c r="E79" s="50">
        <f>'Month (Million m3)'!D80</f>
        <v>545.02</v>
      </c>
      <c r="F79" s="50">
        <f>'Month (Million m3)'!E80</f>
        <v>0</v>
      </c>
      <c r="G79" s="50">
        <f>'Month (Million m3)'!F80</f>
        <v>4826.03</v>
      </c>
      <c r="H79" s="50">
        <f>'Month (Million m3)'!G80</f>
        <v>4281.01</v>
      </c>
      <c r="I79" s="50">
        <f>'Month (Million m3)'!H80</f>
        <v>7474.5</v>
      </c>
      <c r="J79" s="50">
        <f>'Month (Million m3)'!I80</f>
        <v>0.15</v>
      </c>
      <c r="K79" s="50">
        <f>'Month (Million m3)'!J80</f>
        <v>7474.66</v>
      </c>
      <c r="L79" s="50">
        <f>'Month (Million m3)'!K80</f>
        <v>7479.09</v>
      </c>
      <c r="M79" s="50">
        <f>'Month (Million m3)'!L80</f>
        <v>21.96</v>
      </c>
      <c r="N79" s="50">
        <f>'Month (Million m3)'!M80</f>
        <v>4.83</v>
      </c>
      <c r="O79" s="50">
        <f>'Month (Million m3)'!N80</f>
        <v>1.5</v>
      </c>
      <c r="P79" s="50">
        <f>'Month (Million m3)'!O80</f>
        <v>-757.88</v>
      </c>
      <c r="Q79" s="50">
        <f>'Month (Million m3)'!P80</f>
        <v>44.37</v>
      </c>
      <c r="R79" s="50">
        <f>'Month (Million m3)'!Q80</f>
        <v>8159.47</v>
      </c>
      <c r="U79" s="16"/>
      <c r="V79" s="16"/>
      <c r="W79" s="16"/>
      <c r="X79" s="16"/>
      <c r="Y79" s="16"/>
      <c r="Z79" s="16"/>
      <c r="AA79" s="16"/>
      <c r="AB79" s="16"/>
      <c r="AC79" s="16"/>
      <c r="AD79" s="16"/>
      <c r="AE79" s="16"/>
    </row>
    <row r="80" spans="1:31">
      <c r="A80" s="16">
        <f>A79</f>
        <v>2014</v>
      </c>
      <c r="B80" s="14" t="s">
        <v>60</v>
      </c>
      <c r="C80" s="50">
        <f>'Month (Million m3)'!B81+C79</f>
        <v>6757.99</v>
      </c>
      <c r="D80" s="50">
        <f>'Month (Million m3)'!C81+D79</f>
        <v>652.80999999999995</v>
      </c>
      <c r="E80" s="50">
        <f>'Month (Million m3)'!D81+E79</f>
        <v>1105.27</v>
      </c>
      <c r="F80" s="50">
        <f>'Month (Million m3)'!E81+F79</f>
        <v>0</v>
      </c>
      <c r="G80" s="50">
        <f>'Month (Million m3)'!F81+G79</f>
        <v>9088.14</v>
      </c>
      <c r="H80" s="50">
        <f>'Month (Million m3)'!G81+H79</f>
        <v>7982.8700000000008</v>
      </c>
      <c r="I80" s="50">
        <f>'Month (Million m3)'!H81+I79</f>
        <v>14088.04</v>
      </c>
      <c r="J80" s="50">
        <f>'Month (Million m3)'!I81+J79</f>
        <v>0.28000000000000003</v>
      </c>
      <c r="K80" s="50">
        <f>'Month (Million m3)'!J81+K79</f>
        <v>14088.33</v>
      </c>
      <c r="L80" s="50">
        <f>'Month (Million m3)'!K81+L79</f>
        <v>14100.18</v>
      </c>
      <c r="M80" s="50">
        <f>'Month (Million m3)'!L81+M79</f>
        <v>42.35</v>
      </c>
      <c r="N80" s="50">
        <f>'Month (Million m3)'!M81+N79</f>
        <v>9.99</v>
      </c>
      <c r="O80" s="50">
        <f>'Month (Million m3)'!N81+O79</f>
        <v>2.73</v>
      </c>
      <c r="P80" s="50">
        <f>'Month (Million m3)'!O81+P79</f>
        <v>-1476.53</v>
      </c>
      <c r="Q80" s="50">
        <f>'Month (Million m3)'!P81+Q79</f>
        <v>85.14</v>
      </c>
      <c r="R80" s="50">
        <f>'Month (Million m3)'!Q81+R79</f>
        <v>15426.48</v>
      </c>
      <c r="U80" s="16"/>
      <c r="V80" s="16"/>
      <c r="W80" s="16"/>
      <c r="X80" s="16"/>
      <c r="Y80" s="16"/>
      <c r="Z80" s="16"/>
      <c r="AA80" s="16"/>
      <c r="AB80" s="16"/>
      <c r="AC80" s="16"/>
      <c r="AD80" s="16"/>
      <c r="AE80" s="16"/>
    </row>
    <row r="81" spans="1:31">
      <c r="A81" s="16">
        <f t="shared" ref="A81:A90" si="6">A80</f>
        <v>2014</v>
      </c>
      <c r="B81" s="59" t="s">
        <v>61</v>
      </c>
      <c r="C81" s="50">
        <f>'Month (Million m3)'!B82+C80</f>
        <v>10222.07</v>
      </c>
      <c r="D81" s="50">
        <f>'Month (Million m3)'!C82+D80</f>
        <v>1017.0799999999999</v>
      </c>
      <c r="E81" s="50">
        <f>'Month (Million m3)'!D82+E80</f>
        <v>2011.72</v>
      </c>
      <c r="F81" s="50">
        <f>'Month (Million m3)'!E82+F80</f>
        <v>0</v>
      </c>
      <c r="G81" s="50">
        <f>'Month (Million m3)'!F82+G80</f>
        <v>13389.439999999999</v>
      </c>
      <c r="H81" s="50">
        <f>'Month (Million m3)'!G82+H80</f>
        <v>11377.720000000001</v>
      </c>
      <c r="I81" s="50">
        <f>'Month (Million m3)'!H82+I80</f>
        <v>20582.690000000002</v>
      </c>
      <c r="J81" s="50">
        <f>'Month (Million m3)'!I82+J80</f>
        <v>0.45000000000000007</v>
      </c>
      <c r="K81" s="50">
        <f>'Month (Million m3)'!J82+K80</f>
        <v>20583.150000000001</v>
      </c>
      <c r="L81" s="50">
        <f>'Month (Million m3)'!K82+L80</f>
        <v>20623.5</v>
      </c>
      <c r="M81" s="50">
        <f>'Month (Million m3)'!L82+M80</f>
        <v>55.46</v>
      </c>
      <c r="N81" s="50">
        <f>'Month (Million m3)'!M82+N80</f>
        <v>17.48</v>
      </c>
      <c r="O81" s="50">
        <f>'Month (Million m3)'!N82+O80</f>
        <v>7.6899999999999995</v>
      </c>
      <c r="P81" s="50">
        <f>'Month (Million m3)'!O82+P80</f>
        <v>-1568.28</v>
      </c>
      <c r="Q81" s="50">
        <f>'Month (Million m3)'!P82+Q80</f>
        <v>126.84</v>
      </c>
      <c r="R81" s="50">
        <f>'Month (Million m3)'!Q82+R80</f>
        <v>21966.799999999999</v>
      </c>
      <c r="U81" s="16"/>
      <c r="V81" s="16"/>
      <c r="W81" s="16"/>
      <c r="X81" s="16"/>
      <c r="Y81" s="16"/>
      <c r="Z81" s="16"/>
      <c r="AA81" s="16"/>
      <c r="AB81" s="16"/>
      <c r="AC81" s="16"/>
      <c r="AD81" s="16"/>
      <c r="AE81" s="16"/>
    </row>
    <row r="82" spans="1:31">
      <c r="A82" s="16">
        <f t="shared" si="6"/>
        <v>2014</v>
      </c>
      <c r="B82" s="14" t="s">
        <v>62</v>
      </c>
      <c r="C82" s="50">
        <f>'Month (Million m3)'!B83+C81</f>
        <v>13569.43</v>
      </c>
      <c r="D82" s="50">
        <f>'Month (Million m3)'!C83+D81</f>
        <v>1361.53</v>
      </c>
      <c r="E82" s="50">
        <f>'Month (Million m3)'!D83+E81</f>
        <v>3102.6800000000003</v>
      </c>
      <c r="F82" s="50">
        <f>'Month (Million m3)'!E83+F81</f>
        <v>0</v>
      </c>
      <c r="G82" s="50">
        <f>'Month (Million m3)'!F83+G81</f>
        <v>16811.519999999997</v>
      </c>
      <c r="H82" s="50">
        <f>'Month (Million m3)'!G83+H81</f>
        <v>13708.84</v>
      </c>
      <c r="I82" s="50">
        <f>'Month (Million m3)'!H83+I81</f>
        <v>25916.720000000001</v>
      </c>
      <c r="J82" s="50">
        <f>'Month (Million m3)'!I83+J81</f>
        <v>0.63000000000000012</v>
      </c>
      <c r="K82" s="50">
        <f>'Month (Million m3)'!J83+K81</f>
        <v>25917.360000000001</v>
      </c>
      <c r="L82" s="50">
        <f>'Month (Million m3)'!K83+L81</f>
        <v>25973.1</v>
      </c>
      <c r="M82" s="50">
        <f>'Month (Million m3)'!L83+M81</f>
        <v>63.09</v>
      </c>
      <c r="N82" s="50">
        <f>'Month (Million m3)'!M83+N81</f>
        <v>34.6</v>
      </c>
      <c r="O82" s="50">
        <f>'Month (Million m3)'!N83+O81</f>
        <v>16.21</v>
      </c>
      <c r="P82" s="50">
        <f>'Month (Million m3)'!O83+P81</f>
        <v>-1124.6500000000001</v>
      </c>
      <c r="Q82" s="50">
        <f>'Month (Million m3)'!P83+Q81</f>
        <v>163.24</v>
      </c>
      <c r="R82" s="50">
        <f>'Month (Million m3)'!Q83+R81</f>
        <v>26785.9</v>
      </c>
      <c r="U82" s="16"/>
      <c r="V82" s="16"/>
      <c r="W82" s="16"/>
      <c r="X82" s="16"/>
      <c r="Y82" s="16"/>
      <c r="Z82" s="16"/>
      <c r="AA82" s="16"/>
      <c r="AB82" s="16"/>
      <c r="AC82" s="16"/>
      <c r="AD82" s="16"/>
      <c r="AE82" s="16"/>
    </row>
    <row r="83" spans="1:31">
      <c r="A83" s="16">
        <f t="shared" si="6"/>
        <v>2014</v>
      </c>
      <c r="B83" s="14" t="s">
        <v>63</v>
      </c>
      <c r="C83" s="50">
        <f>'Month (Million m3)'!B84+C82</f>
        <v>16921.690000000002</v>
      </c>
      <c r="D83" s="50">
        <f>'Month (Million m3)'!C84+D82</f>
        <v>1711.38</v>
      </c>
      <c r="E83" s="50">
        <f>'Month (Million m3)'!D84+E82</f>
        <v>4576.05</v>
      </c>
      <c r="F83" s="50">
        <f>'Month (Million m3)'!E84+F82</f>
        <v>0</v>
      </c>
      <c r="G83" s="50">
        <f>'Month (Million m3)'!F84+G82</f>
        <v>20138.269999999997</v>
      </c>
      <c r="H83" s="50">
        <f>'Month (Million m3)'!G84+H82</f>
        <v>15562.23</v>
      </c>
      <c r="I83" s="50">
        <f>'Month (Million m3)'!H84+I82</f>
        <v>30772.52</v>
      </c>
      <c r="J83" s="50">
        <f>'Month (Million m3)'!I84+J82</f>
        <v>0.82000000000000006</v>
      </c>
      <c r="K83" s="50">
        <f>'Month (Million m3)'!J84+K82</f>
        <v>30773.35</v>
      </c>
      <c r="L83" s="50">
        <f>'Month (Million m3)'!K84+L82</f>
        <v>30867.439999999999</v>
      </c>
      <c r="M83" s="50">
        <f>'Month (Million m3)'!L84+M82</f>
        <v>70.8</v>
      </c>
      <c r="N83" s="50">
        <f>'Month (Million m3)'!M84+N82</f>
        <v>57.24</v>
      </c>
      <c r="O83" s="50">
        <f>'Month (Million m3)'!N84+O82</f>
        <v>26.270000000000003</v>
      </c>
      <c r="P83" s="50">
        <f>'Month (Million m3)'!O84+P82</f>
        <v>-718.06000000000017</v>
      </c>
      <c r="Q83" s="50">
        <f>'Month (Million m3)'!P84+Q82</f>
        <v>204.71</v>
      </c>
      <c r="R83" s="50">
        <f>'Month (Million m3)'!Q84+R82</f>
        <v>31169.100000000002</v>
      </c>
    </row>
    <row r="84" spans="1:31">
      <c r="A84" s="16">
        <f t="shared" si="6"/>
        <v>2014</v>
      </c>
      <c r="B84" s="14" t="s">
        <v>64</v>
      </c>
      <c r="C84" s="50">
        <f>'Month (Million m3)'!B85+C83</f>
        <v>19758.800000000003</v>
      </c>
      <c r="D84" s="50">
        <f>'Month (Million m3)'!C85+D83</f>
        <v>2003.4</v>
      </c>
      <c r="E84" s="50">
        <f>'Month (Million m3)'!D85+E83</f>
        <v>5770.2000000000007</v>
      </c>
      <c r="F84" s="50">
        <f>'Month (Million m3)'!E85+F83</f>
        <v>0</v>
      </c>
      <c r="G84" s="50">
        <f>'Month (Million m3)'!F85+G83</f>
        <v>23421.039999999997</v>
      </c>
      <c r="H84" s="50">
        <f>'Month (Million m3)'!G85+H83</f>
        <v>17650.849999999999</v>
      </c>
      <c r="I84" s="50">
        <f>'Month (Million m3)'!H85+I83</f>
        <v>35406.230000000003</v>
      </c>
      <c r="J84" s="50">
        <f>'Month (Million m3)'!I85+J83</f>
        <v>0.9900000000000001</v>
      </c>
      <c r="K84" s="50">
        <f>'Month (Million m3)'!J85+K83</f>
        <v>35407.229999999996</v>
      </c>
      <c r="L84" s="50">
        <f>'Month (Million m3)'!K85+L83</f>
        <v>35527.74</v>
      </c>
      <c r="M84" s="50">
        <f>'Month (Million m3)'!L85+M83</f>
        <v>75.95</v>
      </c>
      <c r="N84" s="50">
        <f>'Month (Million m3)'!M85+N83</f>
        <v>77.010000000000005</v>
      </c>
      <c r="O84" s="50">
        <f>'Month (Million m3)'!N85+O83</f>
        <v>37.5</v>
      </c>
      <c r="P84" s="50">
        <f>'Month (Million m3)'!O85+P83</f>
        <v>62.649999999999864</v>
      </c>
      <c r="Q84" s="50">
        <f>'Month (Million m3)'!P85+Q83</f>
        <v>245.08</v>
      </c>
      <c r="R84" s="50">
        <f>'Month (Million m3)'!Q85+R83</f>
        <v>34952.32</v>
      </c>
    </row>
    <row r="85" spans="1:31">
      <c r="A85" s="16">
        <f t="shared" si="6"/>
        <v>2014</v>
      </c>
      <c r="B85" s="14" t="s">
        <v>65</v>
      </c>
      <c r="C85" s="50">
        <f>'Month (Million m3)'!B86+C84</f>
        <v>22672.000000000004</v>
      </c>
      <c r="D85" s="50">
        <f>'Month (Million m3)'!C86+D84</f>
        <v>2303.5</v>
      </c>
      <c r="E85" s="50">
        <f>'Month (Million m3)'!D86+E84</f>
        <v>7117.3300000000008</v>
      </c>
      <c r="F85" s="50">
        <f>'Month (Million m3)'!E86+F84</f>
        <v>0</v>
      </c>
      <c r="G85" s="50">
        <f>'Month (Million m3)'!F86+G84</f>
        <v>26415.919999999998</v>
      </c>
      <c r="H85" s="50">
        <f>'Month (Million m3)'!G86+H84</f>
        <v>19298.599999999999</v>
      </c>
      <c r="I85" s="50">
        <f>'Month (Million m3)'!H86+I84</f>
        <v>39667.090000000004</v>
      </c>
      <c r="J85" s="50">
        <f>'Month (Million m3)'!I86+J84</f>
        <v>1.1900000000000002</v>
      </c>
      <c r="K85" s="50">
        <f>'Month (Million m3)'!J86+K84</f>
        <v>39668.289999999994</v>
      </c>
      <c r="L85" s="50">
        <f>'Month (Million m3)'!K86+L84</f>
        <v>39811.54</v>
      </c>
      <c r="M85" s="50">
        <f>'Month (Million m3)'!L86+M84</f>
        <v>82.08</v>
      </c>
      <c r="N85" s="50">
        <f>'Month (Million m3)'!M86+N84</f>
        <v>98.51</v>
      </c>
      <c r="O85" s="50">
        <f>'Month (Million m3)'!N86+O84</f>
        <v>46.92</v>
      </c>
      <c r="P85" s="50">
        <f>'Month (Million m3)'!O86+P84</f>
        <v>466.81999999999988</v>
      </c>
      <c r="Q85" s="50">
        <f>'Month (Million m3)'!P86+Q84</f>
        <v>293.45</v>
      </c>
      <c r="R85" s="50">
        <f>'Month (Million m3)'!Q86+R84</f>
        <v>38725.120000000003</v>
      </c>
    </row>
    <row r="86" spans="1:31">
      <c r="A86" s="16">
        <f t="shared" si="6"/>
        <v>2014</v>
      </c>
      <c r="B86" s="14" t="s">
        <v>66</v>
      </c>
      <c r="C86" s="50">
        <f>'Month (Million m3)'!B87+C85</f>
        <v>25413.190000000002</v>
      </c>
      <c r="D86" s="50">
        <f>'Month (Million m3)'!C87+D85</f>
        <v>2581.3000000000002</v>
      </c>
      <c r="E86" s="50">
        <f>'Month (Million m3)'!D87+E85</f>
        <v>8171.1100000000006</v>
      </c>
      <c r="F86" s="50">
        <f>'Month (Million m3)'!E87+F85</f>
        <v>0</v>
      </c>
      <c r="G86" s="50">
        <f>'Month (Million m3)'!F87+G85</f>
        <v>29037.21</v>
      </c>
      <c r="H86" s="50">
        <f>'Month (Million m3)'!G87+H85</f>
        <v>20866.109999999997</v>
      </c>
      <c r="I86" s="50">
        <f>'Month (Million m3)'!H87+I85</f>
        <v>43698</v>
      </c>
      <c r="J86" s="50">
        <f>'Month (Million m3)'!I87+J85</f>
        <v>1.4200000000000002</v>
      </c>
      <c r="K86" s="50">
        <f>'Month (Million m3)'!J87+K85</f>
        <v>43699.429999999993</v>
      </c>
      <c r="L86" s="50">
        <f>'Month (Million m3)'!K87+L85</f>
        <v>43865.96</v>
      </c>
      <c r="M86" s="50">
        <f>'Month (Million m3)'!L87+M85</f>
        <v>87.1</v>
      </c>
      <c r="N86" s="50">
        <f>'Month (Million m3)'!M87+N85</f>
        <v>118.87</v>
      </c>
      <c r="O86" s="50">
        <f>'Month (Million m3)'!N87+O85</f>
        <v>52.02</v>
      </c>
      <c r="P86" s="50">
        <f>'Month (Million m3)'!O87+P85</f>
        <v>633.26999999999987</v>
      </c>
      <c r="Q86" s="50">
        <f>'Month (Million m3)'!P87+Q85</f>
        <v>334.14</v>
      </c>
      <c r="R86" s="50">
        <f>'Month (Million m3)'!Q87+R85</f>
        <v>42521.69</v>
      </c>
    </row>
    <row r="87" spans="1:31">
      <c r="A87" s="16">
        <f t="shared" si="6"/>
        <v>2014</v>
      </c>
      <c r="B87" s="14" t="s">
        <v>67</v>
      </c>
      <c r="C87" s="50">
        <f>'Month (Million m3)'!B88+C86</f>
        <v>28009.370000000003</v>
      </c>
      <c r="D87" s="50">
        <f>'Month (Million m3)'!C88+D86</f>
        <v>2862.4500000000003</v>
      </c>
      <c r="E87" s="50">
        <f>'Month (Million m3)'!D88+E86</f>
        <v>9351.8700000000008</v>
      </c>
      <c r="F87" s="50">
        <f>'Month (Million m3)'!E88+F86</f>
        <v>0</v>
      </c>
      <c r="G87" s="50">
        <f>'Month (Million m3)'!F88+G86</f>
        <v>31725.8</v>
      </c>
      <c r="H87" s="50">
        <f>'Month (Million m3)'!G88+H86</f>
        <v>22373.929999999997</v>
      </c>
      <c r="I87" s="50">
        <f>'Month (Million m3)'!H88+I86</f>
        <v>47520.86</v>
      </c>
      <c r="J87" s="50">
        <f>'Month (Million m3)'!I88+J86</f>
        <v>1.6600000000000001</v>
      </c>
      <c r="K87" s="50">
        <f>'Month (Million m3)'!J88+K86</f>
        <v>47522.529999999992</v>
      </c>
      <c r="L87" s="50">
        <f>'Month (Million m3)'!K88+L86</f>
        <v>47703.45</v>
      </c>
      <c r="M87" s="50">
        <f>'Month (Million m3)'!L88+M86</f>
        <v>92.699999999999989</v>
      </c>
      <c r="N87" s="50">
        <f>'Month (Million m3)'!M88+N86</f>
        <v>131.37</v>
      </c>
      <c r="O87" s="50">
        <f>'Month (Million m3)'!N88+O86</f>
        <v>54</v>
      </c>
      <c r="P87" s="50">
        <f>'Month (Million m3)'!O88+P86</f>
        <v>690.41999999999985</v>
      </c>
      <c r="Q87" s="50">
        <f>'Month (Million m3)'!P88+Q86</f>
        <v>372.89</v>
      </c>
      <c r="R87" s="50">
        <f>'Month (Million m3)'!Q88+R86</f>
        <v>46230.950000000004</v>
      </c>
    </row>
    <row r="88" spans="1:31">
      <c r="A88" s="16">
        <f t="shared" si="6"/>
        <v>2014</v>
      </c>
      <c r="B88" s="14" t="s">
        <v>68</v>
      </c>
      <c r="C88" s="50">
        <f>'Month (Million m3)'!B89+C87</f>
        <v>31109.090000000004</v>
      </c>
      <c r="D88" s="50">
        <f>'Month (Million m3)'!C89+D87</f>
        <v>3177.9900000000002</v>
      </c>
      <c r="E88" s="50">
        <f>'Month (Million m3)'!D89+E87</f>
        <v>10341.740000000002</v>
      </c>
      <c r="F88" s="50">
        <f>'Month (Million m3)'!E89+F87</f>
        <v>0</v>
      </c>
      <c r="G88" s="50">
        <f>'Month (Million m3)'!F89+G87</f>
        <v>35152.85</v>
      </c>
      <c r="H88" s="50">
        <f>'Month (Million m3)'!G89+H87</f>
        <v>24811.109999999997</v>
      </c>
      <c r="I88" s="50">
        <f>'Month (Million m3)'!H89+I87</f>
        <v>52742.23</v>
      </c>
      <c r="J88" s="50">
        <f>'Month (Million m3)'!I89+J87</f>
        <v>2.08</v>
      </c>
      <c r="K88" s="50">
        <f>'Month (Million m3)'!J89+K87</f>
        <v>52744.319999999992</v>
      </c>
      <c r="L88" s="50">
        <f>'Month (Million m3)'!K89+L87</f>
        <v>52947.95</v>
      </c>
      <c r="M88" s="50">
        <f>'Month (Million m3)'!L89+M87</f>
        <v>101.57</v>
      </c>
      <c r="N88" s="50">
        <f>'Month (Million m3)'!M89+N87</f>
        <v>137.41</v>
      </c>
      <c r="O88" s="50">
        <f>'Month (Million m3)'!N89+O87</f>
        <v>55.98</v>
      </c>
      <c r="P88" s="50">
        <f>'Month (Million m3)'!O89+P87</f>
        <v>846.22999999999979</v>
      </c>
      <c r="Q88" s="50">
        <f>'Month (Million m3)'!P89+Q87</f>
        <v>415.81</v>
      </c>
      <c r="R88" s="50">
        <f>'Month (Million m3)'!Q89+R87</f>
        <v>51253.91</v>
      </c>
    </row>
    <row r="89" spans="1:31">
      <c r="A89" s="16">
        <f t="shared" si="6"/>
        <v>2014</v>
      </c>
      <c r="B89" s="14" t="s">
        <v>69</v>
      </c>
      <c r="C89" s="50">
        <f>'Month (Million m3)'!B90+C88</f>
        <v>34370.15</v>
      </c>
      <c r="D89" s="50">
        <f>'Month (Million m3)'!C90+D88</f>
        <v>3516.67</v>
      </c>
      <c r="E89" s="50">
        <f>'Month (Million m3)'!D90+E88</f>
        <v>10891.830000000002</v>
      </c>
      <c r="F89" s="50">
        <f>'Month (Million m3)'!E90+F88</f>
        <v>0</v>
      </c>
      <c r="G89" s="50">
        <f>'Month (Million m3)'!F90+G88</f>
        <v>39358.11</v>
      </c>
      <c r="H89" s="50">
        <f>'Month (Million m3)'!G90+H88</f>
        <v>28466.28</v>
      </c>
      <c r="I89" s="50">
        <f>'Month (Million m3)'!H90+I88</f>
        <v>59319.770000000004</v>
      </c>
      <c r="J89" s="50">
        <f>'Month (Million m3)'!I90+J88</f>
        <v>2.67</v>
      </c>
      <c r="K89" s="50">
        <f>'Month (Million m3)'!J90+K88</f>
        <v>59322.44999999999</v>
      </c>
      <c r="L89" s="50">
        <f>'Month (Million m3)'!K90+L88</f>
        <v>59529.07</v>
      </c>
      <c r="M89" s="50">
        <f>'Month (Million m3)'!L90+M88</f>
        <v>112.53</v>
      </c>
      <c r="N89" s="50">
        <f>'Month (Million m3)'!M90+N88</f>
        <v>152.47</v>
      </c>
      <c r="O89" s="50">
        <f>'Month (Million m3)'!N90+O88</f>
        <v>57.959999999999994</v>
      </c>
      <c r="P89" s="50">
        <f>'Month (Million m3)'!O90+P88</f>
        <v>679.91999999999985</v>
      </c>
      <c r="Q89" s="50">
        <f>'Month (Million m3)'!P90+Q88</f>
        <v>450.67</v>
      </c>
      <c r="R89" s="50">
        <f>'Month (Million m3)'!Q90+R88</f>
        <v>57923.5</v>
      </c>
    </row>
    <row r="90" spans="1:31">
      <c r="A90" s="54">
        <f t="shared" si="6"/>
        <v>2014</v>
      </c>
      <c r="B90" s="14" t="s">
        <v>70</v>
      </c>
      <c r="C90" s="55">
        <f>'Month (Million m3)'!B91+C89</f>
        <v>37679.9</v>
      </c>
      <c r="D90" s="55">
        <f>'Month (Million m3)'!C91+D89</f>
        <v>3881.38</v>
      </c>
      <c r="E90" s="55">
        <f>'Month (Million m3)'!D91+E89</f>
        <v>11455.970000000001</v>
      </c>
      <c r="F90" s="55">
        <f>'Month (Million m3)'!E91+F89</f>
        <v>0</v>
      </c>
      <c r="G90" s="55">
        <f>'Month (Million m3)'!F91+G89</f>
        <v>44574.770000000004</v>
      </c>
      <c r="H90" s="55">
        <f>'Month (Million m3)'!G91+H89</f>
        <v>33118.800000000003</v>
      </c>
      <c r="I90" s="55">
        <f>'Month (Million m3)'!H91+I89</f>
        <v>66917.33</v>
      </c>
      <c r="J90" s="55">
        <f>'Month (Million m3)'!I91+J89</f>
        <v>3.4299999999999997</v>
      </c>
      <c r="K90" s="55">
        <f>'Month (Million m3)'!J91+K89</f>
        <v>66920.76999999999</v>
      </c>
      <c r="L90" s="55">
        <f>'Month (Million m3)'!K91+L89</f>
        <v>67175.08</v>
      </c>
      <c r="M90" s="55">
        <f>'Month (Million m3)'!L91+M89</f>
        <v>137.38999999999999</v>
      </c>
      <c r="N90" s="55">
        <f>'Month (Million m3)'!M91+N89</f>
        <v>167.75</v>
      </c>
      <c r="O90" s="55">
        <f>'Month (Million m3)'!N91+O89</f>
        <v>59.939999999999991</v>
      </c>
      <c r="P90" s="55">
        <f>'Month (Million m3)'!O91+P89</f>
        <v>155.29999999999984</v>
      </c>
      <c r="Q90" s="55">
        <f>'Month (Million m3)'!P91+Q89</f>
        <v>484.91</v>
      </c>
      <c r="R90" s="55">
        <f>'Month (Million m3)'!Q91+R89</f>
        <v>66002.490000000005</v>
      </c>
    </row>
    <row r="91" spans="1:31">
      <c r="A91" s="16">
        <f>A79+1</f>
        <v>2015</v>
      </c>
      <c r="B91" s="60" t="s">
        <v>59</v>
      </c>
      <c r="C91" s="50">
        <f>'Month (Million m3)'!B92</f>
        <v>3496.9</v>
      </c>
      <c r="D91" s="50">
        <f>'Month (Million m3)'!C92</f>
        <v>354.25</v>
      </c>
      <c r="E91" s="50">
        <f>'Month (Million m3)'!D92</f>
        <v>764.55</v>
      </c>
      <c r="F91" s="50">
        <f>'Month (Million m3)'!E92</f>
        <v>0</v>
      </c>
      <c r="G91" s="50">
        <f>'Month (Million m3)'!F92</f>
        <v>4936.6000000000004</v>
      </c>
      <c r="H91" s="50">
        <f>'Month (Million m3)'!G92</f>
        <v>4172.0600000000004</v>
      </c>
      <c r="I91" s="50">
        <f>'Month (Million m3)'!H92</f>
        <v>7314.71</v>
      </c>
      <c r="J91" s="50">
        <f>'Month (Million m3)'!I92</f>
        <v>0.91</v>
      </c>
      <c r="K91" s="50">
        <f>'Month (Million m3)'!J92</f>
        <v>7315.62</v>
      </c>
      <c r="L91" s="50">
        <f>'Month (Million m3)'!K92</f>
        <v>7333.79</v>
      </c>
      <c r="M91" s="50">
        <f>'Month (Million m3)'!L92</f>
        <v>21.63</v>
      </c>
      <c r="N91" s="50">
        <f>'Month (Million m3)'!M92</f>
        <v>16.149999999999999</v>
      </c>
      <c r="O91" s="50">
        <f>'Month (Million m3)'!N92</f>
        <v>0.71</v>
      </c>
      <c r="P91" s="50">
        <f>'Month (Million m3)'!O92</f>
        <v>-1335.02</v>
      </c>
      <c r="Q91" s="50">
        <f>'Month (Million m3)'!P92</f>
        <v>30.4</v>
      </c>
      <c r="R91" s="50">
        <f>'Month (Million m3)'!Q92</f>
        <v>8583.98</v>
      </c>
    </row>
    <row r="92" spans="1:31">
      <c r="A92" s="16">
        <f>A91</f>
        <v>2015</v>
      </c>
      <c r="B92" s="14" t="s">
        <v>60</v>
      </c>
      <c r="C92" s="50">
        <f>'Month (Million m3)'!B93+C91</f>
        <v>6554.88</v>
      </c>
      <c r="D92" s="50">
        <f>'Month (Million m3)'!C93+D91</f>
        <v>678.22</v>
      </c>
      <c r="E92" s="50">
        <f>'Month (Million m3)'!D93+E91</f>
        <v>1416.46</v>
      </c>
      <c r="F92" s="50">
        <f>'Month (Million m3)'!E93+F91</f>
        <v>0</v>
      </c>
      <c r="G92" s="50">
        <f>'Month (Million m3)'!F93+G91</f>
        <v>9633.35</v>
      </c>
      <c r="H92" s="50">
        <f>'Month (Million m3)'!G93+H91</f>
        <v>8216.89</v>
      </c>
      <c r="I92" s="50">
        <f>'Month (Million m3)'!H93+I91</f>
        <v>14093.55</v>
      </c>
      <c r="J92" s="50">
        <f>'Month (Million m3)'!I93+J91</f>
        <v>2.02</v>
      </c>
      <c r="K92" s="50">
        <f>'Month (Million m3)'!J93+K91</f>
        <v>14095.57</v>
      </c>
      <c r="L92" s="50">
        <f>'Month (Million m3)'!K93+L91</f>
        <v>14104.369999999999</v>
      </c>
      <c r="M92" s="50">
        <f>'Month (Million m3)'!L93+M91</f>
        <v>47.62</v>
      </c>
      <c r="N92" s="50">
        <f>'Month (Million m3)'!M93+N91</f>
        <v>28.7</v>
      </c>
      <c r="O92" s="50">
        <f>'Month (Million m3)'!N93+O91</f>
        <v>2.09</v>
      </c>
      <c r="P92" s="50">
        <f>'Month (Million m3)'!O93+P91</f>
        <v>-2632.9700000000003</v>
      </c>
      <c r="Q92" s="50">
        <f>'Month (Million m3)'!P93+Q91</f>
        <v>57.76</v>
      </c>
      <c r="R92" s="50">
        <f>'Month (Million m3)'!Q93+R91</f>
        <v>16572.79</v>
      </c>
    </row>
    <row r="93" spans="1:31">
      <c r="A93" s="16">
        <f t="shared" ref="A93:A102" si="7">A92</f>
        <v>2015</v>
      </c>
      <c r="B93" s="59" t="s">
        <v>61</v>
      </c>
      <c r="C93" s="50">
        <f>'Month (Million m3)'!B94+C92</f>
        <v>10108.959999999999</v>
      </c>
      <c r="D93" s="50">
        <f>'Month (Million m3)'!C94+D92</f>
        <v>1049.8400000000001</v>
      </c>
      <c r="E93" s="50">
        <f>'Month (Million m3)'!D94+E92</f>
        <v>2435.13</v>
      </c>
      <c r="F93" s="50">
        <f>'Month (Million m3)'!E94+F92</f>
        <v>0</v>
      </c>
      <c r="G93" s="50">
        <f>'Month (Million m3)'!F94+G92</f>
        <v>14413.2</v>
      </c>
      <c r="H93" s="50">
        <f>'Month (Million m3)'!G94+H92</f>
        <v>11978.07</v>
      </c>
      <c r="I93" s="50">
        <f>'Month (Million m3)'!H94+I92</f>
        <v>21037.199999999997</v>
      </c>
      <c r="J93" s="50">
        <f>'Month (Million m3)'!I94+J92</f>
        <v>3.6</v>
      </c>
      <c r="K93" s="50">
        <f>'Month (Million m3)'!J94+K92</f>
        <v>21040.799999999999</v>
      </c>
      <c r="L93" s="50">
        <f>'Month (Million m3)'!K94+L92</f>
        <v>21105.62</v>
      </c>
      <c r="M93" s="50">
        <f>'Month (Million m3)'!L94+M92</f>
        <v>62.15</v>
      </c>
      <c r="N93" s="50">
        <f>'Month (Million m3)'!M94+N92</f>
        <v>48.22</v>
      </c>
      <c r="O93" s="50">
        <f>'Month (Million m3)'!N94+O92</f>
        <v>3.67</v>
      </c>
      <c r="P93" s="50">
        <f>'Month (Million m3)'!O94+P92</f>
        <v>-3135.9900000000002</v>
      </c>
      <c r="Q93" s="50">
        <f>'Month (Million m3)'!P94+Q92</f>
        <v>90.199999999999989</v>
      </c>
      <c r="R93" s="50">
        <f>'Month (Million m3)'!Q94+R92</f>
        <v>23989.52</v>
      </c>
    </row>
    <row r="94" spans="1:31">
      <c r="A94" s="16">
        <f t="shared" si="7"/>
        <v>2015</v>
      </c>
      <c r="B94" s="14" t="s">
        <v>62</v>
      </c>
      <c r="C94" s="50">
        <f>'Month (Million m3)'!B95+C93</f>
        <v>13637.519999999999</v>
      </c>
      <c r="D94" s="50">
        <f>'Month (Million m3)'!C95+D93</f>
        <v>1459.5200000000002</v>
      </c>
      <c r="E94" s="50">
        <f>'Month (Million m3)'!D95+E93</f>
        <v>3532.9700000000003</v>
      </c>
      <c r="F94" s="50">
        <f>'Month (Million m3)'!E95+F93</f>
        <v>0</v>
      </c>
      <c r="G94" s="50">
        <f>'Month (Million m3)'!F95+G93</f>
        <v>17420.75</v>
      </c>
      <c r="H94" s="50">
        <f>'Month (Million m3)'!G95+H93</f>
        <v>13887.77</v>
      </c>
      <c r="I94" s="50">
        <f>'Month (Million m3)'!H95+I93</f>
        <v>26065.78</v>
      </c>
      <c r="J94" s="50">
        <f>'Month (Million m3)'!I95+J93</f>
        <v>5.24</v>
      </c>
      <c r="K94" s="50">
        <f>'Month (Million m3)'!J95+K93</f>
        <v>26071.02</v>
      </c>
      <c r="L94" s="50">
        <f>'Month (Million m3)'!K95+L93</f>
        <v>26103.43</v>
      </c>
      <c r="M94" s="50">
        <f>'Month (Million m3)'!L95+M93</f>
        <v>76.42</v>
      </c>
      <c r="N94" s="50">
        <f>'Month (Million m3)'!M95+N93</f>
        <v>62.1</v>
      </c>
      <c r="O94" s="50">
        <f>'Month (Million m3)'!N95+O93</f>
        <v>5.35</v>
      </c>
      <c r="P94" s="50">
        <f>'Month (Million m3)'!O95+P93</f>
        <v>-3372.94</v>
      </c>
      <c r="Q94" s="50">
        <f>'Month (Million m3)'!P95+Q93</f>
        <v>117.63999999999999</v>
      </c>
      <c r="R94" s="50">
        <f>'Month (Million m3)'!Q95+R93</f>
        <v>29153.14</v>
      </c>
    </row>
    <row r="95" spans="1:31">
      <c r="A95" s="16">
        <f t="shared" si="7"/>
        <v>2015</v>
      </c>
      <c r="B95" s="14" t="s">
        <v>63</v>
      </c>
      <c r="C95" s="50">
        <f>'Month (Million m3)'!B96+C94</f>
        <v>17492.629999999997</v>
      </c>
      <c r="D95" s="50">
        <f>'Month (Million m3)'!C96+D94</f>
        <v>1865.4300000000003</v>
      </c>
      <c r="E95" s="50">
        <f>'Month (Million m3)'!D96+E94</f>
        <v>5085.92</v>
      </c>
      <c r="F95" s="50">
        <f>'Month (Million m3)'!E96+F94</f>
        <v>0</v>
      </c>
      <c r="G95" s="50">
        <f>'Month (Million m3)'!F96+G94</f>
        <v>20599.5</v>
      </c>
      <c r="H95" s="50">
        <f>'Month (Million m3)'!G96+H94</f>
        <v>15513.57</v>
      </c>
      <c r="I95" s="50">
        <f>'Month (Million m3)'!H96+I94</f>
        <v>31140.78</v>
      </c>
      <c r="J95" s="50">
        <f>'Month (Million m3)'!I96+J94</f>
        <v>7.16</v>
      </c>
      <c r="K95" s="50">
        <f>'Month (Million m3)'!J96+K94</f>
        <v>31147.940000000002</v>
      </c>
      <c r="L95" s="50">
        <f>'Month (Million m3)'!K96+L94</f>
        <v>31183.85</v>
      </c>
      <c r="M95" s="50">
        <f>'Month (Million m3)'!L96+M94</f>
        <v>89.31</v>
      </c>
      <c r="N95" s="50">
        <f>'Month (Million m3)'!M96+N94</f>
        <v>84.39</v>
      </c>
      <c r="O95" s="50">
        <f>'Month (Million m3)'!N96+O94</f>
        <v>10.32</v>
      </c>
      <c r="P95" s="50">
        <f>'Month (Million m3)'!O96+P94</f>
        <v>-2962.71</v>
      </c>
      <c r="Q95" s="50">
        <f>'Month (Million m3)'!P96+Q94</f>
        <v>143.88</v>
      </c>
      <c r="R95" s="50">
        <f>'Month (Million m3)'!Q96+R94</f>
        <v>33734.519999999997</v>
      </c>
    </row>
    <row r="96" spans="1:31">
      <c r="A96" s="16">
        <f t="shared" si="7"/>
        <v>2015</v>
      </c>
      <c r="B96" s="14" t="s">
        <v>64</v>
      </c>
      <c r="C96" s="50">
        <f>'Month (Million m3)'!B97+C95</f>
        <v>20758.019999999997</v>
      </c>
      <c r="D96" s="50">
        <f>'Month (Million m3)'!C97+D95</f>
        <v>2231.6500000000005</v>
      </c>
      <c r="E96" s="50">
        <f>'Month (Million m3)'!D97+E95</f>
        <v>5927.41</v>
      </c>
      <c r="F96" s="50">
        <f>'Month (Million m3)'!E97+F95</f>
        <v>0</v>
      </c>
      <c r="G96" s="50">
        <f>'Month (Million m3)'!F97+G95</f>
        <v>23202.7</v>
      </c>
      <c r="H96" s="50">
        <f>'Month (Million m3)'!G97+H95</f>
        <v>17275.28</v>
      </c>
      <c r="I96" s="50">
        <f>'Month (Million m3)'!H97+I95</f>
        <v>35801.659999999996</v>
      </c>
      <c r="J96" s="50">
        <f>'Month (Million m3)'!I97+J95</f>
        <v>9.36</v>
      </c>
      <c r="K96" s="50">
        <f>'Month (Million m3)'!J97+K95</f>
        <v>35811.020000000004</v>
      </c>
      <c r="L96" s="50">
        <f>'Month (Million m3)'!K97+L95</f>
        <v>35869.72</v>
      </c>
      <c r="M96" s="50">
        <f>'Month (Million m3)'!L97+M95</f>
        <v>99.25</v>
      </c>
      <c r="N96" s="50">
        <f>'Month (Million m3)'!M97+N95</f>
        <v>97.74</v>
      </c>
      <c r="O96" s="50">
        <f>'Month (Million m3)'!N97+O95</f>
        <v>21.439999999999998</v>
      </c>
      <c r="P96" s="50">
        <f>'Month (Million m3)'!O97+P95</f>
        <v>-2135.46</v>
      </c>
      <c r="Q96" s="50">
        <f>'Month (Million m3)'!P97+Q95</f>
        <v>169.66</v>
      </c>
      <c r="R96" s="50">
        <f>'Month (Million m3)'!Q97+R95</f>
        <v>37519.519999999997</v>
      </c>
    </row>
    <row r="97" spans="1:18">
      <c r="A97" s="16">
        <f t="shared" si="7"/>
        <v>2015</v>
      </c>
      <c r="B97" s="14" t="s">
        <v>65</v>
      </c>
      <c r="C97" s="50">
        <f>'Month (Million m3)'!B98+C96</f>
        <v>23771.929999999997</v>
      </c>
      <c r="D97" s="50">
        <f>'Month (Million m3)'!C98+D96</f>
        <v>2568.7300000000005</v>
      </c>
      <c r="E97" s="50">
        <f>'Month (Million m3)'!D98+E96</f>
        <v>7372.96</v>
      </c>
      <c r="F97" s="50">
        <f>'Month (Million m3)'!E98+F96</f>
        <v>0</v>
      </c>
      <c r="G97" s="50">
        <f>'Month (Million m3)'!F98+G96</f>
        <v>26160.9</v>
      </c>
      <c r="H97" s="50">
        <f>'Month (Million m3)'!G98+H96</f>
        <v>18787.93</v>
      </c>
      <c r="I97" s="50">
        <f>'Month (Million m3)'!H98+I96</f>
        <v>39991.14</v>
      </c>
      <c r="J97" s="50">
        <f>'Month (Million m3)'!I98+J96</f>
        <v>11.66</v>
      </c>
      <c r="K97" s="50">
        <f>'Month (Million m3)'!J98+K96</f>
        <v>40002.800000000003</v>
      </c>
      <c r="L97" s="50">
        <f>'Month (Million m3)'!K98+L96</f>
        <v>40066.120000000003</v>
      </c>
      <c r="M97" s="50">
        <f>'Month (Million m3)'!L98+M96</f>
        <v>111.51</v>
      </c>
      <c r="N97" s="50">
        <f>'Month (Million m3)'!M98+N96</f>
        <v>113.47999999999999</v>
      </c>
      <c r="O97" s="50">
        <f>'Month (Million m3)'!N98+O96</f>
        <v>31.779999999999998</v>
      </c>
      <c r="P97" s="50">
        <f>'Month (Million m3)'!O98+P96</f>
        <v>-1502.74</v>
      </c>
      <c r="Q97" s="50">
        <f>'Month (Million m3)'!P98+Q96</f>
        <v>209.82</v>
      </c>
      <c r="R97" s="50">
        <f>'Month (Million m3)'!Q98+R96</f>
        <v>40988.92</v>
      </c>
    </row>
    <row r="98" spans="1:18">
      <c r="A98" s="16">
        <f t="shared" si="7"/>
        <v>2015</v>
      </c>
      <c r="B98" s="14" t="s">
        <v>66</v>
      </c>
      <c r="C98" s="50">
        <f>'Month (Million m3)'!B99+C97</f>
        <v>26825.079999999998</v>
      </c>
      <c r="D98" s="50">
        <f>'Month (Million m3)'!C99+D97</f>
        <v>2902.4400000000005</v>
      </c>
      <c r="E98" s="50">
        <f>'Month (Million m3)'!D99+E97</f>
        <v>9102.42</v>
      </c>
      <c r="F98" s="50">
        <f>'Month (Million m3)'!E99+F97</f>
        <v>0</v>
      </c>
      <c r="G98" s="50">
        <f>'Month (Million m3)'!F99+G97</f>
        <v>29606.690000000002</v>
      </c>
      <c r="H98" s="50">
        <f>'Month (Million m3)'!G99+H97</f>
        <v>20504.260000000002</v>
      </c>
      <c r="I98" s="50">
        <f>'Month (Million m3)'!H99+I97</f>
        <v>44426.9</v>
      </c>
      <c r="J98" s="50">
        <f>'Month (Million m3)'!I99+J97</f>
        <v>14.09</v>
      </c>
      <c r="K98" s="50">
        <f>'Month (Million m3)'!J99+K97</f>
        <v>44440.990000000005</v>
      </c>
      <c r="L98" s="50">
        <f>'Month (Million m3)'!K99+L97</f>
        <v>44524.33</v>
      </c>
      <c r="M98" s="50">
        <f>'Month (Million m3)'!L99+M97</f>
        <v>117.35000000000001</v>
      </c>
      <c r="N98" s="50">
        <f>'Month (Million m3)'!M99+N97</f>
        <v>133.37</v>
      </c>
      <c r="O98" s="50">
        <f>'Month (Million m3)'!N99+O97</f>
        <v>40.809999999999995</v>
      </c>
      <c r="P98" s="50">
        <f>'Month (Million m3)'!O99+P97</f>
        <v>-670.52</v>
      </c>
      <c r="Q98" s="50">
        <f>'Month (Million m3)'!P99+Q97</f>
        <v>273.44</v>
      </c>
      <c r="R98" s="50">
        <f>'Month (Million m3)'!Q99+R97</f>
        <v>44496.31</v>
      </c>
    </row>
    <row r="99" spans="1:18">
      <c r="A99" s="16">
        <f t="shared" si="7"/>
        <v>2015</v>
      </c>
      <c r="B99" s="14" t="s">
        <v>67</v>
      </c>
      <c r="C99" s="50">
        <f>'Month (Million m3)'!B100+C98</f>
        <v>29675.42</v>
      </c>
      <c r="D99" s="50">
        <f>'Month (Million m3)'!C100+D98</f>
        <v>3224.2100000000005</v>
      </c>
      <c r="E99" s="50">
        <f>'Month (Million m3)'!D100+E98</f>
        <v>10585.2</v>
      </c>
      <c r="F99" s="50">
        <f>'Month (Million m3)'!E100+F98</f>
        <v>0</v>
      </c>
      <c r="G99" s="50">
        <f>'Month (Million m3)'!F100+G98</f>
        <v>32850.93</v>
      </c>
      <c r="H99" s="50">
        <f>'Month (Million m3)'!G100+H98</f>
        <v>22265.72</v>
      </c>
      <c r="I99" s="50">
        <f>'Month (Million m3)'!H100+I98</f>
        <v>48716.92</v>
      </c>
      <c r="J99" s="50">
        <f>'Month (Million m3)'!I100+J98</f>
        <v>16.39</v>
      </c>
      <c r="K99" s="50">
        <f>'Month (Million m3)'!J100+K98</f>
        <v>48733.320000000007</v>
      </c>
      <c r="L99" s="50">
        <f>'Month (Million m3)'!K100+L98</f>
        <v>48831.19</v>
      </c>
      <c r="M99" s="50">
        <f>'Month (Million m3)'!L100+M98</f>
        <v>123.86000000000001</v>
      </c>
      <c r="N99" s="50">
        <f>'Month (Million m3)'!M100+N98</f>
        <v>150.81</v>
      </c>
      <c r="O99" s="50">
        <f>'Month (Million m3)'!N100+O98</f>
        <v>41.12</v>
      </c>
      <c r="P99" s="50">
        <f>'Month (Million m3)'!O100+P98</f>
        <v>-687.61</v>
      </c>
      <c r="Q99" s="50">
        <f>'Month (Million m3)'!P100+Q98</f>
        <v>319.31</v>
      </c>
      <c r="R99" s="50">
        <f>'Month (Million m3)'!Q100+R98</f>
        <v>48732.67</v>
      </c>
    </row>
    <row r="100" spans="1:18">
      <c r="A100" s="16">
        <f t="shared" si="7"/>
        <v>2015</v>
      </c>
      <c r="B100" s="14" t="s">
        <v>68</v>
      </c>
      <c r="C100" s="50">
        <f>'Month (Million m3)'!B101+C99</f>
        <v>33058.239999999998</v>
      </c>
      <c r="D100" s="50">
        <f>'Month (Million m3)'!C101+D99</f>
        <v>3513.6200000000003</v>
      </c>
      <c r="E100" s="50">
        <f>'Month (Million m3)'!D101+E99</f>
        <v>11950.84</v>
      </c>
      <c r="F100" s="50">
        <f>'Month (Million m3)'!E101+F99</f>
        <v>0</v>
      </c>
      <c r="G100" s="50">
        <f>'Month (Million m3)'!F101+G99</f>
        <v>37042.33</v>
      </c>
      <c r="H100" s="50">
        <f>'Month (Million m3)'!G101+H99</f>
        <v>25091.480000000003</v>
      </c>
      <c r="I100" s="50">
        <f>'Month (Million m3)'!H101+I99</f>
        <v>54636.09</v>
      </c>
      <c r="J100" s="50">
        <f>'Month (Million m3)'!I101+J99</f>
        <v>19.010000000000002</v>
      </c>
      <c r="K100" s="50">
        <f>'Month (Million m3)'!J101+K99</f>
        <v>54655.110000000008</v>
      </c>
      <c r="L100" s="50">
        <f>'Month (Million m3)'!K101+L99</f>
        <v>54770.78</v>
      </c>
      <c r="M100" s="50">
        <f>'Month (Million m3)'!L101+M99</f>
        <v>133.44000000000003</v>
      </c>
      <c r="N100" s="50">
        <f>'Month (Million m3)'!M101+N99</f>
        <v>172.82</v>
      </c>
      <c r="O100" s="50">
        <f>'Month (Million m3)'!N101+O99</f>
        <v>41.43</v>
      </c>
      <c r="P100" s="50">
        <f>'Month (Million m3)'!O101+P99</f>
        <v>-308.89</v>
      </c>
      <c r="Q100" s="50">
        <f>'Month (Million m3)'!P101+Q99</f>
        <v>372.11</v>
      </c>
      <c r="R100" s="50">
        <f>'Month (Million m3)'!Q101+R99</f>
        <v>54186.69</v>
      </c>
    </row>
    <row r="101" spans="1:18">
      <c r="A101" s="16">
        <f t="shared" si="7"/>
        <v>2015</v>
      </c>
      <c r="B101" s="14" t="s">
        <v>69</v>
      </c>
      <c r="C101" s="50">
        <f>'Month (Million m3)'!B102+C100</f>
        <v>36746.92</v>
      </c>
      <c r="D101" s="50">
        <f>'Month (Million m3)'!C102+D100</f>
        <v>3914.1700000000005</v>
      </c>
      <c r="E101" s="50">
        <f>'Month (Million m3)'!D102+E100</f>
        <v>13176.970000000001</v>
      </c>
      <c r="F101" s="50">
        <f>'Month (Million m3)'!E102+F100</f>
        <v>0</v>
      </c>
      <c r="G101" s="50">
        <f>'Month (Million m3)'!F102+G100</f>
        <v>41580.240000000005</v>
      </c>
      <c r="H101" s="50">
        <f>'Month (Million m3)'!G102+H100</f>
        <v>28403.260000000002</v>
      </c>
      <c r="I101" s="50">
        <f>'Month (Million m3)'!H102+I100</f>
        <v>61236</v>
      </c>
      <c r="J101" s="50">
        <f>'Month (Million m3)'!I102+J100</f>
        <v>21.610000000000003</v>
      </c>
      <c r="K101" s="50">
        <f>'Month (Million m3)'!J102+K100</f>
        <v>61257.62000000001</v>
      </c>
      <c r="L101" s="50">
        <f>'Month (Million m3)'!K102+L100</f>
        <v>61394.29</v>
      </c>
      <c r="M101" s="50">
        <f>'Month (Million m3)'!L102+M100</f>
        <v>147.70000000000002</v>
      </c>
      <c r="N101" s="50">
        <f>'Month (Million m3)'!M102+N100</f>
        <v>193.09</v>
      </c>
      <c r="O101" s="50">
        <f>'Month (Million m3)'!N102+O100</f>
        <v>41.74</v>
      </c>
      <c r="P101" s="50">
        <f>'Month (Million m3)'!O102+P100</f>
        <v>-325.93</v>
      </c>
      <c r="Q101" s="50">
        <f>'Month (Million m3)'!P102+Q100</f>
        <v>432.72</v>
      </c>
      <c r="R101" s="50">
        <f>'Month (Million m3)'!Q102+R100</f>
        <v>60711.460000000006</v>
      </c>
    </row>
    <row r="102" spans="1:18">
      <c r="A102" s="54">
        <f t="shared" si="7"/>
        <v>2015</v>
      </c>
      <c r="B102" s="14" t="s">
        <v>70</v>
      </c>
      <c r="C102" s="55">
        <f>'Month (Million m3)'!B103+C101</f>
        <v>40466.379999999997</v>
      </c>
      <c r="D102" s="55">
        <f>'Month (Million m3)'!C103+D101</f>
        <v>4374.9600000000009</v>
      </c>
      <c r="E102" s="55">
        <f>'Month (Million m3)'!D103+E101</f>
        <v>14173.840000000002</v>
      </c>
      <c r="F102" s="55">
        <f>'Month (Million m3)'!E103+F101</f>
        <v>0</v>
      </c>
      <c r="G102" s="55">
        <f>'Month (Million m3)'!F103+G101</f>
        <v>46010.16</v>
      </c>
      <c r="H102" s="55">
        <f>'Month (Million m3)'!G103+H101</f>
        <v>31836.31</v>
      </c>
      <c r="I102" s="55">
        <f>'Month (Million m3)'!H103+I101</f>
        <v>67927.72</v>
      </c>
      <c r="J102" s="55">
        <f>'Month (Million m3)'!I103+J101</f>
        <v>24.380000000000003</v>
      </c>
      <c r="K102" s="55">
        <f>'Month (Million m3)'!J103+K101</f>
        <v>67952.100000000006</v>
      </c>
      <c r="L102" s="55">
        <f>'Month (Million m3)'!K103+L101</f>
        <v>68050.45</v>
      </c>
      <c r="M102" s="55">
        <f>'Month (Million m3)'!L103+M101</f>
        <v>160.55000000000001</v>
      </c>
      <c r="N102" s="55">
        <f>'Month (Million m3)'!M103+N101</f>
        <v>206.32</v>
      </c>
      <c r="O102" s="55">
        <f>'Month (Million m3)'!N103+O101</f>
        <v>42.050000000000004</v>
      </c>
      <c r="P102" s="55">
        <f>'Month (Million m3)'!O103+P101</f>
        <v>-317.82</v>
      </c>
      <c r="Q102" s="55">
        <f>'Month (Million m3)'!P103+Q101</f>
        <v>478.41</v>
      </c>
      <c r="R102" s="55">
        <f>'Month (Million m3)'!Q103+R101</f>
        <v>67274.38</v>
      </c>
    </row>
    <row r="103" spans="1:18">
      <c r="A103" s="16">
        <f>A91+1</f>
        <v>2016</v>
      </c>
      <c r="B103" s="60" t="s">
        <v>59</v>
      </c>
      <c r="C103" s="50">
        <f>'Month (Million m3)'!B104</f>
        <v>3764.66</v>
      </c>
      <c r="D103" s="50">
        <f>'Month (Million m3)'!C104</f>
        <v>418.03</v>
      </c>
      <c r="E103" s="50">
        <f>'Month (Million m3)'!D104</f>
        <v>616.91999999999996</v>
      </c>
      <c r="F103" s="50">
        <f>'Month (Million m3)'!E104</f>
        <v>0</v>
      </c>
      <c r="G103" s="50">
        <f>'Month (Million m3)'!F104</f>
        <v>4747.93</v>
      </c>
      <c r="H103" s="50">
        <f>'Month (Million m3)'!G104</f>
        <v>4131.01</v>
      </c>
      <c r="I103" s="50">
        <f>'Month (Million m3)'!H104</f>
        <v>7477.63</v>
      </c>
      <c r="J103" s="50">
        <f>'Month (Million m3)'!I104</f>
        <v>2.92</v>
      </c>
      <c r="K103" s="50">
        <f>'Month (Million m3)'!J104</f>
        <v>7480.55</v>
      </c>
      <c r="L103" s="50">
        <f>'Month (Million m3)'!K104</f>
        <v>7520.73</v>
      </c>
      <c r="M103" s="50">
        <f>'Month (Million m3)'!L104</f>
        <v>20</v>
      </c>
      <c r="N103" s="50">
        <f>'Month (Million m3)'!M104</f>
        <v>13.86</v>
      </c>
      <c r="O103" s="50">
        <f>'Month (Million m3)'!N104</f>
        <v>1.27</v>
      </c>
      <c r="P103" s="50">
        <f>'Month (Million m3)'!O104</f>
        <v>-1269.97</v>
      </c>
      <c r="Q103" s="50">
        <f>'Month (Million m3)'!P104</f>
        <v>-17.2</v>
      </c>
      <c r="R103" s="50">
        <f>'Month (Million m3)'!Q104</f>
        <v>8759.0400000000009</v>
      </c>
    </row>
    <row r="104" spans="1:18">
      <c r="A104" s="16">
        <f>A103</f>
        <v>2016</v>
      </c>
      <c r="B104" s="14" t="s">
        <v>60</v>
      </c>
      <c r="C104" s="50">
        <f>'Month (Million m3)'!B105+C103</f>
        <v>7071.79</v>
      </c>
      <c r="D104" s="50">
        <f>'Month (Million m3)'!C105+D103</f>
        <v>784.57999999999993</v>
      </c>
      <c r="E104" s="50">
        <f>'Month (Million m3)'!D105+E103</f>
        <v>1173.51</v>
      </c>
      <c r="F104" s="50">
        <f>'Month (Million m3)'!E105+F103</f>
        <v>0</v>
      </c>
      <c r="G104" s="50">
        <f>'Month (Million m3)'!F105+G103</f>
        <v>9531.26</v>
      </c>
      <c r="H104" s="50">
        <f>'Month (Million m3)'!G105+H103</f>
        <v>8357.76</v>
      </c>
      <c r="I104" s="50">
        <f>'Month (Million m3)'!H105+I103</f>
        <v>14644.96</v>
      </c>
      <c r="J104" s="50">
        <f>'Month (Million m3)'!I105+J103</f>
        <v>5.7799999999999994</v>
      </c>
      <c r="K104" s="50">
        <f>'Month (Million m3)'!J105+K103</f>
        <v>14650.74</v>
      </c>
      <c r="L104" s="50">
        <f>'Month (Million m3)'!K105+L103</f>
        <v>14689.34</v>
      </c>
      <c r="M104" s="50">
        <f>'Month (Million m3)'!L105+M103</f>
        <v>35.6</v>
      </c>
      <c r="N104" s="50">
        <f>'Month (Million m3)'!M105+N103</f>
        <v>32.049999999999997</v>
      </c>
      <c r="O104" s="50">
        <f>'Month (Million m3)'!N105+O103</f>
        <v>2.6799999999999997</v>
      </c>
      <c r="P104" s="50">
        <f>'Month (Million m3)'!O105+P103</f>
        <v>-2370.0500000000002</v>
      </c>
      <c r="Q104" s="50">
        <f>'Month (Million m3)'!P105+Q103</f>
        <v>-4.8599999999999994</v>
      </c>
      <c r="R104" s="50">
        <f>'Month (Million m3)'!Q105+R103</f>
        <v>16962.080000000002</v>
      </c>
    </row>
    <row r="105" spans="1:18">
      <c r="A105" s="16">
        <f t="shared" ref="A105:A114" si="8">A104</f>
        <v>2016</v>
      </c>
      <c r="B105" s="14" t="s">
        <v>61</v>
      </c>
      <c r="C105" s="50">
        <f>'Month (Million m3)'!B106+C104</f>
        <v>10619.71</v>
      </c>
      <c r="D105" s="50">
        <f>'Month (Million m3)'!C106+D104</f>
        <v>1168.23</v>
      </c>
      <c r="E105" s="50">
        <f>'Month (Million m3)'!D106+E104</f>
        <v>1805.35</v>
      </c>
      <c r="F105" s="50">
        <f>'Month (Million m3)'!E106+F104</f>
        <v>0</v>
      </c>
      <c r="G105" s="50">
        <f>'Month (Million m3)'!F106+G104</f>
        <v>14889.75</v>
      </c>
      <c r="H105" s="50">
        <f>'Month (Million m3)'!G106+H104</f>
        <v>13084.41</v>
      </c>
      <c r="I105" s="50">
        <f>'Month (Million m3)'!H106+I104</f>
        <v>22535.879999999997</v>
      </c>
      <c r="J105" s="50">
        <f>'Month (Million m3)'!I106+J104</f>
        <v>9.09</v>
      </c>
      <c r="K105" s="50">
        <f>'Month (Million m3)'!J106+K104</f>
        <v>22544.98</v>
      </c>
      <c r="L105" s="50">
        <f>'Month (Million m3)'!K106+L104</f>
        <v>22585.62</v>
      </c>
      <c r="M105" s="50">
        <f>'Month (Million m3)'!L106+M104</f>
        <v>55.510000000000005</v>
      </c>
      <c r="N105" s="50">
        <f>'Month (Million m3)'!M106+N104</f>
        <v>48.83</v>
      </c>
      <c r="O105" s="50">
        <f>'Month (Million m3)'!N106+O104</f>
        <v>4.17</v>
      </c>
      <c r="P105" s="50">
        <f>'Month (Million m3)'!O106+P104</f>
        <v>-2856.9700000000003</v>
      </c>
      <c r="Q105" s="50">
        <f>'Month (Million m3)'!P106+Q104</f>
        <v>16.760000000000002</v>
      </c>
      <c r="R105" s="50">
        <f>'Month (Million m3)'!Q106+R104</f>
        <v>25268.720000000001</v>
      </c>
    </row>
    <row r="106" spans="1:18">
      <c r="A106" s="16">
        <f t="shared" si="8"/>
        <v>2016</v>
      </c>
      <c r="B106" s="14" t="s">
        <v>62</v>
      </c>
      <c r="C106" s="50">
        <f>'Month (Million m3)'!B107+C105</f>
        <v>14062.329999999998</v>
      </c>
      <c r="D106" s="50">
        <f>'Month (Million m3)'!C107+D105</f>
        <v>1538.57</v>
      </c>
      <c r="E106" s="50">
        <f>'Month (Million m3)'!D107+E105</f>
        <v>2684.43</v>
      </c>
      <c r="F106" s="50">
        <f>'Month (Million m3)'!E107+F105</f>
        <v>0</v>
      </c>
      <c r="G106" s="50">
        <f>'Month (Million m3)'!F107+G105</f>
        <v>19186.71</v>
      </c>
      <c r="H106" s="50">
        <f>'Month (Million m3)'!G107+H105</f>
        <v>16502.29</v>
      </c>
      <c r="I106" s="50">
        <f>'Month (Million m3)'!H107+I105</f>
        <v>29026.039999999997</v>
      </c>
      <c r="J106" s="50">
        <f>'Month (Million m3)'!I107+J105</f>
        <v>12.56</v>
      </c>
      <c r="K106" s="50">
        <f>'Month (Million m3)'!J107+K105</f>
        <v>29038.61</v>
      </c>
      <c r="L106" s="50">
        <f>'Month (Million m3)'!K107+L105</f>
        <v>29115.629999999997</v>
      </c>
      <c r="M106" s="50">
        <f>'Month (Million m3)'!L107+M105</f>
        <v>68.400000000000006</v>
      </c>
      <c r="N106" s="50">
        <f>'Month (Million m3)'!M107+N105</f>
        <v>65.289999999999992</v>
      </c>
      <c r="O106" s="50">
        <f>'Month (Million m3)'!N107+O105</f>
        <v>6.58</v>
      </c>
      <c r="P106" s="50">
        <f>'Month (Million m3)'!O107+P105</f>
        <v>-3209.9300000000003</v>
      </c>
      <c r="Q106" s="50">
        <f>'Month (Million m3)'!P107+Q105</f>
        <v>31.19</v>
      </c>
      <c r="R106" s="50">
        <f>'Month (Million m3)'!Q107+R105</f>
        <v>32089.14</v>
      </c>
    </row>
    <row r="107" spans="1:18">
      <c r="A107" s="16">
        <f t="shared" si="8"/>
        <v>2016</v>
      </c>
      <c r="B107" s="14" t="s">
        <v>63</v>
      </c>
      <c r="C107" s="50">
        <f>'Month (Million m3)'!B108+C106</f>
        <v>17743.539999999997</v>
      </c>
      <c r="D107" s="50">
        <f>'Month (Million m3)'!C108+D106</f>
        <v>1909.42</v>
      </c>
      <c r="E107" s="50">
        <f>'Month (Million m3)'!D108+E106</f>
        <v>4048.5</v>
      </c>
      <c r="F107" s="50">
        <f>'Month (Million m3)'!E108+F106</f>
        <v>0</v>
      </c>
      <c r="G107" s="50">
        <f>'Month (Million m3)'!F108+G106</f>
        <v>22540.739999999998</v>
      </c>
      <c r="H107" s="50">
        <f>'Month (Million m3)'!G108+H106</f>
        <v>18492.25</v>
      </c>
      <c r="I107" s="50">
        <f>'Month (Million m3)'!H108+I106</f>
        <v>34326.369999999995</v>
      </c>
      <c r="J107" s="50">
        <f>'Month (Million m3)'!I108+J106</f>
        <v>16.420000000000002</v>
      </c>
      <c r="K107" s="50">
        <f>'Month (Million m3)'!J108+K106</f>
        <v>34342.800000000003</v>
      </c>
      <c r="L107" s="50">
        <f>'Month (Million m3)'!K108+L106</f>
        <v>34427.279999999999</v>
      </c>
      <c r="M107" s="50">
        <f>'Month (Million m3)'!L108+M106</f>
        <v>80.820000000000007</v>
      </c>
      <c r="N107" s="50">
        <f>'Month (Million m3)'!M108+N106</f>
        <v>84.539999999999992</v>
      </c>
      <c r="O107" s="50">
        <f>'Month (Million m3)'!N108+O106</f>
        <v>11.48</v>
      </c>
      <c r="P107" s="50">
        <f>'Month (Million m3)'!O108+P106</f>
        <v>-2877.36</v>
      </c>
      <c r="Q107" s="50">
        <f>'Month (Million m3)'!P108+Q106</f>
        <v>49.99</v>
      </c>
      <c r="R107" s="50">
        <f>'Month (Million m3)'!Q108+R106</f>
        <v>36993.67</v>
      </c>
    </row>
    <row r="108" spans="1:18">
      <c r="A108" s="16">
        <f t="shared" si="8"/>
        <v>2016</v>
      </c>
      <c r="B108" s="14" t="s">
        <v>64</v>
      </c>
      <c r="C108" s="50">
        <f>'Month (Million m3)'!B109+C107</f>
        <v>20759.979999999996</v>
      </c>
      <c r="D108" s="50">
        <f>'Month (Million m3)'!C109+D107</f>
        <v>2225.56</v>
      </c>
      <c r="E108" s="50">
        <f>'Month (Million m3)'!D109+E107</f>
        <v>4337.7700000000004</v>
      </c>
      <c r="F108" s="50">
        <f>'Month (Million m3)'!E109+F107</f>
        <v>0</v>
      </c>
      <c r="G108" s="50">
        <f>'Month (Million m3)'!F109+G107</f>
        <v>25309.309999999998</v>
      </c>
      <c r="H108" s="50">
        <f>'Month (Million m3)'!G109+H107</f>
        <v>20971.55</v>
      </c>
      <c r="I108" s="50">
        <f>'Month (Million m3)'!H109+I107</f>
        <v>39505.969999999994</v>
      </c>
      <c r="J108" s="50">
        <f>'Month (Million m3)'!I109+J107</f>
        <v>20.37</v>
      </c>
      <c r="K108" s="50">
        <f>'Month (Million m3)'!J109+K107</f>
        <v>39526.350000000006</v>
      </c>
      <c r="L108" s="50">
        <f>'Month (Million m3)'!K109+L107</f>
        <v>39610.720000000001</v>
      </c>
      <c r="M108" s="50">
        <f>'Month (Million m3)'!L109+M107</f>
        <v>90.850000000000009</v>
      </c>
      <c r="N108" s="50">
        <f>'Month (Million m3)'!M109+N107</f>
        <v>95.52</v>
      </c>
      <c r="O108" s="50">
        <f>'Month (Million m3)'!N109+O107</f>
        <v>11.75</v>
      </c>
      <c r="P108" s="50">
        <f>'Month (Million m3)'!O109+P107</f>
        <v>-1970.89</v>
      </c>
      <c r="Q108" s="50">
        <f>'Month (Million m3)'!P109+Q107</f>
        <v>72.010000000000005</v>
      </c>
      <c r="R108" s="50">
        <f>'Month (Million m3)'!Q109+R107</f>
        <v>41216.42</v>
      </c>
    </row>
    <row r="109" spans="1:18">
      <c r="A109" s="16">
        <f t="shared" si="8"/>
        <v>2016</v>
      </c>
      <c r="B109" s="14" t="s">
        <v>65</v>
      </c>
      <c r="C109" s="50">
        <f>'Month (Million m3)'!B110+C108</f>
        <v>24360.359999999997</v>
      </c>
      <c r="D109" s="50">
        <f>'Month (Million m3)'!C110+D108</f>
        <v>2595.59</v>
      </c>
      <c r="E109" s="50">
        <f>'Month (Million m3)'!D110+E108</f>
        <v>5957.4100000000008</v>
      </c>
      <c r="F109" s="50">
        <f>'Month (Million m3)'!E110+F108</f>
        <v>0</v>
      </c>
      <c r="G109" s="50">
        <f>'Month (Million m3)'!F110+G108</f>
        <v>27918.6</v>
      </c>
      <c r="H109" s="50">
        <f>'Month (Million m3)'!G110+H108</f>
        <v>21961.200000000001</v>
      </c>
      <c r="I109" s="50">
        <f>'Month (Million m3)'!H110+I108</f>
        <v>43725.959999999992</v>
      </c>
      <c r="J109" s="50">
        <f>'Month (Million m3)'!I110+J108</f>
        <v>24.520000000000003</v>
      </c>
      <c r="K109" s="50">
        <f>'Month (Million m3)'!J110+K108</f>
        <v>43750.490000000005</v>
      </c>
      <c r="L109" s="50">
        <f>'Month (Million m3)'!K110+L108</f>
        <v>43862.83</v>
      </c>
      <c r="M109" s="50">
        <f>'Month (Million m3)'!L110+M108</f>
        <v>110.84</v>
      </c>
      <c r="N109" s="50">
        <f>'Month (Million m3)'!M110+N108</f>
        <v>109.88</v>
      </c>
      <c r="O109" s="50">
        <f>'Month (Million m3)'!N110+O108</f>
        <v>12.41</v>
      </c>
      <c r="P109" s="50">
        <f>'Month (Million m3)'!O110+P108</f>
        <v>-1618.75</v>
      </c>
      <c r="Q109" s="50">
        <f>'Month (Million m3)'!P110+Q108</f>
        <v>96.04</v>
      </c>
      <c r="R109" s="50">
        <f>'Month (Million m3)'!Q110+R108</f>
        <v>45043.03</v>
      </c>
    </row>
    <row r="110" spans="1:18">
      <c r="A110" s="16">
        <f t="shared" si="8"/>
        <v>2016</v>
      </c>
      <c r="B110" s="14" t="s">
        <v>66</v>
      </c>
      <c r="C110" s="50">
        <f>'Month (Million m3)'!B111+C109</f>
        <v>27445.319999999996</v>
      </c>
      <c r="D110" s="50">
        <f>'Month (Million m3)'!C111+D109</f>
        <v>2913.12</v>
      </c>
      <c r="E110" s="50">
        <f>'Month (Million m3)'!D111+E109</f>
        <v>7195.7300000000005</v>
      </c>
      <c r="F110" s="50">
        <f>'Month (Million m3)'!E111+F109</f>
        <v>0</v>
      </c>
      <c r="G110" s="50">
        <f>'Month (Million m3)'!F111+G109</f>
        <v>30354.239999999998</v>
      </c>
      <c r="H110" s="50">
        <f>'Month (Million m3)'!G111+H109</f>
        <v>23158.52</v>
      </c>
      <c r="I110" s="50">
        <f>'Month (Million m3)'!H111+I109</f>
        <v>47690.709999999992</v>
      </c>
      <c r="J110" s="50">
        <f>'Month (Million m3)'!I111+J109</f>
        <v>28.930000000000003</v>
      </c>
      <c r="K110" s="50">
        <f>'Month (Million m3)'!J111+K109</f>
        <v>47719.650000000009</v>
      </c>
      <c r="L110" s="50">
        <f>'Month (Million m3)'!K111+L109</f>
        <v>47858.14</v>
      </c>
      <c r="M110" s="50">
        <f>'Month (Million m3)'!L111+M109</f>
        <v>121.84</v>
      </c>
      <c r="N110" s="50">
        <f>'Month (Million m3)'!M111+N109</f>
        <v>123.17999999999999</v>
      </c>
      <c r="O110" s="50">
        <f>'Month (Million m3)'!N111+O109</f>
        <v>12.41</v>
      </c>
      <c r="P110" s="50">
        <f>'Month (Million m3)'!O111+P109</f>
        <v>-1470.38</v>
      </c>
      <c r="Q110" s="50">
        <f>'Month (Million m3)'!P111+Q109</f>
        <v>135.52000000000001</v>
      </c>
      <c r="R110" s="50">
        <f>'Month (Million m3)'!Q111+R109</f>
        <v>48812.65</v>
      </c>
    </row>
    <row r="111" spans="1:18">
      <c r="A111" s="16">
        <f t="shared" si="8"/>
        <v>2016</v>
      </c>
      <c r="B111" s="14" t="s">
        <v>67</v>
      </c>
      <c r="C111" s="50">
        <f>'Month (Million m3)'!B112+C110</f>
        <v>30664.689999999995</v>
      </c>
      <c r="D111" s="50">
        <f>'Month (Million m3)'!C112+D110</f>
        <v>3237.1499999999996</v>
      </c>
      <c r="E111" s="50">
        <f>'Month (Million m3)'!D112+E110</f>
        <v>8938.4000000000015</v>
      </c>
      <c r="F111" s="50">
        <f>'Month (Million m3)'!E112+F110</f>
        <v>0</v>
      </c>
      <c r="G111" s="50">
        <f>'Month (Million m3)'!F112+G110</f>
        <v>33352.33</v>
      </c>
      <c r="H111" s="50">
        <f>'Month (Million m3)'!G112+H110</f>
        <v>24413.95</v>
      </c>
      <c r="I111" s="50">
        <f>'Month (Million m3)'!H112+I110</f>
        <v>51841.469999999994</v>
      </c>
      <c r="J111" s="50">
        <f>'Month (Million m3)'!I112+J110</f>
        <v>33.340000000000003</v>
      </c>
      <c r="K111" s="50">
        <f>'Month (Million m3)'!J112+K110</f>
        <v>51874.830000000009</v>
      </c>
      <c r="L111" s="50">
        <f>'Month (Million m3)'!K112+L110</f>
        <v>52060.66</v>
      </c>
      <c r="M111" s="50">
        <f>'Month (Million m3)'!L112+M110</f>
        <v>141.29</v>
      </c>
      <c r="N111" s="50">
        <f>'Month (Million m3)'!M112+N110</f>
        <v>141.73999999999998</v>
      </c>
      <c r="O111" s="50">
        <f>'Month (Million m3)'!N112+O110</f>
        <v>12.41</v>
      </c>
      <c r="P111" s="50">
        <f>'Month (Million m3)'!O112+P110</f>
        <v>-1409.5800000000002</v>
      </c>
      <c r="Q111" s="50">
        <f>'Month (Million m3)'!P112+Q110</f>
        <v>157.67000000000002</v>
      </c>
      <c r="R111" s="50">
        <f>'Month (Million m3)'!Q112+R110</f>
        <v>52875.630000000005</v>
      </c>
    </row>
    <row r="112" spans="1:18">
      <c r="A112" s="16">
        <f t="shared" si="8"/>
        <v>2016</v>
      </c>
      <c r="B112" s="14" t="s">
        <v>68</v>
      </c>
      <c r="C112" s="50">
        <f>'Month (Million m3)'!B113+C111</f>
        <v>34274.679999999993</v>
      </c>
      <c r="D112" s="50">
        <f>'Month (Million m3)'!C113+D111</f>
        <v>3567.0199999999995</v>
      </c>
      <c r="E112" s="50">
        <f>'Month (Million m3)'!D113+E111</f>
        <v>9740.0700000000015</v>
      </c>
      <c r="F112" s="50">
        <f>'Month (Million m3)'!E113+F111</f>
        <v>0</v>
      </c>
      <c r="G112" s="50">
        <f>'Month (Million m3)'!F113+G111</f>
        <v>37237.51</v>
      </c>
      <c r="H112" s="50">
        <f>'Month (Million m3)'!G113+H111</f>
        <v>27497.46</v>
      </c>
      <c r="I112" s="50">
        <f>'Month (Million m3)'!H113+I111</f>
        <v>58205.109999999993</v>
      </c>
      <c r="J112" s="50">
        <f>'Month (Million m3)'!I113+J111</f>
        <v>38.150000000000006</v>
      </c>
      <c r="K112" s="50">
        <f>'Month (Million m3)'!J113+K111</f>
        <v>58243.280000000006</v>
      </c>
      <c r="L112" s="50">
        <f>'Month (Million m3)'!K113+L111</f>
        <v>58464.350000000006</v>
      </c>
      <c r="M112" s="50">
        <f>'Month (Million m3)'!L113+M111</f>
        <v>160.66999999999999</v>
      </c>
      <c r="N112" s="50">
        <f>'Month (Million m3)'!M113+N111</f>
        <v>146.43999999999997</v>
      </c>
      <c r="O112" s="50">
        <f>'Month (Million m3)'!N113+O111</f>
        <v>12.41</v>
      </c>
      <c r="P112" s="50">
        <f>'Month (Million m3)'!O113+P111</f>
        <v>-1328.0400000000002</v>
      </c>
      <c r="Q112" s="50">
        <f>'Month (Million m3)'!P113+Q111</f>
        <v>185.94000000000003</v>
      </c>
      <c r="R112" s="50">
        <f>'Month (Million m3)'!Q113+R111</f>
        <v>59140.76</v>
      </c>
    </row>
    <row r="113" spans="1:18">
      <c r="A113" s="16">
        <f t="shared" si="8"/>
        <v>2016</v>
      </c>
      <c r="B113" s="14" t="s">
        <v>69</v>
      </c>
      <c r="C113" s="50">
        <f>'Month (Million m3)'!B114+C112</f>
        <v>37855.859999999993</v>
      </c>
      <c r="D113" s="50">
        <f>'Month (Million m3)'!C114+D112</f>
        <v>3892.5499999999993</v>
      </c>
      <c r="E113" s="50">
        <f>'Month (Million m3)'!D114+E112</f>
        <v>10095.690000000002</v>
      </c>
      <c r="F113" s="50">
        <f>'Month (Million m3)'!E114+F112</f>
        <v>0</v>
      </c>
      <c r="G113" s="50">
        <f>'Month (Million m3)'!F114+G112</f>
        <v>42969.5</v>
      </c>
      <c r="H113" s="50">
        <f>'Month (Million m3)'!G114+H112</f>
        <v>32873.83</v>
      </c>
      <c r="I113" s="50">
        <f>'Month (Million m3)'!H114+I112</f>
        <v>66837.12999999999</v>
      </c>
      <c r="J113" s="50">
        <f>'Month (Million m3)'!I114+J112</f>
        <v>42.860000000000007</v>
      </c>
      <c r="K113" s="50">
        <f>'Month (Million m3)'!J114+K112</f>
        <v>66880.010000000009</v>
      </c>
      <c r="L113" s="50">
        <f>'Month (Million m3)'!K114+L112</f>
        <v>67146.69</v>
      </c>
      <c r="M113" s="50">
        <f>'Month (Million m3)'!L114+M112</f>
        <v>186.5</v>
      </c>
      <c r="N113" s="50">
        <f>'Month (Million m3)'!M114+N112</f>
        <v>154.07999999999996</v>
      </c>
      <c r="O113" s="50">
        <f>'Month (Million m3)'!N114+O112</f>
        <v>12.41</v>
      </c>
      <c r="P113" s="50">
        <f>'Month (Million m3)'!O114+P112</f>
        <v>-1335.1800000000003</v>
      </c>
      <c r="Q113" s="50">
        <f>'Month (Million m3)'!P114+Q112</f>
        <v>202.78000000000003</v>
      </c>
      <c r="R113" s="50">
        <f>'Month (Million m3)'!Q114+R112</f>
        <v>67772.320000000007</v>
      </c>
    </row>
    <row r="114" spans="1:18">
      <c r="A114" s="54">
        <f t="shared" si="8"/>
        <v>2016</v>
      </c>
      <c r="B114" s="14" t="s">
        <v>70</v>
      </c>
      <c r="C114" s="55">
        <f>'Month (Million m3)'!B115+C113</f>
        <v>41652.729999999996</v>
      </c>
      <c r="D114" s="55">
        <f>'Month (Million m3)'!C115+D113</f>
        <v>4251.5599999999995</v>
      </c>
      <c r="E114" s="55">
        <f>'Month (Million m3)'!D115+E113</f>
        <v>10434.870000000003</v>
      </c>
      <c r="F114" s="55">
        <f>'Month (Million m3)'!E115+F113</f>
        <v>0</v>
      </c>
      <c r="G114" s="55">
        <f>'Month (Million m3)'!F115+G113</f>
        <v>48454.12</v>
      </c>
      <c r="H114" s="55">
        <f>'Month (Million m3)'!G115+H113</f>
        <v>38019.26</v>
      </c>
      <c r="I114" s="55">
        <f>'Month (Million m3)'!H115+I113</f>
        <v>75420.419999999984</v>
      </c>
      <c r="J114" s="55">
        <f>'Month (Million m3)'!I115+J113</f>
        <v>47.920000000000009</v>
      </c>
      <c r="K114" s="55">
        <f>'Month (Million m3)'!J115+K113</f>
        <v>75468.360000000015</v>
      </c>
      <c r="L114" s="55">
        <f>'Month (Million m3)'!K115+L113</f>
        <v>75712.78</v>
      </c>
      <c r="M114" s="55">
        <f>'Month (Million m3)'!L115+M113</f>
        <v>216.44</v>
      </c>
      <c r="N114" s="55">
        <f>'Month (Million m3)'!M115+N113</f>
        <v>158.39999999999995</v>
      </c>
      <c r="O114" s="55">
        <f>'Month (Million m3)'!N115+O113</f>
        <v>12.84</v>
      </c>
      <c r="P114" s="55">
        <f>'Month (Million m3)'!O115+P113</f>
        <v>-1581.7200000000003</v>
      </c>
      <c r="Q114" s="55">
        <f>'Month (Million m3)'!P115+Q113</f>
        <v>214.10000000000002</v>
      </c>
      <c r="R114" s="55">
        <f>'Month (Million m3)'!Q115+R113</f>
        <v>76534.63</v>
      </c>
    </row>
    <row r="115" spans="1:18">
      <c r="A115" s="16">
        <f>A103+1</f>
        <v>2017</v>
      </c>
      <c r="B115" s="60" t="s">
        <v>59</v>
      </c>
      <c r="C115" s="50">
        <f>'Month (Million m3)'!B116</f>
        <v>4081.11</v>
      </c>
      <c r="D115" s="50">
        <f>'Month (Million m3)'!C116</f>
        <v>405.68</v>
      </c>
      <c r="E115" s="50">
        <f>'Month (Million m3)'!D116</f>
        <v>444.32</v>
      </c>
      <c r="F115" s="50">
        <f>'Month (Million m3)'!E116</f>
        <v>0</v>
      </c>
      <c r="G115" s="50">
        <f>'Month (Million m3)'!F116</f>
        <v>5552.29</v>
      </c>
      <c r="H115" s="50">
        <f>'Month (Million m3)'!G116</f>
        <v>5107.97</v>
      </c>
      <c r="I115" s="50">
        <f>'Month (Million m3)'!H116</f>
        <v>8783.4</v>
      </c>
      <c r="J115" s="50">
        <f>'Month (Million m3)'!I116</f>
        <v>18.63</v>
      </c>
      <c r="K115" s="50">
        <f>'Month (Million m3)'!J116</f>
        <v>8788.58</v>
      </c>
      <c r="L115" s="50">
        <f>'Month (Million m3)'!K116</f>
        <v>8819.2099999999991</v>
      </c>
      <c r="M115" s="50">
        <f>'Month (Million m3)'!L116</f>
        <v>38.700000000000003</v>
      </c>
      <c r="N115" s="50">
        <f>'Month (Million m3)'!M116</f>
        <v>2.38</v>
      </c>
      <c r="O115" s="50">
        <f>'Month (Million m3)'!N116</f>
        <v>0.1</v>
      </c>
      <c r="P115" s="50">
        <f>'Month (Million m3)'!O116</f>
        <v>-1094.58</v>
      </c>
      <c r="Q115" s="50">
        <f>'Month (Million m3)'!P116</f>
        <v>11.56</v>
      </c>
      <c r="R115" s="50">
        <f>'Month (Million m3)'!Q116</f>
        <v>9858.7000000000007</v>
      </c>
    </row>
    <row r="116" spans="1:18">
      <c r="A116" s="16">
        <f>A115</f>
        <v>2017</v>
      </c>
      <c r="B116" s="14" t="s">
        <v>60</v>
      </c>
      <c r="C116" s="50">
        <f>'Month (Million m3)'!B117+C115</f>
        <v>7495.67</v>
      </c>
      <c r="D116" s="50">
        <f>'Month (Million m3)'!C117+D115</f>
        <v>758.19</v>
      </c>
      <c r="E116" s="50">
        <f>'Month (Million m3)'!D117+E115</f>
        <v>784.46</v>
      </c>
      <c r="F116" s="50">
        <f>'Month (Million m3)'!E117+F115</f>
        <v>0</v>
      </c>
      <c r="G116" s="50">
        <f>'Month (Million m3)'!F117+G115</f>
        <v>10114.23</v>
      </c>
      <c r="H116" s="50">
        <f>'Month (Million m3)'!G117+H115</f>
        <v>9329.77</v>
      </c>
      <c r="I116" s="50">
        <f>'Month (Million m3)'!H117+I115</f>
        <v>16067.25</v>
      </c>
      <c r="J116" s="50">
        <f>'Month (Million m3)'!I117+J115</f>
        <v>35.93</v>
      </c>
      <c r="K116" s="50">
        <f>'Month (Million m3)'!J117+K115</f>
        <v>16077.24</v>
      </c>
      <c r="L116" s="50">
        <f>'Month (Million m3)'!K117+L115</f>
        <v>16095.039999999999</v>
      </c>
      <c r="M116" s="50">
        <f>'Month (Million m3)'!L117+M115</f>
        <v>71.66</v>
      </c>
      <c r="N116" s="50">
        <f>'Month (Million m3)'!M117+N115</f>
        <v>2.9299999999999997</v>
      </c>
      <c r="O116" s="50">
        <f>'Month (Million m3)'!N117+O115</f>
        <v>0.59</v>
      </c>
      <c r="P116" s="50">
        <f>'Month (Million m3)'!O117+P115</f>
        <v>-1598.36</v>
      </c>
      <c r="Q116" s="50">
        <f>'Month (Million m3)'!P117+Q115</f>
        <v>22.950000000000003</v>
      </c>
      <c r="R116" s="50">
        <f>'Month (Million m3)'!Q117+R115</f>
        <v>17592.370000000003</v>
      </c>
    </row>
    <row r="117" spans="1:18">
      <c r="A117" s="16">
        <f t="shared" ref="A117:A180" si="9">A116</f>
        <v>2017</v>
      </c>
      <c r="B117" s="14" t="s">
        <v>61</v>
      </c>
      <c r="C117" s="50">
        <f>'Month (Million m3)'!B118+C116</f>
        <v>11263.21</v>
      </c>
      <c r="D117" s="50">
        <f>'Month (Million m3)'!C118+D116</f>
        <v>1144.6100000000001</v>
      </c>
      <c r="E117" s="50">
        <f>'Month (Million m3)'!D118+E116</f>
        <v>1345.15</v>
      </c>
      <c r="F117" s="50">
        <f>'Month (Million m3)'!E118+F116</f>
        <v>0</v>
      </c>
      <c r="G117" s="50">
        <f>'Month (Million m3)'!F118+G116</f>
        <v>14795.43</v>
      </c>
      <c r="H117" s="50">
        <f>'Month (Million m3)'!G118+H116</f>
        <v>13450.28</v>
      </c>
      <c r="I117" s="50">
        <f>'Month (Million m3)'!H118+I116</f>
        <v>23568.89</v>
      </c>
      <c r="J117" s="50">
        <f>'Month (Million m3)'!I118+J116</f>
        <v>55.93</v>
      </c>
      <c r="K117" s="50">
        <f>'Month (Million m3)'!J118+K116</f>
        <v>23584.43</v>
      </c>
      <c r="L117" s="50">
        <f>'Month (Million m3)'!K118+L116</f>
        <v>23647.14</v>
      </c>
      <c r="M117" s="50">
        <f>'Month (Million m3)'!L118+M116</f>
        <v>96.429999999999993</v>
      </c>
      <c r="N117" s="50">
        <f>'Month (Million m3)'!M118+N116</f>
        <v>19.059999999999999</v>
      </c>
      <c r="O117" s="50">
        <f>'Month (Million m3)'!N118+O116</f>
        <v>1.03</v>
      </c>
      <c r="P117" s="50">
        <f>'Month (Million m3)'!O118+P116</f>
        <v>-1578.6699999999998</v>
      </c>
      <c r="Q117" s="50">
        <f>'Month (Million m3)'!P118+Q116</f>
        <v>38.950000000000003</v>
      </c>
      <c r="R117" s="50">
        <f>'Month (Million m3)'!Q118+R116</f>
        <v>25051.340000000004</v>
      </c>
    </row>
    <row r="118" spans="1:18">
      <c r="A118" s="16">
        <f t="shared" si="9"/>
        <v>2017</v>
      </c>
      <c r="B118" s="14" t="s">
        <v>62</v>
      </c>
      <c r="C118" s="50">
        <f>'Month (Million m3)'!B119+C117</f>
        <v>15001.14</v>
      </c>
      <c r="D118" s="50">
        <f>'Month (Million m3)'!C119+D117</f>
        <v>1540.41</v>
      </c>
      <c r="E118" s="50">
        <f>'Month (Million m3)'!D119+E117</f>
        <v>2748.27</v>
      </c>
      <c r="F118" s="50">
        <f>'Month (Million m3)'!E119+F117</f>
        <v>0</v>
      </c>
      <c r="G118" s="50">
        <f>'Month (Million m3)'!F119+G117</f>
        <v>18523.349999999999</v>
      </c>
      <c r="H118" s="50">
        <f>'Month (Million m3)'!G119+H117</f>
        <v>15775.09</v>
      </c>
      <c r="I118" s="50">
        <f>'Month (Million m3)'!H119+I117</f>
        <v>29235.829999999998</v>
      </c>
      <c r="J118" s="50">
        <f>'Month (Million m3)'!I119+J117</f>
        <v>75.84</v>
      </c>
      <c r="K118" s="50">
        <f>'Month (Million m3)'!J119+K117</f>
        <v>29256.9</v>
      </c>
      <c r="L118" s="50">
        <f>'Month (Million m3)'!K119+L117</f>
        <v>29359.4</v>
      </c>
      <c r="M118" s="50">
        <f>'Month (Million m3)'!L119+M117</f>
        <v>113.49</v>
      </c>
      <c r="N118" s="50">
        <f>'Month (Million m3)'!M119+N117</f>
        <v>34.989999999999995</v>
      </c>
      <c r="O118" s="50">
        <f>'Month (Million m3)'!N119+O117</f>
        <v>1.4300000000000002</v>
      </c>
      <c r="P118" s="50">
        <f>'Month (Million m3)'!O119+P117</f>
        <v>-1908.11</v>
      </c>
      <c r="Q118" s="50">
        <f>'Month (Million m3)'!P119+Q117</f>
        <v>54.47</v>
      </c>
      <c r="R118" s="50">
        <f>'Month (Million m3)'!Q119+R117</f>
        <v>31028.260000000002</v>
      </c>
    </row>
    <row r="119" spans="1:18">
      <c r="A119" s="16">
        <f t="shared" si="9"/>
        <v>2017</v>
      </c>
      <c r="B119" s="14" t="s">
        <v>63</v>
      </c>
      <c r="C119" s="50">
        <f>'Month (Million m3)'!B120+C118</f>
        <v>18853.09</v>
      </c>
      <c r="D119" s="50">
        <f>'Month (Million m3)'!C120+D118</f>
        <v>1932.96</v>
      </c>
      <c r="E119" s="50">
        <f>'Month (Million m3)'!D120+E118</f>
        <v>4158.6000000000004</v>
      </c>
      <c r="F119" s="50">
        <f>'Month (Million m3)'!E120+F118</f>
        <v>0</v>
      </c>
      <c r="G119" s="50">
        <f>'Month (Million m3)'!F120+G118</f>
        <v>21189.26</v>
      </c>
      <c r="H119" s="50">
        <f>'Month (Million m3)'!G120+H118</f>
        <v>17030.669999999998</v>
      </c>
      <c r="I119" s="50">
        <f>'Month (Million m3)'!H120+I118</f>
        <v>33950.81</v>
      </c>
      <c r="J119" s="50">
        <f>'Month (Million m3)'!I120+J118</f>
        <v>95.800000000000011</v>
      </c>
      <c r="K119" s="50">
        <f>'Month (Million m3)'!J120+K118</f>
        <v>33977.43</v>
      </c>
      <c r="L119" s="50">
        <f>'Month (Million m3)'!K120+L118</f>
        <v>34086.660000000003</v>
      </c>
      <c r="M119" s="50">
        <f>'Month (Million m3)'!L120+M118</f>
        <v>124.05</v>
      </c>
      <c r="N119" s="50">
        <f>'Month (Million m3)'!M120+N118</f>
        <v>44.529999999999994</v>
      </c>
      <c r="O119" s="50">
        <f>'Month (Million m3)'!N120+O118</f>
        <v>1.4300000000000002</v>
      </c>
      <c r="P119" s="50">
        <f>'Month (Million m3)'!O120+P118</f>
        <v>-2092.2799999999997</v>
      </c>
      <c r="Q119" s="50">
        <f>'Month (Million m3)'!P120+Q118</f>
        <v>72.64</v>
      </c>
      <c r="R119" s="50">
        <f>'Month (Million m3)'!Q120+R118</f>
        <v>35891.910000000003</v>
      </c>
    </row>
    <row r="120" spans="1:18">
      <c r="A120" s="16">
        <f t="shared" si="9"/>
        <v>2017</v>
      </c>
      <c r="B120" s="14" t="s">
        <v>64</v>
      </c>
      <c r="C120" s="50">
        <f>'Month (Million m3)'!B121+C119</f>
        <v>22139.63</v>
      </c>
      <c r="D120" s="50">
        <f>'Month (Million m3)'!C121+D119</f>
        <v>2252.87</v>
      </c>
      <c r="E120" s="50">
        <f>'Month (Million m3)'!D121+E119</f>
        <v>5042.4500000000007</v>
      </c>
      <c r="F120" s="50">
        <f>'Month (Million m3)'!E121+F119</f>
        <v>0</v>
      </c>
      <c r="G120" s="50">
        <f>'Month (Million m3)'!F121+G119</f>
        <v>23281.39</v>
      </c>
      <c r="H120" s="50">
        <f>'Month (Million m3)'!G121+H119</f>
        <v>18238.96</v>
      </c>
      <c r="I120" s="50">
        <f>'Month (Million m3)'!H121+I119</f>
        <v>38125.729999999996</v>
      </c>
      <c r="J120" s="50">
        <f>'Month (Million m3)'!I121+J119</f>
        <v>115.24000000000001</v>
      </c>
      <c r="K120" s="50">
        <f>'Month (Million m3)'!J121+K119</f>
        <v>38157.75</v>
      </c>
      <c r="L120" s="50">
        <f>'Month (Million m3)'!K121+L119</f>
        <v>38294.810000000005</v>
      </c>
      <c r="M120" s="50">
        <f>'Month (Million m3)'!L121+M119</f>
        <v>133.9</v>
      </c>
      <c r="N120" s="50">
        <f>'Month (Million m3)'!M121+N119</f>
        <v>51.359999999999992</v>
      </c>
      <c r="O120" s="50">
        <f>'Month (Million m3)'!N121+O119</f>
        <v>1.4300000000000002</v>
      </c>
      <c r="P120" s="50">
        <f>'Month (Million m3)'!O121+P119</f>
        <v>-1693.1399999999999</v>
      </c>
      <c r="Q120" s="50">
        <f>'Month (Million m3)'!P121+Q119</f>
        <v>87.07</v>
      </c>
      <c r="R120" s="50">
        <f>'Month (Million m3)'!Q121+R119</f>
        <v>39663</v>
      </c>
    </row>
    <row r="121" spans="1:18">
      <c r="A121" s="16">
        <f t="shared" si="9"/>
        <v>2017</v>
      </c>
      <c r="B121" s="14" t="s">
        <v>65</v>
      </c>
      <c r="C121" s="50">
        <f>'Month (Million m3)'!B122+C120</f>
        <v>25334.93</v>
      </c>
      <c r="D121" s="50">
        <f>'Month (Million m3)'!C122+D120</f>
        <v>2604.35</v>
      </c>
      <c r="E121" s="50">
        <f>'Month (Million m3)'!D122+E120</f>
        <v>6922.6600000000008</v>
      </c>
      <c r="F121" s="50">
        <f>'Month (Million m3)'!E122+F120</f>
        <v>0</v>
      </c>
      <c r="G121" s="50">
        <f>'Month (Million m3)'!F122+G120</f>
        <v>26696</v>
      </c>
      <c r="H121" s="50">
        <f>'Month (Million m3)'!G122+H120</f>
        <v>19773.36</v>
      </c>
      <c r="I121" s="50">
        <f>'Month (Million m3)'!H122+I120</f>
        <v>42503.95</v>
      </c>
      <c r="J121" s="50">
        <f>'Month (Million m3)'!I122+J120</f>
        <v>136.66000000000003</v>
      </c>
      <c r="K121" s="50">
        <f>'Month (Million m3)'!J122+K120</f>
        <v>42541.919999999998</v>
      </c>
      <c r="L121" s="50">
        <f>'Month (Million m3)'!K122+L120</f>
        <v>42695.08</v>
      </c>
      <c r="M121" s="50">
        <f>'Month (Million m3)'!L122+M120</f>
        <v>153.81</v>
      </c>
      <c r="N121" s="50">
        <f>'Month (Million m3)'!M122+N120</f>
        <v>65.83</v>
      </c>
      <c r="O121" s="50">
        <f>'Month (Million m3)'!N122+O120</f>
        <v>1.4300000000000002</v>
      </c>
      <c r="P121" s="50">
        <f>'Month (Million m3)'!O122+P120</f>
        <v>-1104.5999999999999</v>
      </c>
      <c r="Q121" s="50">
        <f>'Month (Million m3)'!P122+Q120</f>
        <v>104.85999999999999</v>
      </c>
      <c r="R121" s="50">
        <f>'Month (Million m3)'!Q122+R120</f>
        <v>43408.12</v>
      </c>
    </row>
    <row r="122" spans="1:18">
      <c r="A122" s="16">
        <f t="shared" si="9"/>
        <v>2017</v>
      </c>
      <c r="B122" s="14" t="s">
        <v>66</v>
      </c>
      <c r="C122" s="50">
        <f>'Month (Million m3)'!B123+C121</f>
        <v>27974.66</v>
      </c>
      <c r="D122" s="50">
        <f>'Month (Million m3)'!C123+D121</f>
        <v>2924.2</v>
      </c>
      <c r="E122" s="50">
        <f>'Month (Million m3)'!D123+E121</f>
        <v>8546.380000000001</v>
      </c>
      <c r="F122" s="50">
        <f>'Month (Million m3)'!E123+F121</f>
        <v>0</v>
      </c>
      <c r="G122" s="50">
        <f>'Month (Million m3)'!F123+G121</f>
        <v>29767.89</v>
      </c>
      <c r="H122" s="50">
        <f>'Month (Million m3)'!G123+H121</f>
        <v>21221.53</v>
      </c>
      <c r="I122" s="50">
        <f>'Month (Million m3)'!H123+I121</f>
        <v>46272.009999999995</v>
      </c>
      <c r="J122" s="50">
        <f>'Month (Million m3)'!I123+J121</f>
        <v>158.36000000000001</v>
      </c>
      <c r="K122" s="50">
        <f>'Month (Million m3)'!J123+K121</f>
        <v>46316</v>
      </c>
      <c r="L122" s="50">
        <f>'Month (Million m3)'!K123+L121</f>
        <v>46498.33</v>
      </c>
      <c r="M122" s="50">
        <f>'Month (Million m3)'!L123+M121</f>
        <v>168.47</v>
      </c>
      <c r="N122" s="50">
        <f>'Month (Million m3)'!M123+N121</f>
        <v>72.41</v>
      </c>
      <c r="O122" s="50">
        <f>'Month (Million m3)'!N123+O121</f>
        <v>1.4300000000000002</v>
      </c>
      <c r="P122" s="50">
        <f>'Month (Million m3)'!O123+P121</f>
        <v>-1084.3899999999999</v>
      </c>
      <c r="Q122" s="50">
        <f>'Month (Million m3)'!P123+Q121</f>
        <v>128.46999999999997</v>
      </c>
      <c r="R122" s="50">
        <f>'Month (Million m3)'!Q123+R121</f>
        <v>47139.72</v>
      </c>
    </row>
    <row r="123" spans="1:18">
      <c r="A123" s="16">
        <f t="shared" si="9"/>
        <v>2017</v>
      </c>
      <c r="B123" s="14" t="s">
        <v>67</v>
      </c>
      <c r="C123" s="50">
        <f>'Month (Million m3)'!B124+C122</f>
        <v>31033.58</v>
      </c>
      <c r="D123" s="50">
        <f>'Month (Million m3)'!C124+D122</f>
        <v>3256.5699999999997</v>
      </c>
      <c r="E123" s="50">
        <f>'Month (Million m3)'!D124+E122</f>
        <v>9778.34</v>
      </c>
      <c r="F123" s="50">
        <f>'Month (Million m3)'!E124+F122</f>
        <v>0</v>
      </c>
      <c r="G123" s="50">
        <f>'Month (Million m3)'!F124+G122</f>
        <v>32366.059999999998</v>
      </c>
      <c r="H123" s="50">
        <f>'Month (Million m3)'!G124+H122</f>
        <v>22587.739999999998</v>
      </c>
      <c r="I123" s="50">
        <f>'Month (Million m3)'!H124+I122</f>
        <v>50364.759999999995</v>
      </c>
      <c r="J123" s="50">
        <f>'Month (Million m3)'!I124+J122</f>
        <v>179.61</v>
      </c>
      <c r="K123" s="50">
        <f>'Month (Million m3)'!J124+K122</f>
        <v>50414.66</v>
      </c>
      <c r="L123" s="50">
        <f>'Month (Million m3)'!K124+L122</f>
        <v>50623.350000000006</v>
      </c>
      <c r="M123" s="50">
        <f>'Month (Million m3)'!L124+M122</f>
        <v>182.67</v>
      </c>
      <c r="N123" s="50">
        <f>'Month (Million m3)'!M124+N122</f>
        <v>77.34</v>
      </c>
      <c r="O123" s="50">
        <f>'Month (Million m3)'!N124+O122</f>
        <v>1.4300000000000002</v>
      </c>
      <c r="P123" s="50">
        <f>'Month (Million m3)'!O124+P122</f>
        <v>-1415.4599999999998</v>
      </c>
      <c r="Q123" s="50">
        <f>'Month (Million m3)'!P124+Q122</f>
        <v>159.48999999999998</v>
      </c>
      <c r="R123" s="50">
        <f>'Month (Million m3)'!Q124+R122</f>
        <v>51540.76</v>
      </c>
    </row>
    <row r="124" spans="1:18">
      <c r="A124" s="16">
        <f t="shared" si="9"/>
        <v>2017</v>
      </c>
      <c r="B124" s="14" t="s">
        <v>68</v>
      </c>
      <c r="C124" s="50">
        <f>'Month (Million m3)'!B125+C123</f>
        <v>35055.78</v>
      </c>
      <c r="D124" s="50">
        <f>'Month (Million m3)'!C125+D123</f>
        <v>3615.87</v>
      </c>
      <c r="E124" s="50">
        <f>'Month (Million m3)'!D125+E123</f>
        <v>10684.47</v>
      </c>
      <c r="F124" s="50">
        <f>'Month (Million m3)'!E125+F123</f>
        <v>0</v>
      </c>
      <c r="G124" s="50">
        <f>'Month (Million m3)'!F125+G123</f>
        <v>36076.74</v>
      </c>
      <c r="H124" s="50">
        <f>'Month (Million m3)'!G125+H123</f>
        <v>25392.289999999997</v>
      </c>
      <c r="I124" s="50">
        <f>'Month (Million m3)'!H125+I123</f>
        <v>56832.2</v>
      </c>
      <c r="J124" s="50">
        <f>'Month (Million m3)'!I125+J123</f>
        <v>202.27</v>
      </c>
      <c r="K124" s="50">
        <f>'Month (Million m3)'!J125+K123</f>
        <v>56888.4</v>
      </c>
      <c r="L124" s="50">
        <f>'Month (Million m3)'!K125+L123</f>
        <v>57099.48</v>
      </c>
      <c r="M124" s="50">
        <f>'Month (Million m3)'!L125+M123</f>
        <v>200.04</v>
      </c>
      <c r="N124" s="50">
        <f>'Month (Million m3)'!M125+N123</f>
        <v>88.89</v>
      </c>
      <c r="O124" s="50">
        <f>'Month (Million m3)'!N125+O123</f>
        <v>1.4300000000000002</v>
      </c>
      <c r="P124" s="50">
        <f>'Month (Million m3)'!O125+P123</f>
        <v>-596.44999999999982</v>
      </c>
      <c r="Q124" s="50">
        <f>'Month (Million m3)'!P125+Q123</f>
        <v>167.54999999999998</v>
      </c>
      <c r="R124" s="50">
        <f>'Month (Million m3)'!Q125+R123</f>
        <v>57149.350000000006</v>
      </c>
    </row>
    <row r="125" spans="1:18">
      <c r="A125" s="16">
        <f t="shared" si="9"/>
        <v>2017</v>
      </c>
      <c r="B125" s="14" t="s">
        <v>69</v>
      </c>
      <c r="C125" s="50">
        <f>'Month (Million m3)'!B126+C124</f>
        <v>38993.729999999996</v>
      </c>
      <c r="D125" s="50">
        <f>'Month (Million m3)'!C126+D124</f>
        <v>3969.8599999999997</v>
      </c>
      <c r="E125" s="50">
        <f>'Month (Million m3)'!D126+E124</f>
        <v>11119.17</v>
      </c>
      <c r="F125" s="50">
        <f>'Month (Million m3)'!E126+F124</f>
        <v>0</v>
      </c>
      <c r="G125" s="50">
        <f>'Month (Million m3)'!F126+G124</f>
        <v>40643.53</v>
      </c>
      <c r="H125" s="50">
        <f>'Month (Million m3)'!G126+H124</f>
        <v>29524.379999999997</v>
      </c>
      <c r="I125" s="50">
        <f>'Month (Million m3)'!H126+I124</f>
        <v>64548.25</v>
      </c>
      <c r="J125" s="50">
        <f>'Month (Million m3)'!I126+J124</f>
        <v>226</v>
      </c>
      <c r="K125" s="50">
        <f>'Month (Million m3)'!J126+K124</f>
        <v>64611.040000000001</v>
      </c>
      <c r="L125" s="50">
        <f>'Month (Million m3)'!K126+L124</f>
        <v>64804.86</v>
      </c>
      <c r="M125" s="50">
        <f>'Month (Million m3)'!L126+M124</f>
        <v>226.67</v>
      </c>
      <c r="N125" s="50">
        <f>'Month (Million m3)'!M126+N124</f>
        <v>92.44</v>
      </c>
      <c r="O125" s="50">
        <f>'Month (Million m3)'!N126+O124</f>
        <v>1.4300000000000002</v>
      </c>
      <c r="P125" s="50">
        <f>'Month (Million m3)'!O126+P124</f>
        <v>-859.90999999999985</v>
      </c>
      <c r="Q125" s="50">
        <f>'Month (Million m3)'!P126+Q124</f>
        <v>183.89999999999998</v>
      </c>
      <c r="R125" s="50">
        <f>'Month (Million m3)'!Q126+R124</f>
        <v>65068.130000000005</v>
      </c>
    </row>
    <row r="126" spans="1:18">
      <c r="A126" s="54">
        <f t="shared" si="9"/>
        <v>2017</v>
      </c>
      <c r="B126" s="14" t="s">
        <v>70</v>
      </c>
      <c r="C126" s="55">
        <f>'Month (Million m3)'!B127+C125</f>
        <v>42100.35</v>
      </c>
      <c r="D126" s="55">
        <f>'Month (Million m3)'!C127+D125</f>
        <v>4283.1299999999992</v>
      </c>
      <c r="E126" s="55">
        <f>'Month (Million m3)'!D127+E125</f>
        <v>11452.2</v>
      </c>
      <c r="F126" s="55">
        <f>'Month (Million m3)'!E127+F125</f>
        <v>0</v>
      </c>
      <c r="G126" s="55">
        <f>'Month (Million m3)'!F127+G125</f>
        <v>47273.19</v>
      </c>
      <c r="H126" s="55">
        <f>'Month (Million m3)'!G127+H125</f>
        <v>35821.019999999997</v>
      </c>
      <c r="I126" s="55">
        <f>'Month (Million m3)'!H127+I125</f>
        <v>73638.23</v>
      </c>
      <c r="J126" s="55">
        <f>'Month (Million m3)'!I127+J125</f>
        <v>249.09</v>
      </c>
      <c r="K126" s="55">
        <f>'Month (Million m3)'!J127+K125</f>
        <v>73707.44</v>
      </c>
      <c r="L126" s="55">
        <f>'Month (Million m3)'!K127+L125</f>
        <v>73912</v>
      </c>
      <c r="M126" s="55">
        <f>'Month (Million m3)'!L127+M125</f>
        <v>254.02999999999997</v>
      </c>
      <c r="N126" s="55">
        <f>'Month (Million m3)'!M127+N125</f>
        <v>99.36</v>
      </c>
      <c r="O126" s="55">
        <f>'Month (Million m3)'!N127+O125</f>
        <v>1.4300000000000002</v>
      </c>
      <c r="P126" s="55">
        <f>'Month (Million m3)'!O127+P125</f>
        <v>-1061.81</v>
      </c>
      <c r="Q126" s="55">
        <f>'Month (Million m3)'!P127+Q125</f>
        <v>217.87999999999997</v>
      </c>
      <c r="R126" s="55">
        <f>'Month (Million m3)'!Q127+R125</f>
        <v>74302.070000000007</v>
      </c>
    </row>
    <row r="127" spans="1:18">
      <c r="A127" s="16">
        <v>2018</v>
      </c>
      <c r="B127" s="60" t="s">
        <v>59</v>
      </c>
      <c r="C127" s="50">
        <f>'Month (Million m3)'!B128</f>
        <v>3800.13</v>
      </c>
      <c r="D127" s="50">
        <f>'Month (Million m3)'!C128</f>
        <v>377.4</v>
      </c>
      <c r="E127" s="50">
        <f>'Month (Million m3)'!D128</f>
        <v>314.14</v>
      </c>
      <c r="F127" s="50">
        <f>'Month (Million m3)'!E128</f>
        <v>0</v>
      </c>
      <c r="G127" s="50">
        <f>'Month (Million m3)'!F128</f>
        <v>6273.85</v>
      </c>
      <c r="H127" s="50">
        <f>'Month (Million m3)'!G128</f>
        <v>5959.71</v>
      </c>
      <c r="I127" s="50">
        <f>'Month (Million m3)'!H128</f>
        <v>9382.44</v>
      </c>
      <c r="J127" s="50">
        <f>'Month (Million m3)'!I128</f>
        <v>34.950000000000003</v>
      </c>
      <c r="K127" s="50">
        <f>'Month (Million m3)'!J128</f>
        <v>9392.15</v>
      </c>
      <c r="L127" s="50">
        <f>'Month (Million m3)'!K128</f>
        <v>9414.56</v>
      </c>
      <c r="M127" s="50">
        <f>'Month (Million m3)'!L128</f>
        <v>31.11</v>
      </c>
      <c r="N127" s="50">
        <f>'Month (Million m3)'!M128</f>
        <v>1.46</v>
      </c>
      <c r="O127" s="50">
        <f>'Month (Million m3)'!N128</f>
        <v>0</v>
      </c>
      <c r="P127" s="50">
        <f>'Month (Million m3)'!O128</f>
        <v>-136.85</v>
      </c>
      <c r="Q127" s="50">
        <f>'Month (Million m3)'!P128</f>
        <v>6.78</v>
      </c>
      <c r="R127" s="50">
        <f>'Month (Million m3)'!Q128</f>
        <v>9510.6</v>
      </c>
    </row>
    <row r="128" spans="1:18">
      <c r="A128" s="16">
        <f t="shared" si="9"/>
        <v>2018</v>
      </c>
      <c r="B128" s="14" t="s">
        <v>60</v>
      </c>
      <c r="C128" s="50">
        <f>'Month (Million m3)'!B129+C127</f>
        <v>7269.32</v>
      </c>
      <c r="D128" s="50">
        <f>'Month (Million m3)'!C129+D127</f>
        <v>720.59999999999991</v>
      </c>
      <c r="E128" s="50">
        <f>'Month (Million m3)'!D129+E127</f>
        <v>630.81999999999994</v>
      </c>
      <c r="F128" s="50">
        <f>'Month (Million m3)'!E129+F127</f>
        <v>0</v>
      </c>
      <c r="G128" s="50">
        <f>'Month (Million m3)'!F129+G127</f>
        <v>11871.87</v>
      </c>
      <c r="H128" s="50">
        <f>'Month (Million m3)'!G129+H127</f>
        <v>11241.060000000001</v>
      </c>
      <c r="I128" s="50">
        <f>'Month (Million m3)'!H129+I127</f>
        <v>17789.78</v>
      </c>
      <c r="J128" s="50">
        <f>'Month (Million m3)'!I129+J127</f>
        <v>70.63</v>
      </c>
      <c r="K128" s="50">
        <f>'Month (Million m3)'!J129+K127</f>
        <v>17809.400000000001</v>
      </c>
      <c r="L128" s="50">
        <f>'Month (Million m3)'!K129+L127</f>
        <v>17868.47</v>
      </c>
      <c r="M128" s="50">
        <f>'Month (Million m3)'!L129+M127</f>
        <v>58.14</v>
      </c>
      <c r="N128" s="50">
        <f>'Month (Million m3)'!M129+N127</f>
        <v>3.85</v>
      </c>
      <c r="O128" s="50">
        <f>'Month (Million m3)'!N129+O127</f>
        <v>0</v>
      </c>
      <c r="P128" s="50">
        <f>'Month (Million m3)'!O129+P127</f>
        <v>-836.18000000000006</v>
      </c>
      <c r="Q128" s="50">
        <f>'Month (Million m3)'!P129+Q127</f>
        <v>14.29</v>
      </c>
      <c r="R128" s="50">
        <f>'Month (Million m3)'!Q129+R127</f>
        <v>18624.52</v>
      </c>
    </row>
    <row r="129" spans="1:18">
      <c r="A129" s="16">
        <f t="shared" si="9"/>
        <v>2018</v>
      </c>
      <c r="B129" s="14" t="s">
        <v>61</v>
      </c>
      <c r="C129" s="50">
        <f>'Month (Million m3)'!B130+C128</f>
        <v>10803.789999999999</v>
      </c>
      <c r="D129" s="50">
        <f>'Month (Million m3)'!C130+D128</f>
        <v>1066.05</v>
      </c>
      <c r="E129" s="50">
        <f>'Month (Million m3)'!D130+E128</f>
        <v>896.68</v>
      </c>
      <c r="F129" s="50">
        <f>'Month (Million m3)'!E130+F128</f>
        <v>0</v>
      </c>
      <c r="G129" s="50">
        <f>'Month (Million m3)'!F130+G128</f>
        <v>17616.09</v>
      </c>
      <c r="H129" s="50">
        <f>'Month (Million m3)'!G130+H128</f>
        <v>16719.420000000002</v>
      </c>
      <c r="I129" s="50">
        <f>'Month (Million m3)'!H130+I128</f>
        <v>26457.159999999996</v>
      </c>
      <c r="J129" s="50">
        <f>'Month (Million m3)'!I130+J128</f>
        <v>107.1</v>
      </c>
      <c r="K129" s="50">
        <f>'Month (Million m3)'!J130+K128</f>
        <v>26486.910000000003</v>
      </c>
      <c r="L129" s="50">
        <f>'Month (Million m3)'!K130+L128</f>
        <v>26593.54</v>
      </c>
      <c r="M129" s="50">
        <f>'Month (Million m3)'!L130+M128</f>
        <v>81.78</v>
      </c>
      <c r="N129" s="50">
        <f>'Month (Million m3)'!M130+N128</f>
        <v>11.28</v>
      </c>
      <c r="O129" s="50">
        <f>'Month (Million m3)'!N130+O128</f>
        <v>0</v>
      </c>
      <c r="P129" s="50">
        <f>'Month (Million m3)'!O130+P128</f>
        <v>-1106.8400000000001</v>
      </c>
      <c r="Q129" s="50">
        <f>'Month (Million m3)'!P130+Q128</f>
        <v>21.04</v>
      </c>
      <c r="R129" s="50">
        <f>'Month (Million m3)'!Q130+R128</f>
        <v>27575.03</v>
      </c>
    </row>
    <row r="130" spans="1:18">
      <c r="A130" s="16">
        <f t="shared" si="9"/>
        <v>2018</v>
      </c>
      <c r="B130" s="14" t="s">
        <v>62</v>
      </c>
      <c r="C130" s="50">
        <f>'Month (Million m3)'!B131+C129</f>
        <v>14525.779999999999</v>
      </c>
      <c r="D130" s="50">
        <f>'Month (Million m3)'!C131+D129</f>
        <v>1443.49</v>
      </c>
      <c r="E130" s="50">
        <f>'Month (Million m3)'!D131+E129</f>
        <v>1308.02</v>
      </c>
      <c r="F130" s="50">
        <f>'Month (Million m3)'!E131+F129</f>
        <v>0</v>
      </c>
      <c r="G130" s="50">
        <f>'Month (Million m3)'!F131+G129</f>
        <v>21397.439999999999</v>
      </c>
      <c r="H130" s="50">
        <f>'Month (Million m3)'!G131+H129</f>
        <v>20089.43</v>
      </c>
      <c r="I130" s="50">
        <f>'Month (Million m3)'!H131+I129</f>
        <v>33171.729999999996</v>
      </c>
      <c r="J130" s="50">
        <f>'Month (Million m3)'!I131+J129</f>
        <v>144.19</v>
      </c>
      <c r="K130" s="50">
        <f>'Month (Million m3)'!J131+K129</f>
        <v>33211.780000000006</v>
      </c>
      <c r="L130" s="50">
        <f>'Month (Million m3)'!K131+L129</f>
        <v>33385.4</v>
      </c>
      <c r="M130" s="50">
        <f>'Month (Million m3)'!L131+M129</f>
        <v>94.26</v>
      </c>
      <c r="N130" s="50">
        <f>'Month (Million m3)'!M131+N129</f>
        <v>23.59</v>
      </c>
      <c r="O130" s="50">
        <f>'Month (Million m3)'!N131+O129</f>
        <v>0</v>
      </c>
      <c r="P130" s="50">
        <f>'Month (Million m3)'!O131+P129</f>
        <v>-639.55000000000018</v>
      </c>
      <c r="Q130" s="50">
        <f>'Month (Million m3)'!P131+Q129</f>
        <v>28.689999999999998</v>
      </c>
      <c r="R130" s="50">
        <f>'Month (Million m3)'!Q131+R129</f>
        <v>33854.879999999997</v>
      </c>
    </row>
    <row r="131" spans="1:18">
      <c r="A131" s="16">
        <f t="shared" si="9"/>
        <v>2018</v>
      </c>
      <c r="B131" s="14" t="s">
        <v>63</v>
      </c>
      <c r="C131" s="50">
        <f>'Month (Million m3)'!B132+C130</f>
        <v>18032.82</v>
      </c>
      <c r="D131" s="50">
        <f>'Month (Million m3)'!C132+D130</f>
        <v>1802.77</v>
      </c>
      <c r="E131" s="50">
        <f>'Month (Million m3)'!D132+E130</f>
        <v>2317.0500000000002</v>
      </c>
      <c r="F131" s="50">
        <f>'Month (Million m3)'!E132+F130</f>
        <v>0</v>
      </c>
      <c r="G131" s="50">
        <f>'Month (Million m3)'!F132+G130</f>
        <v>23678.67</v>
      </c>
      <c r="H131" s="50">
        <f>'Month (Million m3)'!G132+H130</f>
        <v>21361.63</v>
      </c>
      <c r="I131" s="50">
        <f>'Month (Million m3)'!H132+I130</f>
        <v>37591.689999999995</v>
      </c>
      <c r="J131" s="50">
        <f>'Month (Million m3)'!I132+J130</f>
        <v>181.76</v>
      </c>
      <c r="K131" s="50">
        <f>'Month (Million m3)'!J132+K130</f>
        <v>37642.180000000008</v>
      </c>
      <c r="L131" s="50">
        <f>'Month (Million m3)'!K132+L130</f>
        <v>37856.61</v>
      </c>
      <c r="M131" s="50">
        <f>'Month (Million m3)'!L132+M130</f>
        <v>101</v>
      </c>
      <c r="N131" s="50">
        <f>'Month (Million m3)'!M132+N130</f>
        <v>27.41</v>
      </c>
      <c r="O131" s="50">
        <f>'Month (Million m3)'!N132+O130</f>
        <v>0</v>
      </c>
      <c r="P131" s="50">
        <f>'Month (Million m3)'!O132+P130</f>
        <v>-501.42000000000019</v>
      </c>
      <c r="Q131" s="50">
        <f>'Month (Million m3)'!P132+Q130</f>
        <v>35.049999999999997</v>
      </c>
      <c r="R131" s="50">
        <f>'Month (Million m3)'!Q132+R130</f>
        <v>38167.25</v>
      </c>
    </row>
    <row r="132" spans="1:18">
      <c r="A132" s="16">
        <f t="shared" si="9"/>
        <v>2018</v>
      </c>
      <c r="B132" s="14" t="s">
        <v>64</v>
      </c>
      <c r="C132" s="50">
        <f>'Month (Million m3)'!B133+C131</f>
        <v>20923.34</v>
      </c>
      <c r="D132" s="50">
        <f>'Month (Million m3)'!C133+D131</f>
        <v>2128.58</v>
      </c>
      <c r="E132" s="50">
        <f>'Month (Million m3)'!D133+E131</f>
        <v>2806.21</v>
      </c>
      <c r="F132" s="50">
        <f>'Month (Million m3)'!E133+F131</f>
        <v>0</v>
      </c>
      <c r="G132" s="50">
        <f>'Month (Million m3)'!F133+G131</f>
        <v>25955.85</v>
      </c>
      <c r="H132" s="50">
        <f>'Month (Million m3)'!G133+H131</f>
        <v>23149.65</v>
      </c>
      <c r="I132" s="50">
        <f>'Month (Million m3)'!H133+I131</f>
        <v>41944.42</v>
      </c>
      <c r="J132" s="50">
        <f>'Month (Million m3)'!I133+J131</f>
        <v>219.91</v>
      </c>
      <c r="K132" s="50">
        <f>'Month (Million m3)'!J133+K131</f>
        <v>42005.510000000009</v>
      </c>
      <c r="L132" s="50">
        <f>'Month (Million m3)'!K133+L131</f>
        <v>42257.93</v>
      </c>
      <c r="M132" s="50">
        <f>'Month (Million m3)'!L133+M131</f>
        <v>104.78</v>
      </c>
      <c r="N132" s="50">
        <f>'Month (Million m3)'!M133+N131</f>
        <v>35.980000000000004</v>
      </c>
      <c r="O132" s="50">
        <f>'Month (Million m3)'!N133+O131</f>
        <v>0</v>
      </c>
      <c r="P132" s="50">
        <f>'Month (Million m3)'!O133+P131</f>
        <v>252.0899999999998</v>
      </c>
      <c r="Q132" s="50">
        <f>'Month (Million m3)'!P133+Q131</f>
        <v>40.36</v>
      </c>
      <c r="R132" s="50">
        <f>'Month (Million m3)'!Q133+R131</f>
        <v>41788.870000000003</v>
      </c>
    </row>
    <row r="133" spans="1:18">
      <c r="A133" s="16">
        <f t="shared" si="9"/>
        <v>2018</v>
      </c>
      <c r="B133" s="14" t="s">
        <v>65</v>
      </c>
      <c r="C133" s="50">
        <f>'Month (Million m3)'!B134+C132</f>
        <v>24277.279999999999</v>
      </c>
      <c r="D133" s="50">
        <f>'Month (Million m3)'!C134+D132</f>
        <v>2496.98</v>
      </c>
      <c r="E133" s="50">
        <f>'Month (Million m3)'!D134+E132</f>
        <v>4592.58</v>
      </c>
      <c r="F133" s="50">
        <f>'Month (Million m3)'!E134+F132</f>
        <v>0</v>
      </c>
      <c r="G133" s="50">
        <f>'Month (Million m3)'!F134+G132</f>
        <v>28779.61</v>
      </c>
      <c r="H133" s="50">
        <f>'Month (Million m3)'!G134+H132</f>
        <v>24187.030000000002</v>
      </c>
      <c r="I133" s="50">
        <f>'Month (Million m3)'!H134+I132</f>
        <v>45967.35</v>
      </c>
      <c r="J133" s="50">
        <f>'Month (Million m3)'!I134+J132</f>
        <v>258.86</v>
      </c>
      <c r="K133" s="50">
        <f>'Month (Million m3)'!J134+K132</f>
        <v>46039.260000000009</v>
      </c>
      <c r="L133" s="50">
        <f>'Month (Million m3)'!K134+L132</f>
        <v>46330.16</v>
      </c>
      <c r="M133" s="50">
        <f>'Month (Million m3)'!L134+M132</f>
        <v>114.12</v>
      </c>
      <c r="N133" s="50">
        <f>'Month (Million m3)'!M134+N132</f>
        <v>40.75</v>
      </c>
      <c r="O133" s="50">
        <f>'Month (Million m3)'!N134+O132</f>
        <v>0</v>
      </c>
      <c r="P133" s="50">
        <f>'Month (Million m3)'!O134+P132</f>
        <v>665.29999999999973</v>
      </c>
      <c r="Q133" s="50">
        <f>'Month (Million m3)'!P134+Q132</f>
        <v>51.15</v>
      </c>
      <c r="R133" s="50">
        <f>'Month (Million m3)'!Q134+R132</f>
        <v>45418.23</v>
      </c>
    </row>
    <row r="134" spans="1:18">
      <c r="A134" s="16">
        <f t="shared" si="9"/>
        <v>2018</v>
      </c>
      <c r="B134" s="14" t="s">
        <v>66</v>
      </c>
      <c r="C134" s="50">
        <f>'Month (Million m3)'!B135+C133</f>
        <v>27315.59</v>
      </c>
      <c r="D134" s="50">
        <f>'Month (Million m3)'!C135+D133</f>
        <v>2853.35</v>
      </c>
      <c r="E134" s="50">
        <f>'Month (Million m3)'!D135+E133</f>
        <v>5940.3099999999995</v>
      </c>
      <c r="F134" s="50">
        <f>'Month (Million m3)'!E135+F133</f>
        <v>0</v>
      </c>
      <c r="G134" s="50">
        <f>'Month (Million m3)'!F135+G133</f>
        <v>31288.89</v>
      </c>
      <c r="H134" s="50">
        <f>'Month (Million m3)'!G135+H133</f>
        <v>25348.570000000003</v>
      </c>
      <c r="I134" s="50">
        <f>'Month (Million m3)'!H135+I133</f>
        <v>49810.83</v>
      </c>
      <c r="J134" s="50">
        <f>'Month (Million m3)'!I135+J133</f>
        <v>298.32</v>
      </c>
      <c r="K134" s="50">
        <f>'Month (Million m3)'!J135+K133</f>
        <v>49893.700000000012</v>
      </c>
      <c r="L134" s="50">
        <f>'Month (Million m3)'!K135+L133</f>
        <v>50229.08</v>
      </c>
      <c r="M134" s="50">
        <f>'Month (Million m3)'!L135+M133</f>
        <v>124.61</v>
      </c>
      <c r="N134" s="50">
        <f>'Month (Million m3)'!M135+N133</f>
        <v>44.1</v>
      </c>
      <c r="O134" s="50">
        <f>'Month (Million m3)'!N135+O133</f>
        <v>0</v>
      </c>
      <c r="P134" s="50">
        <f>'Month (Million m3)'!O135+P133</f>
        <v>1009.0199999999998</v>
      </c>
      <c r="Q134" s="50">
        <f>'Month (Million m3)'!P135+Q133</f>
        <v>62.26</v>
      </c>
      <c r="R134" s="50">
        <f>'Month (Million m3)'!Q135+R133</f>
        <v>48945.16</v>
      </c>
    </row>
    <row r="135" spans="1:18">
      <c r="A135" s="16">
        <f t="shared" si="9"/>
        <v>2018</v>
      </c>
      <c r="B135" s="14" t="s">
        <v>67</v>
      </c>
      <c r="C135" s="50">
        <f>'Month (Million m3)'!B136+C134</f>
        <v>30405.74</v>
      </c>
      <c r="D135" s="50">
        <f>'Month (Million m3)'!C136+D134</f>
        <v>3214.18</v>
      </c>
      <c r="E135" s="50">
        <f>'Month (Million m3)'!D136+E134</f>
        <v>6871.1799999999994</v>
      </c>
      <c r="F135" s="50">
        <f>'Month (Million m3)'!E136+F134</f>
        <v>0</v>
      </c>
      <c r="G135" s="50">
        <f>'Month (Million m3)'!F136+G134</f>
        <v>33369.74</v>
      </c>
      <c r="H135" s="50">
        <f>'Month (Million m3)'!G136+H134</f>
        <v>26498.550000000003</v>
      </c>
      <c r="I135" s="50">
        <f>'Month (Million m3)'!H136+I134</f>
        <v>53690.130000000005</v>
      </c>
      <c r="J135" s="50">
        <f>'Month (Million m3)'!I136+J134</f>
        <v>338.28</v>
      </c>
      <c r="K135" s="50">
        <f>'Month (Million m3)'!J136+K134</f>
        <v>53784.100000000013</v>
      </c>
      <c r="L135" s="50">
        <f>'Month (Million m3)'!K136+L134</f>
        <v>54148.25</v>
      </c>
      <c r="M135" s="50">
        <f>'Month (Million m3)'!L136+M134</f>
        <v>134.44999999999999</v>
      </c>
      <c r="N135" s="50">
        <f>'Month (Million m3)'!M136+N134</f>
        <v>48.9</v>
      </c>
      <c r="O135" s="50">
        <f>'Month (Million m3)'!N136+O134</f>
        <v>0</v>
      </c>
      <c r="P135" s="50">
        <f>'Month (Million m3)'!O136+P134</f>
        <v>1037.7999999999997</v>
      </c>
      <c r="Q135" s="50">
        <f>'Month (Million m3)'!P136+Q134</f>
        <v>74.53</v>
      </c>
      <c r="R135" s="50">
        <f>'Month (Million m3)'!Q136+R134</f>
        <v>52803.86</v>
      </c>
    </row>
    <row r="136" spans="1:18">
      <c r="A136" s="16">
        <f t="shared" si="9"/>
        <v>2018</v>
      </c>
      <c r="B136" s="14" t="s">
        <v>68</v>
      </c>
      <c r="C136" s="50">
        <f>'Month (Million m3)'!B137+C135</f>
        <v>33729.5</v>
      </c>
      <c r="D136" s="50">
        <f>'Month (Million m3)'!C137+D135</f>
        <v>3603.48</v>
      </c>
      <c r="E136" s="50">
        <f>'Month (Million m3)'!D137+E135</f>
        <v>7133.0999999999995</v>
      </c>
      <c r="F136" s="50">
        <f>'Month (Million m3)'!E137+F135</f>
        <v>0</v>
      </c>
      <c r="G136" s="50">
        <f>'Month (Million m3)'!F137+G135</f>
        <v>37282.93</v>
      </c>
      <c r="H136" s="50">
        <f>'Month (Million m3)'!G137+H135</f>
        <v>30149.820000000003</v>
      </c>
      <c r="I136" s="50">
        <f>'Month (Million m3)'!H137+I135</f>
        <v>60275.850000000006</v>
      </c>
      <c r="J136" s="50">
        <f>'Month (Million m3)'!I137+J135</f>
        <v>378.91999999999996</v>
      </c>
      <c r="K136" s="50">
        <f>'Month (Million m3)'!J137+K135</f>
        <v>60381.110000000015</v>
      </c>
      <c r="L136" s="50">
        <f>'Month (Million m3)'!K137+L135</f>
        <v>60794.270000000004</v>
      </c>
      <c r="M136" s="50">
        <f>'Month (Million m3)'!L137+M135</f>
        <v>145.95999999999998</v>
      </c>
      <c r="N136" s="50">
        <f>'Month (Million m3)'!M137+N135</f>
        <v>63.94</v>
      </c>
      <c r="O136" s="50">
        <f>'Month (Million m3)'!N137+O135</f>
        <v>0</v>
      </c>
      <c r="P136" s="50">
        <f>'Month (Million m3)'!O137+P135</f>
        <v>1727.0299999999997</v>
      </c>
      <c r="Q136" s="50">
        <f>'Month (Million m3)'!P137+Q135</f>
        <v>87.04</v>
      </c>
      <c r="R136" s="50">
        <f>'Month (Million m3)'!Q137+R135</f>
        <v>58706.6</v>
      </c>
    </row>
    <row r="137" spans="1:18">
      <c r="A137" s="16">
        <f t="shared" si="9"/>
        <v>2018</v>
      </c>
      <c r="B137" s="14" t="s">
        <v>69</v>
      </c>
      <c r="C137" s="50">
        <f>'Month (Million m3)'!B138+C136</f>
        <v>37177.870000000003</v>
      </c>
      <c r="D137" s="50">
        <f>'Month (Million m3)'!C138+D136</f>
        <v>3957.69</v>
      </c>
      <c r="E137" s="50">
        <f>'Month (Million m3)'!D138+E136</f>
        <v>7450.95</v>
      </c>
      <c r="F137" s="50">
        <f>'Month (Million m3)'!E138+F136</f>
        <v>0</v>
      </c>
      <c r="G137" s="50">
        <f>'Month (Million m3)'!F138+G136</f>
        <v>41798.550000000003</v>
      </c>
      <c r="H137" s="50">
        <f>'Month (Million m3)'!G138+H136</f>
        <v>34347.590000000004</v>
      </c>
      <c r="I137" s="50">
        <f>'Month (Million m3)'!H138+I136</f>
        <v>67567.78</v>
      </c>
      <c r="J137" s="50">
        <f>'Month (Million m3)'!I138+J136</f>
        <v>420.15</v>
      </c>
      <c r="K137" s="50">
        <f>'Month (Million m3)'!J138+K136</f>
        <v>67684.49000000002</v>
      </c>
      <c r="L137" s="50">
        <f>'Month (Million m3)'!K138+L136</f>
        <v>68178.78</v>
      </c>
      <c r="M137" s="50">
        <f>'Month (Million m3)'!L138+M136</f>
        <v>154.74999999999997</v>
      </c>
      <c r="N137" s="50">
        <f>'Month (Million m3)'!M138+N136</f>
        <v>83.03</v>
      </c>
      <c r="O137" s="50">
        <f>'Month (Million m3)'!N138+O136</f>
        <v>0</v>
      </c>
      <c r="P137" s="50">
        <f>'Month (Million m3)'!O138+P136</f>
        <v>1837.0699999999997</v>
      </c>
      <c r="Q137" s="50">
        <f>'Month (Million m3)'!P138+Q136</f>
        <v>92.04</v>
      </c>
      <c r="R137" s="50">
        <f>'Month (Million m3)'!Q138+R136</f>
        <v>65929.2</v>
      </c>
    </row>
    <row r="138" spans="1:18">
      <c r="A138" s="16">
        <f t="shared" si="9"/>
        <v>2018</v>
      </c>
      <c r="B138" s="14" t="s">
        <v>70</v>
      </c>
      <c r="C138" s="50">
        <f>'Month (Million m3)'!B139+C137</f>
        <v>40826.910000000003</v>
      </c>
      <c r="D138" s="50">
        <f>'Month (Million m3)'!C139+D137</f>
        <v>4367.63</v>
      </c>
      <c r="E138" s="50">
        <f>'Month (Million m3)'!D139+E137</f>
        <v>7758.45</v>
      </c>
      <c r="F138" s="50">
        <f>'Month (Million m3)'!E139+F137</f>
        <v>0</v>
      </c>
      <c r="G138" s="50">
        <f>'Month (Million m3)'!F139+G137</f>
        <v>47288.08</v>
      </c>
      <c r="H138" s="50">
        <f>'Month (Million m3)'!G139+H137</f>
        <v>39529.620000000003</v>
      </c>
      <c r="I138" s="50">
        <f>'Month (Million m3)'!H139+I137</f>
        <v>75988.92</v>
      </c>
      <c r="J138" s="50">
        <f>'Month (Million m3)'!I139+J137</f>
        <v>461.97999999999996</v>
      </c>
      <c r="K138" s="50">
        <f>'Month (Million m3)'!J139+K137</f>
        <v>76117.250000000015</v>
      </c>
      <c r="L138" s="50">
        <f>'Month (Million m3)'!K139+L137</f>
        <v>76695.09</v>
      </c>
      <c r="M138" s="50">
        <f>'Month (Million m3)'!L139+M137</f>
        <v>168.14999999999998</v>
      </c>
      <c r="N138" s="50">
        <f>'Month (Million m3)'!M139+N137</f>
        <v>105.74000000000001</v>
      </c>
      <c r="O138" s="50">
        <f>'Month (Million m3)'!N139+O137</f>
        <v>0</v>
      </c>
      <c r="P138" s="50">
        <f>'Month (Million m3)'!O139+P137</f>
        <v>2102.2099999999996</v>
      </c>
      <c r="Q138" s="50">
        <f>'Month (Million m3)'!P139+Q137</f>
        <v>101.45</v>
      </c>
      <c r="R138" s="50">
        <f>'Month (Million m3)'!Q139+R137</f>
        <v>74112.23</v>
      </c>
    </row>
    <row r="139" spans="1:18">
      <c r="A139" s="61">
        <v>2019</v>
      </c>
      <c r="B139" s="60" t="s">
        <v>59</v>
      </c>
      <c r="C139" s="62">
        <f>'Month (Million m3)'!B140</f>
        <v>3536.64</v>
      </c>
      <c r="D139" s="62">
        <f>'Month (Million m3)'!C140</f>
        <v>428.37</v>
      </c>
      <c r="E139" s="62">
        <f>'Month (Million m3)'!D140</f>
        <v>343.14</v>
      </c>
      <c r="F139" s="62">
        <f>'Month (Million m3)'!E140</f>
        <v>0</v>
      </c>
      <c r="G139" s="62">
        <f>'Month (Million m3)'!F140</f>
        <v>6525.96</v>
      </c>
      <c r="H139" s="62">
        <f>'Month (Million m3)'!G140</f>
        <v>6182.82</v>
      </c>
      <c r="I139" s="62">
        <f>'Month (Million m3)'!H140</f>
        <v>9291.09</v>
      </c>
      <c r="J139" s="62">
        <f>'Month (Million m3)'!I140</f>
        <v>44.75</v>
      </c>
      <c r="K139" s="62">
        <f>'Month (Million m3)'!J140</f>
        <v>9303.5300000000007</v>
      </c>
      <c r="L139" s="62">
        <f>'Month (Million m3)'!K140</f>
        <v>9398.4599999999991</v>
      </c>
      <c r="M139" s="62">
        <f>'Month (Million m3)'!L140</f>
        <v>16.239999999999998</v>
      </c>
      <c r="N139" s="62">
        <f>'Month (Million m3)'!M140</f>
        <v>22.83</v>
      </c>
      <c r="O139" s="62">
        <f>'Month (Million m3)'!N140</f>
        <v>0</v>
      </c>
      <c r="P139" s="62">
        <f>'Month (Million m3)'!O140</f>
        <v>-463.11</v>
      </c>
      <c r="Q139" s="62">
        <f>'Month (Million m3)'!P140</f>
        <v>6.99</v>
      </c>
      <c r="R139" s="62">
        <f>'Month (Million m3)'!Q140</f>
        <v>9793.18</v>
      </c>
    </row>
    <row r="140" spans="1:18">
      <c r="A140" s="16">
        <f t="shared" si="9"/>
        <v>2019</v>
      </c>
      <c r="B140" s="14" t="s">
        <v>60</v>
      </c>
      <c r="C140" s="50">
        <f>'Month (Million m3)'!B141+C139</f>
        <v>6701.03</v>
      </c>
      <c r="D140" s="50">
        <f>'Month (Million m3)'!C141+D139</f>
        <v>811.61</v>
      </c>
      <c r="E140" s="50">
        <f>'Month (Million m3)'!D141+E139</f>
        <v>610.51</v>
      </c>
      <c r="F140" s="50">
        <f>'Month (Million m3)'!E141+F139</f>
        <v>0</v>
      </c>
      <c r="G140" s="50">
        <f>'Month (Million m3)'!F141+G139</f>
        <v>10875.39</v>
      </c>
      <c r="H140" s="50">
        <f>'Month (Million m3)'!G141+H139</f>
        <v>10264.879999999999</v>
      </c>
      <c r="I140" s="50">
        <f>'Month (Million m3)'!H141+I139</f>
        <v>16154.3</v>
      </c>
      <c r="J140" s="50">
        <f>'Month (Million m3)'!I141+J139</f>
        <v>85.07</v>
      </c>
      <c r="K140" s="50">
        <f>'Month (Million m3)'!J141+K139</f>
        <v>16177.94</v>
      </c>
      <c r="L140" s="50">
        <f>'Month (Million m3)'!K141+L139</f>
        <v>16353.329999999998</v>
      </c>
      <c r="M140" s="50">
        <f>'Month (Million m3)'!L141+M139</f>
        <v>25.06</v>
      </c>
      <c r="N140" s="50">
        <f>'Month (Million m3)'!M141+N139</f>
        <v>39.489999999999995</v>
      </c>
      <c r="O140" s="50">
        <f>'Month (Million m3)'!N141+O139</f>
        <v>0</v>
      </c>
      <c r="P140" s="50">
        <f>'Month (Million m3)'!O141+P139</f>
        <v>-1065.68</v>
      </c>
      <c r="Q140" s="50">
        <f>'Month (Million m3)'!P141+Q139</f>
        <v>15.39</v>
      </c>
      <c r="R140" s="50">
        <f>'Month (Million m3)'!Q141+R139</f>
        <v>17300.34</v>
      </c>
    </row>
    <row r="141" spans="1:18">
      <c r="A141" s="16">
        <f t="shared" si="9"/>
        <v>2019</v>
      </c>
      <c r="B141" s="14" t="s">
        <v>61</v>
      </c>
      <c r="C141" s="50">
        <f>'Month (Million m3)'!B142+C140</f>
        <v>10155.31</v>
      </c>
      <c r="D141" s="50">
        <f>'Month (Million m3)'!C142+D140</f>
        <v>1229.43</v>
      </c>
      <c r="E141" s="50">
        <f>'Month (Million m3)'!D142+E140</f>
        <v>948.01</v>
      </c>
      <c r="F141" s="50">
        <f>'Month (Million m3)'!E142+F140</f>
        <v>0</v>
      </c>
      <c r="G141" s="50">
        <f>'Month (Million m3)'!F142+G140</f>
        <v>15147.36</v>
      </c>
      <c r="H141" s="50">
        <f>'Month (Million m3)'!G142+H140</f>
        <v>14199.349999999999</v>
      </c>
      <c r="I141" s="50">
        <f>'Month (Million m3)'!H142+I140</f>
        <v>23125.23</v>
      </c>
      <c r="J141" s="50">
        <f>'Month (Million m3)'!I142+J140</f>
        <v>129.72999999999999</v>
      </c>
      <c r="K141" s="50">
        <f>'Month (Million m3)'!J142+K140</f>
        <v>23161.27</v>
      </c>
      <c r="L141" s="50">
        <f>'Month (Million m3)'!K142+L140</f>
        <v>23421.809999999998</v>
      </c>
      <c r="M141" s="50">
        <f>'Month (Million m3)'!L142+M140</f>
        <v>32.25</v>
      </c>
      <c r="N141" s="50">
        <f>'Month (Million m3)'!M142+N140</f>
        <v>64.09</v>
      </c>
      <c r="O141" s="50">
        <f>'Month (Million m3)'!N142+O140</f>
        <v>0</v>
      </c>
      <c r="P141" s="50">
        <f>'Month (Million m3)'!O142+P140</f>
        <v>-1328.0300000000002</v>
      </c>
      <c r="Q141" s="50">
        <f>'Month (Million m3)'!P142+Q140</f>
        <v>23.11</v>
      </c>
      <c r="R141" s="50">
        <f>'Month (Million m3)'!Q142+R140</f>
        <v>24567.4</v>
      </c>
    </row>
    <row r="142" spans="1:18">
      <c r="A142" s="16">
        <f t="shared" si="9"/>
        <v>2019</v>
      </c>
      <c r="B142" s="14" t="s">
        <v>62</v>
      </c>
      <c r="C142" s="50">
        <f>'Month (Million m3)'!B143+C141</f>
        <v>13460.96</v>
      </c>
      <c r="D142" s="50">
        <f>'Month (Million m3)'!C143+D141</f>
        <v>1621.01</v>
      </c>
      <c r="E142" s="50">
        <f>'Month (Million m3)'!D143+E141</f>
        <v>1809.82</v>
      </c>
      <c r="F142" s="50">
        <f>'Month (Million m3)'!E143+F141</f>
        <v>0</v>
      </c>
      <c r="G142" s="50">
        <f>'Month (Million m3)'!F143+G141</f>
        <v>19362.39</v>
      </c>
      <c r="H142" s="50">
        <f>'Month (Million m3)'!G143+H141</f>
        <v>17552.57</v>
      </c>
      <c r="I142" s="50">
        <f>'Month (Million m3)'!H143+I141</f>
        <v>29392.53</v>
      </c>
      <c r="J142" s="50">
        <f>'Month (Million m3)'!I143+J141</f>
        <v>173.04999999999998</v>
      </c>
      <c r="K142" s="50">
        <f>'Month (Million m3)'!J143+K141</f>
        <v>29440.6</v>
      </c>
      <c r="L142" s="50">
        <f>'Month (Million m3)'!K143+L141</f>
        <v>29760.39</v>
      </c>
      <c r="M142" s="50">
        <f>'Month (Million m3)'!L143+M141</f>
        <v>38.869999999999997</v>
      </c>
      <c r="N142" s="50">
        <f>'Month (Million m3)'!M143+N141</f>
        <v>98.300000000000011</v>
      </c>
      <c r="O142" s="50">
        <f>'Month (Million m3)'!N143+O141</f>
        <v>0</v>
      </c>
      <c r="P142" s="50">
        <f>'Month (Million m3)'!O143+P141</f>
        <v>-1125.8700000000001</v>
      </c>
      <c r="Q142" s="50">
        <f>'Month (Million m3)'!P143+Q141</f>
        <v>25.96</v>
      </c>
      <c r="R142" s="50">
        <f>'Month (Million m3)'!Q143+R141</f>
        <v>30626.639999999999</v>
      </c>
    </row>
    <row r="143" spans="1:18">
      <c r="A143" s="16">
        <f t="shared" si="9"/>
        <v>2019</v>
      </c>
      <c r="B143" s="14" t="s">
        <v>63</v>
      </c>
      <c r="C143" s="50">
        <f>'Month (Million m3)'!B144+C142</f>
        <v>16875.43</v>
      </c>
      <c r="D143" s="50">
        <f>'Month (Million m3)'!C144+D142</f>
        <v>2028.03</v>
      </c>
      <c r="E143" s="50">
        <f>'Month (Million m3)'!D144+E142</f>
        <v>3327.51</v>
      </c>
      <c r="F143" s="50">
        <f>'Month (Million m3)'!E144+F142</f>
        <v>0</v>
      </c>
      <c r="G143" s="50">
        <f>'Month (Million m3)'!F144+G142</f>
        <v>23058.47</v>
      </c>
      <c r="H143" s="50">
        <f>'Month (Million m3)'!G144+H142</f>
        <v>19730.97</v>
      </c>
      <c r="I143" s="50">
        <f>'Month (Million m3)'!H144+I142</f>
        <v>34578.369999999995</v>
      </c>
      <c r="J143" s="50">
        <f>'Month (Million m3)'!I144+J142</f>
        <v>217.79999999999998</v>
      </c>
      <c r="K143" s="50">
        <f>'Month (Million m3)'!J144+K142</f>
        <v>34638.869999999995</v>
      </c>
      <c r="L143" s="50">
        <f>'Month (Million m3)'!K144+L142</f>
        <v>35026.61</v>
      </c>
      <c r="M143" s="50">
        <f>'Month (Million m3)'!L144+M142</f>
        <v>45.94</v>
      </c>
      <c r="N143" s="50">
        <f>'Month (Million m3)'!M144+N142</f>
        <v>131.08000000000001</v>
      </c>
      <c r="O143" s="50">
        <f>'Month (Million m3)'!N144+O142</f>
        <v>0</v>
      </c>
      <c r="P143" s="50">
        <f>'Month (Million m3)'!O144+P142</f>
        <v>-909.05000000000018</v>
      </c>
      <c r="Q143" s="50">
        <f>'Month (Million m3)'!P144+Q142</f>
        <v>27.560000000000002</v>
      </c>
      <c r="R143" s="50">
        <f>'Month (Million m3)'!Q144+R142</f>
        <v>35602.99</v>
      </c>
    </row>
    <row r="144" spans="1:18">
      <c r="A144" s="16">
        <f t="shared" si="9"/>
        <v>2019</v>
      </c>
      <c r="B144" s="14" t="s">
        <v>64</v>
      </c>
      <c r="C144" s="50">
        <f>'Month (Million m3)'!B145+C143</f>
        <v>19749.599999999999</v>
      </c>
      <c r="D144" s="50">
        <f>'Month (Million m3)'!C145+D143</f>
        <v>2397.4299999999998</v>
      </c>
      <c r="E144" s="50">
        <f>'Month (Million m3)'!D145+E143</f>
        <v>4606.68</v>
      </c>
      <c r="F144" s="50">
        <f>'Month (Million m3)'!E145+F143</f>
        <v>0</v>
      </c>
      <c r="G144" s="50">
        <f>'Month (Million m3)'!F145+G143</f>
        <v>26150.240000000002</v>
      </c>
      <c r="H144" s="50">
        <f>'Month (Million m3)'!G145+H143</f>
        <v>21543.57</v>
      </c>
      <c r="I144" s="50">
        <f>'Month (Million m3)'!H145+I143</f>
        <v>38895.74</v>
      </c>
      <c r="J144" s="50">
        <f>'Month (Million m3)'!I145+J143</f>
        <v>260.95</v>
      </c>
      <c r="K144" s="50">
        <f>'Month (Million m3)'!J145+K143</f>
        <v>38968.229999999996</v>
      </c>
      <c r="L144" s="50">
        <f>'Month (Million m3)'!K145+L143</f>
        <v>39400.51</v>
      </c>
      <c r="M144" s="50">
        <f>'Month (Million m3)'!L145+M143</f>
        <v>53.519999999999996</v>
      </c>
      <c r="N144" s="50">
        <f>'Month (Million m3)'!M145+N143</f>
        <v>140.51000000000002</v>
      </c>
      <c r="O144" s="50">
        <f>'Month (Million m3)'!N145+O143</f>
        <v>0</v>
      </c>
      <c r="P144" s="50">
        <f>'Month (Million m3)'!O145+P143</f>
        <v>-651.42000000000019</v>
      </c>
      <c r="Q144" s="50">
        <f>'Month (Million m3)'!P145+Q143</f>
        <v>29.880000000000003</v>
      </c>
      <c r="R144" s="50">
        <f>'Month (Million m3)'!Q145+R143</f>
        <v>39690.729999999996</v>
      </c>
    </row>
    <row r="145" spans="1:18">
      <c r="A145" s="16">
        <f t="shared" si="9"/>
        <v>2019</v>
      </c>
      <c r="B145" s="14" t="s">
        <v>65</v>
      </c>
      <c r="C145" s="50">
        <f>'Month (Million m3)'!B146+C144</f>
        <v>22862.879999999997</v>
      </c>
      <c r="D145" s="50">
        <f>'Month (Million m3)'!C146+D144</f>
        <v>2778.17</v>
      </c>
      <c r="E145" s="50">
        <f>'Month (Million m3)'!D146+E144</f>
        <v>5413.56</v>
      </c>
      <c r="F145" s="50">
        <f>'Month (Million m3)'!E146+F144</f>
        <v>0</v>
      </c>
      <c r="G145" s="50">
        <f>'Month (Million m3)'!F146+G144</f>
        <v>28521.360000000001</v>
      </c>
      <c r="H145" s="50">
        <f>'Month (Million m3)'!G146+H144</f>
        <v>23107.81</v>
      </c>
      <c r="I145" s="50">
        <f>'Month (Million m3)'!H146+I144</f>
        <v>43192.52</v>
      </c>
      <c r="J145" s="50">
        <f>'Month (Million m3)'!I146+J144</f>
        <v>305.52</v>
      </c>
      <c r="K145" s="50">
        <f>'Month (Million m3)'!J146+K144</f>
        <v>43277.39</v>
      </c>
      <c r="L145" s="50">
        <f>'Month (Million m3)'!K146+L144</f>
        <v>43735.700000000004</v>
      </c>
      <c r="M145" s="50">
        <f>'Month (Million m3)'!L146+M144</f>
        <v>57.699999999999996</v>
      </c>
      <c r="N145" s="50">
        <f>'Month (Million m3)'!M146+N144</f>
        <v>148.28000000000003</v>
      </c>
      <c r="O145" s="50">
        <f>'Month (Million m3)'!N146+O144</f>
        <v>0</v>
      </c>
      <c r="P145" s="50">
        <f>'Month (Million m3)'!O146+P144</f>
        <v>-70.840000000000146</v>
      </c>
      <c r="Q145" s="50">
        <f>'Month (Million m3)'!P146+Q144</f>
        <v>31.990000000000002</v>
      </c>
      <c r="R145" s="50">
        <f>'Month (Million m3)'!Q146+R144</f>
        <v>43423.789999999994</v>
      </c>
    </row>
    <row r="146" spans="1:18">
      <c r="A146" s="16">
        <f t="shared" si="9"/>
        <v>2019</v>
      </c>
      <c r="B146" s="14" t="s">
        <v>66</v>
      </c>
      <c r="C146" s="50">
        <f>'Month (Million m3)'!B147+C145</f>
        <v>25761.329999999998</v>
      </c>
      <c r="D146" s="50">
        <f>'Month (Million m3)'!C147+D145</f>
        <v>3153.38</v>
      </c>
      <c r="E146" s="50">
        <f>'Month (Million m3)'!D147+E145</f>
        <v>6045.7000000000007</v>
      </c>
      <c r="F146" s="50">
        <f>'Month (Million m3)'!E147+F145</f>
        <v>0</v>
      </c>
      <c r="G146" s="50">
        <f>'Month (Million m3)'!F147+G145</f>
        <v>30051.87</v>
      </c>
      <c r="H146" s="50">
        <f>'Month (Million m3)'!G147+H145</f>
        <v>24006.18</v>
      </c>
      <c r="I146" s="50">
        <f>'Month (Million m3)'!H147+I145</f>
        <v>46614.119999999995</v>
      </c>
      <c r="J146" s="50">
        <f>'Month (Million m3)'!I147+J145</f>
        <v>350.07</v>
      </c>
      <c r="K146" s="50">
        <f>'Month (Million m3)'!J147+K145</f>
        <v>46711.37</v>
      </c>
      <c r="L146" s="50">
        <f>'Month (Million m3)'!K147+L145</f>
        <v>47209.020000000004</v>
      </c>
      <c r="M146" s="50">
        <f>'Month (Million m3)'!L147+M145</f>
        <v>61.44</v>
      </c>
      <c r="N146" s="50">
        <f>'Month (Million m3)'!M147+N145</f>
        <v>149.46000000000004</v>
      </c>
      <c r="O146" s="50">
        <f>'Month (Million m3)'!N147+O145</f>
        <v>0</v>
      </c>
      <c r="P146" s="50">
        <f>'Month (Million m3)'!O147+P145</f>
        <v>168.28999999999985</v>
      </c>
      <c r="Q146" s="50">
        <f>'Month (Million m3)'!P147+Q145</f>
        <v>37.370000000000005</v>
      </c>
      <c r="R146" s="50">
        <f>'Month (Million m3)'!Q147+R145</f>
        <v>46646.499999999993</v>
      </c>
    </row>
    <row r="147" spans="1:18">
      <c r="A147" s="16">
        <f t="shared" si="9"/>
        <v>2019</v>
      </c>
      <c r="B147" s="14" t="s">
        <v>67</v>
      </c>
      <c r="C147" s="50">
        <f>'Month (Million m3)'!B148+C146</f>
        <v>28522.129999999997</v>
      </c>
      <c r="D147" s="50">
        <f>'Month (Million m3)'!C148+D146</f>
        <v>3534.42</v>
      </c>
      <c r="E147" s="50">
        <f>'Month (Million m3)'!D148+E146</f>
        <v>6936.3400000000011</v>
      </c>
      <c r="F147" s="50">
        <f>'Month (Million m3)'!E148+F146</f>
        <v>0</v>
      </c>
      <c r="G147" s="50">
        <f>'Month (Million m3)'!F148+G146</f>
        <v>32050.18</v>
      </c>
      <c r="H147" s="50">
        <f>'Month (Million m3)'!G148+H146</f>
        <v>25113.85</v>
      </c>
      <c r="I147" s="50">
        <f>'Month (Million m3)'!H148+I146</f>
        <v>50101.549999999996</v>
      </c>
      <c r="J147" s="50">
        <f>'Month (Million m3)'!I148+J146</f>
        <v>392.98</v>
      </c>
      <c r="K147" s="50">
        <f>'Month (Million m3)'!J148+K146</f>
        <v>50210.720000000001</v>
      </c>
      <c r="L147" s="50">
        <f>'Month (Million m3)'!K148+L146</f>
        <v>50750.450000000004</v>
      </c>
      <c r="M147" s="50">
        <f>'Month (Million m3)'!L148+M146</f>
        <v>65.72</v>
      </c>
      <c r="N147" s="50">
        <f>'Month (Million m3)'!M148+N146</f>
        <v>168.01000000000005</v>
      </c>
      <c r="O147" s="50">
        <f>'Month (Million m3)'!N148+O146</f>
        <v>0</v>
      </c>
      <c r="P147" s="50">
        <f>'Month (Million m3)'!O148+P146</f>
        <v>-28.100000000000136</v>
      </c>
      <c r="Q147" s="50">
        <f>'Month (Million m3)'!P148+Q146</f>
        <v>45.34</v>
      </c>
      <c r="R147" s="50">
        <f>'Month (Million m3)'!Q148+R146</f>
        <v>50335.709999999992</v>
      </c>
    </row>
    <row r="148" spans="1:18">
      <c r="A148" s="16">
        <f t="shared" si="9"/>
        <v>2019</v>
      </c>
      <c r="B148" s="14" t="s">
        <v>68</v>
      </c>
      <c r="C148" s="50">
        <f>'Month (Million m3)'!B149+C147</f>
        <v>31957.429999999997</v>
      </c>
      <c r="D148" s="50">
        <f>'Month (Million m3)'!C149+D147</f>
        <v>3941.4900000000002</v>
      </c>
      <c r="E148" s="50">
        <f>'Month (Million m3)'!D149+E147</f>
        <v>7449.8600000000006</v>
      </c>
      <c r="F148" s="50">
        <f>'Month (Million m3)'!E149+F147</f>
        <v>0</v>
      </c>
      <c r="G148" s="50">
        <f>'Month (Million m3)'!F149+G147</f>
        <v>35718.93</v>
      </c>
      <c r="H148" s="50">
        <f>'Month (Million m3)'!G149+H147</f>
        <v>28269.079999999998</v>
      </c>
      <c r="I148" s="50">
        <f>'Month (Million m3)'!H149+I147</f>
        <v>56285.009999999995</v>
      </c>
      <c r="J148" s="50">
        <f>'Month (Million m3)'!I149+J147</f>
        <v>437.20000000000005</v>
      </c>
      <c r="K148" s="50">
        <f>'Month (Million m3)'!J149+K147</f>
        <v>56406.46</v>
      </c>
      <c r="L148" s="50">
        <f>'Month (Million m3)'!K149+L147</f>
        <v>56985.15</v>
      </c>
      <c r="M148" s="50">
        <f>'Month (Million m3)'!L149+M147</f>
        <v>69.19</v>
      </c>
      <c r="N148" s="50">
        <f>'Month (Million m3)'!M149+N147</f>
        <v>195.07000000000005</v>
      </c>
      <c r="O148" s="50">
        <f>'Month (Million m3)'!N149+O147</f>
        <v>0</v>
      </c>
      <c r="P148" s="50">
        <f>'Month (Million m3)'!O149+P147</f>
        <v>34.999999999999865</v>
      </c>
      <c r="Q148" s="50">
        <f>'Month (Million m3)'!P149+Q147</f>
        <v>50.040000000000006</v>
      </c>
      <c r="R148" s="50">
        <f>'Month (Million m3)'!Q149+R147</f>
        <v>56446.12999999999</v>
      </c>
    </row>
    <row r="149" spans="1:18">
      <c r="A149" s="16">
        <f t="shared" si="9"/>
        <v>2019</v>
      </c>
      <c r="B149" s="14" t="s">
        <v>69</v>
      </c>
      <c r="C149" s="50">
        <f>'Month (Million m3)'!B150+C148</f>
        <v>35651.53</v>
      </c>
      <c r="D149" s="50">
        <f>'Month (Million m3)'!C150+D148</f>
        <v>4335.7</v>
      </c>
      <c r="E149" s="50">
        <f>'Month (Million m3)'!D150+E148</f>
        <v>7836.59</v>
      </c>
      <c r="F149" s="50">
        <f>'Month (Million m3)'!E150+F148</f>
        <v>0</v>
      </c>
      <c r="G149" s="50">
        <f>'Month (Million m3)'!F150+G148</f>
        <v>40906.11</v>
      </c>
      <c r="H149" s="50">
        <f>'Month (Million m3)'!G150+H148</f>
        <v>33069.53</v>
      </c>
      <c r="I149" s="50">
        <f>'Month (Million m3)'!H150+I148</f>
        <v>64385.349999999991</v>
      </c>
      <c r="J149" s="50">
        <f>'Month (Million m3)'!I150+J148</f>
        <v>480.02000000000004</v>
      </c>
      <c r="K149" s="50">
        <f>'Month (Million m3)'!J150+K148</f>
        <v>64518.69</v>
      </c>
      <c r="L149" s="50">
        <f>'Month (Million m3)'!K150+L148</f>
        <v>65192.55</v>
      </c>
      <c r="M149" s="50">
        <f>'Month (Million m3)'!L150+M148</f>
        <v>75.64</v>
      </c>
      <c r="N149" s="50">
        <f>'Month (Million m3)'!M150+N148</f>
        <v>229.22000000000006</v>
      </c>
      <c r="O149" s="50">
        <f>'Month (Million m3)'!N150+O148</f>
        <v>0</v>
      </c>
      <c r="P149" s="50">
        <f>'Month (Million m3)'!O150+P148</f>
        <v>160.12999999999985</v>
      </c>
      <c r="Q149" s="50">
        <f>'Month (Million m3)'!P150+Q148</f>
        <v>57.980000000000004</v>
      </c>
      <c r="R149" s="50">
        <f>'Month (Million m3)'!Q150+R148</f>
        <v>64446.089999999989</v>
      </c>
    </row>
    <row r="150" spans="1:18">
      <c r="A150" s="16">
        <f t="shared" si="9"/>
        <v>2019</v>
      </c>
      <c r="B150" s="14" t="s">
        <v>70</v>
      </c>
      <c r="C150" s="50">
        <f>'Month (Million m3)'!B151+C149</f>
        <v>39386.269999999997</v>
      </c>
      <c r="D150" s="50">
        <f>'Month (Million m3)'!C151+D149</f>
        <v>4740.7</v>
      </c>
      <c r="E150" s="50">
        <f>'Month (Million m3)'!D151+E149</f>
        <v>8280.34</v>
      </c>
      <c r="F150" s="50">
        <f>'Month (Million m3)'!E151+F149</f>
        <v>0</v>
      </c>
      <c r="G150" s="50">
        <f>'Month (Million m3)'!F151+G149</f>
        <v>46731.65</v>
      </c>
      <c r="H150" s="50">
        <f>'Month (Million m3)'!G151+H149</f>
        <v>38451.32</v>
      </c>
      <c r="I150" s="50">
        <f>'Month (Million m3)'!H151+I149</f>
        <v>73096.87999999999</v>
      </c>
      <c r="J150" s="50">
        <f>'Month (Million m3)'!I151+J149</f>
        <v>524.36</v>
      </c>
      <c r="K150" s="50">
        <f>'Month (Million m3)'!J151+K149</f>
        <v>73242.53</v>
      </c>
      <c r="L150" s="50">
        <f>'Month (Million m3)'!K151+L149</f>
        <v>74002.320000000007</v>
      </c>
      <c r="M150" s="50">
        <f>'Month (Million m3)'!L151+M149</f>
        <v>83.31</v>
      </c>
      <c r="N150" s="50">
        <f>'Month (Million m3)'!M151+N149</f>
        <v>271.25000000000006</v>
      </c>
      <c r="O150" s="50">
        <f>'Month (Million m3)'!N151+O149</f>
        <v>0</v>
      </c>
      <c r="P150" s="50">
        <f>'Month (Million m3)'!O151+P149</f>
        <v>676.32999999999993</v>
      </c>
      <c r="Q150" s="50">
        <f>'Month (Million m3)'!P151+Q149</f>
        <v>65.66</v>
      </c>
      <c r="R150" s="50">
        <f>'Month (Million m3)'!Q151+R149</f>
        <v>72639.989999999991</v>
      </c>
    </row>
    <row r="151" spans="1:18">
      <c r="A151" s="61">
        <v>2020</v>
      </c>
      <c r="B151" s="60" t="s">
        <v>562</v>
      </c>
      <c r="C151" s="62">
        <f>'Month (Million m3)'!B152</f>
        <v>3684.52</v>
      </c>
      <c r="D151" s="62">
        <f>'Month (Million m3)'!C152</f>
        <v>420.15</v>
      </c>
      <c r="E151" s="62">
        <f>'Month (Million m3)'!D152</f>
        <v>458.44</v>
      </c>
      <c r="F151" s="62">
        <f>'Month (Million m3)'!E152</f>
        <v>0</v>
      </c>
      <c r="G151" s="62">
        <f>'Month (Million m3)'!F152</f>
        <v>4003.26</v>
      </c>
      <c r="H151" s="62">
        <f>'Month (Million m3)'!G152</f>
        <v>3544.81</v>
      </c>
      <c r="I151" s="62">
        <f>'Month (Million m3)'!H152</f>
        <v>6809.18</v>
      </c>
      <c r="J151" s="62">
        <f>'Month (Million m3)'!I152</f>
        <v>48.31</v>
      </c>
      <c r="K151" s="62">
        <f>'Month (Million m3)'!J152</f>
        <v>6822.6</v>
      </c>
      <c r="L151" s="62">
        <f>'Month (Million m3)'!K152</f>
        <v>6902.55</v>
      </c>
      <c r="M151" s="62">
        <f>'Month (Million m3)'!L152</f>
        <v>7.71</v>
      </c>
      <c r="N151" s="62">
        <f>'Month (Million m3)'!M152</f>
        <v>33.36</v>
      </c>
      <c r="O151" s="62">
        <f>'Month (Million m3)'!N152</f>
        <v>0</v>
      </c>
      <c r="P151" s="62">
        <f>'Month (Million m3)'!O152</f>
        <v>-1126.94</v>
      </c>
      <c r="Q151" s="62">
        <f>'Month (Million m3)'!P152</f>
        <v>2.2599999999999998</v>
      </c>
      <c r="R151" s="62">
        <f>'Month (Million m3)'!Q152</f>
        <v>7952.99</v>
      </c>
    </row>
    <row r="152" spans="1:18">
      <c r="A152" s="16">
        <f t="shared" si="9"/>
        <v>2020</v>
      </c>
      <c r="B152" s="14" t="s">
        <v>585</v>
      </c>
      <c r="C152" s="50">
        <f>'Month (Million m3)'!B153+C151</f>
        <v>7006.08</v>
      </c>
      <c r="D152" s="50">
        <f>'Month (Million m3)'!C153+D151</f>
        <v>782.31999999999994</v>
      </c>
      <c r="E152" s="50">
        <f>'Month (Million m3)'!D153+E151</f>
        <v>811.16000000000008</v>
      </c>
      <c r="F152" s="50">
        <f>'Month (Million m3)'!E153+F151</f>
        <v>0</v>
      </c>
      <c r="G152" s="50">
        <f>'Month (Million m3)'!F153+G151</f>
        <v>8255.16</v>
      </c>
      <c r="H152" s="50">
        <f>'Month (Million m3)'!G153+H151</f>
        <v>7443.99</v>
      </c>
      <c r="I152" s="50">
        <f>'Month (Million m3)'!H153+I151</f>
        <v>13667.75</v>
      </c>
      <c r="J152" s="50">
        <f>'Month (Million m3)'!I153+J151</f>
        <v>93.34</v>
      </c>
      <c r="K152" s="50">
        <f>'Month (Million m3)'!J153+K151</f>
        <v>13693.68</v>
      </c>
      <c r="L152" s="50">
        <f>'Month (Million m3)'!K153+L151</f>
        <v>13839.18</v>
      </c>
      <c r="M152" s="50">
        <f>'Month (Million m3)'!L153+M151</f>
        <v>14.23</v>
      </c>
      <c r="N152" s="50">
        <f>'Month (Million m3)'!M153+N151</f>
        <v>61.47</v>
      </c>
      <c r="O152" s="50">
        <f>'Month (Million m3)'!N153+O151</f>
        <v>0</v>
      </c>
      <c r="P152" s="50">
        <f>'Month (Million m3)'!O153+P151</f>
        <v>-1904.49</v>
      </c>
      <c r="Q152" s="50">
        <f>'Month (Million m3)'!P153+Q151</f>
        <v>10.91</v>
      </c>
      <c r="R152" s="50">
        <f>'Month (Million m3)'!Q153+R151</f>
        <v>15595.98</v>
      </c>
    </row>
    <row r="153" spans="1:18">
      <c r="A153" s="16">
        <f t="shared" si="9"/>
        <v>2020</v>
      </c>
      <c r="B153" s="14" t="s">
        <v>586</v>
      </c>
      <c r="C153" s="50">
        <f>'Month (Million m3)'!B154+C152</f>
        <v>10404.17</v>
      </c>
      <c r="D153" s="50">
        <f>'Month (Million m3)'!C154+D152</f>
        <v>1173.1499999999999</v>
      </c>
      <c r="E153" s="50">
        <f>'Month (Million m3)'!D154+E152</f>
        <v>1321.8300000000002</v>
      </c>
      <c r="F153" s="50">
        <f>'Month (Million m3)'!E154+F152</f>
        <v>0</v>
      </c>
      <c r="G153" s="50">
        <f>'Month (Million m3)'!F154+G152</f>
        <v>13521.74</v>
      </c>
      <c r="H153" s="50">
        <f>'Month (Million m3)'!G154+H152</f>
        <v>12199.9</v>
      </c>
      <c r="I153" s="50">
        <f>'Month (Million m3)'!H154+I152</f>
        <v>21430.92</v>
      </c>
      <c r="J153" s="50">
        <f>'Month (Million m3)'!I154+J152</f>
        <v>141.53</v>
      </c>
      <c r="K153" s="50">
        <f>'Month (Million m3)'!J154+K152</f>
        <v>21470.23</v>
      </c>
      <c r="L153" s="50">
        <f>'Month (Million m3)'!K154+L152</f>
        <v>21693.1</v>
      </c>
      <c r="M153" s="50">
        <f>'Month (Million m3)'!L154+M152</f>
        <v>23.46</v>
      </c>
      <c r="N153" s="50">
        <f>'Month (Million m3)'!M154+N152</f>
        <v>95.38</v>
      </c>
      <c r="O153" s="50">
        <f>'Month (Million m3)'!N154+O152</f>
        <v>0</v>
      </c>
      <c r="P153" s="50">
        <f>'Month (Million m3)'!O154+P152</f>
        <v>-1765.01</v>
      </c>
      <c r="Q153" s="50">
        <f>'Month (Million m3)'!P154+Q152</f>
        <v>19.12</v>
      </c>
      <c r="R153" s="50">
        <f>'Month (Million m3)'!Q154+R152</f>
        <v>23225.279999999999</v>
      </c>
    </row>
    <row r="154" spans="1:18">
      <c r="A154" s="16">
        <f t="shared" si="9"/>
        <v>2020</v>
      </c>
      <c r="B154" s="14" t="s">
        <v>587</v>
      </c>
      <c r="C154" s="50">
        <f>'Month (Million m3)'!B155+C153</f>
        <v>13922.23</v>
      </c>
      <c r="D154" s="50">
        <f>'Month (Million m3)'!C155+D153</f>
        <v>1559.2799999999997</v>
      </c>
      <c r="E154" s="50">
        <f>'Month (Million m3)'!D155+E153</f>
        <v>2472.9</v>
      </c>
      <c r="F154" s="50">
        <f>'Month (Million m3)'!E155+F153</f>
        <v>0</v>
      </c>
      <c r="G154" s="50">
        <f>'Month (Million m3)'!F155+G153</f>
        <v>17052.400000000001</v>
      </c>
      <c r="H154" s="50">
        <f>'Month (Million m3)'!G155+H153</f>
        <v>14579.49</v>
      </c>
      <c r="I154" s="50">
        <f>'Month (Million m3)'!H155+I153</f>
        <v>26942.44</v>
      </c>
      <c r="J154" s="50">
        <f>'Month (Million m3)'!I155+J153</f>
        <v>188.21</v>
      </c>
      <c r="K154" s="50">
        <f>'Month (Million m3)'!J155+K153</f>
        <v>26994.720000000001</v>
      </c>
      <c r="L154" s="50">
        <f>'Month (Million m3)'!K155+L153</f>
        <v>27285.079999999998</v>
      </c>
      <c r="M154" s="50">
        <f>'Month (Million m3)'!L155+M153</f>
        <v>36.32</v>
      </c>
      <c r="N154" s="50">
        <f>'Month (Million m3)'!M155+N153</f>
        <v>130.95999999999998</v>
      </c>
      <c r="O154" s="50">
        <f>'Month (Million m3)'!N155+O153</f>
        <v>0</v>
      </c>
      <c r="P154" s="50">
        <f>'Month (Million m3)'!O155+P153</f>
        <v>-1054.3800000000001</v>
      </c>
      <c r="Q154" s="50">
        <f>'Month (Million m3)'!P155+Q153</f>
        <v>27.47</v>
      </c>
      <c r="R154" s="50">
        <f>'Month (Million m3)'!Q155+R153</f>
        <v>28014.23</v>
      </c>
    </row>
    <row r="155" spans="1:18">
      <c r="A155" s="16">
        <f t="shared" si="9"/>
        <v>2020</v>
      </c>
      <c r="B155" s="14" t="s">
        <v>588</v>
      </c>
      <c r="C155" s="50">
        <f>'Month (Million m3)'!B156+C154</f>
        <v>17524</v>
      </c>
      <c r="D155" s="50">
        <f>'Month (Million m3)'!C156+D154</f>
        <v>1958.7799999999997</v>
      </c>
      <c r="E155" s="50">
        <f>'Month (Million m3)'!D156+E154</f>
        <v>4252.99</v>
      </c>
      <c r="F155" s="50">
        <f>'Month (Million m3)'!E156+F154</f>
        <v>0</v>
      </c>
      <c r="G155" s="50">
        <f>'Month (Million m3)'!F156+G154</f>
        <v>20023.29</v>
      </c>
      <c r="H155" s="50">
        <f>'Month (Million m3)'!G156+H154</f>
        <v>15770.289999999999</v>
      </c>
      <c r="I155" s="50">
        <f>'Month (Million m3)'!H156+I154</f>
        <v>31335.51</v>
      </c>
      <c r="J155" s="50">
        <f>'Month (Million m3)'!I156+J154</f>
        <v>236.33</v>
      </c>
      <c r="K155" s="50">
        <f>'Month (Million m3)'!J156+K154</f>
        <v>31401.16</v>
      </c>
      <c r="L155" s="50">
        <f>'Month (Million m3)'!K156+L154</f>
        <v>31750.989999999998</v>
      </c>
      <c r="M155" s="50">
        <f>'Month (Million m3)'!L156+M154</f>
        <v>43.7</v>
      </c>
      <c r="N155" s="50">
        <f>'Month (Million m3)'!M156+N154</f>
        <v>159.98999999999998</v>
      </c>
      <c r="O155" s="50">
        <f>'Month (Million m3)'!N156+O154</f>
        <v>0</v>
      </c>
      <c r="P155" s="50">
        <f>'Month (Million m3)'!O156+P154</f>
        <v>-675.45</v>
      </c>
      <c r="Q155" s="50">
        <f>'Month (Million m3)'!P156+Q154</f>
        <v>36.39</v>
      </c>
      <c r="R155" s="50">
        <f>'Month (Million m3)'!Q156+R154</f>
        <v>32026.89</v>
      </c>
    </row>
    <row r="156" spans="1:18">
      <c r="A156" s="16">
        <f t="shared" si="9"/>
        <v>2020</v>
      </c>
      <c r="B156" s="14" t="s">
        <v>589</v>
      </c>
      <c r="C156" s="50">
        <f>'Month (Million m3)'!B157+C155</f>
        <v>20816.37</v>
      </c>
      <c r="D156" s="50">
        <f>'Month (Million m3)'!C157+D155</f>
        <v>2360.54</v>
      </c>
      <c r="E156" s="50">
        <f>'Month (Million m3)'!D157+E155</f>
        <v>5739.04</v>
      </c>
      <c r="F156" s="50">
        <f>'Month (Million m3)'!E157+F155</f>
        <v>0</v>
      </c>
      <c r="G156" s="50">
        <f>'Month (Million m3)'!F157+G155</f>
        <v>22324.32</v>
      </c>
      <c r="H156" s="50">
        <f>'Month (Million m3)'!G157+H155</f>
        <v>16585.27</v>
      </c>
      <c r="I156" s="50">
        <f>'Month (Million m3)'!H157+I155</f>
        <v>35041.11</v>
      </c>
      <c r="J156" s="50">
        <f>'Month (Million m3)'!I157+J155</f>
        <v>282.77</v>
      </c>
      <c r="K156" s="50">
        <f>'Month (Million m3)'!J157+K155</f>
        <v>35119.660000000003</v>
      </c>
      <c r="L156" s="50">
        <f>'Month (Million m3)'!K157+L155</f>
        <v>35521.399999999994</v>
      </c>
      <c r="M156" s="50">
        <f>'Month (Million m3)'!L157+M155</f>
        <v>50.900000000000006</v>
      </c>
      <c r="N156" s="50">
        <f>'Month (Million m3)'!M157+N155</f>
        <v>176.45999999999998</v>
      </c>
      <c r="O156" s="50">
        <f>'Month (Million m3)'!N157+O155</f>
        <v>0</v>
      </c>
      <c r="P156" s="50">
        <f>'Month (Million m3)'!O157+P155</f>
        <v>-585.87</v>
      </c>
      <c r="Q156" s="50">
        <f>'Month (Million m3)'!P157+Q155</f>
        <v>37.93</v>
      </c>
      <c r="R156" s="50">
        <f>'Month (Million m3)'!Q157+R155</f>
        <v>35666.14</v>
      </c>
    </row>
    <row r="157" spans="1:18">
      <c r="A157" s="16">
        <f t="shared" si="9"/>
        <v>2020</v>
      </c>
      <c r="B157" s="14" t="s">
        <v>590</v>
      </c>
      <c r="C157" s="50">
        <f>'Month (Million m3)'!B158+C156</f>
        <v>24181.61</v>
      </c>
      <c r="D157" s="50">
        <f>'Month (Million m3)'!C158+D156</f>
        <v>2758.93</v>
      </c>
      <c r="E157" s="50">
        <f>'Month (Million m3)'!D158+E156</f>
        <v>6971.38</v>
      </c>
      <c r="F157" s="50">
        <f>'Month (Million m3)'!E158+F156</f>
        <v>0</v>
      </c>
      <c r="G157" s="50">
        <f>'Month (Million m3)'!F158+G156</f>
        <v>24767.9</v>
      </c>
      <c r="H157" s="50">
        <f>'Month (Million m3)'!G158+H156</f>
        <v>17796.510000000002</v>
      </c>
      <c r="I157" s="50">
        <f>'Month (Million m3)'!H158+I156</f>
        <v>39219.21</v>
      </c>
      <c r="J157" s="50">
        <f>'Month (Million m3)'!I158+J156</f>
        <v>330.89</v>
      </c>
      <c r="K157" s="50">
        <f>'Month (Million m3)'!J158+K156</f>
        <v>39311.120000000003</v>
      </c>
      <c r="L157" s="50">
        <f>'Month (Million m3)'!K158+L156</f>
        <v>39753.109999999993</v>
      </c>
      <c r="M157" s="50">
        <f>'Month (Million m3)'!L158+M156</f>
        <v>60.63000000000001</v>
      </c>
      <c r="N157" s="50">
        <f>'Month (Million m3)'!M158+N156</f>
        <v>188.98999999999998</v>
      </c>
      <c r="O157" s="50">
        <f>'Month (Million m3)'!N158+O156</f>
        <v>0</v>
      </c>
      <c r="P157" s="50">
        <f>'Month (Million m3)'!O158+P156</f>
        <v>-20.32000000000005</v>
      </c>
      <c r="Q157" s="50">
        <f>'Month (Million m3)'!P158+Q156</f>
        <v>44.87</v>
      </c>
      <c r="R157" s="50">
        <f>'Month (Million m3)'!Q158+R156</f>
        <v>39290.67</v>
      </c>
    </row>
    <row r="158" spans="1:18">
      <c r="A158" s="16">
        <f t="shared" si="9"/>
        <v>2020</v>
      </c>
      <c r="B158" s="14" t="s">
        <v>591</v>
      </c>
      <c r="C158" s="50">
        <f>'Month (Million m3)'!B159+C157</f>
        <v>26986.77</v>
      </c>
      <c r="D158" s="50">
        <f>'Month (Million m3)'!C159+D157</f>
        <v>3098.81</v>
      </c>
      <c r="E158" s="50">
        <f>'Month (Million m3)'!D159+E157</f>
        <v>7737.66</v>
      </c>
      <c r="F158" s="50">
        <f>'Month (Million m3)'!E159+F157</f>
        <v>0</v>
      </c>
      <c r="G158" s="50">
        <f>'Month (Million m3)'!F159+G157</f>
        <v>26829.510000000002</v>
      </c>
      <c r="H158" s="50">
        <f>'Month (Million m3)'!G159+H157</f>
        <v>19091.840000000004</v>
      </c>
      <c r="I158" s="50">
        <f>'Month (Million m3)'!H159+I157</f>
        <v>42979.82</v>
      </c>
      <c r="J158" s="50">
        <f>'Month (Million m3)'!I159+J157</f>
        <v>378.90999999999997</v>
      </c>
      <c r="K158" s="50">
        <f>'Month (Million m3)'!J159+K157</f>
        <v>43085.07</v>
      </c>
      <c r="L158" s="50">
        <f>'Month (Million m3)'!K159+L157</f>
        <v>43576.389999999992</v>
      </c>
      <c r="M158" s="50">
        <f>'Month (Million m3)'!L159+M157</f>
        <v>65.87</v>
      </c>
      <c r="N158" s="50">
        <f>'Month (Million m3)'!M159+N157</f>
        <v>202.17999999999998</v>
      </c>
      <c r="O158" s="50">
        <f>'Month (Million m3)'!N159+O157</f>
        <v>0</v>
      </c>
      <c r="P158" s="50">
        <f>'Month (Million m3)'!O159+P157</f>
        <v>225.95999999999995</v>
      </c>
      <c r="Q158" s="50">
        <f>'Month (Million m3)'!P159+Q157</f>
        <v>48.8</v>
      </c>
      <c r="R158" s="50">
        <f>'Month (Million m3)'!Q159+R157</f>
        <v>42832.28</v>
      </c>
    </row>
    <row r="159" spans="1:18">
      <c r="A159" s="16">
        <f t="shared" si="9"/>
        <v>2020</v>
      </c>
      <c r="B159" s="14" t="s">
        <v>592</v>
      </c>
      <c r="C159" s="50">
        <f>'Month (Million m3)'!B160+C158</f>
        <v>29566.48</v>
      </c>
      <c r="D159" s="50">
        <f>'Month (Million m3)'!C160+D158</f>
        <v>3385.48</v>
      </c>
      <c r="E159" s="50">
        <f>'Month (Million m3)'!D160+E158</f>
        <v>8462.15</v>
      </c>
      <c r="F159" s="50">
        <f>'Month (Million m3)'!E160+F158</f>
        <v>0</v>
      </c>
      <c r="G159" s="50">
        <f>'Month (Million m3)'!F160+G158</f>
        <v>28967.780000000002</v>
      </c>
      <c r="H159" s="50">
        <f>'Month (Million m3)'!G160+H158</f>
        <v>20505.620000000003</v>
      </c>
      <c r="I159" s="50">
        <f>'Month (Million m3)'!H160+I158</f>
        <v>46686.63</v>
      </c>
      <c r="J159" s="50">
        <f>'Month (Million m3)'!I160+J158</f>
        <v>425.36999999999995</v>
      </c>
      <c r="K159" s="50">
        <f>'Month (Million m3)'!J160+K158</f>
        <v>46804.79</v>
      </c>
      <c r="L159" s="50">
        <f>'Month (Million m3)'!K160+L158</f>
        <v>47350.589999999989</v>
      </c>
      <c r="M159" s="50">
        <f>'Month (Million m3)'!L160+M158</f>
        <v>70.910000000000011</v>
      </c>
      <c r="N159" s="50">
        <f>'Month (Million m3)'!M160+N158</f>
        <v>212.39999999999998</v>
      </c>
      <c r="O159" s="50">
        <f>'Month (Million m3)'!N160+O158</f>
        <v>0</v>
      </c>
      <c r="P159" s="50">
        <f>'Month (Million m3)'!O160+P158</f>
        <v>-84.350000000000051</v>
      </c>
      <c r="Q159" s="50">
        <f>'Month (Million m3)'!P160+Q158</f>
        <v>52.22</v>
      </c>
      <c r="R159" s="50">
        <f>'Month (Million m3)'!Q160+R158</f>
        <v>46887.95</v>
      </c>
    </row>
    <row r="160" spans="1:18">
      <c r="A160" s="16">
        <f t="shared" si="9"/>
        <v>2020</v>
      </c>
      <c r="B160" s="14" t="s">
        <v>593</v>
      </c>
      <c r="C160" s="50">
        <f>'Month (Million m3)'!B161+C159</f>
        <v>32916.99</v>
      </c>
      <c r="D160" s="50">
        <f>'Month (Million m3)'!C161+D159</f>
        <v>3744.7</v>
      </c>
      <c r="E160" s="50">
        <f>'Month (Million m3)'!D161+E159</f>
        <v>8787.99</v>
      </c>
      <c r="F160" s="50">
        <f>'Month (Million m3)'!E161+F159</f>
        <v>0</v>
      </c>
      <c r="G160" s="50">
        <f>'Month (Million m3)'!F161+G159</f>
        <v>33044.240000000005</v>
      </c>
      <c r="H160" s="50">
        <f>'Month (Million m3)'!G161+H159</f>
        <v>24256.240000000002</v>
      </c>
      <c r="I160" s="50">
        <f>'Month (Million m3)'!H161+I159</f>
        <v>53428.549999999996</v>
      </c>
      <c r="J160" s="50">
        <f>'Month (Million m3)'!I161+J159</f>
        <v>473.62999999999994</v>
      </c>
      <c r="K160" s="50">
        <f>'Month (Million m3)'!J161+K159</f>
        <v>53560.11</v>
      </c>
      <c r="L160" s="50">
        <f>'Month (Million m3)'!K161+L159</f>
        <v>54150.789999999986</v>
      </c>
      <c r="M160" s="50">
        <f>'Month (Million m3)'!L161+M159</f>
        <v>74.760000000000005</v>
      </c>
      <c r="N160" s="50">
        <f>'Month (Million m3)'!M161+N159</f>
        <v>225.67999999999998</v>
      </c>
      <c r="O160" s="50">
        <f>'Month (Million m3)'!N161+O159</f>
        <v>0</v>
      </c>
      <c r="P160" s="50">
        <f>'Month (Million m3)'!O161+P159</f>
        <v>549.91999999999996</v>
      </c>
      <c r="Q160" s="50">
        <f>'Month (Million m3)'!P161+Q159</f>
        <v>57.92</v>
      </c>
      <c r="R160" s="50">
        <f>'Month (Million m3)'!Q161+R159</f>
        <v>53017.82</v>
      </c>
    </row>
    <row r="161" spans="1:18">
      <c r="A161" s="16">
        <f t="shared" si="9"/>
        <v>2020</v>
      </c>
      <c r="B161" s="14" t="s">
        <v>594</v>
      </c>
      <c r="C161" s="50">
        <f>'Month (Million m3)'!B162+C160</f>
        <v>36012.909999999996</v>
      </c>
      <c r="D161" s="50">
        <f>'Month (Million m3)'!C162+D160</f>
        <v>4115.7199999999993</v>
      </c>
      <c r="E161" s="50">
        <f>'Month (Million m3)'!D162+E160</f>
        <v>9177.08</v>
      </c>
      <c r="F161" s="50">
        <f>'Month (Million m3)'!E162+F160</f>
        <v>0</v>
      </c>
      <c r="G161" s="50">
        <f>'Month (Million m3)'!F162+G160</f>
        <v>37881.120000000003</v>
      </c>
      <c r="H161" s="50">
        <f>'Month (Million m3)'!G162+H160</f>
        <v>28704.030000000002</v>
      </c>
      <c r="I161" s="50">
        <f>'Month (Million m3)'!H162+I160</f>
        <v>60601.229999999996</v>
      </c>
      <c r="J161" s="50">
        <f>'Month (Million m3)'!I162+J160</f>
        <v>519.95999999999992</v>
      </c>
      <c r="K161" s="50">
        <f>'Month (Million m3)'!J162+K160</f>
        <v>60745.66</v>
      </c>
      <c r="L161" s="50">
        <f>'Month (Million m3)'!K162+L160</f>
        <v>61382.959999999985</v>
      </c>
      <c r="M161" s="50">
        <f>'Month (Million m3)'!L162+M160</f>
        <v>81.510000000000005</v>
      </c>
      <c r="N161" s="50">
        <f>'Month (Million m3)'!M162+N160</f>
        <v>249.08999999999997</v>
      </c>
      <c r="O161" s="50">
        <f>'Month (Million m3)'!N162+O160</f>
        <v>0</v>
      </c>
      <c r="P161" s="50">
        <f>'Month (Million m3)'!O162+P160</f>
        <v>941.71</v>
      </c>
      <c r="Q161" s="50">
        <f>'Month (Million m3)'!P162+Q160</f>
        <v>66.740000000000009</v>
      </c>
      <c r="R161" s="50">
        <f>'Month (Million m3)'!Q162+R160</f>
        <v>59795.95</v>
      </c>
    </row>
    <row r="162" spans="1:18">
      <c r="A162" s="16">
        <f t="shared" si="9"/>
        <v>2020</v>
      </c>
      <c r="B162" s="14" t="s">
        <v>595</v>
      </c>
      <c r="C162" s="50">
        <f>'Month (Million m3)'!B163+C161</f>
        <v>39432.879999999997</v>
      </c>
      <c r="D162" s="50">
        <f>'Month (Million m3)'!C163+D161</f>
        <v>4514.3999999999996</v>
      </c>
      <c r="E162" s="50">
        <f>'Month (Million m3)'!D163+E161</f>
        <v>9611.5499999999993</v>
      </c>
      <c r="F162" s="50">
        <f>'Month (Million m3)'!E163+F161</f>
        <v>0</v>
      </c>
      <c r="G162" s="50">
        <f>'Month (Million m3)'!F163+G161</f>
        <v>43918.090000000004</v>
      </c>
      <c r="H162" s="50">
        <f>'Month (Million m3)'!G163+H161</f>
        <v>34306.53</v>
      </c>
      <c r="I162" s="50">
        <f>'Month (Million m3)'!H163+I161</f>
        <v>69225.009999999995</v>
      </c>
      <c r="J162" s="50">
        <f>'Month (Million m3)'!I163+J161</f>
        <v>568.14999999999986</v>
      </c>
      <c r="K162" s="50">
        <f>'Month (Million m3)'!J163+K161</f>
        <v>69382.83</v>
      </c>
      <c r="L162" s="50">
        <f>'Month (Million m3)'!K163+L161</f>
        <v>70091.75999999998</v>
      </c>
      <c r="M162" s="50">
        <f>'Month (Million m3)'!L163+M161</f>
        <v>92.53</v>
      </c>
      <c r="N162" s="50">
        <f>'Month (Million m3)'!M163+N161</f>
        <v>274.90999999999997</v>
      </c>
      <c r="O162" s="50">
        <f>'Month (Million m3)'!N163+O161</f>
        <v>0</v>
      </c>
      <c r="P162" s="50">
        <f>'Month (Million m3)'!O163+P161</f>
        <v>977.88</v>
      </c>
      <c r="Q162" s="50">
        <f>'Month (Million m3)'!P163+Q161</f>
        <v>72.23</v>
      </c>
      <c r="R162" s="50">
        <f>'Month (Million m3)'!Q163+R161</f>
        <v>68400.53</v>
      </c>
    </row>
    <row r="163" spans="1:18">
      <c r="A163" s="61">
        <v>2021</v>
      </c>
      <c r="B163" s="247" t="s">
        <v>574</v>
      </c>
      <c r="C163" s="62">
        <f>'Month (Million m3)'!B164</f>
        <v>3127.67</v>
      </c>
      <c r="D163" s="62">
        <f>'Month (Million m3)'!C164</f>
        <v>346.65</v>
      </c>
      <c r="E163" s="62">
        <f>'Month (Million m3)'!D164</f>
        <v>487.58</v>
      </c>
      <c r="F163" s="62">
        <f>'Month (Million m3)'!E164</f>
        <v>0</v>
      </c>
      <c r="G163" s="62">
        <f>'Month (Million m3)'!F164</f>
        <v>7204.28</v>
      </c>
      <c r="H163" s="62">
        <f>'Month (Million m3)'!G164</f>
        <v>6716.71</v>
      </c>
      <c r="I163" s="62">
        <f>'Month (Million m3)'!H164</f>
        <v>9497.73</v>
      </c>
      <c r="J163" s="62">
        <f>'Month (Million m3)'!I164</f>
        <v>49.32</v>
      </c>
      <c r="K163" s="62">
        <f>'Month (Million m3)'!J164</f>
        <v>9511.43</v>
      </c>
      <c r="L163" s="62">
        <f>'Month (Million m3)'!K164</f>
        <v>9533.91</v>
      </c>
      <c r="M163" s="62">
        <f>'Month (Million m3)'!L164</f>
        <v>21.36</v>
      </c>
      <c r="N163" s="62">
        <f>'Month (Million m3)'!M164</f>
        <v>11.3</v>
      </c>
      <c r="O163" s="62">
        <f>'Month (Million m3)'!N164</f>
        <v>0</v>
      </c>
      <c r="P163" s="62">
        <f>'Month (Million m3)'!O164</f>
        <v>-471.47</v>
      </c>
      <c r="Q163" s="62">
        <f>'Month (Million m3)'!P164</f>
        <v>8.85</v>
      </c>
      <c r="R163" s="62">
        <f>'Month (Million m3)'!Q164</f>
        <v>9952.65</v>
      </c>
    </row>
    <row r="164" spans="1:18">
      <c r="A164" s="16">
        <f t="shared" si="9"/>
        <v>2021</v>
      </c>
      <c r="B164" s="14" t="s">
        <v>650</v>
      </c>
      <c r="C164" s="50">
        <f>'Month (Million m3)'!B165+C163</f>
        <v>5763.99</v>
      </c>
      <c r="D164" s="50">
        <f>'Month (Million m3)'!C165+D163</f>
        <v>658.53</v>
      </c>
      <c r="E164" s="50">
        <f>'Month (Million m3)'!D165+E163</f>
        <v>851.8</v>
      </c>
      <c r="F164" s="50">
        <f>'Month (Million m3)'!E165+F163</f>
        <v>0</v>
      </c>
      <c r="G164" s="50">
        <f>'Month (Million m3)'!F165+G163</f>
        <v>12695.15</v>
      </c>
      <c r="H164" s="50">
        <f>'Month (Million m3)'!G165+H163</f>
        <v>11843.36</v>
      </c>
      <c r="I164" s="50">
        <f>'Month (Million m3)'!H165+I163</f>
        <v>16948.82</v>
      </c>
      <c r="J164" s="50">
        <f>'Month (Million m3)'!I165+J163</f>
        <v>93.740000000000009</v>
      </c>
      <c r="K164" s="50">
        <f>'Month (Million m3)'!J165+K163</f>
        <v>16974.86</v>
      </c>
      <c r="L164" s="50">
        <f>'Month (Million m3)'!K165+L163</f>
        <v>17058.91</v>
      </c>
      <c r="M164" s="50">
        <f>'Month (Million m3)'!L165+M163</f>
        <v>31.71</v>
      </c>
      <c r="N164" s="50">
        <f>'Month (Million m3)'!M165+N163</f>
        <v>39.269999999999996</v>
      </c>
      <c r="O164" s="50">
        <f>'Month (Million m3)'!N165+O163</f>
        <v>0</v>
      </c>
      <c r="P164" s="50">
        <f>'Month (Million m3)'!O165+P163</f>
        <v>-1113.73</v>
      </c>
      <c r="Q164" s="50">
        <f>'Month (Million m3)'!P165+Q163</f>
        <v>14.86</v>
      </c>
      <c r="R164" s="50">
        <f>'Month (Million m3)'!Q165+R163</f>
        <v>18047.71</v>
      </c>
    </row>
    <row r="165" spans="1:18">
      <c r="A165" s="16">
        <f t="shared" si="9"/>
        <v>2021</v>
      </c>
      <c r="B165" s="14" t="s">
        <v>651</v>
      </c>
      <c r="C165" s="50">
        <f>'Month (Million m3)'!B166+C164</f>
        <v>8933.5499999999993</v>
      </c>
      <c r="D165" s="50">
        <f>'Month (Million m3)'!C166+D164</f>
        <v>1018.0799999999999</v>
      </c>
      <c r="E165" s="50">
        <f>'Month (Million m3)'!D166+E164</f>
        <v>1247</v>
      </c>
      <c r="F165" s="50">
        <f>'Month (Million m3)'!E166+F164</f>
        <v>0</v>
      </c>
      <c r="G165" s="50">
        <f>'Month (Million m3)'!F166+G164</f>
        <v>18353.95</v>
      </c>
      <c r="H165" s="50">
        <f>'Month (Million m3)'!G166+H164</f>
        <v>17106.96</v>
      </c>
      <c r="I165" s="50">
        <f>'Month (Million m3)'!H166+I164</f>
        <v>25022.42</v>
      </c>
      <c r="J165" s="50">
        <f>'Month (Million m3)'!I166+J164</f>
        <v>142.97</v>
      </c>
      <c r="K165" s="50">
        <f>'Month (Million m3)'!J166+K164</f>
        <v>25062.14</v>
      </c>
      <c r="L165" s="50">
        <f>'Month (Million m3)'!K166+L164</f>
        <v>25234.23</v>
      </c>
      <c r="M165" s="50">
        <f>'Month (Million m3)'!L166+M164</f>
        <v>42.120000000000005</v>
      </c>
      <c r="N165" s="50">
        <f>'Month (Million m3)'!M166+N164</f>
        <v>75.62</v>
      </c>
      <c r="O165" s="50">
        <f>'Month (Million m3)'!N166+O164</f>
        <v>0</v>
      </c>
      <c r="P165" s="50">
        <f>'Month (Million m3)'!O166+P164</f>
        <v>-843.27</v>
      </c>
      <c r="Q165" s="50">
        <f>'Month (Million m3)'!P166+Q164</f>
        <v>21.32</v>
      </c>
      <c r="R165" s="50">
        <f>'Month (Million m3)'!Q166+R164</f>
        <v>25863.09</v>
      </c>
    </row>
    <row r="166" spans="1:18">
      <c r="A166" s="16">
        <f t="shared" si="9"/>
        <v>2021</v>
      </c>
      <c r="B166" s="14" t="s">
        <v>652</v>
      </c>
      <c r="C166" s="50">
        <f>'Month (Million m3)'!B167+C165</f>
        <v>11270.21</v>
      </c>
      <c r="D166" s="50">
        <f>'Month (Million m3)'!C167+D165</f>
        <v>1284.9699999999998</v>
      </c>
      <c r="E166" s="50">
        <f>'Month (Million m3)'!D167+E165</f>
        <v>1628.31</v>
      </c>
      <c r="F166" s="50">
        <f>'Month (Million m3)'!E167+F165</f>
        <v>0</v>
      </c>
      <c r="G166" s="50">
        <f>'Month (Million m3)'!F167+G165</f>
        <v>22823.31</v>
      </c>
      <c r="H166" s="50">
        <f>'Month (Million m3)'!G167+H165</f>
        <v>21195.01</v>
      </c>
      <c r="I166" s="50">
        <f>'Month (Million m3)'!H167+I165</f>
        <v>31180.239999999998</v>
      </c>
      <c r="J166" s="50">
        <f>'Month (Million m3)'!I167+J165</f>
        <v>190.66</v>
      </c>
      <c r="K166" s="50">
        <f>'Month (Million m3)'!J167+K165</f>
        <v>31233.21</v>
      </c>
      <c r="L166" s="50">
        <f>'Month (Million m3)'!K167+L165</f>
        <v>31440.82</v>
      </c>
      <c r="M166" s="50">
        <f>'Month (Million m3)'!L167+M165</f>
        <v>47.930000000000007</v>
      </c>
      <c r="N166" s="50">
        <f>'Month (Million m3)'!M167+N165</f>
        <v>103.32000000000001</v>
      </c>
      <c r="O166" s="50">
        <f>'Month (Million m3)'!N167+O165</f>
        <v>0</v>
      </c>
      <c r="P166" s="50">
        <f>'Month (Million m3)'!O167+P165</f>
        <v>-1650.67</v>
      </c>
      <c r="Q166" s="50">
        <f>'Month (Million m3)'!P167+Q165</f>
        <v>26.43</v>
      </c>
      <c r="R166" s="50">
        <f>'Month (Million m3)'!Q167+R165</f>
        <v>32810.9</v>
      </c>
    </row>
    <row r="167" spans="1:18">
      <c r="A167" s="16">
        <f t="shared" si="9"/>
        <v>2021</v>
      </c>
      <c r="B167" s="14" t="s">
        <v>653</v>
      </c>
      <c r="C167" s="50">
        <f>'Month (Million m3)'!B168+C166</f>
        <v>13582.24</v>
      </c>
      <c r="D167" s="50">
        <f>'Month (Million m3)'!C168+D166</f>
        <v>1546.2399999999998</v>
      </c>
      <c r="E167" s="50">
        <f>'Month (Million m3)'!D168+E166</f>
        <v>1961.6399999999999</v>
      </c>
      <c r="F167" s="50">
        <f>'Month (Million m3)'!E168+F166</f>
        <v>0</v>
      </c>
      <c r="G167" s="50">
        <f>'Month (Million m3)'!F168+G166</f>
        <v>27137.4</v>
      </c>
      <c r="H167" s="50">
        <f>'Month (Million m3)'!G168+H166</f>
        <v>25175.78</v>
      </c>
      <c r="I167" s="50">
        <f>'Month (Million m3)'!H168+I166</f>
        <v>37211.769999999997</v>
      </c>
      <c r="J167" s="50">
        <f>'Month (Million m3)'!I168+J166</f>
        <v>239.93</v>
      </c>
      <c r="K167" s="50">
        <f>'Month (Million m3)'!J168+K166</f>
        <v>37278.43</v>
      </c>
      <c r="L167" s="50">
        <f>'Month (Million m3)'!K168+L166</f>
        <v>37522.129999999997</v>
      </c>
      <c r="M167" s="50">
        <f>'Month (Million m3)'!L168+M166</f>
        <v>51.830000000000005</v>
      </c>
      <c r="N167" s="50">
        <f>'Month (Million m3)'!M168+N166</f>
        <v>129.47</v>
      </c>
      <c r="O167" s="50">
        <f>'Month (Million m3)'!N168+O166</f>
        <v>0</v>
      </c>
      <c r="P167" s="50">
        <f>'Month (Million m3)'!O168+P166</f>
        <v>-1334.63</v>
      </c>
      <c r="Q167" s="50">
        <f>'Month (Million m3)'!P168+Q166</f>
        <v>27.81</v>
      </c>
      <c r="R167" s="50">
        <f>'Month (Million m3)'!Q168+R166</f>
        <v>38518.770000000004</v>
      </c>
    </row>
    <row r="168" spans="1:18">
      <c r="A168" s="16">
        <f t="shared" si="9"/>
        <v>2021</v>
      </c>
      <c r="B168" s="14" t="s">
        <v>654</v>
      </c>
      <c r="C168" s="50">
        <f>'Month (Million m3)'!B169+C167</f>
        <v>15115.23</v>
      </c>
      <c r="D168" s="50">
        <f>'Month (Million m3)'!C169+D167</f>
        <v>1763.8799999999997</v>
      </c>
      <c r="E168" s="50">
        <f>'Month (Million m3)'!D169+E167</f>
        <v>2340.2999999999997</v>
      </c>
      <c r="F168" s="50">
        <f>'Month (Million m3)'!E169+F167</f>
        <v>0</v>
      </c>
      <c r="G168" s="50">
        <f>'Month (Million m3)'!F169+G167</f>
        <v>29807.49</v>
      </c>
      <c r="H168" s="50">
        <f>'Month (Million m3)'!G169+H167</f>
        <v>27467.199999999997</v>
      </c>
      <c r="I168" s="50">
        <f>'Month (Million m3)'!H169+I167</f>
        <v>40818.549999999996</v>
      </c>
      <c r="J168" s="50">
        <f>'Month (Million m3)'!I169+J167</f>
        <v>287.53000000000003</v>
      </c>
      <c r="K168" s="50">
        <f>'Month (Million m3)'!J169+K167</f>
        <v>40898.43</v>
      </c>
      <c r="L168" s="50">
        <f>'Month (Million m3)'!K169+L167</f>
        <v>41204.229999999996</v>
      </c>
      <c r="M168" s="50">
        <f>'Month (Million m3)'!L169+M167</f>
        <v>54.460000000000008</v>
      </c>
      <c r="N168" s="50">
        <f>'Month (Million m3)'!M169+N167</f>
        <v>145.79</v>
      </c>
      <c r="O168" s="50">
        <f>'Month (Million m3)'!N169+O167</f>
        <v>0</v>
      </c>
      <c r="P168" s="50">
        <f>'Month (Million m3)'!O169+P167</f>
        <v>-1112.5400000000002</v>
      </c>
      <c r="Q168" s="50">
        <f>'Month (Million m3)'!P169+Q167</f>
        <v>30.209999999999997</v>
      </c>
      <c r="R168" s="50">
        <f>'Month (Million m3)'!Q169+R167</f>
        <v>41941.29</v>
      </c>
    </row>
    <row r="169" spans="1:18">
      <c r="A169" s="16">
        <f t="shared" si="9"/>
        <v>2021</v>
      </c>
      <c r="B169" s="14" t="s">
        <v>655</v>
      </c>
      <c r="C169" s="50">
        <f>'Month (Million m3)'!B170+C168</f>
        <v>17328.009999999998</v>
      </c>
      <c r="D169" s="50">
        <f>'Month (Million m3)'!C170+D168</f>
        <v>2065.8599999999997</v>
      </c>
      <c r="E169" s="50">
        <f>'Month (Million m3)'!D170+E168</f>
        <v>2843.29</v>
      </c>
      <c r="F169" s="50">
        <f>'Month (Million m3)'!E170+F168</f>
        <v>0</v>
      </c>
      <c r="G169" s="50">
        <f>'Month (Million m3)'!F170+G168</f>
        <v>32139.440000000002</v>
      </c>
      <c r="H169" s="50">
        <f>'Month (Million m3)'!G170+H168</f>
        <v>29296.159999999996</v>
      </c>
      <c r="I169" s="50">
        <f>'Month (Million m3)'!H170+I168</f>
        <v>44558.31</v>
      </c>
      <c r="J169" s="50">
        <f>'Month (Million m3)'!I170+J168</f>
        <v>336.85</v>
      </c>
      <c r="K169" s="50">
        <f>'Month (Million m3)'!J170+K168</f>
        <v>44651.89</v>
      </c>
      <c r="L169" s="50">
        <f>'Month (Million m3)'!K170+L168</f>
        <v>44979.579999999994</v>
      </c>
      <c r="M169" s="50">
        <f>'Month (Million m3)'!L170+M168</f>
        <v>62.350000000000009</v>
      </c>
      <c r="N169" s="50">
        <f>'Month (Million m3)'!M170+N168</f>
        <v>148.13</v>
      </c>
      <c r="O169" s="50">
        <f>'Month (Million m3)'!N170+O168</f>
        <v>0</v>
      </c>
      <c r="P169" s="50">
        <f>'Month (Million m3)'!O170+P168</f>
        <v>-1032.6900000000003</v>
      </c>
      <c r="Q169" s="50">
        <f>'Month (Million m3)'!P170+Q168</f>
        <v>58.069999999999993</v>
      </c>
      <c r="R169" s="50">
        <f>'Month (Million m3)'!Q170+R168</f>
        <v>45201.2</v>
      </c>
    </row>
    <row r="170" spans="1:18">
      <c r="A170" s="16">
        <f t="shared" si="9"/>
        <v>2021</v>
      </c>
      <c r="B170" s="14" t="s">
        <v>656</v>
      </c>
      <c r="C170" s="50">
        <f>'Month (Million m3)'!B171+C169</f>
        <v>20125.82</v>
      </c>
      <c r="D170" s="50">
        <f>'Month (Million m3)'!C171+D169</f>
        <v>2385.5199999999995</v>
      </c>
      <c r="E170" s="50">
        <f>'Month (Million m3)'!D171+E169</f>
        <v>3226.01</v>
      </c>
      <c r="F170" s="50">
        <f>'Month (Million m3)'!E171+F169</f>
        <v>0</v>
      </c>
      <c r="G170" s="50">
        <f>'Month (Million m3)'!F171+G169</f>
        <v>34222.19</v>
      </c>
      <c r="H170" s="50">
        <f>'Month (Million m3)'!G171+H169</f>
        <v>30996.189999999995</v>
      </c>
      <c r="I170" s="50">
        <f>'Month (Million m3)'!H171+I169</f>
        <v>48736.49</v>
      </c>
      <c r="J170" s="50">
        <f>'Month (Million m3)'!I171+J169</f>
        <v>386.20000000000005</v>
      </c>
      <c r="K170" s="50">
        <f>'Month (Million m3)'!J171+K169</f>
        <v>48843.78</v>
      </c>
      <c r="L170" s="50">
        <f>'Month (Million m3)'!K171+L169</f>
        <v>49196.399999999994</v>
      </c>
      <c r="M170" s="50">
        <f>'Month (Million m3)'!L171+M169</f>
        <v>68.750000000000014</v>
      </c>
      <c r="N170" s="50">
        <f>'Month (Million m3)'!M171+N169</f>
        <v>150.01999999999998</v>
      </c>
      <c r="O170" s="50">
        <f>'Month (Million m3)'!N171+O169</f>
        <v>0</v>
      </c>
      <c r="P170" s="50">
        <f>'Month (Million m3)'!O171+P169</f>
        <v>-396.63000000000034</v>
      </c>
      <c r="Q170" s="50">
        <f>'Month (Million m3)'!P171+Q169</f>
        <v>89.509999999999991</v>
      </c>
      <c r="R170" s="50">
        <f>'Month (Million m3)'!Q171+R169</f>
        <v>48376.75</v>
      </c>
    </row>
    <row r="171" spans="1:18">
      <c r="A171" s="16">
        <f t="shared" si="9"/>
        <v>2021</v>
      </c>
      <c r="B171" s="14" t="s">
        <v>657</v>
      </c>
      <c r="C171" s="50">
        <f>'Month (Million m3)'!B172+C170</f>
        <v>22906.89</v>
      </c>
      <c r="D171" s="50">
        <f>'Month (Million m3)'!C172+D170</f>
        <v>2714.2199999999993</v>
      </c>
      <c r="E171" s="50">
        <f>'Month (Million m3)'!D172+E170</f>
        <v>3931.7300000000005</v>
      </c>
      <c r="F171" s="50">
        <f>'Month (Million m3)'!E172+F170</f>
        <v>0</v>
      </c>
      <c r="G171" s="50">
        <f>'Month (Million m3)'!F172+G170</f>
        <v>36690.76</v>
      </c>
      <c r="H171" s="50">
        <f>'Month (Million m3)'!G172+H170</f>
        <v>32759.039999999994</v>
      </c>
      <c r="I171" s="50">
        <f>'Month (Million m3)'!H172+I170</f>
        <v>52951.71</v>
      </c>
      <c r="J171" s="50">
        <f>'Month (Million m3)'!I172+J170</f>
        <v>433.85</v>
      </c>
      <c r="K171" s="50">
        <f>'Month (Million m3)'!J172+K170</f>
        <v>53072.24</v>
      </c>
      <c r="L171" s="50">
        <f>'Month (Million m3)'!K172+L170</f>
        <v>53450.17</v>
      </c>
      <c r="M171" s="50">
        <f>'Month (Million m3)'!L172+M170</f>
        <v>79.750000000000014</v>
      </c>
      <c r="N171" s="50">
        <f>'Month (Million m3)'!M172+N170</f>
        <v>156.38999999999999</v>
      </c>
      <c r="O171" s="50">
        <f>'Month (Million m3)'!N172+O170</f>
        <v>0</v>
      </c>
      <c r="P171" s="50">
        <f>'Month (Million m3)'!O172+P170</f>
        <v>-139.55000000000035</v>
      </c>
      <c r="Q171" s="50">
        <f>'Month (Million m3)'!P172+Q170</f>
        <v>115.1</v>
      </c>
      <c r="R171" s="50">
        <f>'Month (Million m3)'!Q172+R170</f>
        <v>51924.33</v>
      </c>
    </row>
    <row r="172" spans="1:18">
      <c r="A172" s="16">
        <f t="shared" si="9"/>
        <v>2021</v>
      </c>
      <c r="B172" s="14" t="s">
        <v>658</v>
      </c>
      <c r="C172" s="50">
        <f>'Month (Million m3)'!B173+C171</f>
        <v>26046.57</v>
      </c>
      <c r="D172" s="50">
        <f>'Month (Million m3)'!C173+D171</f>
        <v>3038.4999999999991</v>
      </c>
      <c r="E172" s="50">
        <f>'Month (Million m3)'!D173+E171</f>
        <v>5439.67</v>
      </c>
      <c r="F172" s="50">
        <f>'Month (Million m3)'!E173+F171</f>
        <v>0</v>
      </c>
      <c r="G172" s="50">
        <f>'Month (Million m3)'!F173+G171</f>
        <v>40739.279999999999</v>
      </c>
      <c r="H172" s="50">
        <f>'Month (Million m3)'!G173+H171</f>
        <v>35299.609999999993</v>
      </c>
      <c r="I172" s="50">
        <f>'Month (Million m3)'!H173+I171</f>
        <v>58307.68</v>
      </c>
      <c r="J172" s="50">
        <f>'Month (Million m3)'!I173+J171</f>
        <v>483.06</v>
      </c>
      <c r="K172" s="50">
        <f>'Month (Million m3)'!J173+K171</f>
        <v>58441.88</v>
      </c>
      <c r="L172" s="50">
        <f>'Month (Million m3)'!K173+L171</f>
        <v>58891.85</v>
      </c>
      <c r="M172" s="50">
        <f>'Month (Million m3)'!L173+M171</f>
        <v>93.460000000000008</v>
      </c>
      <c r="N172" s="50">
        <f>'Month (Million m3)'!M173+N171</f>
        <v>170.76999999999998</v>
      </c>
      <c r="O172" s="50">
        <f>'Month (Million m3)'!N173+O171</f>
        <v>0</v>
      </c>
      <c r="P172" s="50">
        <f>'Month (Million m3)'!O173+P171</f>
        <v>202.04999999999967</v>
      </c>
      <c r="Q172" s="50">
        <f>'Month (Million m3)'!P173+Q171</f>
        <v>121.72</v>
      </c>
      <c r="R172" s="50">
        <f>'Month (Million m3)'!Q173+R171</f>
        <v>56821.090000000004</v>
      </c>
    </row>
    <row r="173" spans="1:18">
      <c r="A173" s="16">
        <f t="shared" si="9"/>
        <v>2021</v>
      </c>
      <c r="B173" s="14" t="s">
        <v>659</v>
      </c>
      <c r="C173" s="50">
        <f>'Month (Million m3)'!B174+C172</f>
        <v>29264.880000000001</v>
      </c>
      <c r="D173" s="50">
        <f>'Month (Million m3)'!C174+D172</f>
        <v>3361.5299999999988</v>
      </c>
      <c r="E173" s="50">
        <f>'Month (Million m3)'!D174+E172</f>
        <v>6115.83</v>
      </c>
      <c r="F173" s="50">
        <f>'Month (Million m3)'!E174+F172</f>
        <v>0</v>
      </c>
      <c r="G173" s="50">
        <f>'Month (Million m3)'!F174+G172</f>
        <v>45707.64</v>
      </c>
      <c r="H173" s="50">
        <f>'Month (Million m3)'!G174+H172</f>
        <v>39591.80999999999</v>
      </c>
      <c r="I173" s="50">
        <f>'Month (Million m3)'!H174+I172</f>
        <v>65495.15</v>
      </c>
      <c r="J173" s="50">
        <f>'Month (Million m3)'!I174+J172</f>
        <v>530.67999999999995</v>
      </c>
      <c r="K173" s="50">
        <f>'Month (Million m3)'!J174+K172</f>
        <v>65642.58</v>
      </c>
      <c r="L173" s="50">
        <f>'Month (Million m3)'!K174+L172</f>
        <v>66118.759999999995</v>
      </c>
      <c r="M173" s="50">
        <f>'Month (Million m3)'!L174+M172</f>
        <v>109.54</v>
      </c>
      <c r="N173" s="50">
        <f>'Month (Million m3)'!M174+N172</f>
        <v>194.13</v>
      </c>
      <c r="O173" s="50">
        <f>'Month (Million m3)'!N174+O172</f>
        <v>0</v>
      </c>
      <c r="P173" s="50">
        <f>'Month (Million m3)'!O174+P172</f>
        <v>116.74999999999967</v>
      </c>
      <c r="Q173" s="50">
        <f>'Month (Million m3)'!P174+Q172</f>
        <v>126.25</v>
      </c>
      <c r="R173" s="50">
        <f>'Month (Million m3)'!Q174+R172</f>
        <v>64048.08</v>
      </c>
    </row>
    <row r="174" spans="1:18">
      <c r="A174" s="54">
        <f t="shared" si="9"/>
        <v>2021</v>
      </c>
      <c r="B174" s="37" t="s">
        <v>660</v>
      </c>
      <c r="C174" s="55">
        <f>'Month (Million m3)'!B175+C173</f>
        <v>32568.49</v>
      </c>
      <c r="D174" s="55">
        <f>'Month (Million m3)'!C175+D173</f>
        <v>3705.639999999999</v>
      </c>
      <c r="E174" s="55">
        <f>'Month (Million m3)'!D175+E173</f>
        <v>6875.74</v>
      </c>
      <c r="F174" s="55">
        <f>'Month (Million m3)'!E175+F173</f>
        <v>0</v>
      </c>
      <c r="G174" s="55">
        <f>'Month (Million m3)'!F175+G173</f>
        <v>51350.06</v>
      </c>
      <c r="H174" s="55">
        <f>'Month (Million m3)'!G175+H173</f>
        <v>44474.319999999992</v>
      </c>
      <c r="I174" s="55">
        <f>'Month (Million m3)'!H175+I173</f>
        <v>73337.16</v>
      </c>
      <c r="J174" s="55">
        <f>'Month (Million m3)'!I175+J173</f>
        <v>579.9</v>
      </c>
      <c r="K174" s="55">
        <f>'Month (Million m3)'!J175+K173</f>
        <v>73498.260000000009</v>
      </c>
      <c r="L174" s="55">
        <f>'Month (Million m3)'!K175+L173</f>
        <v>74075.079999999987</v>
      </c>
      <c r="M174" s="55">
        <f>'Month (Million m3)'!L175+M173</f>
        <v>120.80000000000001</v>
      </c>
      <c r="N174" s="55">
        <f>'Month (Million m3)'!M175+N173</f>
        <v>219.65</v>
      </c>
      <c r="O174" s="55">
        <f>'Month (Million m3)'!N175+O173</f>
        <v>0</v>
      </c>
      <c r="P174" s="55">
        <f>'Month (Million m3)'!O175+P173</f>
        <v>-108.73000000000032</v>
      </c>
      <c r="Q174" s="55">
        <f>'Month (Million m3)'!P175+Q173</f>
        <v>126.75</v>
      </c>
      <c r="R174" s="55">
        <f>'Month (Million m3)'!Q175+R173</f>
        <v>71886.11</v>
      </c>
    </row>
    <row r="175" spans="1:18">
      <c r="A175" s="61">
        <v>2022</v>
      </c>
      <c r="B175" s="60" t="s">
        <v>623</v>
      </c>
      <c r="C175" s="62">
        <f>'Month (Million m3)'!B176</f>
        <v>3281.03</v>
      </c>
      <c r="D175" s="62">
        <f>'Month (Million m3)'!C176</f>
        <v>340.85</v>
      </c>
      <c r="E175" s="62">
        <f>'Month (Million m3)'!D176</f>
        <v>787.58</v>
      </c>
      <c r="F175" s="62">
        <f>'Month (Million m3)'!E176</f>
        <v>0</v>
      </c>
      <c r="G175" s="62">
        <f>'Month (Million m3)'!F176</f>
        <v>6404.81</v>
      </c>
      <c r="H175" s="62">
        <f>'Month (Million m3)'!G176</f>
        <v>5617.23</v>
      </c>
      <c r="I175" s="62">
        <f>'Month (Million m3)'!H176</f>
        <v>8557.41</v>
      </c>
      <c r="J175" s="62">
        <f>'Month (Million m3)'!I176</f>
        <v>49.24</v>
      </c>
      <c r="K175" s="62">
        <f>'Month (Million m3)'!J176</f>
        <v>8571.09</v>
      </c>
      <c r="L175" s="62">
        <f>'Month (Million m3)'!K176</f>
        <v>8696.5400000000009</v>
      </c>
      <c r="M175" s="62">
        <f>'Month (Million m3)'!L176</f>
        <v>15.05</v>
      </c>
      <c r="N175" s="62">
        <f>'Month (Million m3)'!M176</f>
        <v>48.69</v>
      </c>
      <c r="O175" s="62">
        <f>'Month (Million m3)'!N176</f>
        <v>0</v>
      </c>
      <c r="P175" s="62">
        <f>'Month (Million m3)'!O176</f>
        <v>-248.75</v>
      </c>
      <c r="Q175" s="62">
        <f>'Month (Million m3)'!P176</f>
        <v>4.51</v>
      </c>
      <c r="R175" s="62">
        <f>'Month (Million m3)'!Q176</f>
        <v>8933.51</v>
      </c>
    </row>
    <row r="176" spans="1:18">
      <c r="A176" s="16">
        <f t="shared" si="9"/>
        <v>2022</v>
      </c>
      <c r="B176" s="14" t="s">
        <v>624</v>
      </c>
      <c r="C176" s="50">
        <f>'Month (Million m3)'!B177+C175</f>
        <v>6219.42</v>
      </c>
      <c r="D176" s="50">
        <f>'Month (Million m3)'!C177+D175</f>
        <v>662.43000000000006</v>
      </c>
      <c r="E176" s="50">
        <f>'Month (Million m3)'!D177+E175</f>
        <v>1681.6</v>
      </c>
      <c r="F176" s="50">
        <f>'Month (Million m3)'!E177+F175</f>
        <v>0</v>
      </c>
      <c r="G176" s="50">
        <f>'Month (Million m3)'!F177+G175</f>
        <v>11281.310000000001</v>
      </c>
      <c r="H176" s="50">
        <f>'Month (Million m3)'!G177+H175</f>
        <v>9599.7199999999993</v>
      </c>
      <c r="I176" s="50">
        <f>'Month (Million m3)'!H177+I175</f>
        <v>15156.7</v>
      </c>
      <c r="J176" s="50">
        <f>'Month (Million m3)'!I177+J175</f>
        <v>93.6</v>
      </c>
      <c r="K176" s="50">
        <f>'Month (Million m3)'!J177+K175</f>
        <v>15182.7</v>
      </c>
      <c r="L176" s="50">
        <f>'Month (Million m3)'!K177+L175</f>
        <v>15399.130000000001</v>
      </c>
      <c r="M176" s="50">
        <f>'Month (Million m3)'!L177+M175</f>
        <v>24.560000000000002</v>
      </c>
      <c r="N176" s="50">
        <f>'Month (Million m3)'!M177+N175</f>
        <v>78.819999999999993</v>
      </c>
      <c r="O176" s="50">
        <f>'Month (Million m3)'!N177+O175</f>
        <v>0</v>
      </c>
      <c r="P176" s="50">
        <f>'Month (Million m3)'!O177+P175</f>
        <v>-408.95</v>
      </c>
      <c r="Q176" s="50">
        <f>'Month (Million m3)'!P177+Q175</f>
        <v>7.84</v>
      </c>
      <c r="R176" s="50">
        <f>'Month (Million m3)'!Q177+R175</f>
        <v>15641.64</v>
      </c>
    </row>
    <row r="177" spans="1:18">
      <c r="A177" s="16">
        <f t="shared" si="9"/>
        <v>2022</v>
      </c>
      <c r="B177" s="14" t="s">
        <v>625</v>
      </c>
      <c r="C177" s="50">
        <f>'Month (Million m3)'!B178+C176</f>
        <v>9389.64</v>
      </c>
      <c r="D177" s="50">
        <f>'Month (Million m3)'!C178+D176</f>
        <v>998.45</v>
      </c>
      <c r="E177" s="50">
        <f>'Month (Million m3)'!D178+E176</f>
        <v>3023.54</v>
      </c>
      <c r="F177" s="50">
        <f>'Month (Million m3)'!E178+F176</f>
        <v>0</v>
      </c>
      <c r="G177" s="50">
        <f>'Month (Million m3)'!F178+G176</f>
        <v>16360.420000000002</v>
      </c>
      <c r="H177" s="50">
        <f>'Month (Million m3)'!G178+H176</f>
        <v>13336.89</v>
      </c>
      <c r="I177" s="50">
        <f>'Month (Million m3)'!H178+I176</f>
        <v>21728.06</v>
      </c>
      <c r="J177" s="50">
        <f>'Month (Million m3)'!I178+J176</f>
        <v>142.72</v>
      </c>
      <c r="K177" s="50">
        <f>'Month (Million m3)'!J178+K176</f>
        <v>21767.71</v>
      </c>
      <c r="L177" s="50">
        <f>'Month (Million m3)'!K178+L176</f>
        <v>22083.16</v>
      </c>
      <c r="M177" s="50">
        <f>'Month (Million m3)'!L178+M176</f>
        <v>30.57</v>
      </c>
      <c r="N177" s="50">
        <f>'Month (Million m3)'!M178+N176</f>
        <v>112.22999999999999</v>
      </c>
      <c r="O177" s="50">
        <f>'Month (Million m3)'!N178+O176</f>
        <v>0</v>
      </c>
      <c r="P177" s="50">
        <f>'Month (Million m3)'!O178+P176</f>
        <v>-437.68</v>
      </c>
      <c r="Q177" s="50">
        <f>'Month (Million m3)'!P178+Q176</f>
        <v>8.99</v>
      </c>
      <c r="R177" s="50">
        <f>'Month (Million m3)'!Q178+R176</f>
        <v>22435.34</v>
      </c>
    </row>
    <row r="178" spans="1:18">
      <c r="A178" s="16">
        <f t="shared" si="9"/>
        <v>2022</v>
      </c>
      <c r="B178" s="14" t="s">
        <v>626</v>
      </c>
      <c r="C178" s="50">
        <f>'Month (Million m3)'!B179+C177</f>
        <v>12570.99</v>
      </c>
      <c r="D178" s="50">
        <f>'Month (Million m3)'!C179+D177</f>
        <v>1324.5500000000002</v>
      </c>
      <c r="E178" s="50">
        <f>'Month (Million m3)'!D179+E177</f>
        <v>5387.96</v>
      </c>
      <c r="F178" s="50">
        <f>'Month (Million m3)'!E179+F177</f>
        <v>0</v>
      </c>
      <c r="G178" s="50">
        <f>'Month (Million m3)'!F179+G177</f>
        <v>21728.45</v>
      </c>
      <c r="H178" s="50">
        <f>'Month (Million m3)'!G179+H177</f>
        <v>16340.5</v>
      </c>
      <c r="I178" s="50">
        <f>'Month (Million m3)'!H179+I177</f>
        <v>27586.920000000002</v>
      </c>
      <c r="J178" s="50">
        <f>'Month (Million m3)'!I179+J177</f>
        <v>190.42000000000002</v>
      </c>
      <c r="K178" s="50">
        <f>'Month (Million m3)'!J179+K177</f>
        <v>27639.82</v>
      </c>
      <c r="L178" s="50">
        <f>'Month (Million m3)'!K179+L177</f>
        <v>28062.57</v>
      </c>
      <c r="M178" s="50">
        <f>'Month (Million m3)'!L179+M177</f>
        <v>44.72</v>
      </c>
      <c r="N178" s="50">
        <f>'Month (Million m3)'!M179+N177</f>
        <v>157.63</v>
      </c>
      <c r="O178" s="50">
        <f>'Month (Million m3)'!N179+O177</f>
        <v>0</v>
      </c>
      <c r="P178" s="50">
        <f>'Month (Million m3)'!O179+P177</f>
        <v>-552.1</v>
      </c>
      <c r="Q178" s="50">
        <f>'Month (Million m3)'!P179+Q177</f>
        <v>17.240000000000002</v>
      </c>
      <c r="R178" s="50">
        <f>'Month (Million m3)'!Q179+R177</f>
        <v>28050.07</v>
      </c>
    </row>
    <row r="179" spans="1:18">
      <c r="A179" s="16">
        <f t="shared" si="9"/>
        <v>2022</v>
      </c>
      <c r="B179" s="14" t="s">
        <v>627</v>
      </c>
      <c r="C179" s="50">
        <f>'Month (Million m3)'!B180+C178</f>
        <v>15895.59</v>
      </c>
      <c r="D179" s="50">
        <f>'Month (Million m3)'!C180+D178</f>
        <v>1644.8700000000001</v>
      </c>
      <c r="E179" s="50">
        <f>'Month (Million m3)'!D180+E178</f>
        <v>7917.32</v>
      </c>
      <c r="F179" s="50">
        <f>'Month (Million m3)'!E180+F178</f>
        <v>0</v>
      </c>
      <c r="G179" s="50">
        <f>'Month (Million m3)'!F180+G178</f>
        <v>26060.03</v>
      </c>
      <c r="H179" s="50">
        <f>'Month (Million m3)'!G180+H178</f>
        <v>18142.71</v>
      </c>
      <c r="I179" s="50">
        <f>'Month (Million m3)'!H180+I178</f>
        <v>32393.410000000003</v>
      </c>
      <c r="J179" s="50">
        <f>'Month (Million m3)'!I180+J178</f>
        <v>239.57000000000002</v>
      </c>
      <c r="K179" s="50">
        <f>'Month (Million m3)'!J180+K178</f>
        <v>32459.97</v>
      </c>
      <c r="L179" s="50">
        <f>'Month (Million m3)'!K180+L178</f>
        <v>32971.49</v>
      </c>
      <c r="M179" s="50">
        <f>'Month (Million m3)'!L180+M178</f>
        <v>64.23</v>
      </c>
      <c r="N179" s="50">
        <f>'Month (Million m3)'!M180+N178</f>
        <v>187.35999999999999</v>
      </c>
      <c r="O179" s="50">
        <f>'Month (Million m3)'!N180+O178</f>
        <v>0</v>
      </c>
      <c r="P179" s="50">
        <f>'Month (Million m3)'!O180+P178</f>
        <v>-257.5</v>
      </c>
      <c r="Q179" s="50">
        <f>'Month (Million m3)'!P180+Q178</f>
        <v>25.950000000000003</v>
      </c>
      <c r="R179" s="50">
        <f>'Month (Million m3)'!Q180+R178</f>
        <v>32513.68</v>
      </c>
    </row>
    <row r="180" spans="1:18">
      <c r="A180" s="16">
        <f t="shared" si="9"/>
        <v>2022</v>
      </c>
      <c r="B180" s="14" t="s">
        <v>628</v>
      </c>
      <c r="C180" s="50">
        <f>'Month (Million m3)'!B181+C179</f>
        <v>18961.75</v>
      </c>
      <c r="D180" s="50">
        <f>'Month (Million m3)'!C181+D179</f>
        <v>1946.18</v>
      </c>
      <c r="E180" s="50">
        <f>'Month (Million m3)'!D181+E179</f>
        <v>10319.84</v>
      </c>
      <c r="F180" s="50">
        <f>'Month (Million m3)'!E181+F179</f>
        <v>0</v>
      </c>
      <c r="G180" s="50">
        <f>'Month (Million m3)'!F181+G179</f>
        <v>29691.579999999998</v>
      </c>
      <c r="H180" s="50">
        <f>'Month (Million m3)'!G181+H179</f>
        <v>19371.739999999998</v>
      </c>
      <c r="I180" s="50">
        <f>'Month (Million m3)'!H181+I179</f>
        <v>36387.29</v>
      </c>
      <c r="J180" s="50">
        <f>'Month (Million m3)'!I181+J179</f>
        <v>287.49</v>
      </c>
      <c r="K180" s="50">
        <f>'Month (Million m3)'!J181+K179</f>
        <v>36467.160000000003</v>
      </c>
      <c r="L180" s="50">
        <f>'Month (Million m3)'!K181+L179</f>
        <v>37051.11</v>
      </c>
      <c r="M180" s="50">
        <f>'Month (Million m3)'!L181+M179</f>
        <v>81.37</v>
      </c>
      <c r="N180" s="50">
        <f>'Month (Million m3)'!M181+N179</f>
        <v>208.51</v>
      </c>
      <c r="O180" s="50">
        <f>'Month (Million m3)'!N181+O179</f>
        <v>0</v>
      </c>
      <c r="P180" s="50">
        <f>'Month (Million m3)'!O181+P179</f>
        <v>104.18</v>
      </c>
      <c r="Q180" s="50">
        <f>'Month (Million m3)'!P181+Q179</f>
        <v>33.180000000000007</v>
      </c>
      <c r="R180" s="50">
        <f>'Month (Million m3)'!Q181+R179</f>
        <v>36256.26</v>
      </c>
    </row>
    <row r="181" spans="1:18">
      <c r="A181" s="16">
        <f t="shared" ref="A181:A186" si="10">A180</f>
        <v>2022</v>
      </c>
      <c r="B181" s="14" t="s">
        <v>629</v>
      </c>
      <c r="C181" s="50">
        <f>'Month (Million m3)'!B182+C180</f>
        <v>22000.87</v>
      </c>
      <c r="D181" s="50">
        <f>'Month (Million m3)'!C182+D180</f>
        <v>2270.59</v>
      </c>
      <c r="E181" s="50">
        <f>'Month (Million m3)'!D182+E180</f>
        <v>12842.55</v>
      </c>
      <c r="F181" s="50">
        <f>'Month (Million m3)'!E182+F180</f>
        <v>0</v>
      </c>
      <c r="G181" s="50">
        <f>'Month (Million m3)'!F182+G180</f>
        <v>33311.58</v>
      </c>
      <c r="H181" s="50">
        <f>'Month (Million m3)'!G182+H180</f>
        <v>20469.019999999997</v>
      </c>
      <c r="I181" s="50">
        <f>'Month (Million m3)'!H182+I180</f>
        <v>40199.279999999999</v>
      </c>
      <c r="J181" s="50">
        <f>'Month (Million m3)'!I182+J180</f>
        <v>336.45</v>
      </c>
      <c r="K181" s="50">
        <f>'Month (Million m3)'!J182+K180</f>
        <v>40292.75</v>
      </c>
      <c r="L181" s="50">
        <f>'Month (Million m3)'!K182+L180</f>
        <v>40933.61</v>
      </c>
      <c r="M181" s="50">
        <f>'Month (Million m3)'!L182+M180</f>
        <v>96.18</v>
      </c>
      <c r="N181" s="50">
        <f>'Month (Million m3)'!M182+N180</f>
        <v>221.73</v>
      </c>
      <c r="O181" s="50">
        <f>'Month (Million m3)'!N182+O180</f>
        <v>0</v>
      </c>
      <c r="P181" s="50">
        <f>'Month (Million m3)'!O182+P180</f>
        <v>142.32</v>
      </c>
      <c r="Q181" s="50">
        <f>'Month (Million m3)'!P182+Q180</f>
        <v>43.990000000000009</v>
      </c>
      <c r="R181" s="50">
        <f>'Month (Million m3)'!Q182+R180</f>
        <v>39822.53</v>
      </c>
    </row>
    <row r="182" spans="1:18">
      <c r="A182" s="16">
        <f t="shared" si="10"/>
        <v>2022</v>
      </c>
      <c r="B182" s="14" t="s">
        <v>630</v>
      </c>
      <c r="C182" s="50">
        <f>'Month (Million m3)'!B183+C181</f>
        <v>24763.439999999999</v>
      </c>
      <c r="D182" s="50">
        <f>'Month (Million m3)'!C183+D181</f>
        <v>2539.11</v>
      </c>
      <c r="E182" s="50">
        <f>'Month (Million m3)'!D183+E181</f>
        <v>15280.84</v>
      </c>
      <c r="F182" s="50">
        <f>'Month (Million m3)'!E183+F181</f>
        <v>0</v>
      </c>
      <c r="G182" s="50">
        <f>'Month (Million m3)'!F183+G181</f>
        <v>36955.480000000003</v>
      </c>
      <c r="H182" s="50">
        <f>'Month (Million m3)'!G183+H181</f>
        <v>21674.619999999995</v>
      </c>
      <c r="I182" s="50">
        <f>'Month (Million m3)'!H183+I181</f>
        <v>43898.94</v>
      </c>
      <c r="J182" s="50">
        <f>'Month (Million m3)'!I183+J181</f>
        <v>385.28999999999996</v>
      </c>
      <c r="K182" s="50">
        <f>'Month (Million m3)'!J183+K181</f>
        <v>44005.97</v>
      </c>
      <c r="L182" s="50">
        <f>'Month (Million m3)'!K183+L181</f>
        <v>44707.92</v>
      </c>
      <c r="M182" s="50">
        <f>'Month (Million m3)'!L183+M181</f>
        <v>110.52000000000001</v>
      </c>
      <c r="N182" s="50">
        <f>'Month (Million m3)'!M183+N181</f>
        <v>238.7</v>
      </c>
      <c r="O182" s="50">
        <f>'Month (Million m3)'!N183+O181</f>
        <v>0</v>
      </c>
      <c r="P182" s="50">
        <f>'Month (Million m3)'!O183+P181</f>
        <v>152.32999999999998</v>
      </c>
      <c r="Q182" s="50">
        <f>'Month (Million m3)'!P183+Q181</f>
        <v>50.920000000000009</v>
      </c>
      <c r="R182" s="50">
        <f>'Month (Million m3)'!Q183+R181</f>
        <v>43405.229999999996</v>
      </c>
    </row>
    <row r="183" spans="1:18">
      <c r="A183" s="16">
        <f t="shared" si="10"/>
        <v>2022</v>
      </c>
      <c r="B183" s="14" t="s">
        <v>631</v>
      </c>
      <c r="C183" s="50">
        <f>'Month (Million m3)'!B184+C182</f>
        <v>27984.39</v>
      </c>
      <c r="D183" s="50">
        <f>'Month (Million m3)'!C184+D182</f>
        <v>2858.09</v>
      </c>
      <c r="E183" s="50">
        <f>'Month (Million m3)'!D184+E182</f>
        <v>17738.150000000001</v>
      </c>
      <c r="F183" s="50">
        <f>'Month (Million m3)'!E184+F182</f>
        <v>0</v>
      </c>
      <c r="G183" s="50">
        <f>'Month (Million m3)'!F184+G182</f>
        <v>40482.780000000006</v>
      </c>
      <c r="H183" s="50">
        <f>'Month (Million m3)'!G184+H182</f>
        <v>22744.609999999997</v>
      </c>
      <c r="I183" s="50">
        <f>'Month (Million m3)'!H184+I182</f>
        <v>47870.9</v>
      </c>
      <c r="J183" s="50">
        <f>'Month (Million m3)'!I184+J182</f>
        <v>432.69999999999993</v>
      </c>
      <c r="K183" s="50">
        <f>'Month (Million m3)'!J184+K182</f>
        <v>47991.1</v>
      </c>
      <c r="L183" s="50">
        <f>'Month (Million m3)'!K184+L182</f>
        <v>48765.56</v>
      </c>
      <c r="M183" s="50">
        <f>'Month (Million m3)'!L184+M182</f>
        <v>123.80000000000001</v>
      </c>
      <c r="N183" s="50">
        <f>'Month (Million m3)'!M184+N182</f>
        <v>267.7</v>
      </c>
      <c r="O183" s="50">
        <f>'Month (Million m3)'!N184+O182</f>
        <v>0</v>
      </c>
      <c r="P183" s="50">
        <f>'Month (Million m3)'!O184+P182</f>
        <v>41.879999999999981</v>
      </c>
      <c r="Q183" s="50">
        <f>'Month (Million m3)'!P184+Q182</f>
        <v>53.02000000000001</v>
      </c>
      <c r="R183" s="50">
        <f>'Month (Million m3)'!Q184+R182</f>
        <v>47202.249999999993</v>
      </c>
    </row>
    <row r="184" spans="1:18">
      <c r="A184" s="16">
        <f t="shared" si="10"/>
        <v>2022</v>
      </c>
      <c r="B184" s="14" t="s">
        <v>632</v>
      </c>
      <c r="C184" s="50">
        <f>'Month (Million m3)'!B185+C183</f>
        <v>31259.059999999998</v>
      </c>
      <c r="D184" s="50">
        <f>'Month (Million m3)'!C185+D183</f>
        <v>3200.9300000000003</v>
      </c>
      <c r="E184" s="50">
        <f>'Month (Million m3)'!D185+E183</f>
        <v>20219.850000000002</v>
      </c>
      <c r="F184" s="50">
        <f>'Month (Million m3)'!E185+F183</f>
        <v>0</v>
      </c>
      <c r="G184" s="50">
        <f>'Month (Million m3)'!F185+G183</f>
        <v>45017.830000000009</v>
      </c>
      <c r="H184" s="50">
        <f>'Month (Million m3)'!G185+H183</f>
        <v>24797.949999999997</v>
      </c>
      <c r="I184" s="50">
        <f>'Month (Million m3)'!H185+I183</f>
        <v>52856.07</v>
      </c>
      <c r="J184" s="50">
        <f>'Month (Million m3)'!I185+J183</f>
        <v>481.63999999999993</v>
      </c>
      <c r="K184" s="50">
        <f>'Month (Million m3)'!J185+K183</f>
        <v>52989.869999999995</v>
      </c>
      <c r="L184" s="50">
        <f>'Month (Million m3)'!K185+L183</f>
        <v>53839.149999999994</v>
      </c>
      <c r="M184" s="50">
        <f>'Month (Million m3)'!L185+M183</f>
        <v>134.94</v>
      </c>
      <c r="N184" s="50">
        <f>'Month (Million m3)'!M185+N183</f>
        <v>296.31</v>
      </c>
      <c r="O184" s="50">
        <f>'Month (Million m3)'!N185+O183</f>
        <v>0</v>
      </c>
      <c r="P184" s="50">
        <f>'Month (Million m3)'!O185+P183</f>
        <v>738.39</v>
      </c>
      <c r="Q184" s="50">
        <f>'Month (Million m3)'!P185+Q183</f>
        <v>57.610000000000014</v>
      </c>
      <c r="R184" s="50">
        <f>'Month (Million m3)'!Q185+R183</f>
        <v>51570.079999999994</v>
      </c>
    </row>
    <row r="185" spans="1:18">
      <c r="A185" s="16">
        <f t="shared" si="10"/>
        <v>2022</v>
      </c>
      <c r="B185" s="14" t="s">
        <v>633</v>
      </c>
      <c r="C185" s="50">
        <f>'Month (Million m3)'!B186+C184</f>
        <v>34403.14</v>
      </c>
      <c r="D185" s="50">
        <f>'Month (Million m3)'!C186+D184</f>
        <v>3546.26</v>
      </c>
      <c r="E185" s="50">
        <f>'Month (Million m3)'!D186+E184</f>
        <v>21800.800000000003</v>
      </c>
      <c r="F185" s="50">
        <f>'Month (Million m3)'!E186+F184</f>
        <v>0</v>
      </c>
      <c r="G185" s="50">
        <f>'Month (Million m3)'!F186+G184</f>
        <v>49860.210000000006</v>
      </c>
      <c r="H185" s="50">
        <f>'Month (Million m3)'!G186+H184</f>
        <v>28059.379999999997</v>
      </c>
      <c r="I185" s="50">
        <f>'Month (Million m3)'!H186+I184</f>
        <v>58916.25</v>
      </c>
      <c r="J185" s="50">
        <f>'Month (Million m3)'!I186+J184</f>
        <v>528.86999999999989</v>
      </c>
      <c r="K185" s="50">
        <f>'Month (Million m3)'!J186+K184</f>
        <v>59063.17</v>
      </c>
      <c r="L185" s="50">
        <f>'Month (Million m3)'!K186+L184</f>
        <v>59999.12999999999</v>
      </c>
      <c r="M185" s="50">
        <f>'Month (Million m3)'!L186+M184</f>
        <v>146.09</v>
      </c>
      <c r="N185" s="50">
        <f>'Month (Million m3)'!M186+N184</f>
        <v>331.72</v>
      </c>
      <c r="O185" s="50">
        <f>'Month (Million m3)'!N186+O184</f>
        <v>0</v>
      </c>
      <c r="P185" s="50">
        <f>'Month (Million m3)'!O186+P184</f>
        <v>566.21</v>
      </c>
      <c r="Q185" s="50">
        <f>'Month (Million m3)'!P186+Q184</f>
        <v>64.230000000000018</v>
      </c>
      <c r="R185" s="50">
        <f>'Month (Million m3)'!Q186+R184</f>
        <v>57614.939999999995</v>
      </c>
    </row>
    <row r="186" spans="1:18">
      <c r="A186" s="54">
        <f t="shared" si="10"/>
        <v>2022</v>
      </c>
      <c r="B186" s="37" t="s">
        <v>634</v>
      </c>
      <c r="C186" s="55">
        <f>'Month (Million m3)'!B187+C185</f>
        <v>34403.14</v>
      </c>
      <c r="D186" s="55">
        <f>'Month (Million m3)'!C187+D185</f>
        <v>3546.26</v>
      </c>
      <c r="E186" s="55">
        <f>'Month (Million m3)'!D187+E185</f>
        <v>21800.800000000003</v>
      </c>
      <c r="F186" s="55">
        <f>'Month (Million m3)'!E187+F185</f>
        <v>0</v>
      </c>
      <c r="G186" s="55">
        <f>'Month (Million m3)'!F187+G185</f>
        <v>49860.210000000006</v>
      </c>
      <c r="H186" s="55">
        <f>'Month (Million m3)'!G187+H185</f>
        <v>28059.379999999997</v>
      </c>
      <c r="I186" s="55">
        <f>'Month (Million m3)'!H187+I185</f>
        <v>58916.25</v>
      </c>
      <c r="J186" s="55">
        <f>'Month (Million m3)'!I187+J185</f>
        <v>528.86999999999989</v>
      </c>
      <c r="K186" s="55">
        <f>'Month (Million m3)'!J187+K185</f>
        <v>59063.17</v>
      </c>
      <c r="L186" s="55">
        <f>'Month (Million m3)'!K187+L185</f>
        <v>59999.12999999999</v>
      </c>
      <c r="M186" s="55">
        <f>'Month (Million m3)'!L187+M185</f>
        <v>146.09</v>
      </c>
      <c r="N186" s="55">
        <f>'Month (Million m3)'!M187+N185</f>
        <v>331.72</v>
      </c>
      <c r="O186" s="55">
        <f>'Month (Million m3)'!N187+O185</f>
        <v>0</v>
      </c>
      <c r="P186" s="55">
        <f>'Month (Million m3)'!O187+P185</f>
        <v>566.21</v>
      </c>
      <c r="Q186" s="55">
        <f>'Month (Million m3)'!P187+Q185</f>
        <v>64.230000000000018</v>
      </c>
      <c r="R186" s="55">
        <f>'Month (Million m3)'!Q187+R185</f>
        <v>57614.939999999995</v>
      </c>
    </row>
  </sheetData>
  <printOptions horizontalCentered="1" gridLines="1" gridLinesSet="0"/>
  <pageMargins left="0.39370078740157483" right="0.39370078740157483" top="0.98425196850393704" bottom="0.98425196850393704" header="0.51181102362204722" footer="0.51181102362204722"/>
  <pageSetup paperSize="9" orientation="portrait" horizontalDpi="300" verticalDpi="300"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13CD-962C-4293-A21B-E7735FFDC424}">
  <sheetPr codeName="Sheet12">
    <pageSetUpPr fitToPage="1"/>
  </sheetPr>
  <dimension ref="A1:I183"/>
  <sheetViews>
    <sheetView showGridLines="0" zoomScaleNormal="100" workbookViewId="0">
      <pane ySplit="4" topLeftCell="A179" activePane="bottomLeft" state="frozen"/>
      <selection pane="bottomLeft"/>
    </sheetView>
  </sheetViews>
  <sheetFormatPr defaultColWidth="9" defaultRowHeight="15.75"/>
  <cols>
    <col min="1" max="1" width="28.140625" style="2" customWidth="1"/>
    <col min="2" max="2" width="14.85546875" style="2" customWidth="1"/>
    <col min="3" max="3" width="13.140625" style="2" customWidth="1"/>
    <col min="4" max="4" width="13.5703125" style="2" customWidth="1"/>
    <col min="5" max="5" width="14" style="2" customWidth="1"/>
    <col min="6" max="6" width="12.5703125" style="2" customWidth="1"/>
    <col min="7" max="7" width="14.140625" style="2" customWidth="1"/>
    <col min="8" max="8" width="16.140625" style="2" customWidth="1"/>
    <col min="9" max="252" width="9" style="2"/>
    <col min="253" max="253" width="12.140625" style="2" customWidth="1"/>
    <col min="254" max="254" width="10.140625" style="2" bestFit="1" customWidth="1"/>
    <col min="255" max="255" width="10" style="2" customWidth="1"/>
    <col min="256" max="256" width="7.140625" style="2" bestFit="1" customWidth="1"/>
    <col min="257" max="257" width="15.5703125" style="2" customWidth="1"/>
    <col min="258" max="258" width="9" style="2"/>
    <col min="259" max="259" width="8" style="2" bestFit="1" customWidth="1"/>
    <col min="260" max="260" width="12.5703125" style="2" customWidth="1"/>
    <col min="261" max="261" width="10.140625" style="2" customWidth="1"/>
    <col min="262" max="262" width="9" style="2"/>
    <col min="263" max="263" width="8.140625" style="2" customWidth="1"/>
    <col min="264" max="508" width="9" style="2"/>
    <col min="509" max="509" width="12.140625" style="2" customWidth="1"/>
    <col min="510" max="510" width="10.140625" style="2" bestFit="1" customWidth="1"/>
    <col min="511" max="511" width="10" style="2" customWidth="1"/>
    <col min="512" max="512" width="7.140625" style="2" bestFit="1" customWidth="1"/>
    <col min="513" max="513" width="15.5703125" style="2" customWidth="1"/>
    <col min="514" max="514" width="9" style="2"/>
    <col min="515" max="515" width="8" style="2" bestFit="1" customWidth="1"/>
    <col min="516" max="516" width="12.5703125" style="2" customWidth="1"/>
    <col min="517" max="517" width="10.140625" style="2" customWidth="1"/>
    <col min="518" max="518" width="9" style="2"/>
    <col min="519" max="519" width="8.140625" style="2" customWidth="1"/>
    <col min="520" max="764" width="9" style="2"/>
    <col min="765" max="765" width="12.140625" style="2" customWidth="1"/>
    <col min="766" max="766" width="10.140625" style="2" bestFit="1" customWidth="1"/>
    <col min="767" max="767" width="10" style="2" customWidth="1"/>
    <col min="768" max="768" width="7.140625" style="2" bestFit="1" customWidth="1"/>
    <col min="769" max="769" width="15.5703125" style="2" customWidth="1"/>
    <col min="770" max="770" width="9" style="2"/>
    <col min="771" max="771" width="8" style="2" bestFit="1" customWidth="1"/>
    <col min="772" max="772" width="12.5703125" style="2" customWidth="1"/>
    <col min="773" max="773" width="10.140625" style="2" customWidth="1"/>
    <col min="774" max="774" width="9" style="2"/>
    <col min="775" max="775" width="8.140625" style="2" customWidth="1"/>
    <col min="776" max="1020" width="9" style="2"/>
    <col min="1021" max="1021" width="12.140625" style="2" customWidth="1"/>
    <col min="1022" max="1022" width="10.140625" style="2" bestFit="1" customWidth="1"/>
    <col min="1023" max="1023" width="10" style="2" customWidth="1"/>
    <col min="1024" max="1024" width="7.140625" style="2" bestFit="1" customWidth="1"/>
    <col min="1025" max="1025" width="15.5703125" style="2" customWidth="1"/>
    <col min="1026" max="1026" width="9" style="2"/>
    <col min="1027" max="1027" width="8" style="2" bestFit="1" customWidth="1"/>
    <col min="1028" max="1028" width="12.5703125" style="2" customWidth="1"/>
    <col min="1029" max="1029" width="10.140625" style="2" customWidth="1"/>
    <col min="1030" max="1030" width="9" style="2"/>
    <col min="1031" max="1031" width="8.140625" style="2" customWidth="1"/>
    <col min="1032" max="1276" width="9" style="2"/>
    <col min="1277" max="1277" width="12.140625" style="2" customWidth="1"/>
    <col min="1278" max="1278" width="10.140625" style="2" bestFit="1" customWidth="1"/>
    <col min="1279" max="1279" width="10" style="2" customWidth="1"/>
    <col min="1280" max="1280" width="7.140625" style="2" bestFit="1" customWidth="1"/>
    <col min="1281" max="1281" width="15.5703125" style="2" customWidth="1"/>
    <col min="1282" max="1282" width="9" style="2"/>
    <col min="1283" max="1283" width="8" style="2" bestFit="1" customWidth="1"/>
    <col min="1284" max="1284" width="12.5703125" style="2" customWidth="1"/>
    <col min="1285" max="1285" width="10.140625" style="2" customWidth="1"/>
    <col min="1286" max="1286" width="9" style="2"/>
    <col min="1287" max="1287" width="8.140625" style="2" customWidth="1"/>
    <col min="1288" max="1532" width="9" style="2"/>
    <col min="1533" max="1533" width="12.140625" style="2" customWidth="1"/>
    <col min="1534" max="1534" width="10.140625" style="2" bestFit="1" customWidth="1"/>
    <col min="1535" max="1535" width="10" style="2" customWidth="1"/>
    <col min="1536" max="1536" width="7.140625" style="2" bestFit="1" customWidth="1"/>
    <col min="1537" max="1537" width="15.5703125" style="2" customWidth="1"/>
    <col min="1538" max="1538" width="9" style="2"/>
    <col min="1539" max="1539" width="8" style="2" bestFit="1" customWidth="1"/>
    <col min="1540" max="1540" width="12.5703125" style="2" customWidth="1"/>
    <col min="1541" max="1541" width="10.140625" style="2" customWidth="1"/>
    <col min="1542" max="1542" width="9" style="2"/>
    <col min="1543" max="1543" width="8.140625" style="2" customWidth="1"/>
    <col min="1544" max="1788" width="9" style="2"/>
    <col min="1789" max="1789" width="12.140625" style="2" customWidth="1"/>
    <col min="1790" max="1790" width="10.140625" style="2" bestFit="1" customWidth="1"/>
    <col min="1791" max="1791" width="10" style="2" customWidth="1"/>
    <col min="1792" max="1792" width="7.140625" style="2" bestFit="1" customWidth="1"/>
    <col min="1793" max="1793" width="15.5703125" style="2" customWidth="1"/>
    <col min="1794" max="1794" width="9" style="2"/>
    <col min="1795" max="1795" width="8" style="2" bestFit="1" customWidth="1"/>
    <col min="1796" max="1796" width="12.5703125" style="2" customWidth="1"/>
    <col min="1797" max="1797" width="10.140625" style="2" customWidth="1"/>
    <col min="1798" max="1798" width="9" style="2"/>
    <col min="1799" max="1799" width="8.140625" style="2" customWidth="1"/>
    <col min="1800" max="2044" width="9" style="2"/>
    <col min="2045" max="2045" width="12.140625" style="2" customWidth="1"/>
    <col min="2046" max="2046" width="10.140625" style="2" bestFit="1" customWidth="1"/>
    <col min="2047" max="2047" width="10" style="2" customWidth="1"/>
    <col min="2048" max="2048" width="7.140625" style="2" bestFit="1" customWidth="1"/>
    <col min="2049" max="2049" width="15.5703125" style="2" customWidth="1"/>
    <col min="2050" max="2050" width="9" style="2"/>
    <col min="2051" max="2051" width="8" style="2" bestFit="1" customWidth="1"/>
    <col min="2052" max="2052" width="12.5703125" style="2" customWidth="1"/>
    <col min="2053" max="2053" width="10.140625" style="2" customWidth="1"/>
    <col min="2054" max="2054" width="9" style="2"/>
    <col min="2055" max="2055" width="8.140625" style="2" customWidth="1"/>
    <col min="2056" max="2300" width="9" style="2"/>
    <col min="2301" max="2301" width="12.140625" style="2" customWidth="1"/>
    <col min="2302" max="2302" width="10.140625" style="2" bestFit="1" customWidth="1"/>
    <col min="2303" max="2303" width="10" style="2" customWidth="1"/>
    <col min="2304" max="2304" width="7.140625" style="2" bestFit="1" customWidth="1"/>
    <col min="2305" max="2305" width="15.5703125" style="2" customWidth="1"/>
    <col min="2306" max="2306" width="9" style="2"/>
    <col min="2307" max="2307" width="8" style="2" bestFit="1" customWidth="1"/>
    <col min="2308" max="2308" width="12.5703125" style="2" customWidth="1"/>
    <col min="2309" max="2309" width="10.140625" style="2" customWidth="1"/>
    <col min="2310" max="2310" width="9" style="2"/>
    <col min="2311" max="2311" width="8.140625" style="2" customWidth="1"/>
    <col min="2312" max="2556" width="9" style="2"/>
    <col min="2557" max="2557" width="12.140625" style="2" customWidth="1"/>
    <col min="2558" max="2558" width="10.140625" style="2" bestFit="1" customWidth="1"/>
    <col min="2559" max="2559" width="10" style="2" customWidth="1"/>
    <col min="2560" max="2560" width="7.140625" style="2" bestFit="1" customWidth="1"/>
    <col min="2561" max="2561" width="15.5703125" style="2" customWidth="1"/>
    <col min="2562" max="2562" width="9" style="2"/>
    <col min="2563" max="2563" width="8" style="2" bestFit="1" customWidth="1"/>
    <col min="2564" max="2564" width="12.5703125" style="2" customWidth="1"/>
    <col min="2565" max="2565" width="10.140625" style="2" customWidth="1"/>
    <col min="2566" max="2566" width="9" style="2"/>
    <col min="2567" max="2567" width="8.140625" style="2" customWidth="1"/>
    <col min="2568" max="2812" width="9" style="2"/>
    <col min="2813" max="2813" width="12.140625" style="2" customWidth="1"/>
    <col min="2814" max="2814" width="10.140625" style="2" bestFit="1" customWidth="1"/>
    <col min="2815" max="2815" width="10" style="2" customWidth="1"/>
    <col min="2816" max="2816" width="7.140625" style="2" bestFit="1" customWidth="1"/>
    <col min="2817" max="2817" width="15.5703125" style="2" customWidth="1"/>
    <col min="2818" max="2818" width="9" style="2"/>
    <col min="2819" max="2819" width="8" style="2" bestFit="1" customWidth="1"/>
    <col min="2820" max="2820" width="12.5703125" style="2" customWidth="1"/>
    <col min="2821" max="2821" width="10.140625" style="2" customWidth="1"/>
    <col min="2822" max="2822" width="9" style="2"/>
    <col min="2823" max="2823" width="8.140625" style="2" customWidth="1"/>
    <col min="2824" max="3068" width="9" style="2"/>
    <col min="3069" max="3069" width="12.140625" style="2" customWidth="1"/>
    <col min="3070" max="3070" width="10.140625" style="2" bestFit="1" customWidth="1"/>
    <col min="3071" max="3071" width="10" style="2" customWidth="1"/>
    <col min="3072" max="3072" width="7.140625" style="2" bestFit="1" customWidth="1"/>
    <col min="3073" max="3073" width="15.5703125" style="2" customWidth="1"/>
    <col min="3074" max="3074" width="9" style="2"/>
    <col min="3075" max="3075" width="8" style="2" bestFit="1" customWidth="1"/>
    <col min="3076" max="3076" width="12.5703125" style="2" customWidth="1"/>
    <col min="3077" max="3077" width="10.140625" style="2" customWidth="1"/>
    <col min="3078" max="3078" width="9" style="2"/>
    <col min="3079" max="3079" width="8.140625" style="2" customWidth="1"/>
    <col min="3080" max="3324" width="9" style="2"/>
    <col min="3325" max="3325" width="12.140625" style="2" customWidth="1"/>
    <col min="3326" max="3326" width="10.140625" style="2" bestFit="1" customWidth="1"/>
    <col min="3327" max="3327" width="10" style="2" customWidth="1"/>
    <col min="3328" max="3328" width="7.140625" style="2" bestFit="1" customWidth="1"/>
    <col min="3329" max="3329" width="15.5703125" style="2" customWidth="1"/>
    <col min="3330" max="3330" width="9" style="2"/>
    <col min="3331" max="3331" width="8" style="2" bestFit="1" customWidth="1"/>
    <col min="3332" max="3332" width="12.5703125" style="2" customWidth="1"/>
    <col min="3333" max="3333" width="10.140625" style="2" customWidth="1"/>
    <col min="3334" max="3334" width="9" style="2"/>
    <col min="3335" max="3335" width="8.140625" style="2" customWidth="1"/>
    <col min="3336" max="3580" width="9" style="2"/>
    <col min="3581" max="3581" width="12.140625" style="2" customWidth="1"/>
    <col min="3582" max="3582" width="10.140625" style="2" bestFit="1" customWidth="1"/>
    <col min="3583" max="3583" width="10" style="2" customWidth="1"/>
    <col min="3584" max="3584" width="7.140625" style="2" bestFit="1" customWidth="1"/>
    <col min="3585" max="3585" width="15.5703125" style="2" customWidth="1"/>
    <col min="3586" max="3586" width="9" style="2"/>
    <col min="3587" max="3587" width="8" style="2" bestFit="1" customWidth="1"/>
    <col min="3588" max="3588" width="12.5703125" style="2" customWidth="1"/>
    <col min="3589" max="3589" width="10.140625" style="2" customWidth="1"/>
    <col min="3590" max="3590" width="9" style="2"/>
    <col min="3591" max="3591" width="8.140625" style="2" customWidth="1"/>
    <col min="3592" max="3836" width="9" style="2"/>
    <col min="3837" max="3837" width="12.140625" style="2" customWidth="1"/>
    <col min="3838" max="3838" width="10.140625" style="2" bestFit="1" customWidth="1"/>
    <col min="3839" max="3839" width="10" style="2" customWidth="1"/>
    <col min="3840" max="3840" width="7.140625" style="2" bestFit="1" customWidth="1"/>
    <col min="3841" max="3841" width="15.5703125" style="2" customWidth="1"/>
    <col min="3842" max="3842" width="9" style="2"/>
    <col min="3843" max="3843" width="8" style="2" bestFit="1" customWidth="1"/>
    <col min="3844" max="3844" width="12.5703125" style="2" customWidth="1"/>
    <col min="3845" max="3845" width="10.140625" style="2" customWidth="1"/>
    <col min="3846" max="3846" width="9" style="2"/>
    <col min="3847" max="3847" width="8.140625" style="2" customWidth="1"/>
    <col min="3848" max="4092" width="9" style="2"/>
    <col min="4093" max="4093" width="12.140625" style="2" customWidth="1"/>
    <col min="4094" max="4094" width="10.140625" style="2" bestFit="1" customWidth="1"/>
    <col min="4095" max="4095" width="10" style="2" customWidth="1"/>
    <col min="4096" max="4096" width="7.140625" style="2" bestFit="1" customWidth="1"/>
    <col min="4097" max="4097" width="15.5703125" style="2" customWidth="1"/>
    <col min="4098" max="4098" width="9" style="2"/>
    <col min="4099" max="4099" width="8" style="2" bestFit="1" customWidth="1"/>
    <col min="4100" max="4100" width="12.5703125" style="2" customWidth="1"/>
    <col min="4101" max="4101" width="10.140625" style="2" customWidth="1"/>
    <col min="4102" max="4102" width="9" style="2"/>
    <col min="4103" max="4103" width="8.140625" style="2" customWidth="1"/>
    <col min="4104" max="4348" width="9" style="2"/>
    <col min="4349" max="4349" width="12.140625" style="2" customWidth="1"/>
    <col min="4350" max="4350" width="10.140625" style="2" bestFit="1" customWidth="1"/>
    <col min="4351" max="4351" width="10" style="2" customWidth="1"/>
    <col min="4352" max="4352" width="7.140625" style="2" bestFit="1" customWidth="1"/>
    <col min="4353" max="4353" width="15.5703125" style="2" customWidth="1"/>
    <col min="4354" max="4354" width="9" style="2"/>
    <col min="4355" max="4355" width="8" style="2" bestFit="1" customWidth="1"/>
    <col min="4356" max="4356" width="12.5703125" style="2" customWidth="1"/>
    <col min="4357" max="4357" width="10.140625" style="2" customWidth="1"/>
    <col min="4358" max="4358" width="9" style="2"/>
    <col min="4359" max="4359" width="8.140625" style="2" customWidth="1"/>
    <col min="4360" max="4604" width="9" style="2"/>
    <col min="4605" max="4605" width="12.140625" style="2" customWidth="1"/>
    <col min="4606" max="4606" width="10.140625" style="2" bestFit="1" customWidth="1"/>
    <col min="4607" max="4607" width="10" style="2" customWidth="1"/>
    <col min="4608" max="4608" width="7.140625" style="2" bestFit="1" customWidth="1"/>
    <col min="4609" max="4609" width="15.5703125" style="2" customWidth="1"/>
    <col min="4610" max="4610" width="9" style="2"/>
    <col min="4611" max="4611" width="8" style="2" bestFit="1" customWidth="1"/>
    <col min="4612" max="4612" width="12.5703125" style="2" customWidth="1"/>
    <col min="4613" max="4613" width="10.140625" style="2" customWidth="1"/>
    <col min="4614" max="4614" width="9" style="2"/>
    <col min="4615" max="4615" width="8.140625" style="2" customWidth="1"/>
    <col min="4616" max="4860" width="9" style="2"/>
    <col min="4861" max="4861" width="12.140625" style="2" customWidth="1"/>
    <col min="4862" max="4862" width="10.140625" style="2" bestFit="1" customWidth="1"/>
    <col min="4863" max="4863" width="10" style="2" customWidth="1"/>
    <col min="4864" max="4864" width="7.140625" style="2" bestFit="1" customWidth="1"/>
    <col min="4865" max="4865" width="15.5703125" style="2" customWidth="1"/>
    <col min="4866" max="4866" width="9" style="2"/>
    <col min="4867" max="4867" width="8" style="2" bestFit="1" customWidth="1"/>
    <col min="4868" max="4868" width="12.5703125" style="2" customWidth="1"/>
    <col min="4869" max="4869" width="10.140625" style="2" customWidth="1"/>
    <col min="4870" max="4870" width="9" style="2"/>
    <col min="4871" max="4871" width="8.140625" style="2" customWidth="1"/>
    <col min="4872" max="5116" width="9" style="2"/>
    <col min="5117" max="5117" width="12.140625" style="2" customWidth="1"/>
    <col min="5118" max="5118" width="10.140625" style="2" bestFit="1" customWidth="1"/>
    <col min="5119" max="5119" width="10" style="2" customWidth="1"/>
    <col min="5120" max="5120" width="7.140625" style="2" bestFit="1" customWidth="1"/>
    <col min="5121" max="5121" width="15.5703125" style="2" customWidth="1"/>
    <col min="5122" max="5122" width="9" style="2"/>
    <col min="5123" max="5123" width="8" style="2" bestFit="1" customWidth="1"/>
    <col min="5124" max="5124" width="12.5703125" style="2" customWidth="1"/>
    <col min="5125" max="5125" width="10.140625" style="2" customWidth="1"/>
    <col min="5126" max="5126" width="9" style="2"/>
    <col min="5127" max="5127" width="8.140625" style="2" customWidth="1"/>
    <col min="5128" max="5372" width="9" style="2"/>
    <col min="5373" max="5373" width="12.140625" style="2" customWidth="1"/>
    <col min="5374" max="5374" width="10.140625" style="2" bestFit="1" customWidth="1"/>
    <col min="5375" max="5375" width="10" style="2" customWidth="1"/>
    <col min="5376" max="5376" width="7.140625" style="2" bestFit="1" customWidth="1"/>
    <col min="5377" max="5377" width="15.5703125" style="2" customWidth="1"/>
    <col min="5378" max="5378" width="9" style="2"/>
    <col min="5379" max="5379" width="8" style="2" bestFit="1" customWidth="1"/>
    <col min="5380" max="5380" width="12.5703125" style="2" customWidth="1"/>
    <col min="5381" max="5381" width="10.140625" style="2" customWidth="1"/>
    <col min="5382" max="5382" width="9" style="2"/>
    <col min="5383" max="5383" width="8.140625" style="2" customWidth="1"/>
    <col min="5384" max="5628" width="9" style="2"/>
    <col min="5629" max="5629" width="12.140625" style="2" customWidth="1"/>
    <col min="5630" max="5630" width="10.140625" style="2" bestFit="1" customWidth="1"/>
    <col min="5631" max="5631" width="10" style="2" customWidth="1"/>
    <col min="5632" max="5632" width="7.140625" style="2" bestFit="1" customWidth="1"/>
    <col min="5633" max="5633" width="15.5703125" style="2" customWidth="1"/>
    <col min="5634" max="5634" width="9" style="2"/>
    <col min="5635" max="5635" width="8" style="2" bestFit="1" customWidth="1"/>
    <col min="5636" max="5636" width="12.5703125" style="2" customWidth="1"/>
    <col min="5637" max="5637" width="10.140625" style="2" customWidth="1"/>
    <col min="5638" max="5638" width="9" style="2"/>
    <col min="5639" max="5639" width="8.140625" style="2" customWidth="1"/>
    <col min="5640" max="5884" width="9" style="2"/>
    <col min="5885" max="5885" width="12.140625" style="2" customWidth="1"/>
    <col min="5886" max="5886" width="10.140625" style="2" bestFit="1" customWidth="1"/>
    <col min="5887" max="5887" width="10" style="2" customWidth="1"/>
    <col min="5888" max="5888" width="7.140625" style="2" bestFit="1" customWidth="1"/>
    <col min="5889" max="5889" width="15.5703125" style="2" customWidth="1"/>
    <col min="5890" max="5890" width="9" style="2"/>
    <col min="5891" max="5891" width="8" style="2" bestFit="1" customWidth="1"/>
    <col min="5892" max="5892" width="12.5703125" style="2" customWidth="1"/>
    <col min="5893" max="5893" width="10.140625" style="2" customWidth="1"/>
    <col min="5894" max="5894" width="9" style="2"/>
    <col min="5895" max="5895" width="8.140625" style="2" customWidth="1"/>
    <col min="5896" max="6140" width="9" style="2"/>
    <col min="6141" max="6141" width="12.140625" style="2" customWidth="1"/>
    <col min="6142" max="6142" width="10.140625" style="2" bestFit="1" customWidth="1"/>
    <col min="6143" max="6143" width="10" style="2" customWidth="1"/>
    <col min="6144" max="6144" width="7.140625" style="2" bestFit="1" customWidth="1"/>
    <col min="6145" max="6145" width="15.5703125" style="2" customWidth="1"/>
    <col min="6146" max="6146" width="9" style="2"/>
    <col min="6147" max="6147" width="8" style="2" bestFit="1" customWidth="1"/>
    <col min="6148" max="6148" width="12.5703125" style="2" customWidth="1"/>
    <col min="6149" max="6149" width="10.140625" style="2" customWidth="1"/>
    <col min="6150" max="6150" width="9" style="2"/>
    <col min="6151" max="6151" width="8.140625" style="2" customWidth="1"/>
    <col min="6152" max="6396" width="9" style="2"/>
    <col min="6397" max="6397" width="12.140625" style="2" customWidth="1"/>
    <col min="6398" max="6398" width="10.140625" style="2" bestFit="1" customWidth="1"/>
    <col min="6399" max="6399" width="10" style="2" customWidth="1"/>
    <col min="6400" max="6400" width="7.140625" style="2" bestFit="1" customWidth="1"/>
    <col min="6401" max="6401" width="15.5703125" style="2" customWidth="1"/>
    <col min="6402" max="6402" width="9" style="2"/>
    <col min="6403" max="6403" width="8" style="2" bestFit="1" customWidth="1"/>
    <col min="6404" max="6404" width="12.5703125" style="2" customWidth="1"/>
    <col min="6405" max="6405" width="10.140625" style="2" customWidth="1"/>
    <col min="6406" max="6406" width="9" style="2"/>
    <col min="6407" max="6407" width="8.140625" style="2" customWidth="1"/>
    <col min="6408" max="6652" width="9" style="2"/>
    <col min="6653" max="6653" width="12.140625" style="2" customWidth="1"/>
    <col min="6654" max="6654" width="10.140625" style="2" bestFit="1" customWidth="1"/>
    <col min="6655" max="6655" width="10" style="2" customWidth="1"/>
    <col min="6656" max="6656" width="7.140625" style="2" bestFit="1" customWidth="1"/>
    <col min="6657" max="6657" width="15.5703125" style="2" customWidth="1"/>
    <col min="6658" max="6658" width="9" style="2"/>
    <col min="6659" max="6659" width="8" style="2" bestFit="1" customWidth="1"/>
    <col min="6660" max="6660" width="12.5703125" style="2" customWidth="1"/>
    <col min="6661" max="6661" width="10.140625" style="2" customWidth="1"/>
    <col min="6662" max="6662" width="9" style="2"/>
    <col min="6663" max="6663" width="8.140625" style="2" customWidth="1"/>
    <col min="6664" max="6908" width="9" style="2"/>
    <col min="6909" max="6909" width="12.140625" style="2" customWidth="1"/>
    <col min="6910" max="6910" width="10.140625" style="2" bestFit="1" customWidth="1"/>
    <col min="6911" max="6911" width="10" style="2" customWidth="1"/>
    <col min="6912" max="6912" width="7.140625" style="2" bestFit="1" customWidth="1"/>
    <col min="6913" max="6913" width="15.5703125" style="2" customWidth="1"/>
    <col min="6914" max="6914" width="9" style="2"/>
    <col min="6915" max="6915" width="8" style="2" bestFit="1" customWidth="1"/>
    <col min="6916" max="6916" width="12.5703125" style="2" customWidth="1"/>
    <col min="6917" max="6917" width="10.140625" style="2" customWidth="1"/>
    <col min="6918" max="6918" width="9" style="2"/>
    <col min="6919" max="6919" width="8.140625" style="2" customWidth="1"/>
    <col min="6920" max="7164" width="9" style="2"/>
    <col min="7165" max="7165" width="12.140625" style="2" customWidth="1"/>
    <col min="7166" max="7166" width="10.140625" style="2" bestFit="1" customWidth="1"/>
    <col min="7167" max="7167" width="10" style="2" customWidth="1"/>
    <col min="7168" max="7168" width="7.140625" style="2" bestFit="1" customWidth="1"/>
    <col min="7169" max="7169" width="15.5703125" style="2" customWidth="1"/>
    <col min="7170" max="7170" width="9" style="2"/>
    <col min="7171" max="7171" width="8" style="2" bestFit="1" customWidth="1"/>
    <col min="7172" max="7172" width="12.5703125" style="2" customWidth="1"/>
    <col min="7173" max="7173" width="10.140625" style="2" customWidth="1"/>
    <col min="7174" max="7174" width="9" style="2"/>
    <col min="7175" max="7175" width="8.140625" style="2" customWidth="1"/>
    <col min="7176" max="7420" width="9" style="2"/>
    <col min="7421" max="7421" width="12.140625" style="2" customWidth="1"/>
    <col min="7422" max="7422" width="10.140625" style="2" bestFit="1" customWidth="1"/>
    <col min="7423" max="7423" width="10" style="2" customWidth="1"/>
    <col min="7424" max="7424" width="7.140625" style="2" bestFit="1" customWidth="1"/>
    <col min="7425" max="7425" width="15.5703125" style="2" customWidth="1"/>
    <col min="7426" max="7426" width="9" style="2"/>
    <col min="7427" max="7427" width="8" style="2" bestFit="1" customWidth="1"/>
    <col min="7428" max="7428" width="12.5703125" style="2" customWidth="1"/>
    <col min="7429" max="7429" width="10.140625" style="2" customWidth="1"/>
    <col min="7430" max="7430" width="9" style="2"/>
    <col min="7431" max="7431" width="8.140625" style="2" customWidth="1"/>
    <col min="7432" max="7676" width="9" style="2"/>
    <col min="7677" max="7677" width="12.140625" style="2" customWidth="1"/>
    <col min="7678" max="7678" width="10.140625" style="2" bestFit="1" customWidth="1"/>
    <col min="7679" max="7679" width="10" style="2" customWidth="1"/>
    <col min="7680" max="7680" width="7.140625" style="2" bestFit="1" customWidth="1"/>
    <col min="7681" max="7681" width="15.5703125" style="2" customWidth="1"/>
    <col min="7682" max="7682" width="9" style="2"/>
    <col min="7683" max="7683" width="8" style="2" bestFit="1" customWidth="1"/>
    <col min="7684" max="7684" width="12.5703125" style="2" customWidth="1"/>
    <col min="7685" max="7685" width="10.140625" style="2" customWidth="1"/>
    <col min="7686" max="7686" width="9" style="2"/>
    <col min="7687" max="7687" width="8.140625" style="2" customWidth="1"/>
    <col min="7688" max="7932" width="9" style="2"/>
    <col min="7933" max="7933" width="12.140625" style="2" customWidth="1"/>
    <col min="7934" max="7934" width="10.140625" style="2" bestFit="1" customWidth="1"/>
    <col min="7935" max="7935" width="10" style="2" customWidth="1"/>
    <col min="7936" max="7936" width="7.140625" style="2" bestFit="1" customWidth="1"/>
    <col min="7937" max="7937" width="15.5703125" style="2" customWidth="1"/>
    <col min="7938" max="7938" width="9" style="2"/>
    <col min="7939" max="7939" width="8" style="2" bestFit="1" customWidth="1"/>
    <col min="7940" max="7940" width="12.5703125" style="2" customWidth="1"/>
    <col min="7941" max="7941" width="10.140625" style="2" customWidth="1"/>
    <col min="7942" max="7942" width="9" style="2"/>
    <col min="7943" max="7943" width="8.140625" style="2" customWidth="1"/>
    <col min="7944" max="8188" width="9" style="2"/>
    <col min="8189" max="8189" width="12.140625" style="2" customWidth="1"/>
    <col min="8190" max="8190" width="10.140625" style="2" bestFit="1" customWidth="1"/>
    <col min="8191" max="8191" width="10" style="2" customWidth="1"/>
    <col min="8192" max="8192" width="7.140625" style="2" bestFit="1" customWidth="1"/>
    <col min="8193" max="8193" width="15.5703125" style="2" customWidth="1"/>
    <col min="8194" max="8194" width="9" style="2"/>
    <col min="8195" max="8195" width="8" style="2" bestFit="1" customWidth="1"/>
    <col min="8196" max="8196" width="12.5703125" style="2" customWidth="1"/>
    <col min="8197" max="8197" width="10.140625" style="2" customWidth="1"/>
    <col min="8198" max="8198" width="9" style="2"/>
    <col min="8199" max="8199" width="8.140625" style="2" customWidth="1"/>
    <col min="8200" max="8444" width="9" style="2"/>
    <col min="8445" max="8445" width="12.140625" style="2" customWidth="1"/>
    <col min="8446" max="8446" width="10.140625" style="2" bestFit="1" customWidth="1"/>
    <col min="8447" max="8447" width="10" style="2" customWidth="1"/>
    <col min="8448" max="8448" width="7.140625" style="2" bestFit="1" customWidth="1"/>
    <col min="8449" max="8449" width="15.5703125" style="2" customWidth="1"/>
    <col min="8450" max="8450" width="9" style="2"/>
    <col min="8451" max="8451" width="8" style="2" bestFit="1" customWidth="1"/>
    <col min="8452" max="8452" width="12.5703125" style="2" customWidth="1"/>
    <col min="8453" max="8453" width="10.140625" style="2" customWidth="1"/>
    <col min="8454" max="8454" width="9" style="2"/>
    <col min="8455" max="8455" width="8.140625" style="2" customWidth="1"/>
    <col min="8456" max="8700" width="9" style="2"/>
    <col min="8701" max="8701" width="12.140625" style="2" customWidth="1"/>
    <col min="8702" max="8702" width="10.140625" style="2" bestFit="1" customWidth="1"/>
    <col min="8703" max="8703" width="10" style="2" customWidth="1"/>
    <col min="8704" max="8704" width="7.140625" style="2" bestFit="1" customWidth="1"/>
    <col min="8705" max="8705" width="15.5703125" style="2" customWidth="1"/>
    <col min="8706" max="8706" width="9" style="2"/>
    <col min="8707" max="8707" width="8" style="2" bestFit="1" customWidth="1"/>
    <col min="8708" max="8708" width="12.5703125" style="2" customWidth="1"/>
    <col min="8709" max="8709" width="10.140625" style="2" customWidth="1"/>
    <col min="8710" max="8710" width="9" style="2"/>
    <col min="8711" max="8711" width="8.140625" style="2" customWidth="1"/>
    <col min="8712" max="8956" width="9" style="2"/>
    <col min="8957" max="8957" width="12.140625" style="2" customWidth="1"/>
    <col min="8958" max="8958" width="10.140625" style="2" bestFit="1" customWidth="1"/>
    <col min="8959" max="8959" width="10" style="2" customWidth="1"/>
    <col min="8960" max="8960" width="7.140625" style="2" bestFit="1" customWidth="1"/>
    <col min="8961" max="8961" width="15.5703125" style="2" customWidth="1"/>
    <col min="8962" max="8962" width="9" style="2"/>
    <col min="8963" max="8963" width="8" style="2" bestFit="1" customWidth="1"/>
    <col min="8964" max="8964" width="12.5703125" style="2" customWidth="1"/>
    <col min="8965" max="8965" width="10.140625" style="2" customWidth="1"/>
    <col min="8966" max="8966" width="9" style="2"/>
    <col min="8967" max="8967" width="8.140625" style="2" customWidth="1"/>
    <col min="8968" max="9212" width="9" style="2"/>
    <col min="9213" max="9213" width="12.140625" style="2" customWidth="1"/>
    <col min="9214" max="9214" width="10.140625" style="2" bestFit="1" customWidth="1"/>
    <col min="9215" max="9215" width="10" style="2" customWidth="1"/>
    <col min="9216" max="9216" width="7.140625" style="2" bestFit="1" customWidth="1"/>
    <col min="9217" max="9217" width="15.5703125" style="2" customWidth="1"/>
    <col min="9218" max="9218" width="9" style="2"/>
    <col min="9219" max="9219" width="8" style="2" bestFit="1" customWidth="1"/>
    <col min="9220" max="9220" width="12.5703125" style="2" customWidth="1"/>
    <col min="9221" max="9221" width="10.140625" style="2" customWidth="1"/>
    <col min="9222" max="9222" width="9" style="2"/>
    <col min="9223" max="9223" width="8.140625" style="2" customWidth="1"/>
    <col min="9224" max="9468" width="9" style="2"/>
    <col min="9469" max="9469" width="12.140625" style="2" customWidth="1"/>
    <col min="9470" max="9470" width="10.140625" style="2" bestFit="1" customWidth="1"/>
    <col min="9471" max="9471" width="10" style="2" customWidth="1"/>
    <col min="9472" max="9472" width="7.140625" style="2" bestFit="1" customWidth="1"/>
    <col min="9473" max="9473" width="15.5703125" style="2" customWidth="1"/>
    <col min="9474" max="9474" width="9" style="2"/>
    <col min="9475" max="9475" width="8" style="2" bestFit="1" customWidth="1"/>
    <col min="9476" max="9476" width="12.5703125" style="2" customWidth="1"/>
    <col min="9477" max="9477" width="10.140625" style="2" customWidth="1"/>
    <col min="9478" max="9478" width="9" style="2"/>
    <col min="9479" max="9479" width="8.140625" style="2" customWidth="1"/>
    <col min="9480" max="9724" width="9" style="2"/>
    <col min="9725" max="9725" width="12.140625" style="2" customWidth="1"/>
    <col min="9726" max="9726" width="10.140625" style="2" bestFit="1" customWidth="1"/>
    <col min="9727" max="9727" width="10" style="2" customWidth="1"/>
    <col min="9728" max="9728" width="7.140625" style="2" bestFit="1" customWidth="1"/>
    <col min="9729" max="9729" width="15.5703125" style="2" customWidth="1"/>
    <col min="9730" max="9730" width="9" style="2"/>
    <col min="9731" max="9731" width="8" style="2" bestFit="1" customWidth="1"/>
    <col min="9732" max="9732" width="12.5703125" style="2" customWidth="1"/>
    <col min="9733" max="9733" width="10.140625" style="2" customWidth="1"/>
    <col min="9734" max="9734" width="9" style="2"/>
    <col min="9735" max="9735" width="8.140625" style="2" customWidth="1"/>
    <col min="9736" max="9980" width="9" style="2"/>
    <col min="9981" max="9981" width="12.140625" style="2" customWidth="1"/>
    <col min="9982" max="9982" width="10.140625" style="2" bestFit="1" customWidth="1"/>
    <col min="9983" max="9983" width="10" style="2" customWidth="1"/>
    <col min="9984" max="9984" width="7.140625" style="2" bestFit="1" customWidth="1"/>
    <col min="9985" max="9985" width="15.5703125" style="2" customWidth="1"/>
    <col min="9986" max="9986" width="9" style="2"/>
    <col min="9987" max="9987" width="8" style="2" bestFit="1" customWidth="1"/>
    <col min="9988" max="9988" width="12.5703125" style="2" customWidth="1"/>
    <col min="9989" max="9989" width="10.140625" style="2" customWidth="1"/>
    <col min="9990" max="9990" width="9" style="2"/>
    <col min="9991" max="9991" width="8.140625" style="2" customWidth="1"/>
    <col min="9992" max="10236" width="9" style="2"/>
    <col min="10237" max="10237" width="12.140625" style="2" customWidth="1"/>
    <col min="10238" max="10238" width="10.140625" style="2" bestFit="1" customWidth="1"/>
    <col min="10239" max="10239" width="10" style="2" customWidth="1"/>
    <col min="10240" max="10240" width="7.140625" style="2" bestFit="1" customWidth="1"/>
    <col min="10241" max="10241" width="15.5703125" style="2" customWidth="1"/>
    <col min="10242" max="10242" width="9" style="2"/>
    <col min="10243" max="10243" width="8" style="2" bestFit="1" customWidth="1"/>
    <col min="10244" max="10244" width="12.5703125" style="2" customWidth="1"/>
    <col min="10245" max="10245" width="10.140625" style="2" customWidth="1"/>
    <col min="10246" max="10246" width="9" style="2"/>
    <col min="10247" max="10247" width="8.140625" style="2" customWidth="1"/>
    <col min="10248" max="10492" width="9" style="2"/>
    <col min="10493" max="10493" width="12.140625" style="2" customWidth="1"/>
    <col min="10494" max="10494" width="10.140625" style="2" bestFit="1" customWidth="1"/>
    <col min="10495" max="10495" width="10" style="2" customWidth="1"/>
    <col min="10496" max="10496" width="7.140625" style="2" bestFit="1" customWidth="1"/>
    <col min="10497" max="10497" width="15.5703125" style="2" customWidth="1"/>
    <col min="10498" max="10498" width="9" style="2"/>
    <col min="10499" max="10499" width="8" style="2" bestFit="1" customWidth="1"/>
    <col min="10500" max="10500" width="12.5703125" style="2" customWidth="1"/>
    <col min="10501" max="10501" width="10.140625" style="2" customWidth="1"/>
    <col min="10502" max="10502" width="9" style="2"/>
    <col min="10503" max="10503" width="8.140625" style="2" customWidth="1"/>
    <col min="10504" max="10748" width="9" style="2"/>
    <col min="10749" max="10749" width="12.140625" style="2" customWidth="1"/>
    <col min="10750" max="10750" width="10.140625" style="2" bestFit="1" customWidth="1"/>
    <col min="10751" max="10751" width="10" style="2" customWidth="1"/>
    <col min="10752" max="10752" width="7.140625" style="2" bestFit="1" customWidth="1"/>
    <col min="10753" max="10753" width="15.5703125" style="2" customWidth="1"/>
    <col min="10754" max="10754" width="9" style="2"/>
    <col min="10755" max="10755" width="8" style="2" bestFit="1" customWidth="1"/>
    <col min="10756" max="10756" width="12.5703125" style="2" customWidth="1"/>
    <col min="10757" max="10757" width="10.140625" style="2" customWidth="1"/>
    <col min="10758" max="10758" width="9" style="2"/>
    <col min="10759" max="10759" width="8.140625" style="2" customWidth="1"/>
    <col min="10760" max="11004" width="9" style="2"/>
    <col min="11005" max="11005" width="12.140625" style="2" customWidth="1"/>
    <col min="11006" max="11006" width="10.140625" style="2" bestFit="1" customWidth="1"/>
    <col min="11007" max="11007" width="10" style="2" customWidth="1"/>
    <col min="11008" max="11008" width="7.140625" style="2" bestFit="1" customWidth="1"/>
    <col min="11009" max="11009" width="15.5703125" style="2" customWidth="1"/>
    <col min="11010" max="11010" width="9" style="2"/>
    <col min="11011" max="11011" width="8" style="2" bestFit="1" customWidth="1"/>
    <col min="11012" max="11012" width="12.5703125" style="2" customWidth="1"/>
    <col min="11013" max="11013" width="10.140625" style="2" customWidth="1"/>
    <col min="11014" max="11014" width="9" style="2"/>
    <col min="11015" max="11015" width="8.140625" style="2" customWidth="1"/>
    <col min="11016" max="11260" width="9" style="2"/>
    <col min="11261" max="11261" width="12.140625" style="2" customWidth="1"/>
    <col min="11262" max="11262" width="10.140625" style="2" bestFit="1" customWidth="1"/>
    <col min="11263" max="11263" width="10" style="2" customWidth="1"/>
    <col min="11264" max="11264" width="7.140625" style="2" bestFit="1" customWidth="1"/>
    <col min="11265" max="11265" width="15.5703125" style="2" customWidth="1"/>
    <col min="11266" max="11266" width="9" style="2"/>
    <col min="11267" max="11267" width="8" style="2" bestFit="1" customWidth="1"/>
    <col min="11268" max="11268" width="12.5703125" style="2" customWidth="1"/>
    <col min="11269" max="11269" width="10.140625" style="2" customWidth="1"/>
    <col min="11270" max="11270" width="9" style="2"/>
    <col min="11271" max="11271" width="8.140625" style="2" customWidth="1"/>
    <col min="11272" max="11516" width="9" style="2"/>
    <col min="11517" max="11517" width="12.140625" style="2" customWidth="1"/>
    <col min="11518" max="11518" width="10.140625" style="2" bestFit="1" customWidth="1"/>
    <col min="11519" max="11519" width="10" style="2" customWidth="1"/>
    <col min="11520" max="11520" width="7.140625" style="2" bestFit="1" customWidth="1"/>
    <col min="11521" max="11521" width="15.5703125" style="2" customWidth="1"/>
    <col min="11522" max="11522" width="9" style="2"/>
    <col min="11523" max="11523" width="8" style="2" bestFit="1" customWidth="1"/>
    <col min="11524" max="11524" width="12.5703125" style="2" customWidth="1"/>
    <col min="11525" max="11525" width="10.140625" style="2" customWidth="1"/>
    <col min="11526" max="11526" width="9" style="2"/>
    <col min="11527" max="11527" width="8.140625" style="2" customWidth="1"/>
    <col min="11528" max="11772" width="9" style="2"/>
    <col min="11773" max="11773" width="12.140625" style="2" customWidth="1"/>
    <col min="11774" max="11774" width="10.140625" style="2" bestFit="1" customWidth="1"/>
    <col min="11775" max="11775" width="10" style="2" customWidth="1"/>
    <col min="11776" max="11776" width="7.140625" style="2" bestFit="1" customWidth="1"/>
    <col min="11777" max="11777" width="15.5703125" style="2" customWidth="1"/>
    <col min="11778" max="11778" width="9" style="2"/>
    <col min="11779" max="11779" width="8" style="2" bestFit="1" customWidth="1"/>
    <col min="11780" max="11780" width="12.5703125" style="2" customWidth="1"/>
    <col min="11781" max="11781" width="10.140625" style="2" customWidth="1"/>
    <col min="11782" max="11782" width="9" style="2"/>
    <col min="11783" max="11783" width="8.140625" style="2" customWidth="1"/>
    <col min="11784" max="12028" width="9" style="2"/>
    <col min="12029" max="12029" width="12.140625" style="2" customWidth="1"/>
    <col min="12030" max="12030" width="10.140625" style="2" bestFit="1" customWidth="1"/>
    <col min="12031" max="12031" width="10" style="2" customWidth="1"/>
    <col min="12032" max="12032" width="7.140625" style="2" bestFit="1" customWidth="1"/>
    <col min="12033" max="12033" width="15.5703125" style="2" customWidth="1"/>
    <col min="12034" max="12034" width="9" style="2"/>
    <col min="12035" max="12035" width="8" style="2" bestFit="1" customWidth="1"/>
    <col min="12036" max="12036" width="12.5703125" style="2" customWidth="1"/>
    <col min="12037" max="12037" width="10.140625" style="2" customWidth="1"/>
    <col min="12038" max="12038" width="9" style="2"/>
    <col min="12039" max="12039" width="8.140625" style="2" customWidth="1"/>
    <col min="12040" max="12284" width="9" style="2"/>
    <col min="12285" max="12285" width="12.140625" style="2" customWidth="1"/>
    <col min="12286" max="12286" width="10.140625" style="2" bestFit="1" customWidth="1"/>
    <col min="12287" max="12287" width="10" style="2" customWidth="1"/>
    <col min="12288" max="12288" width="7.140625" style="2" bestFit="1" customWidth="1"/>
    <col min="12289" max="12289" width="15.5703125" style="2" customWidth="1"/>
    <col min="12290" max="12290" width="9" style="2"/>
    <col min="12291" max="12291" width="8" style="2" bestFit="1" customWidth="1"/>
    <col min="12292" max="12292" width="12.5703125" style="2" customWidth="1"/>
    <col min="12293" max="12293" width="10.140625" style="2" customWidth="1"/>
    <col min="12294" max="12294" width="9" style="2"/>
    <col min="12295" max="12295" width="8.140625" style="2" customWidth="1"/>
    <col min="12296" max="12540" width="9" style="2"/>
    <col min="12541" max="12541" width="12.140625" style="2" customWidth="1"/>
    <col min="12542" max="12542" width="10.140625" style="2" bestFit="1" customWidth="1"/>
    <col min="12543" max="12543" width="10" style="2" customWidth="1"/>
    <col min="12544" max="12544" width="7.140625" style="2" bestFit="1" customWidth="1"/>
    <col min="12545" max="12545" width="15.5703125" style="2" customWidth="1"/>
    <col min="12546" max="12546" width="9" style="2"/>
    <col min="12547" max="12547" width="8" style="2" bestFit="1" customWidth="1"/>
    <col min="12548" max="12548" width="12.5703125" style="2" customWidth="1"/>
    <col min="12549" max="12549" width="10.140625" style="2" customWidth="1"/>
    <col min="12550" max="12550" width="9" style="2"/>
    <col min="12551" max="12551" width="8.140625" style="2" customWidth="1"/>
    <col min="12552" max="12796" width="9" style="2"/>
    <col min="12797" max="12797" width="12.140625" style="2" customWidth="1"/>
    <col min="12798" max="12798" width="10.140625" style="2" bestFit="1" customWidth="1"/>
    <col min="12799" max="12799" width="10" style="2" customWidth="1"/>
    <col min="12800" max="12800" width="7.140625" style="2" bestFit="1" customWidth="1"/>
    <col min="12801" max="12801" width="15.5703125" style="2" customWidth="1"/>
    <col min="12802" max="12802" width="9" style="2"/>
    <col min="12803" max="12803" width="8" style="2" bestFit="1" customWidth="1"/>
    <col min="12804" max="12804" width="12.5703125" style="2" customWidth="1"/>
    <col min="12805" max="12805" width="10.140625" style="2" customWidth="1"/>
    <col min="12806" max="12806" width="9" style="2"/>
    <col min="12807" max="12807" width="8.140625" style="2" customWidth="1"/>
    <col min="12808" max="13052" width="9" style="2"/>
    <col min="13053" max="13053" width="12.140625" style="2" customWidth="1"/>
    <col min="13054" max="13054" width="10.140625" style="2" bestFit="1" customWidth="1"/>
    <col min="13055" max="13055" width="10" style="2" customWidth="1"/>
    <col min="13056" max="13056" width="7.140625" style="2" bestFit="1" customWidth="1"/>
    <col min="13057" max="13057" width="15.5703125" style="2" customWidth="1"/>
    <col min="13058" max="13058" width="9" style="2"/>
    <col min="13059" max="13059" width="8" style="2" bestFit="1" customWidth="1"/>
    <col min="13060" max="13060" width="12.5703125" style="2" customWidth="1"/>
    <col min="13061" max="13061" width="10.140625" style="2" customWidth="1"/>
    <col min="13062" max="13062" width="9" style="2"/>
    <col min="13063" max="13063" width="8.140625" style="2" customWidth="1"/>
    <col min="13064" max="13308" width="9" style="2"/>
    <col min="13309" max="13309" width="12.140625" style="2" customWidth="1"/>
    <col min="13310" max="13310" width="10.140625" style="2" bestFit="1" customWidth="1"/>
    <col min="13311" max="13311" width="10" style="2" customWidth="1"/>
    <col min="13312" max="13312" width="7.140625" style="2" bestFit="1" customWidth="1"/>
    <col min="13313" max="13313" width="15.5703125" style="2" customWidth="1"/>
    <col min="13314" max="13314" width="9" style="2"/>
    <col min="13315" max="13315" width="8" style="2" bestFit="1" customWidth="1"/>
    <col min="13316" max="13316" width="12.5703125" style="2" customWidth="1"/>
    <col min="13317" max="13317" width="10.140625" style="2" customWidth="1"/>
    <col min="13318" max="13318" width="9" style="2"/>
    <col min="13319" max="13319" width="8.140625" style="2" customWidth="1"/>
    <col min="13320" max="13564" width="9" style="2"/>
    <col min="13565" max="13565" width="12.140625" style="2" customWidth="1"/>
    <col min="13566" max="13566" width="10.140625" style="2" bestFit="1" customWidth="1"/>
    <col min="13567" max="13567" width="10" style="2" customWidth="1"/>
    <col min="13568" max="13568" width="7.140625" style="2" bestFit="1" customWidth="1"/>
    <col min="13569" max="13569" width="15.5703125" style="2" customWidth="1"/>
    <col min="13570" max="13570" width="9" style="2"/>
    <col min="13571" max="13571" width="8" style="2" bestFit="1" customWidth="1"/>
    <col min="13572" max="13572" width="12.5703125" style="2" customWidth="1"/>
    <col min="13573" max="13573" width="10.140625" style="2" customWidth="1"/>
    <col min="13574" max="13574" width="9" style="2"/>
    <col min="13575" max="13575" width="8.140625" style="2" customWidth="1"/>
    <col min="13576" max="13820" width="9" style="2"/>
    <col min="13821" max="13821" width="12.140625" style="2" customWidth="1"/>
    <col min="13822" max="13822" width="10.140625" style="2" bestFit="1" customWidth="1"/>
    <col min="13823" max="13823" width="10" style="2" customWidth="1"/>
    <col min="13824" max="13824" width="7.140625" style="2" bestFit="1" customWidth="1"/>
    <col min="13825" max="13825" width="15.5703125" style="2" customWidth="1"/>
    <col min="13826" max="13826" width="9" style="2"/>
    <col min="13827" max="13827" width="8" style="2" bestFit="1" customWidth="1"/>
    <col min="13828" max="13828" width="12.5703125" style="2" customWidth="1"/>
    <col min="13829" max="13829" width="10.140625" style="2" customWidth="1"/>
    <col min="13830" max="13830" width="9" style="2"/>
    <col min="13831" max="13831" width="8.140625" style="2" customWidth="1"/>
    <col min="13832" max="14076" width="9" style="2"/>
    <col min="14077" max="14077" width="12.140625" style="2" customWidth="1"/>
    <col min="14078" max="14078" width="10.140625" style="2" bestFit="1" customWidth="1"/>
    <col min="14079" max="14079" width="10" style="2" customWidth="1"/>
    <col min="14080" max="14080" width="7.140625" style="2" bestFit="1" customWidth="1"/>
    <col min="14081" max="14081" width="15.5703125" style="2" customWidth="1"/>
    <col min="14082" max="14082" width="9" style="2"/>
    <col min="14083" max="14083" width="8" style="2" bestFit="1" customWidth="1"/>
    <col min="14084" max="14084" width="12.5703125" style="2" customWidth="1"/>
    <col min="14085" max="14085" width="10.140625" style="2" customWidth="1"/>
    <col min="14086" max="14086" width="9" style="2"/>
    <col min="14087" max="14087" width="8.140625" style="2" customWidth="1"/>
    <col min="14088" max="14332" width="9" style="2"/>
    <col min="14333" max="14333" width="12.140625" style="2" customWidth="1"/>
    <col min="14334" max="14334" width="10.140625" style="2" bestFit="1" customWidth="1"/>
    <col min="14335" max="14335" width="10" style="2" customWidth="1"/>
    <col min="14336" max="14336" width="7.140625" style="2" bestFit="1" customWidth="1"/>
    <col min="14337" max="14337" width="15.5703125" style="2" customWidth="1"/>
    <col min="14338" max="14338" width="9" style="2"/>
    <col min="14339" max="14339" width="8" style="2" bestFit="1" customWidth="1"/>
    <col min="14340" max="14340" width="12.5703125" style="2" customWidth="1"/>
    <col min="14341" max="14341" width="10.140625" style="2" customWidth="1"/>
    <col min="14342" max="14342" width="9" style="2"/>
    <col min="14343" max="14343" width="8.140625" style="2" customWidth="1"/>
    <col min="14344" max="14588" width="9" style="2"/>
    <col min="14589" max="14589" width="12.140625" style="2" customWidth="1"/>
    <col min="14590" max="14590" width="10.140625" style="2" bestFit="1" customWidth="1"/>
    <col min="14591" max="14591" width="10" style="2" customWidth="1"/>
    <col min="14592" max="14592" width="7.140625" style="2" bestFit="1" customWidth="1"/>
    <col min="14593" max="14593" width="15.5703125" style="2" customWidth="1"/>
    <col min="14594" max="14594" width="9" style="2"/>
    <col min="14595" max="14595" width="8" style="2" bestFit="1" customWidth="1"/>
    <col min="14596" max="14596" width="12.5703125" style="2" customWidth="1"/>
    <col min="14597" max="14597" width="10.140625" style="2" customWidth="1"/>
    <col min="14598" max="14598" width="9" style="2"/>
    <col min="14599" max="14599" width="8.140625" style="2" customWidth="1"/>
    <col min="14600" max="14844" width="9" style="2"/>
    <col min="14845" max="14845" width="12.140625" style="2" customWidth="1"/>
    <col min="14846" max="14846" width="10.140625" style="2" bestFit="1" customWidth="1"/>
    <col min="14847" max="14847" width="10" style="2" customWidth="1"/>
    <col min="14848" max="14848" width="7.140625" style="2" bestFit="1" customWidth="1"/>
    <col min="14849" max="14849" width="15.5703125" style="2" customWidth="1"/>
    <col min="14850" max="14850" width="9" style="2"/>
    <col min="14851" max="14851" width="8" style="2" bestFit="1" customWidth="1"/>
    <col min="14852" max="14852" width="12.5703125" style="2" customWidth="1"/>
    <col min="14853" max="14853" width="10.140625" style="2" customWidth="1"/>
    <col min="14854" max="14854" width="9" style="2"/>
    <col min="14855" max="14855" width="8.140625" style="2" customWidth="1"/>
    <col min="14856" max="15100" width="9" style="2"/>
    <col min="15101" max="15101" width="12.140625" style="2" customWidth="1"/>
    <col min="15102" max="15102" width="10.140625" style="2" bestFit="1" customWidth="1"/>
    <col min="15103" max="15103" width="10" style="2" customWidth="1"/>
    <col min="15104" max="15104" width="7.140625" style="2" bestFit="1" customWidth="1"/>
    <col min="15105" max="15105" width="15.5703125" style="2" customWidth="1"/>
    <col min="15106" max="15106" width="9" style="2"/>
    <col min="15107" max="15107" width="8" style="2" bestFit="1" customWidth="1"/>
    <col min="15108" max="15108" width="12.5703125" style="2" customWidth="1"/>
    <col min="15109" max="15109" width="10.140625" style="2" customWidth="1"/>
    <col min="15110" max="15110" width="9" style="2"/>
    <col min="15111" max="15111" width="8.140625" style="2" customWidth="1"/>
    <col min="15112" max="15356" width="9" style="2"/>
    <col min="15357" max="15357" width="12.140625" style="2" customWidth="1"/>
    <col min="15358" max="15358" width="10.140625" style="2" bestFit="1" customWidth="1"/>
    <col min="15359" max="15359" width="10" style="2" customWidth="1"/>
    <col min="15360" max="15360" width="7.140625" style="2" bestFit="1" customWidth="1"/>
    <col min="15361" max="15361" width="15.5703125" style="2" customWidth="1"/>
    <col min="15362" max="15362" width="9" style="2"/>
    <col min="15363" max="15363" width="8" style="2" bestFit="1" customWidth="1"/>
    <col min="15364" max="15364" width="12.5703125" style="2" customWidth="1"/>
    <col min="15365" max="15365" width="10.140625" style="2" customWidth="1"/>
    <col min="15366" max="15366" width="9" style="2"/>
    <col min="15367" max="15367" width="8.140625" style="2" customWidth="1"/>
    <col min="15368" max="15612" width="9" style="2"/>
    <col min="15613" max="15613" width="12.140625" style="2" customWidth="1"/>
    <col min="15614" max="15614" width="10.140625" style="2" bestFit="1" customWidth="1"/>
    <col min="15615" max="15615" width="10" style="2" customWidth="1"/>
    <col min="15616" max="15616" width="7.140625" style="2" bestFit="1" customWidth="1"/>
    <col min="15617" max="15617" width="15.5703125" style="2" customWidth="1"/>
    <col min="15618" max="15618" width="9" style="2"/>
    <col min="15619" max="15619" width="8" style="2" bestFit="1" customWidth="1"/>
    <col min="15620" max="15620" width="12.5703125" style="2" customWidth="1"/>
    <col min="15621" max="15621" width="10.140625" style="2" customWidth="1"/>
    <col min="15622" max="15622" width="9" style="2"/>
    <col min="15623" max="15623" width="8.140625" style="2" customWidth="1"/>
    <col min="15624" max="15868" width="9" style="2"/>
    <col min="15869" max="15869" width="12.140625" style="2" customWidth="1"/>
    <col min="15870" max="15870" width="10.140625" style="2" bestFit="1" customWidth="1"/>
    <col min="15871" max="15871" width="10" style="2" customWidth="1"/>
    <col min="15872" max="15872" width="7.140625" style="2" bestFit="1" customWidth="1"/>
    <col min="15873" max="15873" width="15.5703125" style="2" customWidth="1"/>
    <col min="15874" max="15874" width="9" style="2"/>
    <col min="15875" max="15875" width="8" style="2" bestFit="1" customWidth="1"/>
    <col min="15876" max="15876" width="12.5703125" style="2" customWidth="1"/>
    <col min="15877" max="15877" width="10.140625" style="2" customWidth="1"/>
    <col min="15878" max="15878" width="9" style="2"/>
    <col min="15879" max="15879" width="8.140625" style="2" customWidth="1"/>
    <col min="15880" max="16124" width="9" style="2"/>
    <col min="16125" max="16125" width="12.140625" style="2" customWidth="1"/>
    <col min="16126" max="16126" width="10.140625" style="2" bestFit="1" customWidth="1"/>
    <col min="16127" max="16127" width="10" style="2" customWidth="1"/>
    <col min="16128" max="16128" width="7.140625" style="2" bestFit="1" customWidth="1"/>
    <col min="16129" max="16129" width="15.5703125" style="2" customWidth="1"/>
    <col min="16130" max="16130" width="9" style="2"/>
    <col min="16131" max="16131" width="8" style="2" bestFit="1" customWidth="1"/>
    <col min="16132" max="16132" width="12.5703125" style="2" customWidth="1"/>
    <col min="16133" max="16133" width="10.140625" style="2" customWidth="1"/>
    <col min="16134" max="16134" width="9" style="2"/>
    <col min="16135" max="16135" width="8.140625" style="2" customWidth="1"/>
    <col min="16136" max="16384" width="9" style="2"/>
  </cols>
  <sheetData>
    <row r="1" spans="1:9" ht="45" customHeight="1">
      <c r="A1" s="13" t="s">
        <v>608</v>
      </c>
    </row>
    <row r="2" spans="1:9" ht="20.25" customHeight="1">
      <c r="A2" s="3" t="s">
        <v>28</v>
      </c>
    </row>
    <row r="3" spans="1:9" ht="20.25" customHeight="1">
      <c r="A3" s="3" t="s">
        <v>272</v>
      </c>
    </row>
    <row r="4" spans="1:9" ht="47.25">
      <c r="A4" s="181" t="s">
        <v>93</v>
      </c>
      <c r="B4" s="68" t="s">
        <v>55</v>
      </c>
      <c r="C4" s="66" t="s">
        <v>131</v>
      </c>
      <c r="D4" s="66" t="s">
        <v>56</v>
      </c>
      <c r="E4" s="66" t="s">
        <v>57</v>
      </c>
      <c r="F4" s="66" t="s">
        <v>44</v>
      </c>
      <c r="G4" s="66" t="s">
        <v>58</v>
      </c>
      <c r="H4" s="66" t="s">
        <v>610</v>
      </c>
      <c r="I4" s="134"/>
    </row>
    <row r="5" spans="1:9" ht="20.25" customHeight="1">
      <c r="A5" s="132" t="s">
        <v>418</v>
      </c>
      <c r="B5" s="206">
        <v>39.479999999999997</v>
      </c>
      <c r="C5" s="206">
        <v>41.64</v>
      </c>
      <c r="D5" s="206">
        <v>39.04</v>
      </c>
      <c r="E5" s="206">
        <v>0</v>
      </c>
      <c r="F5" s="206">
        <v>39.22</v>
      </c>
      <c r="G5" s="206">
        <v>39.25</v>
      </c>
      <c r="H5" s="228">
        <v>39.299999999999997</v>
      </c>
    </row>
    <row r="6" spans="1:9" ht="20.25" customHeight="1">
      <c r="A6" s="133" t="s">
        <v>419</v>
      </c>
      <c r="B6" s="206">
        <v>39.49</v>
      </c>
      <c r="C6" s="206">
        <v>41.87</v>
      </c>
      <c r="D6" s="206">
        <v>39.159999999999997</v>
      </c>
      <c r="E6" s="206">
        <v>0</v>
      </c>
      <c r="F6" s="206">
        <v>39.450000000000003</v>
      </c>
      <c r="G6" s="206">
        <v>39.5</v>
      </c>
      <c r="H6" s="229">
        <v>39.380000000000003</v>
      </c>
    </row>
    <row r="7" spans="1:9" ht="20.25" customHeight="1">
      <c r="A7" s="133" t="s">
        <v>420</v>
      </c>
      <c r="B7" s="206">
        <v>39.64</v>
      </c>
      <c r="C7" s="206">
        <v>41.99</v>
      </c>
      <c r="D7" s="206">
        <v>39.64</v>
      </c>
      <c r="E7" s="206">
        <v>0</v>
      </c>
      <c r="F7" s="206">
        <v>39.56</v>
      </c>
      <c r="G7" s="206">
        <v>39.54</v>
      </c>
      <c r="H7" s="229">
        <v>39.5</v>
      </c>
    </row>
    <row r="8" spans="1:9" ht="20.25" customHeight="1">
      <c r="A8" s="133" t="s">
        <v>421</v>
      </c>
      <c r="B8" s="206">
        <v>39.53</v>
      </c>
      <c r="C8" s="206">
        <v>41.94</v>
      </c>
      <c r="D8" s="206">
        <v>39.28</v>
      </c>
      <c r="E8" s="206">
        <v>0</v>
      </c>
      <c r="F8" s="206">
        <v>39.630000000000003</v>
      </c>
      <c r="G8" s="206">
        <v>39.729999999999997</v>
      </c>
      <c r="H8" s="229">
        <v>39.46</v>
      </c>
    </row>
    <row r="9" spans="1:9" ht="20.25" customHeight="1">
      <c r="A9" s="133" t="s">
        <v>422</v>
      </c>
      <c r="B9" s="206">
        <v>39.72</v>
      </c>
      <c r="C9" s="206">
        <v>42.1</v>
      </c>
      <c r="D9" s="206">
        <v>39.65</v>
      </c>
      <c r="E9" s="206">
        <v>0</v>
      </c>
      <c r="F9" s="206">
        <v>39.93</v>
      </c>
      <c r="G9" s="206">
        <v>40.18</v>
      </c>
      <c r="H9" s="229">
        <v>39.64</v>
      </c>
    </row>
    <row r="10" spans="1:9" ht="20.25" customHeight="1">
      <c r="A10" s="133" t="s">
        <v>423</v>
      </c>
      <c r="B10" s="206">
        <v>39.68</v>
      </c>
      <c r="C10" s="206">
        <v>41.4</v>
      </c>
      <c r="D10" s="206">
        <v>39.53</v>
      </c>
      <c r="E10" s="206">
        <v>0</v>
      </c>
      <c r="F10" s="206">
        <v>39.71</v>
      </c>
      <c r="G10" s="206">
        <v>40</v>
      </c>
      <c r="H10" s="229">
        <v>39.590000000000003</v>
      </c>
    </row>
    <row r="11" spans="1:9" ht="20.25" customHeight="1">
      <c r="A11" s="133" t="s">
        <v>424</v>
      </c>
      <c r="B11" s="206">
        <v>39.94</v>
      </c>
      <c r="C11" s="206">
        <v>41.57</v>
      </c>
      <c r="D11" s="206">
        <v>39.97</v>
      </c>
      <c r="E11" s="206">
        <v>0</v>
      </c>
      <c r="F11" s="206">
        <v>39.96</v>
      </c>
      <c r="G11" s="206">
        <v>39.950000000000003</v>
      </c>
      <c r="H11" s="229">
        <v>39.83</v>
      </c>
    </row>
    <row r="12" spans="1:9" ht="20.25" customHeight="1">
      <c r="A12" s="133" t="s">
        <v>425</v>
      </c>
      <c r="B12" s="206">
        <v>39.880000000000003</v>
      </c>
      <c r="C12" s="206">
        <v>41.3</v>
      </c>
      <c r="D12" s="206">
        <v>39.770000000000003</v>
      </c>
      <c r="E12" s="206">
        <v>0</v>
      </c>
      <c r="F12" s="206">
        <v>39.85</v>
      </c>
      <c r="G12" s="206">
        <v>39.96</v>
      </c>
      <c r="H12" s="229">
        <v>39.79</v>
      </c>
    </row>
    <row r="13" spans="1:9" ht="20.25" customHeight="1">
      <c r="A13" s="133" t="s">
        <v>426</v>
      </c>
      <c r="B13" s="206">
        <v>39.39</v>
      </c>
      <c r="C13" s="206">
        <v>41.72</v>
      </c>
      <c r="D13" s="206">
        <v>39.659999999999997</v>
      </c>
      <c r="E13" s="206">
        <v>0</v>
      </c>
      <c r="F13" s="206">
        <v>39.479999999999997</v>
      </c>
      <c r="G13" s="206">
        <v>39.24</v>
      </c>
      <c r="H13" s="229">
        <v>39.21</v>
      </c>
    </row>
    <row r="14" spans="1:9" ht="20.25" customHeight="1">
      <c r="A14" s="133" t="s">
        <v>427</v>
      </c>
      <c r="B14" s="206">
        <v>39.71</v>
      </c>
      <c r="C14" s="206">
        <v>41.53</v>
      </c>
      <c r="D14" s="206">
        <v>39.75</v>
      </c>
      <c r="E14" s="206">
        <v>0</v>
      </c>
      <c r="F14" s="206">
        <v>39.78</v>
      </c>
      <c r="G14" s="206">
        <v>39.81</v>
      </c>
      <c r="H14" s="229">
        <v>39.630000000000003</v>
      </c>
    </row>
    <row r="15" spans="1:9" ht="20.25" customHeight="1">
      <c r="A15" s="133" t="s">
        <v>428</v>
      </c>
      <c r="B15" s="206">
        <v>39.72</v>
      </c>
      <c r="C15" s="206">
        <v>41.71</v>
      </c>
      <c r="D15" s="206">
        <v>39.89</v>
      </c>
      <c r="E15" s="206">
        <v>0</v>
      </c>
      <c r="F15" s="206">
        <v>39.659999999999997</v>
      </c>
      <c r="G15" s="206">
        <v>39.590000000000003</v>
      </c>
      <c r="H15" s="229">
        <v>39.58</v>
      </c>
    </row>
    <row r="16" spans="1:9" ht="20.25" customHeight="1">
      <c r="A16" s="133" t="s">
        <v>429</v>
      </c>
      <c r="B16" s="206">
        <v>39.9</v>
      </c>
      <c r="C16" s="206">
        <v>42.82</v>
      </c>
      <c r="D16" s="206">
        <v>40.03</v>
      </c>
      <c r="E16" s="206">
        <v>0</v>
      </c>
      <c r="F16" s="206">
        <v>39.61</v>
      </c>
      <c r="G16" s="206">
        <v>39.51</v>
      </c>
      <c r="H16" s="229">
        <v>39.619999999999997</v>
      </c>
    </row>
    <row r="17" spans="1:8" ht="20.25" customHeight="1">
      <c r="A17" s="133" t="s">
        <v>430</v>
      </c>
      <c r="B17" s="206">
        <v>39.83</v>
      </c>
      <c r="C17" s="206">
        <v>41.98</v>
      </c>
      <c r="D17" s="206">
        <v>39.700000000000003</v>
      </c>
      <c r="E17" s="206">
        <v>0</v>
      </c>
      <c r="F17" s="206">
        <v>39.64</v>
      </c>
      <c r="G17" s="206">
        <v>39.61</v>
      </c>
      <c r="H17" s="229">
        <v>39.64</v>
      </c>
    </row>
    <row r="18" spans="1:8" ht="20.25" customHeight="1">
      <c r="A18" s="133" t="s">
        <v>431</v>
      </c>
      <c r="B18" s="206">
        <v>39.909999999999997</v>
      </c>
      <c r="C18" s="206">
        <v>48.74</v>
      </c>
      <c r="D18" s="206">
        <v>39.75</v>
      </c>
      <c r="E18" s="206">
        <v>0</v>
      </c>
      <c r="F18" s="206">
        <v>39.6</v>
      </c>
      <c r="G18" s="206">
        <v>39.56</v>
      </c>
      <c r="H18" s="229">
        <v>39.4</v>
      </c>
    </row>
    <row r="19" spans="1:8" ht="20.25" customHeight="1">
      <c r="A19" s="133" t="s">
        <v>432</v>
      </c>
      <c r="B19" s="206">
        <v>39.89</v>
      </c>
      <c r="C19" s="206">
        <v>42.01</v>
      </c>
      <c r="D19" s="206">
        <v>39.53</v>
      </c>
      <c r="E19" s="206">
        <v>0</v>
      </c>
      <c r="F19" s="206">
        <v>39.6</v>
      </c>
      <c r="G19" s="206">
        <v>39.61</v>
      </c>
      <c r="H19" s="229">
        <v>39.659999999999997</v>
      </c>
    </row>
    <row r="20" spans="1:8" ht="20.25" customHeight="1">
      <c r="A20" s="133" t="s">
        <v>433</v>
      </c>
      <c r="B20" s="206">
        <v>39.74</v>
      </c>
      <c r="C20" s="206">
        <v>41.69</v>
      </c>
      <c r="D20" s="206">
        <v>39.42</v>
      </c>
      <c r="E20" s="206">
        <v>0</v>
      </c>
      <c r="F20" s="206">
        <v>40.08</v>
      </c>
      <c r="G20" s="206">
        <v>40.58</v>
      </c>
      <c r="H20" s="229">
        <v>39.840000000000003</v>
      </c>
    </row>
    <row r="21" spans="1:8" ht="20.25" customHeight="1">
      <c r="A21" s="133" t="s">
        <v>434</v>
      </c>
      <c r="B21" s="206">
        <v>39.729999999999997</v>
      </c>
      <c r="C21" s="206">
        <v>42.74</v>
      </c>
      <c r="D21" s="206">
        <v>39.47</v>
      </c>
      <c r="E21" s="206">
        <v>0</v>
      </c>
      <c r="F21" s="206">
        <v>39.78</v>
      </c>
      <c r="G21" s="206">
        <v>40.14</v>
      </c>
      <c r="H21" s="229">
        <v>39.590000000000003</v>
      </c>
    </row>
    <row r="22" spans="1:8" ht="20.25" customHeight="1">
      <c r="A22" s="133" t="s">
        <v>435</v>
      </c>
      <c r="B22" s="206">
        <v>39.92</v>
      </c>
      <c r="C22" s="206">
        <v>42.63</v>
      </c>
      <c r="D22" s="206">
        <v>39.4</v>
      </c>
      <c r="E22" s="206">
        <v>0</v>
      </c>
      <c r="F22" s="206">
        <v>39.85</v>
      </c>
      <c r="G22" s="206">
        <v>40.86</v>
      </c>
      <c r="H22" s="229">
        <v>39.79</v>
      </c>
    </row>
    <row r="23" spans="1:8" ht="20.25" customHeight="1">
      <c r="A23" s="133" t="s">
        <v>436</v>
      </c>
      <c r="B23" s="206">
        <v>40.06</v>
      </c>
      <c r="C23" s="206">
        <v>42.19</v>
      </c>
      <c r="D23" s="206">
        <v>39.51</v>
      </c>
      <c r="E23" s="206">
        <v>0</v>
      </c>
      <c r="F23" s="206">
        <v>39.71</v>
      </c>
      <c r="G23" s="206">
        <v>39.880000000000003</v>
      </c>
      <c r="H23" s="229">
        <v>39.85</v>
      </c>
    </row>
    <row r="24" spans="1:8" ht="20.25" customHeight="1">
      <c r="A24" s="133" t="s">
        <v>437</v>
      </c>
      <c r="B24" s="206">
        <v>39.75</v>
      </c>
      <c r="C24" s="206">
        <v>41.83</v>
      </c>
      <c r="D24" s="206">
        <v>38.79</v>
      </c>
      <c r="E24" s="206">
        <v>0</v>
      </c>
      <c r="F24" s="206">
        <v>39.64</v>
      </c>
      <c r="G24" s="206">
        <v>39.96</v>
      </c>
      <c r="H24" s="229">
        <v>39.68</v>
      </c>
    </row>
    <row r="25" spans="1:8" ht="20.25" customHeight="1">
      <c r="A25" s="133" t="s">
        <v>438</v>
      </c>
      <c r="B25" s="206">
        <v>40.79</v>
      </c>
      <c r="C25" s="206">
        <v>41.96</v>
      </c>
      <c r="D25" s="206">
        <v>38.869999999999997</v>
      </c>
      <c r="E25" s="206">
        <v>0</v>
      </c>
      <c r="F25" s="206">
        <v>39.58</v>
      </c>
      <c r="G25" s="206">
        <v>39.89</v>
      </c>
      <c r="H25" s="229">
        <v>40.380000000000003</v>
      </c>
    </row>
    <row r="26" spans="1:8" ht="20.25" customHeight="1">
      <c r="A26" s="133" t="s">
        <v>439</v>
      </c>
      <c r="B26" s="206">
        <v>39.96</v>
      </c>
      <c r="C26" s="206">
        <v>41.95</v>
      </c>
      <c r="D26" s="206">
        <v>38.57</v>
      </c>
      <c r="E26" s="206">
        <v>0</v>
      </c>
      <c r="F26" s="206">
        <v>39.72</v>
      </c>
      <c r="G26" s="206">
        <v>40.28</v>
      </c>
      <c r="H26" s="229">
        <v>39.950000000000003</v>
      </c>
    </row>
    <row r="27" spans="1:8" ht="20.25" customHeight="1">
      <c r="A27" s="133" t="s">
        <v>440</v>
      </c>
      <c r="B27" s="206">
        <v>39.93</v>
      </c>
      <c r="C27" s="206">
        <v>42.17</v>
      </c>
      <c r="D27" s="206">
        <v>39.39</v>
      </c>
      <c r="E27" s="206">
        <v>0</v>
      </c>
      <c r="F27" s="206">
        <v>39.58</v>
      </c>
      <c r="G27" s="206">
        <v>39.619999999999997</v>
      </c>
      <c r="H27" s="229">
        <v>39.67</v>
      </c>
    </row>
    <row r="28" spans="1:8" ht="20.25" customHeight="1">
      <c r="A28" s="133" t="s">
        <v>441</v>
      </c>
      <c r="B28" s="206">
        <v>39.869999999999997</v>
      </c>
      <c r="C28" s="206">
        <v>42.66</v>
      </c>
      <c r="D28" s="206">
        <v>39.200000000000003</v>
      </c>
      <c r="E28" s="206">
        <v>0</v>
      </c>
      <c r="F28" s="206">
        <v>39.43</v>
      </c>
      <c r="G28" s="206">
        <v>39.46</v>
      </c>
      <c r="H28" s="229">
        <v>39.53</v>
      </c>
    </row>
    <row r="29" spans="1:8" ht="20.25" customHeight="1">
      <c r="A29" s="133" t="s">
        <v>442</v>
      </c>
      <c r="B29" s="206">
        <v>39.81</v>
      </c>
      <c r="C29" s="206">
        <v>41.6</v>
      </c>
      <c r="D29" s="206">
        <v>39.31</v>
      </c>
      <c r="E29" s="206">
        <v>0</v>
      </c>
      <c r="F29" s="206">
        <v>39.380000000000003</v>
      </c>
      <c r="G29" s="206">
        <v>39.39</v>
      </c>
      <c r="H29" s="229">
        <v>39.51</v>
      </c>
    </row>
    <row r="30" spans="1:8" ht="20.25" customHeight="1">
      <c r="A30" s="133" t="s">
        <v>443</v>
      </c>
      <c r="B30" s="206">
        <v>40.53</v>
      </c>
      <c r="C30" s="206">
        <v>49.01</v>
      </c>
      <c r="D30" s="206">
        <v>40.130000000000003</v>
      </c>
      <c r="E30" s="206">
        <v>0</v>
      </c>
      <c r="F30" s="206">
        <v>39.450000000000003</v>
      </c>
      <c r="G30" s="206">
        <v>39.36</v>
      </c>
      <c r="H30" s="229">
        <v>39.6</v>
      </c>
    </row>
    <row r="31" spans="1:8" ht="20.25" customHeight="1">
      <c r="A31" s="133" t="s">
        <v>444</v>
      </c>
      <c r="B31" s="206">
        <v>39.89</v>
      </c>
      <c r="C31" s="206">
        <v>42.09</v>
      </c>
      <c r="D31" s="206">
        <v>39.94</v>
      </c>
      <c r="E31" s="206">
        <v>0</v>
      </c>
      <c r="F31" s="206">
        <v>39.42</v>
      </c>
      <c r="G31" s="206">
        <v>39.299999999999997</v>
      </c>
      <c r="H31" s="229">
        <v>39.5</v>
      </c>
    </row>
    <row r="32" spans="1:8" ht="20.25" customHeight="1">
      <c r="A32" s="133" t="s">
        <v>445</v>
      </c>
      <c r="B32" s="206">
        <v>39.840000000000003</v>
      </c>
      <c r="C32" s="206">
        <v>41.89</v>
      </c>
      <c r="D32" s="206">
        <v>39.94</v>
      </c>
      <c r="E32" s="206">
        <v>0</v>
      </c>
      <c r="F32" s="206">
        <v>39.51</v>
      </c>
      <c r="G32" s="206">
        <v>39.31</v>
      </c>
      <c r="H32" s="229">
        <v>39.51</v>
      </c>
    </row>
    <row r="33" spans="1:8" ht="20.25" customHeight="1">
      <c r="A33" s="133" t="s">
        <v>446</v>
      </c>
      <c r="B33" s="206">
        <v>39.94</v>
      </c>
      <c r="C33" s="206">
        <v>42.72</v>
      </c>
      <c r="D33" s="206">
        <v>38.799999999999997</v>
      </c>
      <c r="E33" s="206">
        <v>0</v>
      </c>
      <c r="F33" s="206">
        <v>39.5</v>
      </c>
      <c r="G33" s="206">
        <v>40.08</v>
      </c>
      <c r="H33" s="229">
        <v>39.799999999999997</v>
      </c>
    </row>
    <row r="34" spans="1:8" ht="20.25" customHeight="1">
      <c r="A34" s="133" t="s">
        <v>447</v>
      </c>
      <c r="B34" s="206">
        <v>39.840000000000003</v>
      </c>
      <c r="C34" s="206">
        <v>42.34</v>
      </c>
      <c r="D34" s="206">
        <v>39.75</v>
      </c>
      <c r="E34" s="206">
        <v>0</v>
      </c>
      <c r="F34" s="206">
        <v>39.46</v>
      </c>
      <c r="G34" s="206">
        <v>39.119999999999997</v>
      </c>
      <c r="H34" s="229">
        <v>39.46</v>
      </c>
    </row>
    <row r="35" spans="1:8" ht="20.25" customHeight="1">
      <c r="A35" s="133" t="s">
        <v>448</v>
      </c>
      <c r="B35" s="206">
        <v>40.020000000000003</v>
      </c>
      <c r="C35" s="206">
        <v>42.54</v>
      </c>
      <c r="D35" s="206">
        <v>39.72</v>
      </c>
      <c r="E35" s="206">
        <v>0</v>
      </c>
      <c r="F35" s="206">
        <v>40.869999999999997</v>
      </c>
      <c r="G35" s="206">
        <v>42.85</v>
      </c>
      <c r="H35" s="229">
        <v>40.409999999999997</v>
      </c>
    </row>
    <row r="36" spans="1:8" ht="20.25" customHeight="1">
      <c r="A36" s="133" t="s">
        <v>449</v>
      </c>
      <c r="B36" s="206">
        <v>39.85</v>
      </c>
      <c r="C36" s="206">
        <v>41.92</v>
      </c>
      <c r="D36" s="206">
        <v>39.72</v>
      </c>
      <c r="E36" s="206">
        <v>0</v>
      </c>
      <c r="F36" s="206">
        <v>39.4</v>
      </c>
      <c r="G36" s="206">
        <v>39.090000000000003</v>
      </c>
      <c r="H36" s="229">
        <v>39.47</v>
      </c>
    </row>
    <row r="37" spans="1:8" ht="20.25" customHeight="1">
      <c r="A37" s="133" t="s">
        <v>450</v>
      </c>
      <c r="B37" s="206">
        <v>40.090000000000003</v>
      </c>
      <c r="C37" s="206">
        <v>41.78</v>
      </c>
      <c r="D37" s="206">
        <v>39.590000000000003</v>
      </c>
      <c r="E37" s="206">
        <v>0</v>
      </c>
      <c r="F37" s="206">
        <v>39.49</v>
      </c>
      <c r="G37" s="206">
        <v>39.42</v>
      </c>
      <c r="H37" s="229">
        <v>39.770000000000003</v>
      </c>
    </row>
    <row r="38" spans="1:8" ht="20.25" customHeight="1">
      <c r="A38" s="133" t="s">
        <v>451</v>
      </c>
      <c r="B38" s="206">
        <v>39.89</v>
      </c>
      <c r="C38" s="206">
        <v>41.82</v>
      </c>
      <c r="D38" s="206">
        <v>39.83</v>
      </c>
      <c r="E38" s="206">
        <v>0</v>
      </c>
      <c r="F38" s="206">
        <v>39.68</v>
      </c>
      <c r="G38" s="206">
        <v>39.56</v>
      </c>
      <c r="H38" s="229">
        <v>39.65</v>
      </c>
    </row>
    <row r="39" spans="1:8" ht="20.25" customHeight="1">
      <c r="A39" s="133" t="s">
        <v>452</v>
      </c>
      <c r="B39" s="206">
        <v>39.950000000000003</v>
      </c>
      <c r="C39" s="206">
        <v>41.97</v>
      </c>
      <c r="D39" s="206">
        <v>40.200000000000003</v>
      </c>
      <c r="E39" s="206">
        <v>0</v>
      </c>
      <c r="F39" s="206">
        <v>39.590000000000003</v>
      </c>
      <c r="G39" s="206">
        <v>39.46</v>
      </c>
      <c r="H39" s="229">
        <v>39.590000000000003</v>
      </c>
    </row>
    <row r="40" spans="1:8" ht="20.25" customHeight="1">
      <c r="A40" s="133" t="s">
        <v>453</v>
      </c>
      <c r="B40" s="206">
        <v>40.07</v>
      </c>
      <c r="C40" s="206">
        <v>41.71</v>
      </c>
      <c r="D40" s="206">
        <v>40.89</v>
      </c>
      <c r="E40" s="206">
        <v>0</v>
      </c>
      <c r="F40" s="206">
        <v>39.65</v>
      </c>
      <c r="G40" s="206">
        <v>39.53</v>
      </c>
      <c r="H40" s="229">
        <v>39.67</v>
      </c>
    </row>
    <row r="41" spans="1:8" ht="20.25" customHeight="1">
      <c r="A41" s="133" t="s">
        <v>454</v>
      </c>
      <c r="B41" s="206">
        <v>39.75</v>
      </c>
      <c r="C41" s="206">
        <v>41.53</v>
      </c>
      <c r="D41" s="206">
        <v>40.86</v>
      </c>
      <c r="E41" s="206">
        <v>0</v>
      </c>
      <c r="F41" s="206">
        <v>39.590000000000003</v>
      </c>
      <c r="G41" s="206">
        <v>39.43</v>
      </c>
      <c r="H41" s="229">
        <v>39.49</v>
      </c>
    </row>
    <row r="42" spans="1:8" ht="20.25" customHeight="1">
      <c r="A42" s="133" t="s">
        <v>455</v>
      </c>
      <c r="B42" s="206">
        <v>39.75</v>
      </c>
      <c r="C42" s="206">
        <v>41.31</v>
      </c>
      <c r="D42" s="206">
        <v>40.770000000000003</v>
      </c>
      <c r="E42" s="206">
        <v>0</v>
      </c>
      <c r="F42" s="206">
        <v>39.590000000000003</v>
      </c>
      <c r="G42" s="206">
        <v>39.4</v>
      </c>
      <c r="H42" s="229">
        <v>39.479999999999997</v>
      </c>
    </row>
    <row r="43" spans="1:8" ht="20.25" customHeight="1">
      <c r="A43" s="133" t="s">
        <v>456</v>
      </c>
      <c r="B43" s="206">
        <v>39.81</v>
      </c>
      <c r="C43" s="206">
        <v>41.61</v>
      </c>
      <c r="D43" s="206">
        <v>40.799999999999997</v>
      </c>
      <c r="E43" s="206">
        <v>0</v>
      </c>
      <c r="F43" s="206">
        <v>39.6</v>
      </c>
      <c r="G43" s="206">
        <v>39.409999999999997</v>
      </c>
      <c r="H43" s="229">
        <v>39.5</v>
      </c>
    </row>
    <row r="44" spans="1:8" ht="20.25" customHeight="1">
      <c r="A44" s="133" t="s">
        <v>457</v>
      </c>
      <c r="B44" s="206">
        <v>40.06</v>
      </c>
      <c r="C44" s="206">
        <v>41.64</v>
      </c>
      <c r="D44" s="206">
        <v>39.83</v>
      </c>
      <c r="E44" s="206">
        <v>0</v>
      </c>
      <c r="F44" s="206">
        <v>39.44</v>
      </c>
      <c r="G44" s="206">
        <v>39.19</v>
      </c>
      <c r="H44" s="229">
        <v>39.6</v>
      </c>
    </row>
    <row r="45" spans="1:8" ht="20.25" customHeight="1">
      <c r="A45" s="133" t="s">
        <v>458</v>
      </c>
      <c r="B45" s="206">
        <v>39.17</v>
      </c>
      <c r="C45" s="206">
        <v>41.92</v>
      </c>
      <c r="D45" s="206">
        <v>39.880000000000003</v>
      </c>
      <c r="E45" s="206">
        <v>0</v>
      </c>
      <c r="F45" s="206">
        <v>39.32</v>
      </c>
      <c r="G45" s="206">
        <v>38.950000000000003</v>
      </c>
      <c r="H45" s="229">
        <v>38.9</v>
      </c>
    </row>
    <row r="46" spans="1:8" ht="20.25" customHeight="1">
      <c r="A46" s="133" t="s">
        <v>459</v>
      </c>
      <c r="B46" s="206">
        <v>40.07</v>
      </c>
      <c r="C46" s="206">
        <v>41.9</v>
      </c>
      <c r="D46" s="206">
        <v>39.840000000000003</v>
      </c>
      <c r="E46" s="206">
        <v>0</v>
      </c>
      <c r="F46" s="206">
        <v>39.24</v>
      </c>
      <c r="G46" s="206">
        <v>38.83</v>
      </c>
      <c r="H46" s="229">
        <v>39.450000000000003</v>
      </c>
    </row>
    <row r="47" spans="1:8" ht="20.25" customHeight="1">
      <c r="A47" s="133" t="s">
        <v>460</v>
      </c>
      <c r="B47" s="206">
        <v>39.880000000000003</v>
      </c>
      <c r="C47" s="206">
        <v>41.48</v>
      </c>
      <c r="D47" s="206">
        <v>39.64</v>
      </c>
      <c r="E47" s="206">
        <v>0</v>
      </c>
      <c r="F47" s="206">
        <v>39.39</v>
      </c>
      <c r="G47" s="206">
        <v>39.22</v>
      </c>
      <c r="H47" s="229">
        <v>39.479999999999997</v>
      </c>
    </row>
    <row r="48" spans="1:8" ht="20.25" customHeight="1">
      <c r="A48" s="133" t="s">
        <v>461</v>
      </c>
      <c r="B48" s="206">
        <v>39.74</v>
      </c>
      <c r="C48" s="206">
        <v>42.51</v>
      </c>
      <c r="D48" s="206">
        <v>39.76</v>
      </c>
      <c r="E48" s="206">
        <v>0</v>
      </c>
      <c r="F48" s="206">
        <v>39.43</v>
      </c>
      <c r="G48" s="206">
        <v>39.14</v>
      </c>
      <c r="H48" s="229">
        <v>39.270000000000003</v>
      </c>
    </row>
    <row r="49" spans="1:8" ht="20.25" customHeight="1">
      <c r="A49" s="133" t="s">
        <v>462</v>
      </c>
      <c r="B49" s="206">
        <v>39.79</v>
      </c>
      <c r="C49" s="206">
        <v>40.729999999999997</v>
      </c>
      <c r="D49" s="206">
        <v>39.94</v>
      </c>
      <c r="E49" s="206">
        <v>0</v>
      </c>
      <c r="F49" s="206">
        <v>39.31</v>
      </c>
      <c r="G49" s="206">
        <v>38.96</v>
      </c>
      <c r="H49" s="229">
        <v>39.35</v>
      </c>
    </row>
    <row r="50" spans="1:8" ht="20.25" customHeight="1">
      <c r="A50" s="133" t="s">
        <v>463</v>
      </c>
      <c r="B50" s="206">
        <v>39.909999999999997</v>
      </c>
      <c r="C50" s="206">
        <v>42.45</v>
      </c>
      <c r="D50" s="206">
        <v>39.799999999999997</v>
      </c>
      <c r="E50" s="206">
        <v>0</v>
      </c>
      <c r="F50" s="206">
        <v>39.119999999999997</v>
      </c>
      <c r="G50" s="206">
        <v>38.53</v>
      </c>
      <c r="H50" s="229">
        <v>39.200000000000003</v>
      </c>
    </row>
    <row r="51" spans="1:8" ht="20.25" customHeight="1">
      <c r="A51" s="133" t="s">
        <v>464</v>
      </c>
      <c r="B51" s="206">
        <v>39.81</v>
      </c>
      <c r="C51" s="206">
        <v>42.51</v>
      </c>
      <c r="D51" s="206">
        <v>39.86</v>
      </c>
      <c r="E51" s="206">
        <v>0</v>
      </c>
      <c r="F51" s="206">
        <v>39.53</v>
      </c>
      <c r="G51" s="206">
        <v>39.35</v>
      </c>
      <c r="H51" s="229">
        <v>39.450000000000003</v>
      </c>
    </row>
    <row r="52" spans="1:8" ht="20.25" customHeight="1">
      <c r="A52" s="133" t="s">
        <v>465</v>
      </c>
      <c r="B52" s="206">
        <v>39.4</v>
      </c>
      <c r="C52" s="206">
        <v>38.39</v>
      </c>
      <c r="D52" s="206">
        <v>40.380000000000003</v>
      </c>
      <c r="E52" s="206">
        <v>0</v>
      </c>
      <c r="F52" s="206">
        <v>39.549999999999997</v>
      </c>
      <c r="G52" s="206">
        <v>39.35</v>
      </c>
      <c r="H52" s="229">
        <v>39.42</v>
      </c>
    </row>
    <row r="53" spans="1:8" ht="20.25" customHeight="1">
      <c r="A53" s="133" t="s">
        <v>466</v>
      </c>
      <c r="B53" s="206">
        <v>39.49</v>
      </c>
      <c r="C53" s="206">
        <v>41.63</v>
      </c>
      <c r="D53" s="206">
        <v>39.89</v>
      </c>
      <c r="E53" s="206">
        <v>0</v>
      </c>
      <c r="F53" s="206">
        <v>39.369999999999997</v>
      </c>
      <c r="G53" s="206">
        <v>39.26</v>
      </c>
      <c r="H53" s="229">
        <v>39.26</v>
      </c>
    </row>
    <row r="54" spans="1:8" ht="20.25" customHeight="1">
      <c r="A54" s="133" t="s">
        <v>467</v>
      </c>
      <c r="B54" s="206">
        <v>39.64</v>
      </c>
      <c r="C54" s="206">
        <v>41.47</v>
      </c>
      <c r="D54" s="206">
        <v>39.74</v>
      </c>
      <c r="E54" s="206">
        <v>0</v>
      </c>
      <c r="F54" s="206">
        <v>39.130000000000003</v>
      </c>
      <c r="G54" s="206">
        <v>38.979999999999997</v>
      </c>
      <c r="H54" s="229">
        <v>39.18</v>
      </c>
    </row>
    <row r="55" spans="1:8" ht="20.25" customHeight="1">
      <c r="A55" s="133" t="s">
        <v>468</v>
      </c>
      <c r="B55" s="206">
        <v>39.65</v>
      </c>
      <c r="C55" s="206">
        <v>41.98</v>
      </c>
      <c r="D55" s="206">
        <v>39.68</v>
      </c>
      <c r="E55" s="206">
        <v>0</v>
      </c>
      <c r="F55" s="206">
        <v>38.979999999999997</v>
      </c>
      <c r="G55" s="206">
        <v>38.76</v>
      </c>
      <c r="H55" s="229">
        <v>39.07</v>
      </c>
    </row>
    <row r="56" spans="1:8" ht="20.25" customHeight="1">
      <c r="A56" s="133" t="s">
        <v>469</v>
      </c>
      <c r="B56" s="206">
        <v>39.46</v>
      </c>
      <c r="C56" s="206">
        <v>42.02</v>
      </c>
      <c r="D56" s="206">
        <v>39.520000000000003</v>
      </c>
      <c r="E56" s="206">
        <v>0</v>
      </c>
      <c r="F56" s="206">
        <v>39.32</v>
      </c>
      <c r="G56" s="206">
        <v>39.24</v>
      </c>
      <c r="H56" s="229">
        <v>39.200000000000003</v>
      </c>
    </row>
    <row r="57" spans="1:8" ht="20.25" customHeight="1">
      <c r="A57" s="133" t="s">
        <v>470</v>
      </c>
      <c r="B57" s="206">
        <v>39.5</v>
      </c>
      <c r="C57" s="206">
        <v>41.92</v>
      </c>
      <c r="D57" s="206">
        <v>39.659999999999997</v>
      </c>
      <c r="E57" s="206">
        <v>0</v>
      </c>
      <c r="F57" s="206">
        <v>39.29</v>
      </c>
      <c r="G57" s="206">
        <v>39.130000000000003</v>
      </c>
      <c r="H57" s="229">
        <v>39.17</v>
      </c>
    </row>
    <row r="58" spans="1:8" ht="20.25" customHeight="1">
      <c r="A58" s="133" t="s">
        <v>471</v>
      </c>
      <c r="B58" s="206">
        <v>39.58</v>
      </c>
      <c r="C58" s="206">
        <v>42.06</v>
      </c>
      <c r="D58" s="206">
        <v>39.51</v>
      </c>
      <c r="E58" s="206">
        <v>0</v>
      </c>
      <c r="F58" s="206">
        <v>38.869999999999997</v>
      </c>
      <c r="G58" s="206">
        <v>38.549999999999997</v>
      </c>
      <c r="H58" s="229">
        <v>38.96</v>
      </c>
    </row>
    <row r="59" spans="1:8" ht="20.25" customHeight="1">
      <c r="A59" s="133" t="s">
        <v>472</v>
      </c>
      <c r="B59" s="206">
        <v>39.54</v>
      </c>
      <c r="C59" s="206">
        <v>41.88</v>
      </c>
      <c r="D59" s="206">
        <v>39.43</v>
      </c>
      <c r="E59" s="206">
        <v>0</v>
      </c>
      <c r="F59" s="206">
        <v>39.270000000000003</v>
      </c>
      <c r="G59" s="206">
        <v>39.130000000000003</v>
      </c>
      <c r="H59" s="229">
        <v>39.19</v>
      </c>
    </row>
    <row r="60" spans="1:8" ht="20.25" customHeight="1">
      <c r="A60" s="133" t="s">
        <v>473</v>
      </c>
      <c r="B60" s="206">
        <v>39.520000000000003</v>
      </c>
      <c r="C60" s="206">
        <v>42.06</v>
      </c>
      <c r="D60" s="206">
        <v>39.43</v>
      </c>
      <c r="E60" s="206">
        <v>0</v>
      </c>
      <c r="F60" s="206">
        <v>39.409999999999997</v>
      </c>
      <c r="G60" s="206">
        <v>39.39</v>
      </c>
      <c r="H60" s="229">
        <v>39.270000000000003</v>
      </c>
    </row>
    <row r="61" spans="1:8" ht="20.25" customHeight="1">
      <c r="A61" s="133" t="s">
        <v>474</v>
      </c>
      <c r="B61" s="206">
        <v>39.5</v>
      </c>
      <c r="C61" s="206">
        <v>41.73</v>
      </c>
      <c r="D61" s="206">
        <v>39.28</v>
      </c>
      <c r="E61" s="206">
        <v>0</v>
      </c>
      <c r="F61" s="206">
        <v>39.700000000000003</v>
      </c>
      <c r="G61" s="206">
        <v>39.9</v>
      </c>
      <c r="H61" s="229">
        <v>39.51</v>
      </c>
    </row>
    <row r="62" spans="1:8" ht="20.25" customHeight="1">
      <c r="A62" s="133" t="s">
        <v>475</v>
      </c>
      <c r="B62" s="206">
        <v>39.65</v>
      </c>
      <c r="C62" s="206">
        <v>42.06</v>
      </c>
      <c r="D62" s="206">
        <v>40.200000000000003</v>
      </c>
      <c r="E62" s="206">
        <v>0</v>
      </c>
      <c r="F62" s="206">
        <v>39.46</v>
      </c>
      <c r="G62" s="206">
        <v>39.299999999999997</v>
      </c>
      <c r="H62" s="229">
        <v>39.340000000000003</v>
      </c>
    </row>
    <row r="63" spans="1:8" ht="20.25" customHeight="1">
      <c r="A63" s="133" t="s">
        <v>476</v>
      </c>
      <c r="B63" s="206">
        <v>39.47</v>
      </c>
      <c r="C63" s="206">
        <v>41.68</v>
      </c>
      <c r="D63" s="206">
        <v>40</v>
      </c>
      <c r="E63" s="206">
        <v>0</v>
      </c>
      <c r="F63" s="206">
        <v>39.409999999999997</v>
      </c>
      <c r="G63" s="206">
        <v>39.33</v>
      </c>
      <c r="H63" s="229">
        <v>39.28</v>
      </c>
    </row>
    <row r="64" spans="1:8" ht="20.25" customHeight="1">
      <c r="A64" s="133" t="s">
        <v>477</v>
      </c>
      <c r="B64" s="206">
        <v>39.49</v>
      </c>
      <c r="C64" s="206">
        <v>41.03</v>
      </c>
      <c r="D64" s="206">
        <v>39.97</v>
      </c>
      <c r="E64" s="206">
        <v>0</v>
      </c>
      <c r="F64" s="206">
        <v>39.36</v>
      </c>
      <c r="G64" s="206">
        <v>39.270000000000003</v>
      </c>
      <c r="H64" s="229">
        <v>39.28</v>
      </c>
    </row>
    <row r="65" spans="1:8" ht="20.25" customHeight="1">
      <c r="A65" s="133" t="s">
        <v>478</v>
      </c>
      <c r="B65" s="206">
        <v>39.49</v>
      </c>
      <c r="C65" s="206">
        <v>41.8</v>
      </c>
      <c r="D65" s="206">
        <v>39.799999999999997</v>
      </c>
      <c r="E65" s="206">
        <v>0</v>
      </c>
      <c r="F65" s="206">
        <v>39.299999999999997</v>
      </c>
      <c r="G65" s="206">
        <v>39.229999999999997</v>
      </c>
      <c r="H65" s="229">
        <v>39.22</v>
      </c>
    </row>
    <row r="66" spans="1:8" ht="20.25" customHeight="1">
      <c r="A66" s="133" t="s">
        <v>479</v>
      </c>
      <c r="B66" s="206">
        <v>39.549999999999997</v>
      </c>
      <c r="C66" s="206">
        <v>41.7</v>
      </c>
      <c r="D66" s="206">
        <v>40.06</v>
      </c>
      <c r="E66" s="206">
        <v>0</v>
      </c>
      <c r="F66" s="206">
        <v>39.32</v>
      </c>
      <c r="G66" s="206">
        <v>39.229999999999997</v>
      </c>
      <c r="H66" s="229">
        <v>39.25</v>
      </c>
    </row>
    <row r="67" spans="1:8" ht="20.25" customHeight="1">
      <c r="A67" s="133" t="s">
        <v>480</v>
      </c>
      <c r="B67" s="206">
        <v>39.700000000000003</v>
      </c>
      <c r="C67" s="206">
        <v>41.89</v>
      </c>
      <c r="D67" s="206">
        <v>39.659999999999997</v>
      </c>
      <c r="E67" s="206">
        <v>0</v>
      </c>
      <c r="F67" s="206">
        <v>39.19</v>
      </c>
      <c r="G67" s="206">
        <v>39.14</v>
      </c>
      <c r="H67" s="229">
        <v>39.24</v>
      </c>
    </row>
    <row r="68" spans="1:8" ht="20.25" customHeight="1">
      <c r="A68" s="133" t="s">
        <v>481</v>
      </c>
      <c r="B68" s="206">
        <v>39.520000000000003</v>
      </c>
      <c r="C68" s="206">
        <v>41.04</v>
      </c>
      <c r="D68" s="206">
        <v>39.47</v>
      </c>
      <c r="E68" s="206">
        <v>0</v>
      </c>
      <c r="F68" s="206">
        <v>39.33</v>
      </c>
      <c r="G68" s="206">
        <v>39.299999999999997</v>
      </c>
      <c r="H68" s="229">
        <v>39.32</v>
      </c>
    </row>
    <row r="69" spans="1:8" ht="20.25" customHeight="1">
      <c r="A69" s="133" t="s">
        <v>482</v>
      </c>
      <c r="B69" s="206">
        <v>39.229999999999997</v>
      </c>
      <c r="C69" s="206">
        <v>40.630000000000003</v>
      </c>
      <c r="D69" s="206">
        <v>39.450000000000003</v>
      </c>
      <c r="E69" s="206">
        <v>0</v>
      </c>
      <c r="F69" s="206">
        <v>39.159999999999997</v>
      </c>
      <c r="G69" s="206">
        <v>39.04</v>
      </c>
      <c r="H69" s="229">
        <v>39.049999999999997</v>
      </c>
    </row>
    <row r="70" spans="1:8" ht="20.25" customHeight="1">
      <c r="A70" s="133" t="s">
        <v>483</v>
      </c>
      <c r="B70" s="206">
        <v>39.58</v>
      </c>
      <c r="C70" s="206">
        <v>41.34</v>
      </c>
      <c r="D70" s="206">
        <v>40.46</v>
      </c>
      <c r="E70" s="206">
        <v>0</v>
      </c>
      <c r="F70" s="206">
        <v>39.229999999999997</v>
      </c>
      <c r="G70" s="206">
        <v>38.47</v>
      </c>
      <c r="H70" s="229">
        <v>38.96</v>
      </c>
    </row>
    <row r="71" spans="1:8" ht="20.25" customHeight="1">
      <c r="A71" s="133" t="s">
        <v>484</v>
      </c>
      <c r="B71" s="206">
        <v>39.85</v>
      </c>
      <c r="C71" s="206">
        <v>41.7</v>
      </c>
      <c r="D71" s="206">
        <v>39.76</v>
      </c>
      <c r="E71" s="206">
        <v>0</v>
      </c>
      <c r="F71" s="206">
        <v>39.159999999999997</v>
      </c>
      <c r="G71" s="206">
        <v>38.71</v>
      </c>
      <c r="H71" s="229">
        <v>39.28</v>
      </c>
    </row>
    <row r="72" spans="1:8" ht="20.25" customHeight="1">
      <c r="A72" s="133" t="s">
        <v>485</v>
      </c>
      <c r="B72" s="206">
        <v>39.28</v>
      </c>
      <c r="C72" s="206">
        <v>40.65</v>
      </c>
      <c r="D72" s="206">
        <v>40.020000000000003</v>
      </c>
      <c r="E72" s="206">
        <v>0</v>
      </c>
      <c r="F72" s="206">
        <v>39.090000000000003</v>
      </c>
      <c r="G72" s="206">
        <v>38.619999999999997</v>
      </c>
      <c r="H72" s="229">
        <v>38.909999999999997</v>
      </c>
    </row>
    <row r="73" spans="1:8" ht="20.25" customHeight="1">
      <c r="A73" s="133" t="s">
        <v>486</v>
      </c>
      <c r="B73" s="206">
        <v>39.71</v>
      </c>
      <c r="C73" s="206">
        <v>40.9</v>
      </c>
      <c r="D73" s="206">
        <v>40.19</v>
      </c>
      <c r="E73" s="206">
        <v>0</v>
      </c>
      <c r="F73" s="206">
        <v>39.65</v>
      </c>
      <c r="G73" s="206">
        <v>39.380000000000003</v>
      </c>
      <c r="H73" s="229">
        <v>39.49</v>
      </c>
    </row>
    <row r="74" spans="1:8" ht="20.25" customHeight="1">
      <c r="A74" s="133" t="s">
        <v>487</v>
      </c>
      <c r="B74" s="206">
        <v>40.04</v>
      </c>
      <c r="C74" s="206">
        <v>44.48</v>
      </c>
      <c r="D74" s="206">
        <v>40.82</v>
      </c>
      <c r="E74" s="206">
        <v>0</v>
      </c>
      <c r="F74" s="206">
        <v>39.22</v>
      </c>
      <c r="G74" s="206">
        <v>38.79</v>
      </c>
      <c r="H74" s="229">
        <v>39.18</v>
      </c>
    </row>
    <row r="75" spans="1:8" ht="20.25" customHeight="1">
      <c r="A75" s="133" t="s">
        <v>488</v>
      </c>
      <c r="B75" s="206">
        <v>39.61</v>
      </c>
      <c r="C75" s="206">
        <v>40.700000000000003</v>
      </c>
      <c r="D75" s="206">
        <v>40.68</v>
      </c>
      <c r="E75" s="206">
        <v>0</v>
      </c>
      <c r="F75" s="206">
        <v>39.36</v>
      </c>
      <c r="G75" s="206">
        <v>39.18</v>
      </c>
      <c r="H75" s="229">
        <v>39.299999999999997</v>
      </c>
    </row>
    <row r="76" spans="1:8" ht="20.25" customHeight="1">
      <c r="A76" s="133" t="s">
        <v>489</v>
      </c>
      <c r="B76" s="206">
        <v>39.76</v>
      </c>
      <c r="C76" s="206">
        <v>42</v>
      </c>
      <c r="D76" s="206">
        <v>40.619999999999997</v>
      </c>
      <c r="E76" s="206">
        <v>0</v>
      </c>
      <c r="F76" s="206">
        <v>39.32</v>
      </c>
      <c r="G76" s="206">
        <v>39.17</v>
      </c>
      <c r="H76" s="229">
        <v>39.31</v>
      </c>
    </row>
    <row r="77" spans="1:8" ht="20.25" customHeight="1">
      <c r="A77" s="133" t="s">
        <v>490</v>
      </c>
      <c r="B77" s="206">
        <v>39.630000000000003</v>
      </c>
      <c r="C77" s="206">
        <v>41.89</v>
      </c>
      <c r="D77" s="206">
        <v>44.53</v>
      </c>
      <c r="E77" s="206">
        <v>0</v>
      </c>
      <c r="F77" s="206">
        <v>39.65</v>
      </c>
      <c r="G77" s="206">
        <v>39.03</v>
      </c>
      <c r="H77" s="229">
        <v>39.18</v>
      </c>
    </row>
    <row r="78" spans="1:8" ht="20.25" customHeight="1">
      <c r="A78" s="133" t="s">
        <v>491</v>
      </c>
      <c r="B78" s="206">
        <v>39.54</v>
      </c>
      <c r="C78" s="206">
        <v>41.86</v>
      </c>
      <c r="D78" s="206">
        <v>39.86</v>
      </c>
      <c r="E78" s="206">
        <v>0</v>
      </c>
      <c r="F78" s="206">
        <v>39.229999999999997</v>
      </c>
      <c r="G78" s="206">
        <v>39.130000000000003</v>
      </c>
      <c r="H78" s="229">
        <v>39.200000000000003</v>
      </c>
    </row>
    <row r="79" spans="1:8" ht="20.25" customHeight="1">
      <c r="A79" s="133" t="s">
        <v>492</v>
      </c>
      <c r="B79" s="206">
        <v>39.53</v>
      </c>
      <c r="C79" s="206">
        <v>42.08</v>
      </c>
      <c r="D79" s="206">
        <v>39.380000000000003</v>
      </c>
      <c r="E79" s="206">
        <v>0</v>
      </c>
      <c r="F79" s="206">
        <v>39.340000000000003</v>
      </c>
      <c r="G79" s="206">
        <v>39.32</v>
      </c>
      <c r="H79" s="229">
        <v>39.28</v>
      </c>
    </row>
    <row r="80" spans="1:8" ht="20.25" customHeight="1">
      <c r="A80" s="133" t="s">
        <v>493</v>
      </c>
      <c r="B80" s="206">
        <v>39.619999999999997</v>
      </c>
      <c r="C80" s="206">
        <v>42.23</v>
      </c>
      <c r="D80" s="206">
        <v>39.4</v>
      </c>
      <c r="E80" s="206">
        <v>0</v>
      </c>
      <c r="F80" s="206">
        <v>39.1</v>
      </c>
      <c r="G80" s="206">
        <v>38.96</v>
      </c>
      <c r="H80" s="229">
        <v>39.159999999999997</v>
      </c>
    </row>
    <row r="81" spans="1:8" ht="20.25" customHeight="1">
      <c r="A81" s="133" t="s">
        <v>494</v>
      </c>
      <c r="B81" s="206">
        <v>39.72</v>
      </c>
      <c r="C81" s="206">
        <v>42.49</v>
      </c>
      <c r="D81" s="206">
        <v>39</v>
      </c>
      <c r="E81" s="206">
        <v>0</v>
      </c>
      <c r="F81" s="206">
        <v>38.99</v>
      </c>
      <c r="G81" s="206">
        <v>38.97</v>
      </c>
      <c r="H81" s="229">
        <v>39.24</v>
      </c>
    </row>
    <row r="82" spans="1:8" ht="20.25" customHeight="1">
      <c r="A82" s="133" t="s">
        <v>495</v>
      </c>
      <c r="B82" s="206">
        <v>39.99</v>
      </c>
      <c r="C82" s="206">
        <v>44.26</v>
      </c>
      <c r="D82" s="206">
        <v>39.68</v>
      </c>
      <c r="E82" s="206">
        <v>0</v>
      </c>
      <c r="F82" s="206">
        <v>39.07</v>
      </c>
      <c r="G82" s="206">
        <v>38.72</v>
      </c>
      <c r="H82" s="229">
        <v>39.15</v>
      </c>
    </row>
    <row r="83" spans="1:8" ht="20.25" customHeight="1">
      <c r="A83" s="133" t="s">
        <v>496</v>
      </c>
      <c r="B83" s="206">
        <v>39.799999999999997</v>
      </c>
      <c r="C83" s="206">
        <v>42.04</v>
      </c>
      <c r="D83" s="206">
        <v>39.28</v>
      </c>
      <c r="E83" s="206">
        <v>0</v>
      </c>
      <c r="F83" s="206">
        <v>39.18</v>
      </c>
      <c r="G83" s="206">
        <v>39.1</v>
      </c>
      <c r="H83" s="229">
        <v>39.369999999999997</v>
      </c>
    </row>
    <row r="84" spans="1:8" ht="20.25" customHeight="1">
      <c r="A84" s="133" t="s">
        <v>497</v>
      </c>
      <c r="B84" s="206">
        <v>39.51</v>
      </c>
      <c r="C84" s="206">
        <v>41.71</v>
      </c>
      <c r="D84" s="206">
        <v>40.4</v>
      </c>
      <c r="E84" s="206">
        <v>0</v>
      </c>
      <c r="F84" s="206">
        <v>40.03</v>
      </c>
      <c r="G84" s="206">
        <v>39.78</v>
      </c>
      <c r="H84" s="229">
        <v>39.46</v>
      </c>
    </row>
    <row r="85" spans="1:8" ht="20.25" customHeight="1">
      <c r="A85" s="133" t="s">
        <v>498</v>
      </c>
      <c r="B85" s="206">
        <v>40.07</v>
      </c>
      <c r="C85" s="206">
        <v>42.49</v>
      </c>
      <c r="D85" s="206">
        <v>41.4</v>
      </c>
      <c r="E85" s="206">
        <v>0</v>
      </c>
      <c r="F85" s="206">
        <v>40.61</v>
      </c>
      <c r="G85" s="206">
        <v>39.99</v>
      </c>
      <c r="H85" s="229">
        <v>39.86</v>
      </c>
    </row>
    <row r="86" spans="1:8" ht="20.25" customHeight="1">
      <c r="A86" s="133" t="s">
        <v>499</v>
      </c>
      <c r="B86" s="206">
        <v>39.75</v>
      </c>
      <c r="C86" s="206">
        <v>41.4</v>
      </c>
      <c r="D86" s="206">
        <v>41.69</v>
      </c>
      <c r="E86" s="206">
        <v>0</v>
      </c>
      <c r="F86" s="206">
        <v>40.47</v>
      </c>
      <c r="G86" s="206">
        <v>39.979999999999997</v>
      </c>
      <c r="H86" s="229">
        <v>39.76</v>
      </c>
    </row>
    <row r="87" spans="1:8" ht="20.25" customHeight="1">
      <c r="A87" s="133" t="s">
        <v>500</v>
      </c>
      <c r="B87" s="206">
        <v>39.700000000000003</v>
      </c>
      <c r="C87" s="206">
        <v>41.65</v>
      </c>
      <c r="D87" s="206">
        <v>40.42</v>
      </c>
      <c r="E87" s="206">
        <v>0</v>
      </c>
      <c r="F87" s="206">
        <v>39.49</v>
      </c>
      <c r="G87" s="206">
        <v>39.35</v>
      </c>
      <c r="H87" s="229">
        <v>39.4</v>
      </c>
    </row>
    <row r="88" spans="1:8" ht="20.25" customHeight="1">
      <c r="A88" s="133" t="s">
        <v>501</v>
      </c>
      <c r="B88" s="206">
        <v>39.65</v>
      </c>
      <c r="C88" s="206">
        <v>40.58</v>
      </c>
      <c r="D88" s="206">
        <v>39.83</v>
      </c>
      <c r="E88" s="206">
        <v>0</v>
      </c>
      <c r="F88" s="206">
        <v>39.19</v>
      </c>
      <c r="G88" s="206">
        <v>39.11</v>
      </c>
      <c r="H88" s="229">
        <v>39.24</v>
      </c>
    </row>
    <row r="89" spans="1:8" ht="20.25" customHeight="1">
      <c r="A89" s="133" t="s">
        <v>502</v>
      </c>
      <c r="B89" s="206">
        <v>39.89</v>
      </c>
      <c r="C89" s="206">
        <v>41.71</v>
      </c>
      <c r="D89" s="206">
        <v>39.909999999999997</v>
      </c>
      <c r="E89" s="206">
        <v>0</v>
      </c>
      <c r="F89" s="206">
        <v>39.869999999999997</v>
      </c>
      <c r="G89" s="206">
        <v>39.86</v>
      </c>
      <c r="H89" s="229">
        <v>39.78</v>
      </c>
    </row>
    <row r="90" spans="1:8" ht="20.25" customHeight="1">
      <c r="A90" s="133" t="s">
        <v>503</v>
      </c>
      <c r="B90" s="206">
        <v>40.299999999999997</v>
      </c>
      <c r="C90" s="206">
        <v>44.8</v>
      </c>
      <c r="D90" s="206">
        <v>39.97</v>
      </c>
      <c r="E90" s="206">
        <v>0</v>
      </c>
      <c r="F90" s="206">
        <v>39.57</v>
      </c>
      <c r="G90" s="206">
        <v>39.51</v>
      </c>
      <c r="H90" s="229">
        <v>39.61</v>
      </c>
    </row>
    <row r="91" spans="1:8" ht="20.25" customHeight="1">
      <c r="A91" s="133" t="s">
        <v>504</v>
      </c>
      <c r="B91" s="206">
        <v>40.1</v>
      </c>
      <c r="C91" s="206">
        <v>42.93</v>
      </c>
      <c r="D91" s="206">
        <v>41.72</v>
      </c>
      <c r="E91" s="206">
        <v>0</v>
      </c>
      <c r="F91" s="206">
        <v>39.64</v>
      </c>
      <c r="G91" s="206">
        <v>39.08</v>
      </c>
      <c r="H91" s="229">
        <v>39.39</v>
      </c>
    </row>
    <row r="92" spans="1:8" ht="20.25" customHeight="1">
      <c r="A92" s="133" t="s">
        <v>505</v>
      </c>
      <c r="B92" s="206">
        <v>40.19</v>
      </c>
      <c r="C92" s="206">
        <v>41.98</v>
      </c>
      <c r="D92" s="206">
        <v>40.880000000000003</v>
      </c>
      <c r="E92" s="206">
        <v>0</v>
      </c>
      <c r="F92" s="206">
        <v>39.29</v>
      </c>
      <c r="G92" s="206">
        <v>38.369999999999997</v>
      </c>
      <c r="H92" s="229">
        <v>39.36</v>
      </c>
    </row>
    <row r="93" spans="1:8" ht="20.25" customHeight="1">
      <c r="A93" s="133" t="s">
        <v>506</v>
      </c>
      <c r="B93" s="206">
        <v>40.04</v>
      </c>
      <c r="C93" s="206">
        <v>41.87</v>
      </c>
      <c r="D93" s="206">
        <v>40.21</v>
      </c>
      <c r="E93" s="206">
        <v>0</v>
      </c>
      <c r="F93" s="206">
        <v>38.840000000000003</v>
      </c>
      <c r="G93" s="206">
        <v>37.54</v>
      </c>
      <c r="H93" s="229">
        <v>39.1</v>
      </c>
    </row>
    <row r="94" spans="1:8" ht="20.25" customHeight="1">
      <c r="A94" s="133" t="s">
        <v>507</v>
      </c>
      <c r="B94" s="206">
        <v>39.979999999999997</v>
      </c>
      <c r="C94" s="206">
        <v>41.16</v>
      </c>
      <c r="D94" s="206">
        <v>40.82</v>
      </c>
      <c r="E94" s="206">
        <v>0</v>
      </c>
      <c r="F94" s="206">
        <v>38.840000000000003</v>
      </c>
      <c r="G94" s="206">
        <v>37.9</v>
      </c>
      <c r="H94" s="229">
        <v>39.1</v>
      </c>
    </row>
    <row r="95" spans="1:8" ht="20.25" customHeight="1">
      <c r="A95" s="133" t="s">
        <v>508</v>
      </c>
      <c r="B95" s="206">
        <v>40.299999999999997</v>
      </c>
      <c r="C95" s="206">
        <v>41.22</v>
      </c>
      <c r="D95" s="206">
        <v>40.159999999999997</v>
      </c>
      <c r="E95" s="206">
        <v>0</v>
      </c>
      <c r="F95" s="206">
        <v>39</v>
      </c>
      <c r="G95" s="206">
        <v>37.89</v>
      </c>
      <c r="H95" s="229">
        <v>39.35</v>
      </c>
    </row>
    <row r="96" spans="1:8" ht="20.25" customHeight="1">
      <c r="A96" s="133" t="s">
        <v>509</v>
      </c>
      <c r="B96" s="206">
        <v>39.93</v>
      </c>
      <c r="C96" s="206">
        <v>41.16</v>
      </c>
      <c r="D96" s="206">
        <v>40.450000000000003</v>
      </c>
      <c r="E96" s="206">
        <v>0</v>
      </c>
      <c r="F96" s="206">
        <v>38.880000000000003</v>
      </c>
      <c r="G96" s="206">
        <v>37.29</v>
      </c>
      <c r="H96" s="229">
        <v>38.82</v>
      </c>
    </row>
    <row r="97" spans="1:8" ht="20.25" customHeight="1">
      <c r="A97" s="133" t="s">
        <v>510</v>
      </c>
      <c r="B97" s="206">
        <v>40.03</v>
      </c>
      <c r="C97" s="206">
        <v>41.32</v>
      </c>
      <c r="D97" s="206">
        <v>40.36</v>
      </c>
      <c r="E97" s="206">
        <v>0</v>
      </c>
      <c r="F97" s="206">
        <v>39.270000000000003</v>
      </c>
      <c r="G97" s="206">
        <v>38.35</v>
      </c>
      <c r="H97" s="229">
        <v>39.24</v>
      </c>
    </row>
    <row r="98" spans="1:8" ht="20.25" customHeight="1">
      <c r="A98" s="133" t="s">
        <v>511</v>
      </c>
      <c r="B98" s="206">
        <v>40.1</v>
      </c>
      <c r="C98" s="206">
        <v>42.75</v>
      </c>
      <c r="D98" s="206">
        <v>41.24</v>
      </c>
      <c r="E98" s="206">
        <v>0</v>
      </c>
      <c r="F98" s="206">
        <v>39.19</v>
      </c>
      <c r="G98" s="206">
        <v>38.200000000000003</v>
      </c>
      <c r="H98" s="229">
        <v>39.07</v>
      </c>
    </row>
    <row r="99" spans="1:8" ht="20.25" customHeight="1">
      <c r="A99" s="133" t="s">
        <v>512</v>
      </c>
      <c r="B99" s="206">
        <v>40.01</v>
      </c>
      <c r="C99" s="206">
        <v>42.14</v>
      </c>
      <c r="D99" s="206">
        <v>40.119999999999997</v>
      </c>
      <c r="E99" s="206">
        <v>0</v>
      </c>
      <c r="F99" s="206">
        <v>38.97</v>
      </c>
      <c r="G99" s="206">
        <v>38.54</v>
      </c>
      <c r="H99" s="229">
        <v>39.14</v>
      </c>
    </row>
    <row r="100" spans="1:8" ht="20.25" customHeight="1">
      <c r="A100" s="133" t="s">
        <v>513</v>
      </c>
      <c r="B100" s="206">
        <v>41</v>
      </c>
      <c r="C100" s="206">
        <v>41.24</v>
      </c>
      <c r="D100" s="206">
        <v>40.270000000000003</v>
      </c>
      <c r="E100" s="206">
        <v>0</v>
      </c>
      <c r="F100" s="206">
        <v>39.04</v>
      </c>
      <c r="G100" s="206">
        <v>38.68</v>
      </c>
      <c r="H100" s="229">
        <v>39.79</v>
      </c>
    </row>
    <row r="101" spans="1:8" ht="20.25" customHeight="1">
      <c r="A101" s="133" t="s">
        <v>514</v>
      </c>
      <c r="B101" s="206">
        <v>40.42</v>
      </c>
      <c r="C101" s="206">
        <v>43.64</v>
      </c>
      <c r="D101" s="206">
        <v>40.35</v>
      </c>
      <c r="E101" s="206">
        <v>0</v>
      </c>
      <c r="F101" s="206">
        <v>39.409999999999997</v>
      </c>
      <c r="G101" s="206">
        <v>39.270000000000003</v>
      </c>
      <c r="H101" s="229">
        <v>39.6</v>
      </c>
    </row>
    <row r="102" spans="1:8" ht="20.25" customHeight="1">
      <c r="A102" s="133" t="s">
        <v>515</v>
      </c>
      <c r="B102" s="206">
        <v>40.42</v>
      </c>
      <c r="C102" s="206">
        <v>43.75</v>
      </c>
      <c r="D102" s="206">
        <v>40.340000000000003</v>
      </c>
      <c r="E102" s="206">
        <v>0</v>
      </c>
      <c r="F102" s="206">
        <v>39.21</v>
      </c>
      <c r="G102" s="206">
        <v>39.06</v>
      </c>
      <c r="H102" s="229">
        <v>39.44</v>
      </c>
    </row>
    <row r="103" spans="1:8" ht="20.25" customHeight="1">
      <c r="A103" s="133" t="s">
        <v>516</v>
      </c>
      <c r="B103" s="206">
        <v>39.770000000000003</v>
      </c>
      <c r="C103" s="206">
        <v>41.31</v>
      </c>
      <c r="D103" s="206">
        <v>39.9</v>
      </c>
      <c r="E103" s="206">
        <v>0</v>
      </c>
      <c r="F103" s="206">
        <v>39.270000000000003</v>
      </c>
      <c r="G103" s="206">
        <v>39.19</v>
      </c>
      <c r="H103" s="229">
        <v>39.340000000000003</v>
      </c>
    </row>
    <row r="104" spans="1:8" ht="20.25" customHeight="1">
      <c r="A104" s="133" t="s">
        <v>517</v>
      </c>
      <c r="B104" s="206">
        <v>39.92</v>
      </c>
      <c r="C104" s="206">
        <v>41.42</v>
      </c>
      <c r="D104" s="206">
        <v>39.909999999999997</v>
      </c>
      <c r="E104" s="206">
        <v>0</v>
      </c>
      <c r="F104" s="206">
        <v>39.42</v>
      </c>
      <c r="G104" s="206">
        <v>39.29</v>
      </c>
      <c r="H104" s="229">
        <v>39.5</v>
      </c>
    </row>
    <row r="105" spans="1:8" ht="20.25" customHeight="1">
      <c r="A105" s="133" t="s">
        <v>518</v>
      </c>
      <c r="B105" s="206">
        <v>40.06</v>
      </c>
      <c r="C105" s="206">
        <v>42.13</v>
      </c>
      <c r="D105" s="206">
        <v>39.85</v>
      </c>
      <c r="E105" s="206">
        <v>0</v>
      </c>
      <c r="F105" s="206">
        <v>39.19</v>
      </c>
      <c r="G105" s="206">
        <v>38.74</v>
      </c>
      <c r="H105" s="229">
        <v>39.42</v>
      </c>
    </row>
    <row r="106" spans="1:8" ht="20.25" customHeight="1">
      <c r="A106" s="133" t="s">
        <v>519</v>
      </c>
      <c r="B106" s="206">
        <v>39.94</v>
      </c>
      <c r="C106" s="206">
        <v>42.27</v>
      </c>
      <c r="D106" s="206">
        <v>39.159999999999997</v>
      </c>
      <c r="E106" s="206">
        <v>0</v>
      </c>
      <c r="F106" s="206">
        <v>39.32</v>
      </c>
      <c r="G106" s="206">
        <v>39.33</v>
      </c>
      <c r="H106" s="229">
        <v>39.51</v>
      </c>
    </row>
    <row r="107" spans="1:8" ht="20.25" customHeight="1">
      <c r="A107" s="133" t="s">
        <v>520</v>
      </c>
      <c r="B107" s="206">
        <v>40.04</v>
      </c>
      <c r="C107" s="206">
        <v>42.54</v>
      </c>
      <c r="D107" s="206">
        <v>39.61</v>
      </c>
      <c r="E107" s="206">
        <v>0</v>
      </c>
      <c r="F107" s="206">
        <v>39.14</v>
      </c>
      <c r="G107" s="206">
        <v>38.369999999999997</v>
      </c>
      <c r="H107" s="229">
        <v>39.43</v>
      </c>
    </row>
    <row r="108" spans="1:8" ht="20.25" customHeight="1">
      <c r="A108" s="133" t="s">
        <v>521</v>
      </c>
      <c r="B108" s="206">
        <v>40.03</v>
      </c>
      <c r="C108" s="206">
        <v>42.19</v>
      </c>
      <c r="D108" s="206">
        <v>42.22</v>
      </c>
      <c r="E108" s="206">
        <v>0</v>
      </c>
      <c r="F108" s="206">
        <v>39.1</v>
      </c>
      <c r="G108" s="206">
        <v>35.880000000000003</v>
      </c>
      <c r="H108" s="229">
        <v>38.6</v>
      </c>
    </row>
    <row r="109" spans="1:8" ht="20.25" customHeight="1">
      <c r="A109" s="133" t="s">
        <v>522</v>
      </c>
      <c r="B109" s="206">
        <v>40.299999999999997</v>
      </c>
      <c r="C109" s="206">
        <v>42.85</v>
      </c>
      <c r="D109" s="206">
        <v>40.98</v>
      </c>
      <c r="E109" s="206">
        <v>0</v>
      </c>
      <c r="F109" s="206">
        <v>39.520000000000003</v>
      </c>
      <c r="G109" s="206">
        <v>37.51</v>
      </c>
      <c r="H109" s="229">
        <v>39.26</v>
      </c>
    </row>
    <row r="110" spans="1:8" ht="20.25" customHeight="1">
      <c r="A110" s="133" t="s">
        <v>523</v>
      </c>
      <c r="B110" s="206">
        <v>40.03</v>
      </c>
      <c r="C110" s="206">
        <v>42.58</v>
      </c>
      <c r="D110" s="206">
        <v>40.08</v>
      </c>
      <c r="E110" s="206">
        <v>0</v>
      </c>
      <c r="F110" s="206">
        <v>39.49</v>
      </c>
      <c r="G110" s="206">
        <v>39.33</v>
      </c>
      <c r="H110" s="229">
        <v>39.56</v>
      </c>
    </row>
    <row r="111" spans="1:8" ht="20.25" customHeight="1">
      <c r="A111" s="133" t="s">
        <v>524</v>
      </c>
      <c r="B111" s="206">
        <v>39.85</v>
      </c>
      <c r="C111" s="206">
        <v>41.47</v>
      </c>
      <c r="D111" s="206">
        <v>40.18</v>
      </c>
      <c r="E111" s="206">
        <v>0</v>
      </c>
      <c r="F111" s="206">
        <v>39.36</v>
      </c>
      <c r="G111" s="206">
        <v>39.31</v>
      </c>
      <c r="H111" s="229">
        <v>39.450000000000003</v>
      </c>
    </row>
    <row r="112" spans="1:8" ht="20.25" customHeight="1">
      <c r="A112" s="133" t="s">
        <v>525</v>
      </c>
      <c r="B112" s="206">
        <v>39.78</v>
      </c>
      <c r="C112" s="206">
        <v>42.03</v>
      </c>
      <c r="D112" s="206">
        <v>40.58</v>
      </c>
      <c r="E112" s="206">
        <v>0</v>
      </c>
      <c r="F112" s="206">
        <v>39.43</v>
      </c>
      <c r="G112" s="206">
        <v>39.36</v>
      </c>
      <c r="H112" s="229">
        <v>39.43</v>
      </c>
    </row>
    <row r="113" spans="1:8" ht="20.25" customHeight="1">
      <c r="A113" s="133" t="s">
        <v>526</v>
      </c>
      <c r="B113" s="206">
        <v>39.9</v>
      </c>
      <c r="C113" s="206">
        <v>42.05</v>
      </c>
      <c r="D113" s="206">
        <v>40.21</v>
      </c>
      <c r="E113" s="206">
        <v>0</v>
      </c>
      <c r="F113" s="206">
        <v>39.65</v>
      </c>
      <c r="G113" s="206">
        <v>39.6</v>
      </c>
      <c r="H113" s="229">
        <v>39.630000000000003</v>
      </c>
    </row>
    <row r="114" spans="1:8" ht="20.25" customHeight="1">
      <c r="A114" s="133" t="s">
        <v>527</v>
      </c>
      <c r="B114" s="206">
        <v>39.880000000000003</v>
      </c>
      <c r="C114" s="206">
        <v>41.43</v>
      </c>
      <c r="D114" s="206">
        <v>40.28</v>
      </c>
      <c r="E114" s="206">
        <v>0</v>
      </c>
      <c r="F114" s="206">
        <v>39.549999999999997</v>
      </c>
      <c r="G114" s="206">
        <v>39.49</v>
      </c>
      <c r="H114" s="229">
        <v>39.58</v>
      </c>
    </row>
    <row r="115" spans="1:8" ht="20.25" customHeight="1">
      <c r="A115" s="133" t="s">
        <v>528</v>
      </c>
      <c r="B115" s="206">
        <v>39.659999999999997</v>
      </c>
      <c r="C115" s="206">
        <v>40.659999999999997</v>
      </c>
      <c r="D115" s="206">
        <v>40.15</v>
      </c>
      <c r="E115" s="206">
        <v>0</v>
      </c>
      <c r="F115" s="206">
        <v>39.369999999999997</v>
      </c>
      <c r="G115" s="206">
        <v>39.270000000000003</v>
      </c>
      <c r="H115" s="229">
        <v>39.39</v>
      </c>
    </row>
    <row r="116" spans="1:8" ht="20.25" customHeight="1">
      <c r="A116" s="133" t="s">
        <v>529</v>
      </c>
      <c r="B116" s="206">
        <v>39.68</v>
      </c>
      <c r="C116" s="206">
        <v>40.840000000000003</v>
      </c>
      <c r="D116" s="206">
        <v>39.78</v>
      </c>
      <c r="E116" s="206">
        <v>0</v>
      </c>
      <c r="F116" s="206">
        <v>39.46</v>
      </c>
      <c r="G116" s="206">
        <v>39.270000000000003</v>
      </c>
      <c r="H116" s="229">
        <v>39.43</v>
      </c>
    </row>
    <row r="117" spans="1:8" ht="20.25" customHeight="1">
      <c r="A117" s="133" t="s">
        <v>530</v>
      </c>
      <c r="B117" s="206">
        <v>39.82</v>
      </c>
      <c r="C117" s="206">
        <v>41.31</v>
      </c>
      <c r="D117" s="206">
        <v>39.72</v>
      </c>
      <c r="E117" s="206">
        <v>0</v>
      </c>
      <c r="F117" s="206">
        <v>39.28</v>
      </c>
      <c r="G117" s="206">
        <v>38.79</v>
      </c>
      <c r="H117" s="229">
        <v>39.42</v>
      </c>
    </row>
    <row r="118" spans="1:8" ht="20.25" customHeight="1">
      <c r="A118" s="133" t="s">
        <v>531</v>
      </c>
      <c r="B118" s="206">
        <v>39.85</v>
      </c>
      <c r="C118" s="206">
        <v>41.74</v>
      </c>
      <c r="D118" s="206">
        <v>39.56</v>
      </c>
      <c r="E118" s="206">
        <v>0</v>
      </c>
      <c r="F118" s="206">
        <v>39.39</v>
      </c>
      <c r="G118" s="206">
        <v>39.270000000000003</v>
      </c>
      <c r="H118" s="229">
        <v>39.53</v>
      </c>
    </row>
    <row r="119" spans="1:8" ht="20.25" customHeight="1">
      <c r="A119" s="133" t="s">
        <v>532</v>
      </c>
      <c r="B119" s="206">
        <v>39.79</v>
      </c>
      <c r="C119" s="206">
        <v>41.86</v>
      </c>
      <c r="D119" s="206">
        <v>39.25</v>
      </c>
      <c r="E119" s="206">
        <v>0</v>
      </c>
      <c r="F119" s="206">
        <v>39.22</v>
      </c>
      <c r="G119" s="206">
        <v>39.19</v>
      </c>
      <c r="H119" s="229">
        <v>39.409999999999997</v>
      </c>
    </row>
    <row r="120" spans="1:8" ht="20.25" customHeight="1">
      <c r="A120" s="133" t="s">
        <v>533</v>
      </c>
      <c r="B120" s="206">
        <v>39.520000000000003</v>
      </c>
      <c r="C120" s="206">
        <v>41.77</v>
      </c>
      <c r="D120" s="206">
        <v>39.270000000000003</v>
      </c>
      <c r="E120" s="206">
        <v>0</v>
      </c>
      <c r="F120" s="206">
        <v>39.33</v>
      </c>
      <c r="G120" s="206">
        <v>39.39</v>
      </c>
      <c r="H120" s="229">
        <v>39.28</v>
      </c>
    </row>
    <row r="121" spans="1:8" ht="20.25" customHeight="1">
      <c r="A121" s="133" t="s">
        <v>534</v>
      </c>
      <c r="B121" s="206">
        <v>39.74</v>
      </c>
      <c r="C121" s="206">
        <v>41.65</v>
      </c>
      <c r="D121" s="206">
        <v>39.090000000000003</v>
      </c>
      <c r="E121" s="206">
        <v>0</v>
      </c>
      <c r="F121" s="206">
        <v>39.369999999999997</v>
      </c>
      <c r="G121" s="206">
        <v>39.630000000000003</v>
      </c>
      <c r="H121" s="229">
        <v>39.54</v>
      </c>
    </row>
    <row r="122" spans="1:8" ht="20.25" customHeight="1">
      <c r="A122" s="133" t="s">
        <v>535</v>
      </c>
      <c r="B122" s="206">
        <v>39.54</v>
      </c>
      <c r="C122" s="206">
        <v>41.75</v>
      </c>
      <c r="D122" s="206">
        <v>39.200000000000003</v>
      </c>
      <c r="E122" s="206">
        <v>0</v>
      </c>
      <c r="F122" s="206">
        <v>39.25</v>
      </c>
      <c r="G122" s="206">
        <v>39.270000000000003</v>
      </c>
      <c r="H122" s="229">
        <v>39.299999999999997</v>
      </c>
    </row>
    <row r="123" spans="1:8" ht="20.25" customHeight="1">
      <c r="A123" s="133" t="s">
        <v>536</v>
      </c>
      <c r="B123" s="206">
        <v>39.659999999999997</v>
      </c>
      <c r="C123" s="206">
        <v>41.73</v>
      </c>
      <c r="D123" s="206">
        <v>38.97</v>
      </c>
      <c r="E123" s="206">
        <v>0</v>
      </c>
      <c r="F123" s="206">
        <v>39.61</v>
      </c>
      <c r="G123" s="206">
        <v>39.68</v>
      </c>
      <c r="H123" s="229">
        <v>39.57</v>
      </c>
    </row>
    <row r="124" spans="1:8" ht="20.25" customHeight="1">
      <c r="A124" s="133" t="s">
        <v>537</v>
      </c>
      <c r="B124" s="206">
        <v>40.130000000000003</v>
      </c>
      <c r="C124" s="206">
        <v>41.74</v>
      </c>
      <c r="D124" s="206">
        <v>38.97</v>
      </c>
      <c r="E124" s="206">
        <v>0</v>
      </c>
      <c r="F124" s="206">
        <v>39.619999999999997</v>
      </c>
      <c r="G124" s="206">
        <v>39.65</v>
      </c>
      <c r="H124" s="229">
        <v>39.74</v>
      </c>
    </row>
    <row r="125" spans="1:8" ht="20.25" customHeight="1">
      <c r="A125" s="133" t="s">
        <v>538</v>
      </c>
      <c r="B125" s="206">
        <v>39.840000000000003</v>
      </c>
      <c r="C125" s="206">
        <v>42.16</v>
      </c>
      <c r="D125" s="206">
        <v>42.26</v>
      </c>
      <c r="E125" s="206">
        <v>0</v>
      </c>
      <c r="F125" s="206">
        <v>39.82</v>
      </c>
      <c r="G125" s="206">
        <v>39.69</v>
      </c>
      <c r="H125" s="229">
        <v>39.54</v>
      </c>
    </row>
    <row r="126" spans="1:8" ht="20.25" customHeight="1">
      <c r="A126" s="133" t="s">
        <v>539</v>
      </c>
      <c r="B126" s="206">
        <v>39.700000000000003</v>
      </c>
      <c r="C126" s="206">
        <v>42.13</v>
      </c>
      <c r="D126" s="206">
        <v>40.18</v>
      </c>
      <c r="E126" s="206">
        <v>0</v>
      </c>
      <c r="F126" s="206">
        <v>39.75</v>
      </c>
      <c r="G126" s="206">
        <v>39.72</v>
      </c>
      <c r="H126" s="229">
        <v>39.29</v>
      </c>
    </row>
    <row r="127" spans="1:8" ht="20.25" customHeight="1">
      <c r="A127" s="133" t="s">
        <v>540</v>
      </c>
      <c r="B127" s="206">
        <v>39.71</v>
      </c>
      <c r="C127" s="206">
        <v>42.09</v>
      </c>
      <c r="D127" s="206">
        <v>39</v>
      </c>
      <c r="E127" s="206">
        <v>0</v>
      </c>
      <c r="F127" s="206">
        <v>39.54</v>
      </c>
      <c r="G127" s="206">
        <v>39.56</v>
      </c>
      <c r="H127" s="229">
        <v>39.520000000000003</v>
      </c>
    </row>
    <row r="128" spans="1:8" ht="20.25" customHeight="1">
      <c r="A128" s="133" t="s">
        <v>541</v>
      </c>
      <c r="B128" s="206">
        <v>39.700000000000003</v>
      </c>
      <c r="C128" s="206">
        <v>42.11</v>
      </c>
      <c r="D128" s="206">
        <v>39.75</v>
      </c>
      <c r="E128" s="206">
        <v>0</v>
      </c>
      <c r="F128" s="206">
        <v>39.47</v>
      </c>
      <c r="G128" s="206">
        <v>39.43</v>
      </c>
      <c r="H128" s="229">
        <v>39.380000000000003</v>
      </c>
    </row>
    <row r="129" spans="1:8" ht="20.25" customHeight="1">
      <c r="A129" s="133" t="s">
        <v>542</v>
      </c>
      <c r="B129" s="206">
        <v>39.83</v>
      </c>
      <c r="C129" s="206">
        <v>42.15</v>
      </c>
      <c r="D129" s="206">
        <v>38.83</v>
      </c>
      <c r="E129" s="206">
        <v>0</v>
      </c>
      <c r="F129" s="206">
        <v>39.369999999999997</v>
      </c>
      <c r="G129" s="206">
        <v>39.79</v>
      </c>
      <c r="H129" s="229">
        <v>39.630000000000003</v>
      </c>
    </row>
    <row r="130" spans="1:8" ht="20.25" customHeight="1">
      <c r="A130" s="133" t="s">
        <v>543</v>
      </c>
      <c r="B130" s="206">
        <v>39.869999999999997</v>
      </c>
      <c r="C130" s="206">
        <v>42.05</v>
      </c>
      <c r="D130" s="206">
        <v>39.42</v>
      </c>
      <c r="E130" s="206">
        <v>0</v>
      </c>
      <c r="F130" s="206">
        <v>39.4</v>
      </c>
      <c r="G130" s="206">
        <v>39.39</v>
      </c>
      <c r="H130" s="229">
        <v>39.51</v>
      </c>
    </row>
    <row r="131" spans="1:8" ht="20.25" customHeight="1">
      <c r="A131" s="133" t="s">
        <v>544</v>
      </c>
      <c r="B131" s="206">
        <v>39.67</v>
      </c>
      <c r="C131" s="206">
        <v>42.12</v>
      </c>
      <c r="D131" s="206">
        <v>39.25</v>
      </c>
      <c r="E131" s="206">
        <v>0</v>
      </c>
      <c r="F131" s="206">
        <v>39.299999999999997</v>
      </c>
      <c r="G131" s="206">
        <v>39.4</v>
      </c>
      <c r="H131" s="229">
        <v>39.369999999999997</v>
      </c>
    </row>
    <row r="132" spans="1:8" ht="20.25" customHeight="1">
      <c r="A132" s="133" t="s">
        <v>545</v>
      </c>
      <c r="B132" s="206">
        <v>39.76</v>
      </c>
      <c r="C132" s="206">
        <v>42.17</v>
      </c>
      <c r="D132" s="206">
        <v>39.29</v>
      </c>
      <c r="E132" s="206">
        <v>0</v>
      </c>
      <c r="F132" s="206">
        <v>39.53</v>
      </c>
      <c r="G132" s="206">
        <v>39.270000000000003</v>
      </c>
      <c r="H132" s="229">
        <v>39.56</v>
      </c>
    </row>
    <row r="133" spans="1:8" ht="20.25" customHeight="1">
      <c r="A133" s="133" t="s">
        <v>546</v>
      </c>
      <c r="B133" s="206">
        <v>39.869999999999997</v>
      </c>
      <c r="C133" s="206">
        <v>42.19</v>
      </c>
      <c r="D133" s="206">
        <v>39.32</v>
      </c>
      <c r="E133" s="206">
        <v>0</v>
      </c>
      <c r="F133" s="206">
        <v>39.29</v>
      </c>
      <c r="G133" s="206">
        <v>39.270000000000003</v>
      </c>
      <c r="H133" s="229">
        <v>39.479999999999997</v>
      </c>
    </row>
    <row r="134" spans="1:8" ht="20.25" customHeight="1">
      <c r="A134" s="133" t="s">
        <v>547</v>
      </c>
      <c r="B134" s="206">
        <v>39.799999999999997</v>
      </c>
      <c r="C134" s="206">
        <v>42.18</v>
      </c>
      <c r="D134" s="206">
        <v>39</v>
      </c>
      <c r="E134" s="206">
        <v>0</v>
      </c>
      <c r="F134" s="206">
        <v>39.380000000000003</v>
      </c>
      <c r="G134" s="206">
        <v>39.409999999999997</v>
      </c>
      <c r="H134" s="229">
        <v>39.450000000000003</v>
      </c>
    </row>
    <row r="135" spans="1:8" ht="20.25" customHeight="1">
      <c r="A135" s="133" t="s">
        <v>548</v>
      </c>
      <c r="B135" s="206">
        <v>39.81</v>
      </c>
      <c r="C135" s="206">
        <v>42.1</v>
      </c>
      <c r="D135" s="206">
        <v>38.909999999999997</v>
      </c>
      <c r="E135" s="206">
        <v>0</v>
      </c>
      <c r="F135" s="206">
        <v>39.43</v>
      </c>
      <c r="G135" s="206">
        <v>39.46</v>
      </c>
      <c r="H135" s="229">
        <v>39.5</v>
      </c>
    </row>
    <row r="136" spans="1:8" ht="20.25" customHeight="1">
      <c r="A136" s="133" t="s">
        <v>549</v>
      </c>
      <c r="B136" s="206">
        <v>39.83</v>
      </c>
      <c r="C136" s="206">
        <v>42.08</v>
      </c>
      <c r="D136" s="206">
        <v>39.11</v>
      </c>
      <c r="E136" s="206">
        <v>0</v>
      </c>
      <c r="F136" s="206">
        <v>39.39</v>
      </c>
      <c r="G136" s="206">
        <v>39.409999999999997</v>
      </c>
      <c r="H136" s="229">
        <v>39.46</v>
      </c>
    </row>
    <row r="137" spans="1:8" ht="20.25" customHeight="1">
      <c r="A137" s="133" t="s">
        <v>550</v>
      </c>
      <c r="B137" s="206">
        <v>39.67</v>
      </c>
      <c r="C137" s="206">
        <v>41.57</v>
      </c>
      <c r="D137" s="206">
        <v>39.07</v>
      </c>
      <c r="E137" s="206">
        <v>0</v>
      </c>
      <c r="F137" s="206">
        <v>39.51</v>
      </c>
      <c r="G137" s="206">
        <v>39.53</v>
      </c>
      <c r="H137" s="229">
        <v>39.49</v>
      </c>
    </row>
    <row r="138" spans="1:8" ht="20.25" customHeight="1">
      <c r="A138" s="133" t="s">
        <v>551</v>
      </c>
      <c r="B138" s="206">
        <v>39.78</v>
      </c>
      <c r="C138" s="206">
        <v>41.56</v>
      </c>
      <c r="D138" s="206">
        <v>39.03</v>
      </c>
      <c r="E138" s="206">
        <v>0</v>
      </c>
      <c r="F138" s="206">
        <v>39.43</v>
      </c>
      <c r="G138" s="206">
        <v>39.46</v>
      </c>
      <c r="H138" s="229">
        <v>39.49</v>
      </c>
    </row>
    <row r="139" spans="1:8" ht="20.25" customHeight="1">
      <c r="A139" s="133" t="s">
        <v>552</v>
      </c>
      <c r="B139" s="206">
        <v>39.76</v>
      </c>
      <c r="C139" s="206">
        <v>41.54</v>
      </c>
      <c r="D139" s="206">
        <v>39.1</v>
      </c>
      <c r="E139" s="206">
        <v>0</v>
      </c>
      <c r="F139" s="206">
        <v>39.26</v>
      </c>
      <c r="G139" s="206">
        <v>39.28</v>
      </c>
      <c r="H139" s="229">
        <v>39.380000000000003</v>
      </c>
    </row>
    <row r="140" spans="1:8" ht="20.25" customHeight="1">
      <c r="A140" s="133" t="s">
        <v>553</v>
      </c>
      <c r="B140" s="206">
        <v>39.659999999999997</v>
      </c>
      <c r="C140" s="206">
        <v>41.66</v>
      </c>
      <c r="D140" s="206">
        <v>39.25</v>
      </c>
      <c r="E140" s="206">
        <v>0</v>
      </c>
      <c r="F140" s="206">
        <v>39.29</v>
      </c>
      <c r="G140" s="206">
        <v>39.299999999999997</v>
      </c>
      <c r="H140" s="229">
        <v>39.340000000000003</v>
      </c>
    </row>
    <row r="141" spans="1:8" ht="20.25" customHeight="1">
      <c r="A141" s="133" t="s">
        <v>554</v>
      </c>
      <c r="B141" s="206">
        <v>39.68</v>
      </c>
      <c r="C141" s="206">
        <v>41.68</v>
      </c>
      <c r="D141" s="206">
        <v>38.97</v>
      </c>
      <c r="E141" s="206">
        <v>0</v>
      </c>
      <c r="F141" s="206">
        <v>39.200000000000003</v>
      </c>
      <c r="G141" s="206">
        <v>39.36</v>
      </c>
      <c r="H141" s="229">
        <v>39.39</v>
      </c>
    </row>
    <row r="142" spans="1:8" ht="20.25" customHeight="1">
      <c r="A142" s="133" t="s">
        <v>555</v>
      </c>
      <c r="B142" s="206">
        <v>39.82</v>
      </c>
      <c r="C142" s="206">
        <v>41.91</v>
      </c>
      <c r="D142" s="206">
        <v>39.590000000000003</v>
      </c>
      <c r="E142" s="206">
        <v>0</v>
      </c>
      <c r="F142" s="206">
        <v>39.24</v>
      </c>
      <c r="G142" s="206">
        <v>39</v>
      </c>
      <c r="H142" s="229">
        <v>39.299999999999997</v>
      </c>
    </row>
    <row r="143" spans="1:8" ht="20.25" customHeight="1">
      <c r="A143" s="133" t="s">
        <v>556</v>
      </c>
      <c r="B143" s="206">
        <v>39.840000000000003</v>
      </c>
      <c r="C143" s="206">
        <v>41.55</v>
      </c>
      <c r="D143" s="206">
        <v>39.26</v>
      </c>
      <c r="E143" s="206">
        <v>0</v>
      </c>
      <c r="F143" s="206">
        <v>39.21</v>
      </c>
      <c r="G143" s="206">
        <v>39.18</v>
      </c>
      <c r="H143" s="229">
        <v>39.450000000000003</v>
      </c>
    </row>
    <row r="144" spans="1:8" ht="20.25" customHeight="1">
      <c r="A144" s="133" t="s">
        <v>557</v>
      </c>
      <c r="B144" s="206">
        <v>39.85</v>
      </c>
      <c r="C144" s="206">
        <v>41.6</v>
      </c>
      <c r="D144" s="206">
        <v>39.380000000000003</v>
      </c>
      <c r="E144" s="206">
        <v>0</v>
      </c>
      <c r="F144" s="206">
        <v>39.58</v>
      </c>
      <c r="G144" s="206">
        <v>39.729999999999997</v>
      </c>
      <c r="H144" s="229">
        <v>39.630000000000003</v>
      </c>
    </row>
    <row r="145" spans="1:8" ht="20.25" customHeight="1">
      <c r="A145" s="133" t="s">
        <v>558</v>
      </c>
      <c r="B145" s="206">
        <v>40.04</v>
      </c>
      <c r="C145" s="206">
        <v>41.76</v>
      </c>
      <c r="D145" s="206">
        <v>39.479999999999997</v>
      </c>
      <c r="E145" s="206">
        <v>0</v>
      </c>
      <c r="F145" s="206">
        <v>39.6</v>
      </c>
      <c r="G145" s="206">
        <v>39.71</v>
      </c>
      <c r="H145" s="229">
        <v>39.75</v>
      </c>
    </row>
    <row r="146" spans="1:8" ht="20.25" customHeight="1">
      <c r="A146" s="133" t="s">
        <v>559</v>
      </c>
      <c r="B146" s="206">
        <v>40.15</v>
      </c>
      <c r="C146" s="206">
        <v>41.88</v>
      </c>
      <c r="D146" s="206">
        <v>39.47</v>
      </c>
      <c r="E146" s="206">
        <v>0</v>
      </c>
      <c r="F146" s="206">
        <v>39.520000000000003</v>
      </c>
      <c r="G146" s="206">
        <v>39.53</v>
      </c>
      <c r="H146" s="229">
        <v>39.72</v>
      </c>
    </row>
    <row r="147" spans="1:8" ht="20.25" customHeight="1">
      <c r="A147" s="133" t="s">
        <v>560</v>
      </c>
      <c r="B147" s="206">
        <v>40.130000000000003</v>
      </c>
      <c r="C147" s="206">
        <v>41.78</v>
      </c>
      <c r="D147" s="206">
        <v>39.43</v>
      </c>
      <c r="E147" s="206">
        <v>0</v>
      </c>
      <c r="F147" s="206">
        <v>39.42</v>
      </c>
      <c r="G147" s="206">
        <v>39.42</v>
      </c>
      <c r="H147" s="229">
        <v>39.630000000000003</v>
      </c>
    </row>
    <row r="148" spans="1:8" ht="20.25" customHeight="1">
      <c r="A148" s="133" t="s">
        <v>561</v>
      </c>
      <c r="B148" s="206">
        <v>40.04</v>
      </c>
      <c r="C148" s="206">
        <v>41.61</v>
      </c>
      <c r="D148" s="206">
        <v>39.479999999999997</v>
      </c>
      <c r="E148" s="206">
        <v>0</v>
      </c>
      <c r="F148" s="206">
        <v>39.340000000000003</v>
      </c>
      <c r="G148" s="206">
        <v>39.33</v>
      </c>
      <c r="H148" s="229">
        <v>39.53</v>
      </c>
    </row>
    <row r="149" spans="1:8" ht="20.25" customHeight="1">
      <c r="A149" s="133" t="s">
        <v>562</v>
      </c>
      <c r="B149" s="206">
        <v>39.96</v>
      </c>
      <c r="C149" s="206">
        <v>41.61</v>
      </c>
      <c r="D149" s="206">
        <v>39.43</v>
      </c>
      <c r="E149" s="206">
        <v>0</v>
      </c>
      <c r="F149" s="206">
        <v>39.35</v>
      </c>
      <c r="G149" s="206">
        <v>39.33</v>
      </c>
      <c r="H149" s="229">
        <v>39.53</v>
      </c>
    </row>
    <row r="150" spans="1:8" ht="20.25" customHeight="1">
      <c r="A150" s="133" t="s">
        <v>563</v>
      </c>
      <c r="B150" s="206">
        <v>40.11</v>
      </c>
      <c r="C150" s="206">
        <v>41.5</v>
      </c>
      <c r="D150" s="206">
        <v>39.31</v>
      </c>
      <c r="E150" s="206">
        <v>0</v>
      </c>
      <c r="F150" s="206">
        <v>39.28</v>
      </c>
      <c r="G150" s="206">
        <v>39.28</v>
      </c>
      <c r="H150" s="229">
        <v>39.57</v>
      </c>
    </row>
    <row r="151" spans="1:8" ht="20.25" customHeight="1">
      <c r="A151" s="133" t="s">
        <v>564</v>
      </c>
      <c r="B151" s="206">
        <v>40.07</v>
      </c>
      <c r="C151" s="206">
        <v>41.66</v>
      </c>
      <c r="D151" s="206">
        <v>39.49</v>
      </c>
      <c r="E151" s="206">
        <v>0</v>
      </c>
      <c r="F151" s="206">
        <v>39.18</v>
      </c>
      <c r="G151" s="206">
        <v>39.15</v>
      </c>
      <c r="H151" s="229">
        <v>39.42</v>
      </c>
    </row>
    <row r="152" spans="1:8" ht="20.25" customHeight="1">
      <c r="A152" s="133" t="s">
        <v>565</v>
      </c>
      <c r="B152" s="206">
        <v>40.03</v>
      </c>
      <c r="C152" s="206">
        <v>41.62</v>
      </c>
      <c r="D152" s="206">
        <v>39.770000000000003</v>
      </c>
      <c r="E152" s="206">
        <v>0</v>
      </c>
      <c r="F152" s="206">
        <v>38.93</v>
      </c>
      <c r="G152" s="206">
        <v>38.53</v>
      </c>
      <c r="H152" s="229">
        <v>39.270000000000003</v>
      </c>
    </row>
    <row r="153" spans="1:8" ht="20.25" customHeight="1">
      <c r="A153" s="133" t="s">
        <v>566</v>
      </c>
      <c r="B153" s="206">
        <v>40.119999999999997</v>
      </c>
      <c r="C153" s="206">
        <v>41.57</v>
      </c>
      <c r="D153" s="206">
        <v>39.86</v>
      </c>
      <c r="E153" s="206">
        <v>0</v>
      </c>
      <c r="F153" s="206">
        <v>39.01</v>
      </c>
      <c r="G153" s="206">
        <v>37.74</v>
      </c>
      <c r="H153" s="229">
        <v>39.340000000000003</v>
      </c>
    </row>
    <row r="154" spans="1:8" ht="20.25" customHeight="1">
      <c r="A154" s="133" t="s">
        <v>567</v>
      </c>
      <c r="B154" s="206">
        <v>40.229999999999997</v>
      </c>
      <c r="C154" s="206">
        <v>41.61</v>
      </c>
      <c r="D154" s="206">
        <v>39.83</v>
      </c>
      <c r="E154" s="206">
        <v>0</v>
      </c>
      <c r="F154" s="206">
        <v>39.1</v>
      </c>
      <c r="G154" s="206">
        <v>37.770000000000003</v>
      </c>
      <c r="H154" s="229">
        <v>39.54</v>
      </c>
    </row>
    <row r="155" spans="1:8" ht="20.25" customHeight="1">
      <c r="A155" s="133" t="s">
        <v>568</v>
      </c>
      <c r="B155" s="206">
        <v>40.119999999999997</v>
      </c>
      <c r="C155" s="206">
        <v>41.63</v>
      </c>
      <c r="D155" s="206">
        <v>39.549999999999997</v>
      </c>
      <c r="E155" s="206">
        <v>0</v>
      </c>
      <c r="F155" s="206">
        <v>39.21</v>
      </c>
      <c r="G155" s="206">
        <v>38.86</v>
      </c>
      <c r="H155" s="229">
        <v>39.61</v>
      </c>
    </row>
    <row r="156" spans="1:8" ht="20.25" customHeight="1">
      <c r="A156" s="133" t="s">
        <v>569</v>
      </c>
      <c r="B156" s="206">
        <v>40.200000000000003</v>
      </c>
      <c r="C156" s="206">
        <v>41.55</v>
      </c>
      <c r="D156" s="206">
        <v>39.68</v>
      </c>
      <c r="E156" s="206">
        <v>0</v>
      </c>
      <c r="F156" s="206">
        <v>39.42</v>
      </c>
      <c r="G156" s="206">
        <v>39.270000000000003</v>
      </c>
      <c r="H156" s="229">
        <v>39.76</v>
      </c>
    </row>
    <row r="157" spans="1:8" ht="20.25" customHeight="1">
      <c r="A157" s="133" t="s">
        <v>570</v>
      </c>
      <c r="B157" s="206">
        <v>40.21</v>
      </c>
      <c r="C157" s="206">
        <v>41.51</v>
      </c>
      <c r="D157" s="206">
        <v>39.78</v>
      </c>
      <c r="E157" s="206">
        <v>0</v>
      </c>
      <c r="F157" s="206">
        <v>39.14</v>
      </c>
      <c r="G157" s="206">
        <v>38.81</v>
      </c>
      <c r="H157" s="229">
        <v>39.58</v>
      </c>
    </row>
    <row r="158" spans="1:8" ht="20.25" customHeight="1">
      <c r="A158" s="133" t="s">
        <v>571</v>
      </c>
      <c r="B158" s="206">
        <v>40.01</v>
      </c>
      <c r="C158" s="206">
        <v>41.63</v>
      </c>
      <c r="D158" s="206">
        <v>39.49</v>
      </c>
      <c r="E158" s="206">
        <v>0</v>
      </c>
      <c r="F158" s="206">
        <v>39.25</v>
      </c>
      <c r="G158" s="206">
        <v>39.229999999999997</v>
      </c>
      <c r="H158" s="229">
        <v>39.49</v>
      </c>
    </row>
    <row r="159" spans="1:8" ht="20.25" customHeight="1">
      <c r="A159" s="133" t="s">
        <v>572</v>
      </c>
      <c r="B159" s="206">
        <v>40.33</v>
      </c>
      <c r="C159" s="206">
        <v>41.65</v>
      </c>
      <c r="D159" s="206">
        <v>39.33</v>
      </c>
      <c r="E159" s="206">
        <v>0</v>
      </c>
      <c r="F159" s="206">
        <v>39.200000000000003</v>
      </c>
      <c r="G159" s="206">
        <v>39.19</v>
      </c>
      <c r="H159" s="229">
        <v>39.549999999999997</v>
      </c>
    </row>
    <row r="160" spans="1:8" ht="20.25" customHeight="1">
      <c r="A160" s="133" t="s">
        <v>573</v>
      </c>
      <c r="B160" s="206">
        <v>40.06</v>
      </c>
      <c r="C160" s="206">
        <v>41.64</v>
      </c>
      <c r="D160" s="206">
        <v>39.380000000000003</v>
      </c>
      <c r="E160" s="206">
        <v>0</v>
      </c>
      <c r="F160" s="206">
        <v>39.24</v>
      </c>
      <c r="G160" s="206">
        <v>39.229999999999997</v>
      </c>
      <c r="H160" s="229">
        <v>39.450000000000003</v>
      </c>
    </row>
    <row r="161" spans="1:8" ht="20.25" customHeight="1">
      <c r="A161" s="133" t="s">
        <v>574</v>
      </c>
      <c r="B161" s="206">
        <v>40.18</v>
      </c>
      <c r="C161" s="206">
        <v>41.63</v>
      </c>
      <c r="D161" s="206">
        <v>39.4</v>
      </c>
      <c r="E161" s="206">
        <v>0</v>
      </c>
      <c r="F161" s="206">
        <v>39.4</v>
      </c>
      <c r="G161" s="206">
        <v>39.4</v>
      </c>
      <c r="H161" s="229">
        <v>39.57</v>
      </c>
    </row>
    <row r="162" spans="1:8" ht="20.25" customHeight="1">
      <c r="A162" s="133" t="s">
        <v>575</v>
      </c>
      <c r="B162" s="206">
        <v>40.29</v>
      </c>
      <c r="C162" s="206">
        <v>41.56</v>
      </c>
      <c r="D162" s="206">
        <v>39.380000000000003</v>
      </c>
      <c r="E162" s="206">
        <v>0</v>
      </c>
      <c r="F162" s="206">
        <v>39.15</v>
      </c>
      <c r="G162" s="206">
        <v>39.14</v>
      </c>
      <c r="H162" s="229">
        <v>39.44</v>
      </c>
    </row>
    <row r="163" spans="1:8" ht="20.25" customHeight="1">
      <c r="A163" s="133" t="s">
        <v>576</v>
      </c>
      <c r="B163" s="206">
        <v>40.25</v>
      </c>
      <c r="C163" s="206">
        <v>41.55</v>
      </c>
      <c r="D163" s="206">
        <v>39.47</v>
      </c>
      <c r="E163" s="206">
        <v>0</v>
      </c>
      <c r="F163" s="206">
        <v>39.07</v>
      </c>
      <c r="G163" s="206">
        <v>39.04</v>
      </c>
      <c r="H163" s="229">
        <v>39.4</v>
      </c>
    </row>
    <row r="164" spans="1:8" ht="20.25" customHeight="1">
      <c r="A164" s="133" t="s">
        <v>577</v>
      </c>
      <c r="B164" s="206">
        <v>40.21</v>
      </c>
      <c r="C164" s="206">
        <v>41.61</v>
      </c>
      <c r="D164" s="206">
        <v>39.39</v>
      </c>
      <c r="E164" s="206">
        <v>0</v>
      </c>
      <c r="F164" s="206">
        <v>39.24</v>
      </c>
      <c r="G164" s="206">
        <v>39.229999999999997</v>
      </c>
      <c r="H164" s="229">
        <v>39.5</v>
      </c>
    </row>
    <row r="165" spans="1:8" ht="20.25" customHeight="1">
      <c r="A165" s="133" t="s">
        <v>578</v>
      </c>
      <c r="B165" s="206">
        <v>40.22</v>
      </c>
      <c r="C165" s="206">
        <v>41.58</v>
      </c>
      <c r="D165" s="206">
        <v>39.340000000000003</v>
      </c>
      <c r="E165" s="206">
        <v>0</v>
      </c>
      <c r="F165" s="206">
        <v>39.35</v>
      </c>
      <c r="G165" s="206">
        <v>39.35</v>
      </c>
      <c r="H165" s="229">
        <v>39.590000000000003</v>
      </c>
    </row>
    <row r="166" spans="1:8" ht="20.25" customHeight="1">
      <c r="A166" s="133" t="s">
        <v>579</v>
      </c>
      <c r="B166" s="206">
        <v>40.28</v>
      </c>
      <c r="C166" s="206">
        <v>41.4</v>
      </c>
      <c r="D166" s="206">
        <v>39.44</v>
      </c>
      <c r="E166" s="206">
        <v>0</v>
      </c>
      <c r="F166" s="206">
        <v>39.49</v>
      </c>
      <c r="G166" s="206">
        <v>39.5</v>
      </c>
      <c r="H166" s="229">
        <v>39.72</v>
      </c>
    </row>
    <row r="167" spans="1:8" ht="20.25" customHeight="1">
      <c r="A167" s="133" t="s">
        <v>580</v>
      </c>
      <c r="B167" s="206">
        <v>40.18</v>
      </c>
      <c r="C167" s="206">
        <v>41.55</v>
      </c>
      <c r="D167" s="206">
        <v>39.56</v>
      </c>
      <c r="E167" s="206">
        <v>0</v>
      </c>
      <c r="F167" s="206">
        <v>39.340000000000003</v>
      </c>
      <c r="G167" s="206">
        <v>39.28</v>
      </c>
      <c r="H167" s="229">
        <v>39.630000000000003</v>
      </c>
    </row>
    <row r="168" spans="1:8" ht="20.25" customHeight="1">
      <c r="A168" s="234" t="s">
        <v>618</v>
      </c>
      <c r="B168" s="206">
        <v>40.15</v>
      </c>
      <c r="C168" s="206">
        <v>41.51</v>
      </c>
      <c r="D168" s="206">
        <v>39.5</v>
      </c>
      <c r="E168" s="206">
        <v>0</v>
      </c>
      <c r="F168" s="206">
        <v>39.14</v>
      </c>
      <c r="G168" s="206">
        <v>39.06</v>
      </c>
      <c r="H168" s="229">
        <v>39.6</v>
      </c>
    </row>
    <row r="169" spans="1:8" ht="20.25" customHeight="1">
      <c r="A169" s="234" t="s">
        <v>635</v>
      </c>
      <c r="B169" s="206">
        <v>40.24</v>
      </c>
      <c r="C169" s="206">
        <v>41.66</v>
      </c>
      <c r="D169" s="206">
        <v>39.81</v>
      </c>
      <c r="E169" s="206">
        <v>0</v>
      </c>
      <c r="F169" s="206">
        <v>39.24</v>
      </c>
      <c r="G169" s="206">
        <v>39.01</v>
      </c>
      <c r="H169" s="229">
        <v>39.619999999999997</v>
      </c>
    </row>
    <row r="170" spans="1:8" ht="20.25" customHeight="1">
      <c r="A170" s="234" t="s">
        <v>637</v>
      </c>
      <c r="B170" s="206">
        <v>40.270000000000003</v>
      </c>
      <c r="C170" s="206">
        <v>41.64</v>
      </c>
      <c r="D170" s="206">
        <v>39.909999999999997</v>
      </c>
      <c r="E170" s="206">
        <v>0</v>
      </c>
      <c r="F170" s="206">
        <v>39.43</v>
      </c>
      <c r="G170" s="206">
        <v>39.14</v>
      </c>
      <c r="H170" s="229">
        <v>39.65</v>
      </c>
    </row>
    <row r="171" spans="1:8" ht="20.25" customHeight="1">
      <c r="A171" s="234" t="s">
        <v>638</v>
      </c>
      <c r="B171" s="206">
        <v>40.270000000000003</v>
      </c>
      <c r="C171" s="206">
        <v>41.65</v>
      </c>
      <c r="D171" s="206">
        <v>39.68</v>
      </c>
      <c r="E171" s="206">
        <v>0</v>
      </c>
      <c r="F171" s="206">
        <v>39.47</v>
      </c>
      <c r="G171" s="206">
        <v>39.44</v>
      </c>
      <c r="H171" s="229">
        <v>39.71</v>
      </c>
    </row>
    <row r="172" spans="1:8" ht="20.25" customHeight="1">
      <c r="A172" s="234" t="s">
        <v>640</v>
      </c>
      <c r="B172" s="206">
        <v>40.26</v>
      </c>
      <c r="C172" s="206">
        <v>41.74</v>
      </c>
      <c r="D172" s="206">
        <v>39.619999999999997</v>
      </c>
      <c r="E172" s="206">
        <v>0</v>
      </c>
      <c r="F172" s="206">
        <v>39.46</v>
      </c>
      <c r="G172" s="206">
        <v>39.44</v>
      </c>
      <c r="H172" s="229">
        <v>39.68</v>
      </c>
    </row>
    <row r="173" spans="1:8" ht="20.25" customHeight="1">
      <c r="A173" s="234" t="s">
        <v>641</v>
      </c>
      <c r="B173" s="206">
        <v>40.24</v>
      </c>
      <c r="C173" s="206">
        <v>41.76</v>
      </c>
      <c r="D173" s="206">
        <v>39.630000000000003</v>
      </c>
      <c r="E173" s="206">
        <v>0</v>
      </c>
      <c r="F173" s="206">
        <v>39.17</v>
      </c>
      <c r="G173" s="206">
        <v>39.1</v>
      </c>
      <c r="H173" s="229">
        <v>39.43</v>
      </c>
    </row>
    <row r="174" spans="1:8" ht="20.25" customHeight="1">
      <c r="A174" s="234" t="s">
        <v>642</v>
      </c>
      <c r="B174" s="206">
        <v>40.35</v>
      </c>
      <c r="C174" s="206">
        <v>41.67</v>
      </c>
      <c r="D174" s="206">
        <v>39.729999999999997</v>
      </c>
      <c r="E174" s="206">
        <v>0</v>
      </c>
      <c r="F174" s="206">
        <v>39.32</v>
      </c>
      <c r="G174" s="206">
        <v>39.22</v>
      </c>
      <c r="H174" s="229">
        <v>39.6</v>
      </c>
    </row>
    <row r="175" spans="1:8" ht="20.25" customHeight="1">
      <c r="A175" s="234" t="s">
        <v>644</v>
      </c>
      <c r="B175" s="206">
        <v>40.340000000000003</v>
      </c>
      <c r="C175" s="206">
        <v>41.75</v>
      </c>
      <c r="D175" s="206">
        <v>39.840000000000003</v>
      </c>
      <c r="E175" s="206">
        <v>0</v>
      </c>
      <c r="F175" s="206">
        <v>39.29</v>
      </c>
      <c r="G175" s="206">
        <v>39.1</v>
      </c>
      <c r="H175" s="229">
        <v>39.56</v>
      </c>
    </row>
    <row r="176" spans="1:8" ht="20.25" customHeight="1">
      <c r="A176" s="234" t="s">
        <v>645</v>
      </c>
      <c r="B176" s="206">
        <v>40.200000000000003</v>
      </c>
      <c r="C176" s="206">
        <v>41.66</v>
      </c>
      <c r="D176" s="206">
        <v>39.92</v>
      </c>
      <c r="E176" s="206">
        <v>0</v>
      </c>
      <c r="F176" s="206">
        <v>39.24</v>
      </c>
      <c r="G176" s="206">
        <v>38.700000000000003</v>
      </c>
      <c r="H176" s="229">
        <v>39.35</v>
      </c>
    </row>
    <row r="177" spans="1:8" ht="20.25" customHeight="1">
      <c r="A177" s="234" t="s">
        <v>647</v>
      </c>
      <c r="B177" s="206">
        <v>40.31</v>
      </c>
      <c r="C177" s="206">
        <v>41.73</v>
      </c>
      <c r="D177" s="206">
        <v>39.93</v>
      </c>
      <c r="E177" s="206">
        <v>0</v>
      </c>
      <c r="F177" s="206">
        <v>39.57</v>
      </c>
      <c r="G177" s="206">
        <v>39.08</v>
      </c>
      <c r="H177" s="229">
        <v>39.76</v>
      </c>
    </row>
    <row r="178" spans="1:8" ht="20.25" customHeight="1">
      <c r="A178" s="234" t="s">
        <v>661</v>
      </c>
      <c r="B178" s="206">
        <v>40.020000000000003</v>
      </c>
      <c r="C178" s="206">
        <v>41.76</v>
      </c>
      <c r="D178" s="206">
        <v>39.94</v>
      </c>
      <c r="E178" s="206">
        <v>0</v>
      </c>
      <c r="F178" s="206">
        <v>39.51</v>
      </c>
      <c r="G178" s="206">
        <v>38.65</v>
      </c>
      <c r="H178" s="229">
        <v>39.46</v>
      </c>
    </row>
    <row r="179" spans="1:8" ht="20.25" customHeight="1">
      <c r="A179" s="234" t="s">
        <v>662</v>
      </c>
      <c r="B179" s="206">
        <v>40.47</v>
      </c>
      <c r="C179" s="206">
        <v>41.92</v>
      </c>
      <c r="D179" s="206">
        <v>39.92</v>
      </c>
      <c r="E179" s="206">
        <v>0</v>
      </c>
      <c r="F179" s="206">
        <v>39.5</v>
      </c>
      <c r="G179" s="206">
        <v>38.53</v>
      </c>
      <c r="H179" s="229">
        <v>39.79</v>
      </c>
    </row>
    <row r="180" spans="1:8" ht="20.25" customHeight="1">
      <c r="A180" s="234" t="s">
        <v>663</v>
      </c>
      <c r="B180" s="206">
        <v>40.57</v>
      </c>
      <c r="C180" s="206">
        <v>41.74</v>
      </c>
      <c r="D180" s="206">
        <v>39.909999999999997</v>
      </c>
      <c r="E180" s="206">
        <v>0</v>
      </c>
      <c r="F180" s="206">
        <v>39.44</v>
      </c>
      <c r="G180" s="206">
        <v>38.479999999999997</v>
      </c>
      <c r="H180" s="229">
        <v>39.81</v>
      </c>
    </row>
    <row r="181" spans="1:8" ht="20.25" customHeight="1">
      <c r="A181" s="234" t="s">
        <v>666</v>
      </c>
      <c r="B181" s="206">
        <v>40.44</v>
      </c>
      <c r="C181" s="206">
        <v>41.66</v>
      </c>
      <c r="D181" s="206">
        <v>39.92</v>
      </c>
      <c r="E181" s="206">
        <v>0</v>
      </c>
      <c r="F181" s="206">
        <v>39.520000000000003</v>
      </c>
      <c r="G181" s="206">
        <v>38.61</v>
      </c>
      <c r="H181" s="229">
        <v>39.85</v>
      </c>
    </row>
    <row r="182" spans="1:8" ht="20.25" customHeight="1">
      <c r="A182" s="234" t="s">
        <v>668</v>
      </c>
      <c r="B182" s="206">
        <v>40.49</v>
      </c>
      <c r="C182" s="206">
        <v>41.82</v>
      </c>
      <c r="D182" s="206">
        <v>39.909999999999997</v>
      </c>
      <c r="E182" s="206">
        <v>0</v>
      </c>
      <c r="F182" s="206">
        <v>39.49</v>
      </c>
      <c r="G182" s="206">
        <v>38.979999999999997</v>
      </c>
      <c r="H182" s="229">
        <v>39.78</v>
      </c>
    </row>
    <row r="183" spans="1:8" ht="20.25" customHeight="1">
      <c r="A183" s="234" t="s">
        <v>667</v>
      </c>
      <c r="B183" s="206">
        <v>40.6</v>
      </c>
      <c r="C183" s="206">
        <v>41.82</v>
      </c>
      <c r="D183" s="206">
        <v>39.869999999999997</v>
      </c>
      <c r="E183" s="206">
        <v>0</v>
      </c>
      <c r="F183" s="206">
        <v>39.409999999999997</v>
      </c>
      <c r="G183" s="206">
        <v>39.19</v>
      </c>
      <c r="H183" s="229">
        <v>39.770000000000003</v>
      </c>
    </row>
  </sheetData>
  <pageMargins left="0.7" right="0.7" top="0.75" bottom="0.75" header="0.3" footer="0.3"/>
  <pageSetup paperSize="9" scale="95"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48ADF-3268-49E4-841C-446A524FD604}">
  <dimension ref="A1:B16"/>
  <sheetViews>
    <sheetView showGridLines="0" zoomScaleNormal="100" zoomScaleSheetLayoutView="100" workbookViewId="0"/>
  </sheetViews>
  <sheetFormatPr defaultColWidth="9.140625" defaultRowHeight="15" customHeight="1"/>
  <cols>
    <col min="1" max="1" width="75.5703125" style="11" customWidth="1"/>
    <col min="2" max="2" width="30.5703125" style="11" customWidth="1"/>
    <col min="3" max="16384" width="9.140625" style="11"/>
  </cols>
  <sheetData>
    <row r="1" spans="1:2" ht="45" customHeight="1">
      <c r="A1" s="13" t="s">
        <v>24</v>
      </c>
    </row>
    <row r="2" spans="1:2" ht="20.25" customHeight="1">
      <c r="A2" s="2" t="s">
        <v>28</v>
      </c>
    </row>
    <row r="3" spans="1:2" ht="20.25" customHeight="1">
      <c r="A3" s="3" t="s">
        <v>27</v>
      </c>
    </row>
    <row r="4" spans="1:2" ht="30" customHeight="1">
      <c r="A4" s="6" t="s">
        <v>147</v>
      </c>
      <c r="B4" s="12" t="s">
        <v>148</v>
      </c>
    </row>
    <row r="5" spans="1:2" ht="20.25" customHeight="1">
      <c r="A5" s="3" t="s">
        <v>162</v>
      </c>
      <c r="B5" s="9" t="s">
        <v>25</v>
      </c>
    </row>
    <row r="6" spans="1:2" ht="20.25" customHeight="1">
      <c r="A6" s="3" t="s">
        <v>24</v>
      </c>
      <c r="B6" s="9" t="s">
        <v>24</v>
      </c>
    </row>
    <row r="7" spans="1:2" ht="20.25" customHeight="1">
      <c r="A7" s="3" t="s">
        <v>35</v>
      </c>
      <c r="B7" s="9" t="s">
        <v>35</v>
      </c>
    </row>
    <row r="8" spans="1:2" ht="20.25" customHeight="1">
      <c r="A8" s="3" t="s">
        <v>23</v>
      </c>
      <c r="B8" s="9" t="s">
        <v>23</v>
      </c>
    </row>
    <row r="9" spans="1:2" ht="20.25" customHeight="1">
      <c r="A9" s="3" t="s">
        <v>163</v>
      </c>
      <c r="B9" s="9" t="s">
        <v>22</v>
      </c>
    </row>
    <row r="10" spans="1:2" ht="20.25" customHeight="1">
      <c r="A10" s="3" t="s">
        <v>165</v>
      </c>
      <c r="B10" s="9" t="s">
        <v>21</v>
      </c>
    </row>
    <row r="11" spans="1:2" ht="20.25" customHeight="1">
      <c r="A11" s="3" t="s">
        <v>166</v>
      </c>
      <c r="B11" s="9" t="s">
        <v>20</v>
      </c>
    </row>
    <row r="12" spans="1:2" ht="20.25" customHeight="1">
      <c r="A12" s="3" t="s">
        <v>167</v>
      </c>
      <c r="B12" s="9" t="s">
        <v>124</v>
      </c>
    </row>
    <row r="13" spans="1:2" ht="20.25" customHeight="1">
      <c r="A13" s="3" t="s">
        <v>163</v>
      </c>
      <c r="B13" s="9" t="s">
        <v>19</v>
      </c>
    </row>
    <row r="14" spans="1:2" ht="20.25" customHeight="1">
      <c r="A14" s="3" t="s">
        <v>165</v>
      </c>
      <c r="B14" s="9" t="s">
        <v>18</v>
      </c>
    </row>
    <row r="15" spans="1:2" ht="20.25" customHeight="1">
      <c r="A15" s="3" t="s">
        <v>166</v>
      </c>
      <c r="B15" s="9" t="s">
        <v>17</v>
      </c>
    </row>
    <row r="16" spans="1:2" ht="20.25" customHeight="1">
      <c r="A16" s="3" t="s">
        <v>167</v>
      </c>
      <c r="B16" s="9" t="s">
        <v>164</v>
      </c>
    </row>
  </sheetData>
  <hyperlinks>
    <hyperlink ref="B5" location="'Cover Sheet'!A1" display="Cover Sheet" xr:uid="{32DBDEEC-5810-4370-8F4C-7375DAB4AA8F}"/>
    <hyperlink ref="B6" location="Contents!A1" display="Contents " xr:uid="{101288E0-A040-4D5E-A87B-B8248782B280}"/>
    <hyperlink ref="B8" location="Commentary!A1" display="Commentary" xr:uid="{FEF07817-2138-40AD-B7F2-56CF282F3427}"/>
    <hyperlink ref="B9" location="'Main Table (GWh)'!A1" display="Main table (GWh)" xr:uid="{E2FAB2A4-1840-4BB8-A043-6866F382817D}"/>
    <hyperlink ref="B10" location="'Annual (GWh)'!A1" display="Annual (GWh)" xr:uid="{35B4CF01-974C-4473-BEAC-2D890954EB13}"/>
    <hyperlink ref="B11" location="'Quarter (GWh)'!A1" display="Quarter (GWh)" xr:uid="{FF45CAE1-9E71-4F93-A4FA-DFEF1FC6021D}"/>
    <hyperlink ref="B13" location="'Main Table (Million m3)'!A1" display="Main table (m3)" xr:uid="{AEBC709A-1F8D-469E-9476-FC2CBE0AB862}"/>
    <hyperlink ref="B14" location="'Annual (Million m3)'!A1" display="Annual (m3)" xr:uid="{F1D87CDA-2C9C-4FDC-8077-27FB96575A5E}"/>
    <hyperlink ref="B16" location="'Month (Million m3)'!A1" display="Month (m3)" xr:uid="{2D2C8306-EA61-4F4A-AF36-B4C4D121F9AA}"/>
    <hyperlink ref="B7" location="Notes!A1" display="Notes" xr:uid="{D30FF1B8-24D7-4603-B1C8-1842BC35663B}"/>
    <hyperlink ref="B15" location="'Quarter (Million m3)'!A1" display="Quarter (m3)" xr:uid="{E32CA342-3C6C-4D35-812F-04A701E6E19A}"/>
    <hyperlink ref="B12" location="'Month (GWh)'!A1" display="Month (GWh)" xr:uid="{784C9F41-C45E-4341-B419-8B9F21EF9465}"/>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CACB-765C-4B03-B7D9-0B327C16B8BA}">
  <dimension ref="A1:B20"/>
  <sheetViews>
    <sheetView showGridLines="0" zoomScaleNormal="100" workbookViewId="0"/>
  </sheetViews>
  <sheetFormatPr defaultColWidth="9.140625" defaultRowHeight="15.75"/>
  <cols>
    <col min="1" max="1" width="10" style="2" customWidth="1"/>
    <col min="2" max="2" width="150.5703125" style="2" customWidth="1"/>
    <col min="3" max="16384" width="9.140625" style="2"/>
  </cols>
  <sheetData>
    <row r="1" spans="1:2" ht="45" customHeight="1">
      <c r="A1" s="13" t="s">
        <v>35</v>
      </c>
    </row>
    <row r="2" spans="1:2" s="3" customFormat="1" ht="20.25" customHeight="1">
      <c r="A2" s="3" t="s">
        <v>34</v>
      </c>
    </row>
    <row r="3" spans="1:2" s="3" customFormat="1" ht="20.25" customHeight="1">
      <c r="A3" s="3" t="s">
        <v>33</v>
      </c>
    </row>
    <row r="4" spans="1:2" s="3" customFormat="1" ht="30" customHeight="1">
      <c r="A4" s="6" t="s">
        <v>32</v>
      </c>
      <c r="B4" s="6" t="s">
        <v>26</v>
      </c>
    </row>
    <row r="5" spans="1:2" ht="20.100000000000001" customHeight="1">
      <c r="A5" s="2" t="s">
        <v>31</v>
      </c>
      <c r="B5" s="2" t="s">
        <v>47</v>
      </c>
    </row>
    <row r="6" spans="1:2" ht="20.100000000000001" customHeight="1">
      <c r="A6" s="2" t="s">
        <v>30</v>
      </c>
      <c r="B6" s="2" t="s">
        <v>48</v>
      </c>
    </row>
    <row r="7" spans="1:2" s="135" customFormat="1" ht="31.5">
      <c r="A7" s="135" t="s">
        <v>149</v>
      </c>
      <c r="B7" s="135" t="s">
        <v>612</v>
      </c>
    </row>
    <row r="8" spans="1:2" s="135" customFormat="1" ht="20.100000000000001" customHeight="1">
      <c r="A8" s="135" t="s">
        <v>29</v>
      </c>
      <c r="B8" s="2" t="s">
        <v>613</v>
      </c>
    </row>
    <row r="9" spans="1:2" s="135" customFormat="1" ht="20.100000000000001" customHeight="1">
      <c r="A9" s="135" t="s">
        <v>150</v>
      </c>
      <c r="B9" s="2" t="s">
        <v>49</v>
      </c>
    </row>
    <row r="10" spans="1:2" ht="63">
      <c r="A10" s="2" t="s">
        <v>151</v>
      </c>
      <c r="B10" s="2" t="s">
        <v>161</v>
      </c>
    </row>
    <row r="11" spans="1:2" ht="20.100000000000001" customHeight="1">
      <c r="A11" s="2" t="s">
        <v>152</v>
      </c>
      <c r="B11" s="2" t="s">
        <v>50</v>
      </c>
    </row>
    <row r="12" spans="1:2" ht="47.25">
      <c r="A12" s="2" t="s">
        <v>153</v>
      </c>
      <c r="B12" s="2" t="s">
        <v>51</v>
      </c>
    </row>
    <row r="13" spans="1:2" ht="20.100000000000001" customHeight="1">
      <c r="A13" s="2" t="s">
        <v>154</v>
      </c>
      <c r="B13" s="2" t="s">
        <v>52</v>
      </c>
    </row>
    <row r="14" spans="1:2" ht="20.100000000000001" customHeight="1">
      <c r="A14" s="2" t="s">
        <v>155</v>
      </c>
      <c r="B14" s="2" t="s">
        <v>614</v>
      </c>
    </row>
    <row r="15" spans="1:2" ht="20.100000000000001" customHeight="1">
      <c r="A15" s="2" t="s">
        <v>156</v>
      </c>
      <c r="B15" s="2" t="s">
        <v>678</v>
      </c>
    </row>
    <row r="16" spans="1:2" ht="47.25">
      <c r="A16" s="2" t="s">
        <v>157</v>
      </c>
      <c r="B16" s="2" t="s">
        <v>679</v>
      </c>
    </row>
    <row r="17" spans="1:2" ht="63">
      <c r="A17" s="2" t="s">
        <v>158</v>
      </c>
      <c r="B17" s="2" t="s">
        <v>53</v>
      </c>
    </row>
    <row r="18" spans="1:2" ht="31.5">
      <c r="A18" s="2" t="s">
        <v>159</v>
      </c>
      <c r="B18" s="2" t="s">
        <v>54</v>
      </c>
    </row>
    <row r="19" spans="1:2" ht="20.100000000000001" customHeight="1">
      <c r="A19" s="2" t="s">
        <v>160</v>
      </c>
      <c r="B19" s="2" t="s">
        <v>622</v>
      </c>
    </row>
    <row r="20" spans="1:2" ht="31.5">
      <c r="A20" s="2" t="s">
        <v>620</v>
      </c>
      <c r="B20" s="2" t="s">
        <v>619</v>
      </c>
    </row>
  </sheetData>
  <phoneticPr fontId="34"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4DC0-08E5-4236-B4C3-A342EE8E8D73}">
  <dimension ref="A1:A12"/>
  <sheetViews>
    <sheetView showGridLines="0" zoomScaleNormal="100" workbookViewId="0"/>
  </sheetViews>
  <sheetFormatPr defaultColWidth="9.140625" defaultRowHeight="15.75"/>
  <cols>
    <col min="1" max="1" width="156.140625" style="2" bestFit="1" customWidth="1"/>
    <col min="2" max="16384" width="9.140625" style="2"/>
  </cols>
  <sheetData>
    <row r="1" spans="1:1" ht="45" customHeight="1">
      <c r="A1" s="1" t="s">
        <v>36</v>
      </c>
    </row>
    <row r="2" spans="1:1" ht="30" customHeight="1">
      <c r="A2" s="6" t="s">
        <v>168</v>
      </c>
    </row>
    <row r="3" spans="1:1" ht="30" customHeight="1">
      <c r="A3" s="239" t="s">
        <v>675</v>
      </c>
    </row>
    <row r="4" spans="1:1" ht="31.5">
      <c r="A4" s="135" t="s">
        <v>672</v>
      </c>
    </row>
    <row r="5" spans="1:1" ht="30" customHeight="1">
      <c r="A5" s="239" t="s">
        <v>676</v>
      </c>
    </row>
    <row r="6" spans="1:1" ht="63">
      <c r="A6" s="135" t="s">
        <v>673</v>
      </c>
    </row>
    <row r="7" spans="1:1" ht="30" customHeight="1">
      <c r="A7" s="239" t="s">
        <v>674</v>
      </c>
    </row>
    <row r="8" spans="1:1" s="3" customFormat="1" ht="31.5">
      <c r="A8" s="135" t="s">
        <v>677</v>
      </c>
    </row>
    <row r="9" spans="1:1">
      <c r="A9" s="135"/>
    </row>
    <row r="10" spans="1:1">
      <c r="A10" s="135"/>
    </row>
    <row r="11" spans="1:1" ht="18.75">
      <c r="A11" s="239"/>
    </row>
    <row r="12" spans="1:1">
      <c r="A12" s="135"/>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1AD4D-5254-49BA-B8B5-672791936620}">
  <sheetPr codeName="Sheet1">
    <pageSetUpPr fitToPage="1"/>
  </sheetPr>
  <dimension ref="A1:P36"/>
  <sheetViews>
    <sheetView showGridLines="0" zoomScaleNormal="100" workbookViewId="0"/>
  </sheetViews>
  <sheetFormatPr defaultColWidth="9" defaultRowHeight="15"/>
  <cols>
    <col min="1" max="1" width="37.140625" style="142" customWidth="1"/>
    <col min="2" max="2" width="14.85546875" customWidth="1"/>
    <col min="3" max="4" width="13.5703125" customWidth="1"/>
    <col min="5" max="5" width="14" customWidth="1"/>
    <col min="6" max="11" width="13.5703125" customWidth="1"/>
    <col min="12" max="12" width="16.85546875" customWidth="1"/>
    <col min="13" max="13" width="14.140625" customWidth="1"/>
    <col min="14" max="14" width="15.5703125" customWidth="1"/>
    <col min="15" max="15" width="14.140625" customWidth="1"/>
    <col min="16" max="16" width="13.85546875" customWidth="1"/>
    <col min="242" max="242" width="6.140625" customWidth="1"/>
    <col min="243" max="243" width="10.140625" customWidth="1"/>
    <col min="244" max="244" width="11" customWidth="1"/>
    <col min="245" max="245" width="12.5703125" customWidth="1"/>
    <col min="246" max="246" width="11.42578125" customWidth="1"/>
    <col min="247" max="247" width="9.5703125" customWidth="1"/>
    <col min="248" max="248" width="0" hidden="1" customWidth="1"/>
    <col min="249" max="249" width="9.85546875" customWidth="1"/>
    <col min="250" max="251" width="12.5703125" customWidth="1"/>
    <col min="252" max="252" width="12.140625" customWidth="1"/>
    <col min="253" max="253" width="12.5703125" customWidth="1"/>
    <col min="254" max="254" width="0" hidden="1" customWidth="1"/>
    <col min="255" max="255" width="14.140625" customWidth="1"/>
    <col min="256" max="256" width="10.85546875" customWidth="1"/>
    <col min="257" max="257" width="13.85546875" customWidth="1"/>
    <col min="258" max="258" width="11.5703125" customWidth="1"/>
    <col min="259" max="259" width="11.140625" customWidth="1"/>
    <col min="260" max="260" width="13.5703125" customWidth="1"/>
    <col min="261" max="261" width="15" customWidth="1"/>
    <col min="262" max="262" width="15.140625" bestFit="1" customWidth="1"/>
    <col min="263" max="263" width="16.140625" bestFit="1" customWidth="1"/>
    <col min="264" max="264" width="12" customWidth="1"/>
    <col min="498" max="498" width="6.140625" customWidth="1"/>
    <col min="499" max="499" width="10.140625" customWidth="1"/>
    <col min="500" max="500" width="11" customWidth="1"/>
    <col min="501" max="501" width="12.5703125" customWidth="1"/>
    <col min="502" max="502" width="11.42578125" customWidth="1"/>
    <col min="503" max="503" width="9.5703125" customWidth="1"/>
    <col min="504" max="504" width="0" hidden="1" customWidth="1"/>
    <col min="505" max="505" width="9.85546875" customWidth="1"/>
    <col min="506" max="507" width="12.5703125" customWidth="1"/>
    <col min="508" max="508" width="12.140625" customWidth="1"/>
    <col min="509" max="509" width="12.5703125" customWidth="1"/>
    <col min="510" max="510" width="0" hidden="1" customWidth="1"/>
    <col min="511" max="511" width="14.140625" customWidth="1"/>
    <col min="512" max="512" width="10.85546875" customWidth="1"/>
    <col min="513" max="513" width="13.85546875" customWidth="1"/>
    <col min="514" max="514" width="11.5703125" customWidth="1"/>
    <col min="515" max="515" width="11.140625" customWidth="1"/>
    <col min="516" max="516" width="13.5703125" customWidth="1"/>
    <col min="517" max="517" width="15" customWidth="1"/>
    <col min="518" max="518" width="15.140625" bestFit="1" customWidth="1"/>
    <col min="519" max="519" width="16.140625" bestFit="1" customWidth="1"/>
    <col min="520" max="520" width="12" customWidth="1"/>
    <col min="754" max="754" width="6.140625" customWidth="1"/>
    <col min="755" max="755" width="10.140625" customWidth="1"/>
    <col min="756" max="756" width="11" customWidth="1"/>
    <col min="757" max="757" width="12.5703125" customWidth="1"/>
    <col min="758" max="758" width="11.42578125" customWidth="1"/>
    <col min="759" max="759" width="9.5703125" customWidth="1"/>
    <col min="760" max="760" width="0" hidden="1" customWidth="1"/>
    <col min="761" max="761" width="9.85546875" customWidth="1"/>
    <col min="762" max="763" width="12.5703125" customWidth="1"/>
    <col min="764" max="764" width="12.140625" customWidth="1"/>
    <col min="765" max="765" width="12.5703125" customWidth="1"/>
    <col min="766" max="766" width="0" hidden="1" customWidth="1"/>
    <col min="767" max="767" width="14.140625" customWidth="1"/>
    <col min="768" max="768" width="10.85546875" customWidth="1"/>
    <col min="769" max="769" width="13.85546875" customWidth="1"/>
    <col min="770" max="770" width="11.5703125" customWidth="1"/>
    <col min="771" max="771" width="11.140625" customWidth="1"/>
    <col min="772" max="772" width="13.5703125" customWidth="1"/>
    <col min="773" max="773" width="15" customWidth="1"/>
    <col min="774" max="774" width="15.140625" bestFit="1" customWidth="1"/>
    <col min="775" max="775" width="16.140625" bestFit="1" customWidth="1"/>
    <col min="776" max="776" width="12" customWidth="1"/>
    <col min="1010" max="1010" width="6.140625" customWidth="1"/>
    <col min="1011" max="1011" width="10.140625" customWidth="1"/>
    <col min="1012" max="1012" width="11" customWidth="1"/>
    <col min="1013" max="1013" width="12.5703125" customWidth="1"/>
    <col min="1014" max="1014" width="11.42578125" customWidth="1"/>
    <col min="1015" max="1015" width="9.5703125" customWidth="1"/>
    <col min="1016" max="1016" width="0" hidden="1" customWidth="1"/>
    <col min="1017" max="1017" width="9.85546875" customWidth="1"/>
    <col min="1018" max="1019" width="12.5703125" customWidth="1"/>
    <col min="1020" max="1020" width="12.140625" customWidth="1"/>
    <col min="1021" max="1021" width="12.5703125" customWidth="1"/>
    <col min="1022" max="1022" width="0" hidden="1" customWidth="1"/>
    <col min="1023" max="1023" width="14.140625" customWidth="1"/>
    <col min="1024" max="1024" width="10.85546875" customWidth="1"/>
    <col min="1025" max="1025" width="13.85546875" customWidth="1"/>
    <col min="1026" max="1026" width="11.5703125" customWidth="1"/>
    <col min="1027" max="1027" width="11.140625" customWidth="1"/>
    <col min="1028" max="1028" width="13.5703125" customWidth="1"/>
    <col min="1029" max="1029" width="15" customWidth="1"/>
    <col min="1030" max="1030" width="15.140625" bestFit="1" customWidth="1"/>
    <col min="1031" max="1031" width="16.140625" bestFit="1" customWidth="1"/>
    <col min="1032" max="1032" width="12" customWidth="1"/>
    <col min="1266" max="1266" width="6.140625" customWidth="1"/>
    <col min="1267" max="1267" width="10.140625" customWidth="1"/>
    <col min="1268" max="1268" width="11" customWidth="1"/>
    <col min="1269" max="1269" width="12.5703125" customWidth="1"/>
    <col min="1270" max="1270" width="11.42578125" customWidth="1"/>
    <col min="1271" max="1271" width="9.5703125" customWidth="1"/>
    <col min="1272" max="1272" width="0" hidden="1" customWidth="1"/>
    <col min="1273" max="1273" width="9.85546875" customWidth="1"/>
    <col min="1274" max="1275" width="12.5703125" customWidth="1"/>
    <col min="1276" max="1276" width="12.140625" customWidth="1"/>
    <col min="1277" max="1277" width="12.5703125" customWidth="1"/>
    <col min="1278" max="1278" width="0" hidden="1" customWidth="1"/>
    <col min="1279" max="1279" width="14.140625" customWidth="1"/>
    <col min="1280" max="1280" width="10.85546875" customWidth="1"/>
    <col min="1281" max="1281" width="13.85546875" customWidth="1"/>
    <col min="1282" max="1282" width="11.5703125" customWidth="1"/>
    <col min="1283" max="1283" width="11.140625" customWidth="1"/>
    <col min="1284" max="1284" width="13.5703125" customWidth="1"/>
    <col min="1285" max="1285" width="15" customWidth="1"/>
    <col min="1286" max="1286" width="15.140625" bestFit="1" customWidth="1"/>
    <col min="1287" max="1287" width="16.140625" bestFit="1" customWidth="1"/>
    <col min="1288" max="1288" width="12" customWidth="1"/>
    <col min="1522" max="1522" width="6.140625" customWidth="1"/>
    <col min="1523" max="1523" width="10.140625" customWidth="1"/>
    <col min="1524" max="1524" width="11" customWidth="1"/>
    <col min="1525" max="1525" width="12.5703125" customWidth="1"/>
    <col min="1526" max="1526" width="11.42578125" customWidth="1"/>
    <col min="1527" max="1527" width="9.5703125" customWidth="1"/>
    <col min="1528" max="1528" width="0" hidden="1" customWidth="1"/>
    <col min="1529" max="1529" width="9.85546875" customWidth="1"/>
    <col min="1530" max="1531" width="12.5703125" customWidth="1"/>
    <col min="1532" max="1532" width="12.140625" customWidth="1"/>
    <col min="1533" max="1533" width="12.5703125" customWidth="1"/>
    <col min="1534" max="1534" width="0" hidden="1" customWidth="1"/>
    <col min="1535" max="1535" width="14.140625" customWidth="1"/>
    <col min="1536" max="1536" width="10.85546875" customWidth="1"/>
    <col min="1537" max="1537" width="13.85546875" customWidth="1"/>
    <col min="1538" max="1538" width="11.5703125" customWidth="1"/>
    <col min="1539" max="1539" width="11.140625" customWidth="1"/>
    <col min="1540" max="1540" width="13.5703125" customWidth="1"/>
    <col min="1541" max="1541" width="15" customWidth="1"/>
    <col min="1542" max="1542" width="15.140625" bestFit="1" customWidth="1"/>
    <col min="1543" max="1543" width="16.140625" bestFit="1" customWidth="1"/>
    <col min="1544" max="1544" width="12" customWidth="1"/>
    <col min="1778" max="1778" width="6.140625" customWidth="1"/>
    <col min="1779" max="1779" width="10.140625" customWidth="1"/>
    <col min="1780" max="1780" width="11" customWidth="1"/>
    <col min="1781" max="1781" width="12.5703125" customWidth="1"/>
    <col min="1782" max="1782" width="11.42578125" customWidth="1"/>
    <col min="1783" max="1783" width="9.5703125" customWidth="1"/>
    <col min="1784" max="1784" width="0" hidden="1" customWidth="1"/>
    <col min="1785" max="1785" width="9.85546875" customWidth="1"/>
    <col min="1786" max="1787" width="12.5703125" customWidth="1"/>
    <col min="1788" max="1788" width="12.140625" customWidth="1"/>
    <col min="1789" max="1789" width="12.5703125" customWidth="1"/>
    <col min="1790" max="1790" width="0" hidden="1" customWidth="1"/>
    <col min="1791" max="1791" width="14.140625" customWidth="1"/>
    <col min="1792" max="1792" width="10.85546875" customWidth="1"/>
    <col min="1793" max="1793" width="13.85546875" customWidth="1"/>
    <col min="1794" max="1794" width="11.5703125" customWidth="1"/>
    <col min="1795" max="1795" width="11.140625" customWidth="1"/>
    <col min="1796" max="1796" width="13.5703125" customWidth="1"/>
    <col min="1797" max="1797" width="15" customWidth="1"/>
    <col min="1798" max="1798" width="15.140625" bestFit="1" customWidth="1"/>
    <col min="1799" max="1799" width="16.140625" bestFit="1" customWidth="1"/>
    <col min="1800" max="1800" width="12" customWidth="1"/>
    <col min="2034" max="2034" width="6.140625" customWidth="1"/>
    <col min="2035" max="2035" width="10.140625" customWidth="1"/>
    <col min="2036" max="2036" width="11" customWidth="1"/>
    <col min="2037" max="2037" width="12.5703125" customWidth="1"/>
    <col min="2038" max="2038" width="11.42578125" customWidth="1"/>
    <col min="2039" max="2039" width="9.5703125" customWidth="1"/>
    <col min="2040" max="2040" width="0" hidden="1" customWidth="1"/>
    <col min="2041" max="2041" width="9.85546875" customWidth="1"/>
    <col min="2042" max="2043" width="12.5703125" customWidth="1"/>
    <col min="2044" max="2044" width="12.140625" customWidth="1"/>
    <col min="2045" max="2045" width="12.5703125" customWidth="1"/>
    <col min="2046" max="2046" width="0" hidden="1" customWidth="1"/>
    <col min="2047" max="2047" width="14.140625" customWidth="1"/>
    <col min="2048" max="2048" width="10.85546875" customWidth="1"/>
    <col min="2049" max="2049" width="13.85546875" customWidth="1"/>
    <col min="2050" max="2050" width="11.5703125" customWidth="1"/>
    <col min="2051" max="2051" width="11.140625" customWidth="1"/>
    <col min="2052" max="2052" width="13.5703125" customWidth="1"/>
    <col min="2053" max="2053" width="15" customWidth="1"/>
    <col min="2054" max="2054" width="15.140625" bestFit="1" customWidth="1"/>
    <col min="2055" max="2055" width="16.140625" bestFit="1" customWidth="1"/>
    <col min="2056" max="2056" width="12" customWidth="1"/>
    <col min="2290" max="2290" width="6.140625" customWidth="1"/>
    <col min="2291" max="2291" width="10.140625" customWidth="1"/>
    <col min="2292" max="2292" width="11" customWidth="1"/>
    <col min="2293" max="2293" width="12.5703125" customWidth="1"/>
    <col min="2294" max="2294" width="11.42578125" customWidth="1"/>
    <col min="2295" max="2295" width="9.5703125" customWidth="1"/>
    <col min="2296" max="2296" width="0" hidden="1" customWidth="1"/>
    <col min="2297" max="2297" width="9.85546875" customWidth="1"/>
    <col min="2298" max="2299" width="12.5703125" customWidth="1"/>
    <col min="2300" max="2300" width="12.140625" customWidth="1"/>
    <col min="2301" max="2301" width="12.5703125" customWidth="1"/>
    <col min="2302" max="2302" width="0" hidden="1" customWidth="1"/>
    <col min="2303" max="2303" width="14.140625" customWidth="1"/>
    <col min="2304" max="2304" width="10.85546875" customWidth="1"/>
    <col min="2305" max="2305" width="13.85546875" customWidth="1"/>
    <col min="2306" max="2306" width="11.5703125" customWidth="1"/>
    <col min="2307" max="2307" width="11.140625" customWidth="1"/>
    <col min="2308" max="2308" width="13.5703125" customWidth="1"/>
    <col min="2309" max="2309" width="15" customWidth="1"/>
    <col min="2310" max="2310" width="15.140625" bestFit="1" customWidth="1"/>
    <col min="2311" max="2311" width="16.140625" bestFit="1" customWidth="1"/>
    <col min="2312" max="2312" width="12" customWidth="1"/>
    <col min="2546" max="2546" width="6.140625" customWidth="1"/>
    <col min="2547" max="2547" width="10.140625" customWidth="1"/>
    <col min="2548" max="2548" width="11" customWidth="1"/>
    <col min="2549" max="2549" width="12.5703125" customWidth="1"/>
    <col min="2550" max="2550" width="11.42578125" customWidth="1"/>
    <col min="2551" max="2551" width="9.5703125" customWidth="1"/>
    <col min="2552" max="2552" width="0" hidden="1" customWidth="1"/>
    <col min="2553" max="2553" width="9.85546875" customWidth="1"/>
    <col min="2554" max="2555" width="12.5703125" customWidth="1"/>
    <col min="2556" max="2556" width="12.140625" customWidth="1"/>
    <col min="2557" max="2557" width="12.5703125" customWidth="1"/>
    <col min="2558" max="2558" width="0" hidden="1" customWidth="1"/>
    <col min="2559" max="2559" width="14.140625" customWidth="1"/>
    <col min="2560" max="2560" width="10.85546875" customWidth="1"/>
    <col min="2561" max="2561" width="13.85546875" customWidth="1"/>
    <col min="2562" max="2562" width="11.5703125" customWidth="1"/>
    <col min="2563" max="2563" width="11.140625" customWidth="1"/>
    <col min="2564" max="2564" width="13.5703125" customWidth="1"/>
    <col min="2565" max="2565" width="15" customWidth="1"/>
    <col min="2566" max="2566" width="15.140625" bestFit="1" customWidth="1"/>
    <col min="2567" max="2567" width="16.140625" bestFit="1" customWidth="1"/>
    <col min="2568" max="2568" width="12" customWidth="1"/>
    <col min="2802" max="2802" width="6.140625" customWidth="1"/>
    <col min="2803" max="2803" width="10.140625" customWidth="1"/>
    <col min="2804" max="2804" width="11" customWidth="1"/>
    <col min="2805" max="2805" width="12.5703125" customWidth="1"/>
    <col min="2806" max="2806" width="11.42578125" customWidth="1"/>
    <col min="2807" max="2807" width="9.5703125" customWidth="1"/>
    <col min="2808" max="2808" width="0" hidden="1" customWidth="1"/>
    <col min="2809" max="2809" width="9.85546875" customWidth="1"/>
    <col min="2810" max="2811" width="12.5703125" customWidth="1"/>
    <col min="2812" max="2812" width="12.140625" customWidth="1"/>
    <col min="2813" max="2813" width="12.5703125" customWidth="1"/>
    <col min="2814" max="2814" width="0" hidden="1" customWidth="1"/>
    <col min="2815" max="2815" width="14.140625" customWidth="1"/>
    <col min="2816" max="2816" width="10.85546875" customWidth="1"/>
    <col min="2817" max="2817" width="13.85546875" customWidth="1"/>
    <col min="2818" max="2818" width="11.5703125" customWidth="1"/>
    <col min="2819" max="2819" width="11.140625" customWidth="1"/>
    <col min="2820" max="2820" width="13.5703125" customWidth="1"/>
    <col min="2821" max="2821" width="15" customWidth="1"/>
    <col min="2822" max="2822" width="15.140625" bestFit="1" customWidth="1"/>
    <col min="2823" max="2823" width="16.140625" bestFit="1" customWidth="1"/>
    <col min="2824" max="2824" width="12" customWidth="1"/>
    <col min="3058" max="3058" width="6.140625" customWidth="1"/>
    <col min="3059" max="3059" width="10.140625" customWidth="1"/>
    <col min="3060" max="3060" width="11" customWidth="1"/>
    <col min="3061" max="3061" width="12.5703125" customWidth="1"/>
    <col min="3062" max="3062" width="11.42578125" customWidth="1"/>
    <col min="3063" max="3063" width="9.5703125" customWidth="1"/>
    <col min="3064" max="3064" width="0" hidden="1" customWidth="1"/>
    <col min="3065" max="3065" width="9.85546875" customWidth="1"/>
    <col min="3066" max="3067" width="12.5703125" customWidth="1"/>
    <col min="3068" max="3068" width="12.140625" customWidth="1"/>
    <col min="3069" max="3069" width="12.5703125" customWidth="1"/>
    <col min="3070" max="3070" width="0" hidden="1" customWidth="1"/>
    <col min="3071" max="3071" width="14.140625" customWidth="1"/>
    <col min="3072" max="3072" width="10.85546875" customWidth="1"/>
    <col min="3073" max="3073" width="13.85546875" customWidth="1"/>
    <col min="3074" max="3074" width="11.5703125" customWidth="1"/>
    <col min="3075" max="3075" width="11.140625" customWidth="1"/>
    <col min="3076" max="3076" width="13.5703125" customWidth="1"/>
    <col min="3077" max="3077" width="15" customWidth="1"/>
    <col min="3078" max="3078" width="15.140625" bestFit="1" customWidth="1"/>
    <col min="3079" max="3079" width="16.140625" bestFit="1" customWidth="1"/>
    <col min="3080" max="3080" width="12" customWidth="1"/>
    <col min="3314" max="3314" width="6.140625" customWidth="1"/>
    <col min="3315" max="3315" width="10.140625" customWidth="1"/>
    <col min="3316" max="3316" width="11" customWidth="1"/>
    <col min="3317" max="3317" width="12.5703125" customWidth="1"/>
    <col min="3318" max="3318" width="11.42578125" customWidth="1"/>
    <col min="3319" max="3319" width="9.5703125" customWidth="1"/>
    <col min="3320" max="3320" width="0" hidden="1" customWidth="1"/>
    <col min="3321" max="3321" width="9.85546875" customWidth="1"/>
    <col min="3322" max="3323" width="12.5703125" customWidth="1"/>
    <col min="3324" max="3324" width="12.140625" customWidth="1"/>
    <col min="3325" max="3325" width="12.5703125" customWidth="1"/>
    <col min="3326" max="3326" width="0" hidden="1" customWidth="1"/>
    <col min="3327" max="3327" width="14.140625" customWidth="1"/>
    <col min="3328" max="3328" width="10.85546875" customWidth="1"/>
    <col min="3329" max="3329" width="13.85546875" customWidth="1"/>
    <col min="3330" max="3330" width="11.5703125" customWidth="1"/>
    <col min="3331" max="3331" width="11.140625" customWidth="1"/>
    <col min="3332" max="3332" width="13.5703125" customWidth="1"/>
    <col min="3333" max="3333" width="15" customWidth="1"/>
    <col min="3334" max="3334" width="15.140625" bestFit="1" customWidth="1"/>
    <col min="3335" max="3335" width="16.140625" bestFit="1" customWidth="1"/>
    <col min="3336" max="3336" width="12" customWidth="1"/>
    <col min="3570" max="3570" width="6.140625" customWidth="1"/>
    <col min="3571" max="3571" width="10.140625" customWidth="1"/>
    <col min="3572" max="3572" width="11" customWidth="1"/>
    <col min="3573" max="3573" width="12.5703125" customWidth="1"/>
    <col min="3574" max="3574" width="11.42578125" customWidth="1"/>
    <col min="3575" max="3575" width="9.5703125" customWidth="1"/>
    <col min="3576" max="3576" width="0" hidden="1" customWidth="1"/>
    <col min="3577" max="3577" width="9.85546875" customWidth="1"/>
    <col min="3578" max="3579" width="12.5703125" customWidth="1"/>
    <col min="3580" max="3580" width="12.140625" customWidth="1"/>
    <col min="3581" max="3581" width="12.5703125" customWidth="1"/>
    <col min="3582" max="3582" width="0" hidden="1" customWidth="1"/>
    <col min="3583" max="3583" width="14.140625" customWidth="1"/>
    <col min="3584" max="3584" width="10.85546875" customWidth="1"/>
    <col min="3585" max="3585" width="13.85546875" customWidth="1"/>
    <col min="3586" max="3586" width="11.5703125" customWidth="1"/>
    <col min="3587" max="3587" width="11.140625" customWidth="1"/>
    <col min="3588" max="3588" width="13.5703125" customWidth="1"/>
    <col min="3589" max="3589" width="15" customWidth="1"/>
    <col min="3590" max="3590" width="15.140625" bestFit="1" customWidth="1"/>
    <col min="3591" max="3591" width="16.140625" bestFit="1" customWidth="1"/>
    <col min="3592" max="3592" width="12" customWidth="1"/>
    <col min="3826" max="3826" width="6.140625" customWidth="1"/>
    <col min="3827" max="3827" width="10.140625" customWidth="1"/>
    <col min="3828" max="3828" width="11" customWidth="1"/>
    <col min="3829" max="3829" width="12.5703125" customWidth="1"/>
    <col min="3830" max="3830" width="11.42578125" customWidth="1"/>
    <col min="3831" max="3831" width="9.5703125" customWidth="1"/>
    <col min="3832" max="3832" width="0" hidden="1" customWidth="1"/>
    <col min="3833" max="3833" width="9.85546875" customWidth="1"/>
    <col min="3834" max="3835" width="12.5703125" customWidth="1"/>
    <col min="3836" max="3836" width="12.140625" customWidth="1"/>
    <col min="3837" max="3837" width="12.5703125" customWidth="1"/>
    <col min="3838" max="3838" width="0" hidden="1" customWidth="1"/>
    <col min="3839" max="3839" width="14.140625" customWidth="1"/>
    <col min="3840" max="3840" width="10.85546875" customWidth="1"/>
    <col min="3841" max="3841" width="13.85546875" customWidth="1"/>
    <col min="3842" max="3842" width="11.5703125" customWidth="1"/>
    <col min="3843" max="3843" width="11.140625" customWidth="1"/>
    <col min="3844" max="3844" width="13.5703125" customWidth="1"/>
    <col min="3845" max="3845" width="15" customWidth="1"/>
    <col min="3846" max="3846" width="15.140625" bestFit="1" customWidth="1"/>
    <col min="3847" max="3847" width="16.140625" bestFit="1" customWidth="1"/>
    <col min="3848" max="3848" width="12" customWidth="1"/>
    <col min="4082" max="4082" width="6.140625" customWidth="1"/>
    <col min="4083" max="4083" width="10.140625" customWidth="1"/>
    <col min="4084" max="4084" width="11" customWidth="1"/>
    <col min="4085" max="4085" width="12.5703125" customWidth="1"/>
    <col min="4086" max="4086" width="11.42578125" customWidth="1"/>
    <col min="4087" max="4087" width="9.5703125" customWidth="1"/>
    <col min="4088" max="4088" width="0" hidden="1" customWidth="1"/>
    <col min="4089" max="4089" width="9.85546875" customWidth="1"/>
    <col min="4090" max="4091" width="12.5703125" customWidth="1"/>
    <col min="4092" max="4092" width="12.140625" customWidth="1"/>
    <col min="4093" max="4093" width="12.5703125" customWidth="1"/>
    <col min="4094" max="4094" width="0" hidden="1" customWidth="1"/>
    <col min="4095" max="4095" width="14.140625" customWidth="1"/>
    <col min="4096" max="4096" width="10.85546875" customWidth="1"/>
    <col min="4097" max="4097" width="13.85546875" customWidth="1"/>
    <col min="4098" max="4098" width="11.5703125" customWidth="1"/>
    <col min="4099" max="4099" width="11.140625" customWidth="1"/>
    <col min="4100" max="4100" width="13.5703125" customWidth="1"/>
    <col min="4101" max="4101" width="15" customWidth="1"/>
    <col min="4102" max="4102" width="15.140625" bestFit="1" customWidth="1"/>
    <col min="4103" max="4103" width="16.140625" bestFit="1" customWidth="1"/>
    <col min="4104" max="4104" width="12" customWidth="1"/>
    <col min="4338" max="4338" width="6.140625" customWidth="1"/>
    <col min="4339" max="4339" width="10.140625" customWidth="1"/>
    <col min="4340" max="4340" width="11" customWidth="1"/>
    <col min="4341" max="4341" width="12.5703125" customWidth="1"/>
    <col min="4342" max="4342" width="11.42578125" customWidth="1"/>
    <col min="4343" max="4343" width="9.5703125" customWidth="1"/>
    <col min="4344" max="4344" width="0" hidden="1" customWidth="1"/>
    <col min="4345" max="4345" width="9.85546875" customWidth="1"/>
    <col min="4346" max="4347" width="12.5703125" customWidth="1"/>
    <col min="4348" max="4348" width="12.140625" customWidth="1"/>
    <col min="4349" max="4349" width="12.5703125" customWidth="1"/>
    <col min="4350" max="4350" width="0" hidden="1" customWidth="1"/>
    <col min="4351" max="4351" width="14.140625" customWidth="1"/>
    <col min="4352" max="4352" width="10.85546875" customWidth="1"/>
    <col min="4353" max="4353" width="13.85546875" customWidth="1"/>
    <col min="4354" max="4354" width="11.5703125" customWidth="1"/>
    <col min="4355" max="4355" width="11.140625" customWidth="1"/>
    <col min="4356" max="4356" width="13.5703125" customWidth="1"/>
    <col min="4357" max="4357" width="15" customWidth="1"/>
    <col min="4358" max="4358" width="15.140625" bestFit="1" customWidth="1"/>
    <col min="4359" max="4359" width="16.140625" bestFit="1" customWidth="1"/>
    <col min="4360" max="4360" width="12" customWidth="1"/>
    <col min="4594" max="4594" width="6.140625" customWidth="1"/>
    <col min="4595" max="4595" width="10.140625" customWidth="1"/>
    <col min="4596" max="4596" width="11" customWidth="1"/>
    <col min="4597" max="4597" width="12.5703125" customWidth="1"/>
    <col min="4598" max="4598" width="11.42578125" customWidth="1"/>
    <col min="4599" max="4599" width="9.5703125" customWidth="1"/>
    <col min="4600" max="4600" width="0" hidden="1" customWidth="1"/>
    <col min="4601" max="4601" width="9.85546875" customWidth="1"/>
    <col min="4602" max="4603" width="12.5703125" customWidth="1"/>
    <col min="4604" max="4604" width="12.140625" customWidth="1"/>
    <col min="4605" max="4605" width="12.5703125" customWidth="1"/>
    <col min="4606" max="4606" width="0" hidden="1" customWidth="1"/>
    <col min="4607" max="4607" width="14.140625" customWidth="1"/>
    <col min="4608" max="4608" width="10.85546875" customWidth="1"/>
    <col min="4609" max="4609" width="13.85546875" customWidth="1"/>
    <col min="4610" max="4610" width="11.5703125" customWidth="1"/>
    <col min="4611" max="4611" width="11.140625" customWidth="1"/>
    <col min="4612" max="4612" width="13.5703125" customWidth="1"/>
    <col min="4613" max="4613" width="15" customWidth="1"/>
    <col min="4614" max="4614" width="15.140625" bestFit="1" customWidth="1"/>
    <col min="4615" max="4615" width="16.140625" bestFit="1" customWidth="1"/>
    <col min="4616" max="4616" width="12" customWidth="1"/>
    <col min="4850" max="4850" width="6.140625" customWidth="1"/>
    <col min="4851" max="4851" width="10.140625" customWidth="1"/>
    <col min="4852" max="4852" width="11" customWidth="1"/>
    <col min="4853" max="4853" width="12.5703125" customWidth="1"/>
    <col min="4854" max="4854" width="11.42578125" customWidth="1"/>
    <col min="4855" max="4855" width="9.5703125" customWidth="1"/>
    <col min="4856" max="4856" width="0" hidden="1" customWidth="1"/>
    <col min="4857" max="4857" width="9.85546875" customWidth="1"/>
    <col min="4858" max="4859" width="12.5703125" customWidth="1"/>
    <col min="4860" max="4860" width="12.140625" customWidth="1"/>
    <col min="4861" max="4861" width="12.5703125" customWidth="1"/>
    <col min="4862" max="4862" width="0" hidden="1" customWidth="1"/>
    <col min="4863" max="4863" width="14.140625" customWidth="1"/>
    <col min="4864" max="4864" width="10.85546875" customWidth="1"/>
    <col min="4865" max="4865" width="13.85546875" customWidth="1"/>
    <col min="4866" max="4866" width="11.5703125" customWidth="1"/>
    <col min="4867" max="4867" width="11.140625" customWidth="1"/>
    <col min="4868" max="4868" width="13.5703125" customWidth="1"/>
    <col min="4869" max="4869" width="15" customWidth="1"/>
    <col min="4870" max="4870" width="15.140625" bestFit="1" customWidth="1"/>
    <col min="4871" max="4871" width="16.140625" bestFit="1" customWidth="1"/>
    <col min="4872" max="4872" width="12" customWidth="1"/>
    <col min="5106" max="5106" width="6.140625" customWidth="1"/>
    <col min="5107" max="5107" width="10.140625" customWidth="1"/>
    <col min="5108" max="5108" width="11" customWidth="1"/>
    <col min="5109" max="5109" width="12.5703125" customWidth="1"/>
    <col min="5110" max="5110" width="11.42578125" customWidth="1"/>
    <col min="5111" max="5111" width="9.5703125" customWidth="1"/>
    <col min="5112" max="5112" width="0" hidden="1" customWidth="1"/>
    <col min="5113" max="5113" width="9.85546875" customWidth="1"/>
    <col min="5114" max="5115" width="12.5703125" customWidth="1"/>
    <col min="5116" max="5116" width="12.140625" customWidth="1"/>
    <col min="5117" max="5117" width="12.5703125" customWidth="1"/>
    <col min="5118" max="5118" width="0" hidden="1" customWidth="1"/>
    <col min="5119" max="5119" width="14.140625" customWidth="1"/>
    <col min="5120" max="5120" width="10.85546875" customWidth="1"/>
    <col min="5121" max="5121" width="13.85546875" customWidth="1"/>
    <col min="5122" max="5122" width="11.5703125" customWidth="1"/>
    <col min="5123" max="5123" width="11.140625" customWidth="1"/>
    <col min="5124" max="5124" width="13.5703125" customWidth="1"/>
    <col min="5125" max="5125" width="15" customWidth="1"/>
    <col min="5126" max="5126" width="15.140625" bestFit="1" customWidth="1"/>
    <col min="5127" max="5127" width="16.140625" bestFit="1" customWidth="1"/>
    <col min="5128" max="5128" width="12" customWidth="1"/>
    <col min="5362" max="5362" width="6.140625" customWidth="1"/>
    <col min="5363" max="5363" width="10.140625" customWidth="1"/>
    <col min="5364" max="5364" width="11" customWidth="1"/>
    <col min="5365" max="5365" width="12.5703125" customWidth="1"/>
    <col min="5366" max="5366" width="11.42578125" customWidth="1"/>
    <col min="5367" max="5367" width="9.5703125" customWidth="1"/>
    <col min="5368" max="5368" width="0" hidden="1" customWidth="1"/>
    <col min="5369" max="5369" width="9.85546875" customWidth="1"/>
    <col min="5370" max="5371" width="12.5703125" customWidth="1"/>
    <col min="5372" max="5372" width="12.140625" customWidth="1"/>
    <col min="5373" max="5373" width="12.5703125" customWidth="1"/>
    <col min="5374" max="5374" width="0" hidden="1" customWidth="1"/>
    <col min="5375" max="5375" width="14.140625" customWidth="1"/>
    <col min="5376" max="5376" width="10.85546875" customWidth="1"/>
    <col min="5377" max="5377" width="13.85546875" customWidth="1"/>
    <col min="5378" max="5378" width="11.5703125" customWidth="1"/>
    <col min="5379" max="5379" width="11.140625" customWidth="1"/>
    <col min="5380" max="5380" width="13.5703125" customWidth="1"/>
    <col min="5381" max="5381" width="15" customWidth="1"/>
    <col min="5382" max="5382" width="15.140625" bestFit="1" customWidth="1"/>
    <col min="5383" max="5383" width="16.140625" bestFit="1" customWidth="1"/>
    <col min="5384" max="5384" width="12" customWidth="1"/>
    <col min="5618" max="5618" width="6.140625" customWidth="1"/>
    <col min="5619" max="5619" width="10.140625" customWidth="1"/>
    <col min="5620" max="5620" width="11" customWidth="1"/>
    <col min="5621" max="5621" width="12.5703125" customWidth="1"/>
    <col min="5622" max="5622" width="11.42578125" customWidth="1"/>
    <col min="5623" max="5623" width="9.5703125" customWidth="1"/>
    <col min="5624" max="5624" width="0" hidden="1" customWidth="1"/>
    <col min="5625" max="5625" width="9.85546875" customWidth="1"/>
    <col min="5626" max="5627" width="12.5703125" customWidth="1"/>
    <col min="5628" max="5628" width="12.140625" customWidth="1"/>
    <col min="5629" max="5629" width="12.5703125" customWidth="1"/>
    <col min="5630" max="5630" width="0" hidden="1" customWidth="1"/>
    <col min="5631" max="5631" width="14.140625" customWidth="1"/>
    <col min="5632" max="5632" width="10.85546875" customWidth="1"/>
    <col min="5633" max="5633" width="13.85546875" customWidth="1"/>
    <col min="5634" max="5634" width="11.5703125" customWidth="1"/>
    <col min="5635" max="5635" width="11.140625" customWidth="1"/>
    <col min="5636" max="5636" width="13.5703125" customWidth="1"/>
    <col min="5637" max="5637" width="15" customWidth="1"/>
    <col min="5638" max="5638" width="15.140625" bestFit="1" customWidth="1"/>
    <col min="5639" max="5639" width="16.140625" bestFit="1" customWidth="1"/>
    <col min="5640" max="5640" width="12" customWidth="1"/>
    <col min="5874" max="5874" width="6.140625" customWidth="1"/>
    <col min="5875" max="5875" width="10.140625" customWidth="1"/>
    <col min="5876" max="5876" width="11" customWidth="1"/>
    <col min="5877" max="5877" width="12.5703125" customWidth="1"/>
    <col min="5878" max="5878" width="11.42578125" customWidth="1"/>
    <col min="5879" max="5879" width="9.5703125" customWidth="1"/>
    <col min="5880" max="5880" width="0" hidden="1" customWidth="1"/>
    <col min="5881" max="5881" width="9.85546875" customWidth="1"/>
    <col min="5882" max="5883" width="12.5703125" customWidth="1"/>
    <col min="5884" max="5884" width="12.140625" customWidth="1"/>
    <col min="5885" max="5885" width="12.5703125" customWidth="1"/>
    <col min="5886" max="5886" width="0" hidden="1" customWidth="1"/>
    <col min="5887" max="5887" width="14.140625" customWidth="1"/>
    <col min="5888" max="5888" width="10.85546875" customWidth="1"/>
    <col min="5889" max="5889" width="13.85546875" customWidth="1"/>
    <col min="5890" max="5890" width="11.5703125" customWidth="1"/>
    <col min="5891" max="5891" width="11.140625" customWidth="1"/>
    <col min="5892" max="5892" width="13.5703125" customWidth="1"/>
    <col min="5893" max="5893" width="15" customWidth="1"/>
    <col min="5894" max="5894" width="15.140625" bestFit="1" customWidth="1"/>
    <col min="5895" max="5895" width="16.140625" bestFit="1" customWidth="1"/>
    <col min="5896" max="5896" width="12" customWidth="1"/>
    <col min="6130" max="6130" width="6.140625" customWidth="1"/>
    <col min="6131" max="6131" width="10.140625" customWidth="1"/>
    <col min="6132" max="6132" width="11" customWidth="1"/>
    <col min="6133" max="6133" width="12.5703125" customWidth="1"/>
    <col min="6134" max="6134" width="11.42578125" customWidth="1"/>
    <col min="6135" max="6135" width="9.5703125" customWidth="1"/>
    <col min="6136" max="6136" width="0" hidden="1" customWidth="1"/>
    <col min="6137" max="6137" width="9.85546875" customWidth="1"/>
    <col min="6138" max="6139" width="12.5703125" customWidth="1"/>
    <col min="6140" max="6140" width="12.140625" customWidth="1"/>
    <col min="6141" max="6141" width="12.5703125" customWidth="1"/>
    <col min="6142" max="6142" width="0" hidden="1" customWidth="1"/>
    <col min="6143" max="6143" width="14.140625" customWidth="1"/>
    <col min="6144" max="6144" width="10.85546875" customWidth="1"/>
    <col min="6145" max="6145" width="13.85546875" customWidth="1"/>
    <col min="6146" max="6146" width="11.5703125" customWidth="1"/>
    <col min="6147" max="6147" width="11.140625" customWidth="1"/>
    <col min="6148" max="6148" width="13.5703125" customWidth="1"/>
    <col min="6149" max="6149" width="15" customWidth="1"/>
    <col min="6150" max="6150" width="15.140625" bestFit="1" customWidth="1"/>
    <col min="6151" max="6151" width="16.140625" bestFit="1" customWidth="1"/>
    <col min="6152" max="6152" width="12" customWidth="1"/>
    <col min="6386" max="6386" width="6.140625" customWidth="1"/>
    <col min="6387" max="6387" width="10.140625" customWidth="1"/>
    <col min="6388" max="6388" width="11" customWidth="1"/>
    <col min="6389" max="6389" width="12.5703125" customWidth="1"/>
    <col min="6390" max="6390" width="11.42578125" customWidth="1"/>
    <col min="6391" max="6391" width="9.5703125" customWidth="1"/>
    <col min="6392" max="6392" width="0" hidden="1" customWidth="1"/>
    <col min="6393" max="6393" width="9.85546875" customWidth="1"/>
    <col min="6394" max="6395" width="12.5703125" customWidth="1"/>
    <col min="6396" max="6396" width="12.140625" customWidth="1"/>
    <col min="6397" max="6397" width="12.5703125" customWidth="1"/>
    <col min="6398" max="6398" width="0" hidden="1" customWidth="1"/>
    <col min="6399" max="6399" width="14.140625" customWidth="1"/>
    <col min="6400" max="6400" width="10.85546875" customWidth="1"/>
    <col min="6401" max="6401" width="13.85546875" customWidth="1"/>
    <col min="6402" max="6402" width="11.5703125" customWidth="1"/>
    <col min="6403" max="6403" width="11.140625" customWidth="1"/>
    <col min="6404" max="6404" width="13.5703125" customWidth="1"/>
    <col min="6405" max="6405" width="15" customWidth="1"/>
    <col min="6406" max="6406" width="15.140625" bestFit="1" customWidth="1"/>
    <col min="6407" max="6407" width="16.140625" bestFit="1" customWidth="1"/>
    <col min="6408" max="6408" width="12" customWidth="1"/>
    <col min="6642" max="6642" width="6.140625" customWidth="1"/>
    <col min="6643" max="6643" width="10.140625" customWidth="1"/>
    <col min="6644" max="6644" width="11" customWidth="1"/>
    <col min="6645" max="6645" width="12.5703125" customWidth="1"/>
    <col min="6646" max="6646" width="11.42578125" customWidth="1"/>
    <col min="6647" max="6647" width="9.5703125" customWidth="1"/>
    <col min="6648" max="6648" width="0" hidden="1" customWidth="1"/>
    <col min="6649" max="6649" width="9.85546875" customWidth="1"/>
    <col min="6650" max="6651" width="12.5703125" customWidth="1"/>
    <col min="6652" max="6652" width="12.140625" customWidth="1"/>
    <col min="6653" max="6653" width="12.5703125" customWidth="1"/>
    <col min="6654" max="6654" width="0" hidden="1" customWidth="1"/>
    <col min="6655" max="6655" width="14.140625" customWidth="1"/>
    <col min="6656" max="6656" width="10.85546875" customWidth="1"/>
    <col min="6657" max="6657" width="13.85546875" customWidth="1"/>
    <col min="6658" max="6658" width="11.5703125" customWidth="1"/>
    <col min="6659" max="6659" width="11.140625" customWidth="1"/>
    <col min="6660" max="6660" width="13.5703125" customWidth="1"/>
    <col min="6661" max="6661" width="15" customWidth="1"/>
    <col min="6662" max="6662" width="15.140625" bestFit="1" customWidth="1"/>
    <col min="6663" max="6663" width="16.140625" bestFit="1" customWidth="1"/>
    <col min="6664" max="6664" width="12" customWidth="1"/>
    <col min="6898" max="6898" width="6.140625" customWidth="1"/>
    <col min="6899" max="6899" width="10.140625" customWidth="1"/>
    <col min="6900" max="6900" width="11" customWidth="1"/>
    <col min="6901" max="6901" width="12.5703125" customWidth="1"/>
    <col min="6902" max="6902" width="11.42578125" customWidth="1"/>
    <col min="6903" max="6903" width="9.5703125" customWidth="1"/>
    <col min="6904" max="6904" width="0" hidden="1" customWidth="1"/>
    <col min="6905" max="6905" width="9.85546875" customWidth="1"/>
    <col min="6906" max="6907" width="12.5703125" customWidth="1"/>
    <col min="6908" max="6908" width="12.140625" customWidth="1"/>
    <col min="6909" max="6909" width="12.5703125" customWidth="1"/>
    <col min="6910" max="6910" width="0" hidden="1" customWidth="1"/>
    <col min="6911" max="6911" width="14.140625" customWidth="1"/>
    <col min="6912" max="6912" width="10.85546875" customWidth="1"/>
    <col min="6913" max="6913" width="13.85546875" customWidth="1"/>
    <col min="6914" max="6914" width="11.5703125" customWidth="1"/>
    <col min="6915" max="6915" width="11.140625" customWidth="1"/>
    <col min="6916" max="6916" width="13.5703125" customWidth="1"/>
    <col min="6917" max="6917" width="15" customWidth="1"/>
    <col min="6918" max="6918" width="15.140625" bestFit="1" customWidth="1"/>
    <col min="6919" max="6919" width="16.140625" bestFit="1" customWidth="1"/>
    <col min="6920" max="6920" width="12" customWidth="1"/>
    <col min="7154" max="7154" width="6.140625" customWidth="1"/>
    <col min="7155" max="7155" width="10.140625" customWidth="1"/>
    <col min="7156" max="7156" width="11" customWidth="1"/>
    <col min="7157" max="7157" width="12.5703125" customWidth="1"/>
    <col min="7158" max="7158" width="11.42578125" customWidth="1"/>
    <col min="7159" max="7159" width="9.5703125" customWidth="1"/>
    <col min="7160" max="7160" width="0" hidden="1" customWidth="1"/>
    <col min="7161" max="7161" width="9.85546875" customWidth="1"/>
    <col min="7162" max="7163" width="12.5703125" customWidth="1"/>
    <col min="7164" max="7164" width="12.140625" customWidth="1"/>
    <col min="7165" max="7165" width="12.5703125" customWidth="1"/>
    <col min="7166" max="7166" width="0" hidden="1" customWidth="1"/>
    <col min="7167" max="7167" width="14.140625" customWidth="1"/>
    <col min="7168" max="7168" width="10.85546875" customWidth="1"/>
    <col min="7169" max="7169" width="13.85546875" customWidth="1"/>
    <col min="7170" max="7170" width="11.5703125" customWidth="1"/>
    <col min="7171" max="7171" width="11.140625" customWidth="1"/>
    <col min="7172" max="7172" width="13.5703125" customWidth="1"/>
    <col min="7173" max="7173" width="15" customWidth="1"/>
    <col min="7174" max="7174" width="15.140625" bestFit="1" customWidth="1"/>
    <col min="7175" max="7175" width="16.140625" bestFit="1" customWidth="1"/>
    <col min="7176" max="7176" width="12" customWidth="1"/>
    <col min="7410" max="7410" width="6.140625" customWidth="1"/>
    <col min="7411" max="7411" width="10.140625" customWidth="1"/>
    <col min="7412" max="7412" width="11" customWidth="1"/>
    <col min="7413" max="7413" width="12.5703125" customWidth="1"/>
    <col min="7414" max="7414" width="11.42578125" customWidth="1"/>
    <col min="7415" max="7415" width="9.5703125" customWidth="1"/>
    <col min="7416" max="7416" width="0" hidden="1" customWidth="1"/>
    <col min="7417" max="7417" width="9.85546875" customWidth="1"/>
    <col min="7418" max="7419" width="12.5703125" customWidth="1"/>
    <col min="7420" max="7420" width="12.140625" customWidth="1"/>
    <col min="7421" max="7421" width="12.5703125" customWidth="1"/>
    <col min="7422" max="7422" width="0" hidden="1" customWidth="1"/>
    <col min="7423" max="7423" width="14.140625" customWidth="1"/>
    <col min="7424" max="7424" width="10.85546875" customWidth="1"/>
    <col min="7425" max="7425" width="13.85546875" customWidth="1"/>
    <col min="7426" max="7426" width="11.5703125" customWidth="1"/>
    <col min="7427" max="7427" width="11.140625" customWidth="1"/>
    <col min="7428" max="7428" width="13.5703125" customWidth="1"/>
    <col min="7429" max="7429" width="15" customWidth="1"/>
    <col min="7430" max="7430" width="15.140625" bestFit="1" customWidth="1"/>
    <col min="7431" max="7431" width="16.140625" bestFit="1" customWidth="1"/>
    <col min="7432" max="7432" width="12" customWidth="1"/>
    <col min="7666" max="7666" width="6.140625" customWidth="1"/>
    <col min="7667" max="7667" width="10.140625" customWidth="1"/>
    <col min="7668" max="7668" width="11" customWidth="1"/>
    <col min="7669" max="7669" width="12.5703125" customWidth="1"/>
    <col min="7670" max="7670" width="11.42578125" customWidth="1"/>
    <col min="7671" max="7671" width="9.5703125" customWidth="1"/>
    <col min="7672" max="7672" width="0" hidden="1" customWidth="1"/>
    <col min="7673" max="7673" width="9.85546875" customWidth="1"/>
    <col min="7674" max="7675" width="12.5703125" customWidth="1"/>
    <col min="7676" max="7676" width="12.140625" customWidth="1"/>
    <col min="7677" max="7677" width="12.5703125" customWidth="1"/>
    <col min="7678" max="7678" width="0" hidden="1" customWidth="1"/>
    <col min="7679" max="7679" width="14.140625" customWidth="1"/>
    <col min="7680" max="7680" width="10.85546875" customWidth="1"/>
    <col min="7681" max="7681" width="13.85546875" customWidth="1"/>
    <col min="7682" max="7682" width="11.5703125" customWidth="1"/>
    <col min="7683" max="7683" width="11.140625" customWidth="1"/>
    <col min="7684" max="7684" width="13.5703125" customWidth="1"/>
    <col min="7685" max="7685" width="15" customWidth="1"/>
    <col min="7686" max="7686" width="15.140625" bestFit="1" customWidth="1"/>
    <col min="7687" max="7687" width="16.140625" bestFit="1" customWidth="1"/>
    <col min="7688" max="7688" width="12" customWidth="1"/>
    <col min="7922" max="7922" width="6.140625" customWidth="1"/>
    <col min="7923" max="7923" width="10.140625" customWidth="1"/>
    <col min="7924" max="7924" width="11" customWidth="1"/>
    <col min="7925" max="7925" width="12.5703125" customWidth="1"/>
    <col min="7926" max="7926" width="11.42578125" customWidth="1"/>
    <col min="7927" max="7927" width="9.5703125" customWidth="1"/>
    <col min="7928" max="7928" width="0" hidden="1" customWidth="1"/>
    <col min="7929" max="7929" width="9.85546875" customWidth="1"/>
    <col min="7930" max="7931" width="12.5703125" customWidth="1"/>
    <col min="7932" max="7932" width="12.140625" customWidth="1"/>
    <col min="7933" max="7933" width="12.5703125" customWidth="1"/>
    <col min="7934" max="7934" width="0" hidden="1" customWidth="1"/>
    <col min="7935" max="7935" width="14.140625" customWidth="1"/>
    <col min="7936" max="7936" width="10.85546875" customWidth="1"/>
    <col min="7937" max="7937" width="13.85546875" customWidth="1"/>
    <col min="7938" max="7938" width="11.5703125" customWidth="1"/>
    <col min="7939" max="7939" width="11.140625" customWidth="1"/>
    <col min="7940" max="7940" width="13.5703125" customWidth="1"/>
    <col min="7941" max="7941" width="15" customWidth="1"/>
    <col min="7942" max="7942" width="15.140625" bestFit="1" customWidth="1"/>
    <col min="7943" max="7943" width="16.140625" bestFit="1" customWidth="1"/>
    <col min="7944" max="7944" width="12" customWidth="1"/>
    <col min="8178" max="8178" width="6.140625" customWidth="1"/>
    <col min="8179" max="8179" width="10.140625" customWidth="1"/>
    <col min="8180" max="8180" width="11" customWidth="1"/>
    <col min="8181" max="8181" width="12.5703125" customWidth="1"/>
    <col min="8182" max="8182" width="11.42578125" customWidth="1"/>
    <col min="8183" max="8183" width="9.5703125" customWidth="1"/>
    <col min="8184" max="8184" width="0" hidden="1" customWidth="1"/>
    <col min="8185" max="8185" width="9.85546875" customWidth="1"/>
    <col min="8186" max="8187" width="12.5703125" customWidth="1"/>
    <col min="8188" max="8188" width="12.140625" customWidth="1"/>
    <col min="8189" max="8189" width="12.5703125" customWidth="1"/>
    <col min="8190" max="8190" width="0" hidden="1" customWidth="1"/>
    <col min="8191" max="8191" width="14.140625" customWidth="1"/>
    <col min="8192" max="8192" width="10.85546875" customWidth="1"/>
    <col min="8193" max="8193" width="13.85546875" customWidth="1"/>
    <col min="8194" max="8194" width="11.5703125" customWidth="1"/>
    <col min="8195" max="8195" width="11.140625" customWidth="1"/>
    <col min="8196" max="8196" width="13.5703125" customWidth="1"/>
    <col min="8197" max="8197" width="15" customWidth="1"/>
    <col min="8198" max="8198" width="15.140625" bestFit="1" customWidth="1"/>
    <col min="8199" max="8199" width="16.140625" bestFit="1" customWidth="1"/>
    <col min="8200" max="8200" width="12" customWidth="1"/>
    <col min="8434" max="8434" width="6.140625" customWidth="1"/>
    <col min="8435" max="8435" width="10.140625" customWidth="1"/>
    <col min="8436" max="8436" width="11" customWidth="1"/>
    <col min="8437" max="8437" width="12.5703125" customWidth="1"/>
    <col min="8438" max="8438" width="11.42578125" customWidth="1"/>
    <col min="8439" max="8439" width="9.5703125" customWidth="1"/>
    <col min="8440" max="8440" width="0" hidden="1" customWidth="1"/>
    <col min="8441" max="8441" width="9.85546875" customWidth="1"/>
    <col min="8442" max="8443" width="12.5703125" customWidth="1"/>
    <col min="8444" max="8444" width="12.140625" customWidth="1"/>
    <col min="8445" max="8445" width="12.5703125" customWidth="1"/>
    <col min="8446" max="8446" width="0" hidden="1" customWidth="1"/>
    <col min="8447" max="8447" width="14.140625" customWidth="1"/>
    <col min="8448" max="8448" width="10.85546875" customWidth="1"/>
    <col min="8449" max="8449" width="13.85546875" customWidth="1"/>
    <col min="8450" max="8450" width="11.5703125" customWidth="1"/>
    <col min="8451" max="8451" width="11.140625" customWidth="1"/>
    <col min="8452" max="8452" width="13.5703125" customWidth="1"/>
    <col min="8453" max="8453" width="15" customWidth="1"/>
    <col min="8454" max="8454" width="15.140625" bestFit="1" customWidth="1"/>
    <col min="8455" max="8455" width="16.140625" bestFit="1" customWidth="1"/>
    <col min="8456" max="8456" width="12" customWidth="1"/>
    <col min="8690" max="8690" width="6.140625" customWidth="1"/>
    <col min="8691" max="8691" width="10.140625" customWidth="1"/>
    <col min="8692" max="8692" width="11" customWidth="1"/>
    <col min="8693" max="8693" width="12.5703125" customWidth="1"/>
    <col min="8694" max="8694" width="11.42578125" customWidth="1"/>
    <col min="8695" max="8695" width="9.5703125" customWidth="1"/>
    <col min="8696" max="8696" width="0" hidden="1" customWidth="1"/>
    <col min="8697" max="8697" width="9.85546875" customWidth="1"/>
    <col min="8698" max="8699" width="12.5703125" customWidth="1"/>
    <col min="8700" max="8700" width="12.140625" customWidth="1"/>
    <col min="8701" max="8701" width="12.5703125" customWidth="1"/>
    <col min="8702" max="8702" width="0" hidden="1" customWidth="1"/>
    <col min="8703" max="8703" width="14.140625" customWidth="1"/>
    <col min="8704" max="8704" width="10.85546875" customWidth="1"/>
    <col min="8705" max="8705" width="13.85546875" customWidth="1"/>
    <col min="8706" max="8706" width="11.5703125" customWidth="1"/>
    <col min="8707" max="8707" width="11.140625" customWidth="1"/>
    <col min="8708" max="8708" width="13.5703125" customWidth="1"/>
    <col min="8709" max="8709" width="15" customWidth="1"/>
    <col min="8710" max="8710" width="15.140625" bestFit="1" customWidth="1"/>
    <col min="8711" max="8711" width="16.140625" bestFit="1" customWidth="1"/>
    <col min="8712" max="8712" width="12" customWidth="1"/>
    <col min="8946" max="8946" width="6.140625" customWidth="1"/>
    <col min="8947" max="8947" width="10.140625" customWidth="1"/>
    <col min="8948" max="8948" width="11" customWidth="1"/>
    <col min="8949" max="8949" width="12.5703125" customWidth="1"/>
    <col min="8950" max="8950" width="11.42578125" customWidth="1"/>
    <col min="8951" max="8951" width="9.5703125" customWidth="1"/>
    <col min="8952" max="8952" width="0" hidden="1" customWidth="1"/>
    <col min="8953" max="8953" width="9.85546875" customWidth="1"/>
    <col min="8954" max="8955" width="12.5703125" customWidth="1"/>
    <col min="8956" max="8956" width="12.140625" customWidth="1"/>
    <col min="8957" max="8957" width="12.5703125" customWidth="1"/>
    <col min="8958" max="8958" width="0" hidden="1" customWidth="1"/>
    <col min="8959" max="8959" width="14.140625" customWidth="1"/>
    <col min="8960" max="8960" width="10.85546875" customWidth="1"/>
    <col min="8961" max="8961" width="13.85546875" customWidth="1"/>
    <col min="8962" max="8962" width="11.5703125" customWidth="1"/>
    <col min="8963" max="8963" width="11.140625" customWidth="1"/>
    <col min="8964" max="8964" width="13.5703125" customWidth="1"/>
    <col min="8965" max="8965" width="15" customWidth="1"/>
    <col min="8966" max="8966" width="15.140625" bestFit="1" customWidth="1"/>
    <col min="8967" max="8967" width="16.140625" bestFit="1" customWidth="1"/>
    <col min="8968" max="8968" width="12" customWidth="1"/>
    <col min="9202" max="9202" width="6.140625" customWidth="1"/>
    <col min="9203" max="9203" width="10.140625" customWidth="1"/>
    <col min="9204" max="9204" width="11" customWidth="1"/>
    <col min="9205" max="9205" width="12.5703125" customWidth="1"/>
    <col min="9206" max="9206" width="11.42578125" customWidth="1"/>
    <col min="9207" max="9207" width="9.5703125" customWidth="1"/>
    <col min="9208" max="9208" width="0" hidden="1" customWidth="1"/>
    <col min="9209" max="9209" width="9.85546875" customWidth="1"/>
    <col min="9210" max="9211" width="12.5703125" customWidth="1"/>
    <col min="9212" max="9212" width="12.140625" customWidth="1"/>
    <col min="9213" max="9213" width="12.5703125" customWidth="1"/>
    <col min="9214" max="9214" width="0" hidden="1" customWidth="1"/>
    <col min="9215" max="9215" width="14.140625" customWidth="1"/>
    <col min="9216" max="9216" width="10.85546875" customWidth="1"/>
    <col min="9217" max="9217" width="13.85546875" customWidth="1"/>
    <col min="9218" max="9218" width="11.5703125" customWidth="1"/>
    <col min="9219" max="9219" width="11.140625" customWidth="1"/>
    <col min="9220" max="9220" width="13.5703125" customWidth="1"/>
    <col min="9221" max="9221" width="15" customWidth="1"/>
    <col min="9222" max="9222" width="15.140625" bestFit="1" customWidth="1"/>
    <col min="9223" max="9223" width="16.140625" bestFit="1" customWidth="1"/>
    <col min="9224" max="9224" width="12" customWidth="1"/>
    <col min="9458" max="9458" width="6.140625" customWidth="1"/>
    <col min="9459" max="9459" width="10.140625" customWidth="1"/>
    <col min="9460" max="9460" width="11" customWidth="1"/>
    <col min="9461" max="9461" width="12.5703125" customWidth="1"/>
    <col min="9462" max="9462" width="11.42578125" customWidth="1"/>
    <col min="9463" max="9463" width="9.5703125" customWidth="1"/>
    <col min="9464" max="9464" width="0" hidden="1" customWidth="1"/>
    <col min="9465" max="9465" width="9.85546875" customWidth="1"/>
    <col min="9466" max="9467" width="12.5703125" customWidth="1"/>
    <col min="9468" max="9468" width="12.140625" customWidth="1"/>
    <col min="9469" max="9469" width="12.5703125" customWidth="1"/>
    <col min="9470" max="9470" width="0" hidden="1" customWidth="1"/>
    <col min="9471" max="9471" width="14.140625" customWidth="1"/>
    <col min="9472" max="9472" width="10.85546875" customWidth="1"/>
    <col min="9473" max="9473" width="13.85546875" customWidth="1"/>
    <col min="9474" max="9474" width="11.5703125" customWidth="1"/>
    <col min="9475" max="9475" width="11.140625" customWidth="1"/>
    <col min="9476" max="9476" width="13.5703125" customWidth="1"/>
    <col min="9477" max="9477" width="15" customWidth="1"/>
    <col min="9478" max="9478" width="15.140625" bestFit="1" customWidth="1"/>
    <col min="9479" max="9479" width="16.140625" bestFit="1" customWidth="1"/>
    <col min="9480" max="9480" width="12" customWidth="1"/>
    <col min="9714" max="9714" width="6.140625" customWidth="1"/>
    <col min="9715" max="9715" width="10.140625" customWidth="1"/>
    <col min="9716" max="9716" width="11" customWidth="1"/>
    <col min="9717" max="9717" width="12.5703125" customWidth="1"/>
    <col min="9718" max="9718" width="11.42578125" customWidth="1"/>
    <col min="9719" max="9719" width="9.5703125" customWidth="1"/>
    <col min="9720" max="9720" width="0" hidden="1" customWidth="1"/>
    <col min="9721" max="9721" width="9.85546875" customWidth="1"/>
    <col min="9722" max="9723" width="12.5703125" customWidth="1"/>
    <col min="9724" max="9724" width="12.140625" customWidth="1"/>
    <col min="9725" max="9725" width="12.5703125" customWidth="1"/>
    <col min="9726" max="9726" width="0" hidden="1" customWidth="1"/>
    <col min="9727" max="9727" width="14.140625" customWidth="1"/>
    <col min="9728" max="9728" width="10.85546875" customWidth="1"/>
    <col min="9729" max="9729" width="13.85546875" customWidth="1"/>
    <col min="9730" max="9730" width="11.5703125" customWidth="1"/>
    <col min="9731" max="9731" width="11.140625" customWidth="1"/>
    <col min="9732" max="9732" width="13.5703125" customWidth="1"/>
    <col min="9733" max="9733" width="15" customWidth="1"/>
    <col min="9734" max="9734" width="15.140625" bestFit="1" customWidth="1"/>
    <col min="9735" max="9735" width="16.140625" bestFit="1" customWidth="1"/>
    <col min="9736" max="9736" width="12" customWidth="1"/>
    <col min="9970" max="9970" width="6.140625" customWidth="1"/>
    <col min="9971" max="9971" width="10.140625" customWidth="1"/>
    <col min="9972" max="9972" width="11" customWidth="1"/>
    <col min="9973" max="9973" width="12.5703125" customWidth="1"/>
    <col min="9974" max="9974" width="11.42578125" customWidth="1"/>
    <col min="9975" max="9975" width="9.5703125" customWidth="1"/>
    <col min="9976" max="9976" width="0" hidden="1" customWidth="1"/>
    <col min="9977" max="9977" width="9.85546875" customWidth="1"/>
    <col min="9978" max="9979" width="12.5703125" customWidth="1"/>
    <col min="9980" max="9980" width="12.140625" customWidth="1"/>
    <col min="9981" max="9981" width="12.5703125" customWidth="1"/>
    <col min="9982" max="9982" width="0" hidden="1" customWidth="1"/>
    <col min="9983" max="9983" width="14.140625" customWidth="1"/>
    <col min="9984" max="9984" width="10.85546875" customWidth="1"/>
    <col min="9985" max="9985" width="13.85546875" customWidth="1"/>
    <col min="9986" max="9986" width="11.5703125" customWidth="1"/>
    <col min="9987" max="9987" width="11.140625" customWidth="1"/>
    <col min="9988" max="9988" width="13.5703125" customWidth="1"/>
    <col min="9989" max="9989" width="15" customWidth="1"/>
    <col min="9990" max="9990" width="15.140625" bestFit="1" customWidth="1"/>
    <col min="9991" max="9991" width="16.140625" bestFit="1" customWidth="1"/>
    <col min="9992" max="9992" width="12" customWidth="1"/>
    <col min="10226" max="10226" width="6.140625" customWidth="1"/>
    <col min="10227" max="10227" width="10.140625" customWidth="1"/>
    <col min="10228" max="10228" width="11" customWidth="1"/>
    <col min="10229" max="10229" width="12.5703125" customWidth="1"/>
    <col min="10230" max="10230" width="11.42578125" customWidth="1"/>
    <col min="10231" max="10231" width="9.5703125" customWidth="1"/>
    <col min="10232" max="10232" width="0" hidden="1" customWidth="1"/>
    <col min="10233" max="10233" width="9.85546875" customWidth="1"/>
    <col min="10234" max="10235" width="12.5703125" customWidth="1"/>
    <col min="10236" max="10236" width="12.140625" customWidth="1"/>
    <col min="10237" max="10237" width="12.5703125" customWidth="1"/>
    <col min="10238" max="10238" width="0" hidden="1" customWidth="1"/>
    <col min="10239" max="10239" width="14.140625" customWidth="1"/>
    <col min="10240" max="10240" width="10.85546875" customWidth="1"/>
    <col min="10241" max="10241" width="13.85546875" customWidth="1"/>
    <col min="10242" max="10242" width="11.5703125" customWidth="1"/>
    <col min="10243" max="10243" width="11.140625" customWidth="1"/>
    <col min="10244" max="10244" width="13.5703125" customWidth="1"/>
    <col min="10245" max="10245" width="15" customWidth="1"/>
    <col min="10246" max="10246" width="15.140625" bestFit="1" customWidth="1"/>
    <col min="10247" max="10247" width="16.140625" bestFit="1" customWidth="1"/>
    <col min="10248" max="10248" width="12" customWidth="1"/>
    <col min="10482" max="10482" width="6.140625" customWidth="1"/>
    <col min="10483" max="10483" width="10.140625" customWidth="1"/>
    <col min="10484" max="10484" width="11" customWidth="1"/>
    <col min="10485" max="10485" width="12.5703125" customWidth="1"/>
    <col min="10486" max="10486" width="11.42578125" customWidth="1"/>
    <col min="10487" max="10487" width="9.5703125" customWidth="1"/>
    <col min="10488" max="10488" width="0" hidden="1" customWidth="1"/>
    <col min="10489" max="10489" width="9.85546875" customWidth="1"/>
    <col min="10490" max="10491" width="12.5703125" customWidth="1"/>
    <col min="10492" max="10492" width="12.140625" customWidth="1"/>
    <col min="10493" max="10493" width="12.5703125" customWidth="1"/>
    <col min="10494" max="10494" width="0" hidden="1" customWidth="1"/>
    <col min="10495" max="10495" width="14.140625" customWidth="1"/>
    <col min="10496" max="10496" width="10.85546875" customWidth="1"/>
    <col min="10497" max="10497" width="13.85546875" customWidth="1"/>
    <col min="10498" max="10498" width="11.5703125" customWidth="1"/>
    <col min="10499" max="10499" width="11.140625" customWidth="1"/>
    <col min="10500" max="10500" width="13.5703125" customWidth="1"/>
    <col min="10501" max="10501" width="15" customWidth="1"/>
    <col min="10502" max="10502" width="15.140625" bestFit="1" customWidth="1"/>
    <col min="10503" max="10503" width="16.140625" bestFit="1" customWidth="1"/>
    <col min="10504" max="10504" width="12" customWidth="1"/>
    <col min="10738" max="10738" width="6.140625" customWidth="1"/>
    <col min="10739" max="10739" width="10.140625" customWidth="1"/>
    <col min="10740" max="10740" width="11" customWidth="1"/>
    <col min="10741" max="10741" width="12.5703125" customWidth="1"/>
    <col min="10742" max="10742" width="11.42578125" customWidth="1"/>
    <col min="10743" max="10743" width="9.5703125" customWidth="1"/>
    <col min="10744" max="10744" width="0" hidden="1" customWidth="1"/>
    <col min="10745" max="10745" width="9.85546875" customWidth="1"/>
    <col min="10746" max="10747" width="12.5703125" customWidth="1"/>
    <col min="10748" max="10748" width="12.140625" customWidth="1"/>
    <col min="10749" max="10749" width="12.5703125" customWidth="1"/>
    <col min="10750" max="10750" width="0" hidden="1" customWidth="1"/>
    <col min="10751" max="10751" width="14.140625" customWidth="1"/>
    <col min="10752" max="10752" width="10.85546875" customWidth="1"/>
    <col min="10753" max="10753" width="13.85546875" customWidth="1"/>
    <col min="10754" max="10754" width="11.5703125" customWidth="1"/>
    <col min="10755" max="10755" width="11.140625" customWidth="1"/>
    <col min="10756" max="10756" width="13.5703125" customWidth="1"/>
    <col min="10757" max="10757" width="15" customWidth="1"/>
    <col min="10758" max="10758" width="15.140625" bestFit="1" customWidth="1"/>
    <col min="10759" max="10759" width="16.140625" bestFit="1" customWidth="1"/>
    <col min="10760" max="10760" width="12" customWidth="1"/>
    <col min="10994" max="10994" width="6.140625" customWidth="1"/>
    <col min="10995" max="10995" width="10.140625" customWidth="1"/>
    <col min="10996" max="10996" width="11" customWidth="1"/>
    <col min="10997" max="10997" width="12.5703125" customWidth="1"/>
    <col min="10998" max="10998" width="11.42578125" customWidth="1"/>
    <col min="10999" max="10999" width="9.5703125" customWidth="1"/>
    <col min="11000" max="11000" width="0" hidden="1" customWidth="1"/>
    <col min="11001" max="11001" width="9.85546875" customWidth="1"/>
    <col min="11002" max="11003" width="12.5703125" customWidth="1"/>
    <col min="11004" max="11004" width="12.140625" customWidth="1"/>
    <col min="11005" max="11005" width="12.5703125" customWidth="1"/>
    <col min="11006" max="11006" width="0" hidden="1" customWidth="1"/>
    <col min="11007" max="11007" width="14.140625" customWidth="1"/>
    <col min="11008" max="11008" width="10.85546875" customWidth="1"/>
    <col min="11009" max="11009" width="13.85546875" customWidth="1"/>
    <col min="11010" max="11010" width="11.5703125" customWidth="1"/>
    <col min="11011" max="11011" width="11.140625" customWidth="1"/>
    <col min="11012" max="11012" width="13.5703125" customWidth="1"/>
    <col min="11013" max="11013" width="15" customWidth="1"/>
    <col min="11014" max="11014" width="15.140625" bestFit="1" customWidth="1"/>
    <col min="11015" max="11015" width="16.140625" bestFit="1" customWidth="1"/>
    <col min="11016" max="11016" width="12" customWidth="1"/>
    <col min="11250" max="11250" width="6.140625" customWidth="1"/>
    <col min="11251" max="11251" width="10.140625" customWidth="1"/>
    <col min="11252" max="11252" width="11" customWidth="1"/>
    <col min="11253" max="11253" width="12.5703125" customWidth="1"/>
    <col min="11254" max="11254" width="11.42578125" customWidth="1"/>
    <col min="11255" max="11255" width="9.5703125" customWidth="1"/>
    <col min="11256" max="11256" width="0" hidden="1" customWidth="1"/>
    <col min="11257" max="11257" width="9.85546875" customWidth="1"/>
    <col min="11258" max="11259" width="12.5703125" customWidth="1"/>
    <col min="11260" max="11260" width="12.140625" customWidth="1"/>
    <col min="11261" max="11261" width="12.5703125" customWidth="1"/>
    <col min="11262" max="11262" width="0" hidden="1" customWidth="1"/>
    <col min="11263" max="11263" width="14.140625" customWidth="1"/>
    <col min="11264" max="11264" width="10.85546875" customWidth="1"/>
    <col min="11265" max="11265" width="13.85546875" customWidth="1"/>
    <col min="11266" max="11266" width="11.5703125" customWidth="1"/>
    <col min="11267" max="11267" width="11.140625" customWidth="1"/>
    <col min="11268" max="11268" width="13.5703125" customWidth="1"/>
    <col min="11269" max="11269" width="15" customWidth="1"/>
    <col min="11270" max="11270" width="15.140625" bestFit="1" customWidth="1"/>
    <col min="11271" max="11271" width="16.140625" bestFit="1" customWidth="1"/>
    <col min="11272" max="11272" width="12" customWidth="1"/>
    <col min="11506" max="11506" width="6.140625" customWidth="1"/>
    <col min="11507" max="11507" width="10.140625" customWidth="1"/>
    <col min="11508" max="11508" width="11" customWidth="1"/>
    <col min="11509" max="11509" width="12.5703125" customWidth="1"/>
    <col min="11510" max="11510" width="11.42578125" customWidth="1"/>
    <col min="11511" max="11511" width="9.5703125" customWidth="1"/>
    <col min="11512" max="11512" width="0" hidden="1" customWidth="1"/>
    <col min="11513" max="11513" width="9.85546875" customWidth="1"/>
    <col min="11514" max="11515" width="12.5703125" customWidth="1"/>
    <col min="11516" max="11516" width="12.140625" customWidth="1"/>
    <col min="11517" max="11517" width="12.5703125" customWidth="1"/>
    <col min="11518" max="11518" width="0" hidden="1" customWidth="1"/>
    <col min="11519" max="11519" width="14.140625" customWidth="1"/>
    <col min="11520" max="11520" width="10.85546875" customWidth="1"/>
    <col min="11521" max="11521" width="13.85546875" customWidth="1"/>
    <col min="11522" max="11522" width="11.5703125" customWidth="1"/>
    <col min="11523" max="11523" width="11.140625" customWidth="1"/>
    <col min="11524" max="11524" width="13.5703125" customWidth="1"/>
    <col min="11525" max="11525" width="15" customWidth="1"/>
    <col min="11526" max="11526" width="15.140625" bestFit="1" customWidth="1"/>
    <col min="11527" max="11527" width="16.140625" bestFit="1" customWidth="1"/>
    <col min="11528" max="11528" width="12" customWidth="1"/>
    <col min="11762" max="11762" width="6.140625" customWidth="1"/>
    <col min="11763" max="11763" width="10.140625" customWidth="1"/>
    <col min="11764" max="11764" width="11" customWidth="1"/>
    <col min="11765" max="11765" width="12.5703125" customWidth="1"/>
    <col min="11766" max="11766" width="11.42578125" customWidth="1"/>
    <col min="11767" max="11767" width="9.5703125" customWidth="1"/>
    <col min="11768" max="11768" width="0" hidden="1" customWidth="1"/>
    <col min="11769" max="11769" width="9.85546875" customWidth="1"/>
    <col min="11770" max="11771" width="12.5703125" customWidth="1"/>
    <col min="11772" max="11772" width="12.140625" customWidth="1"/>
    <col min="11773" max="11773" width="12.5703125" customWidth="1"/>
    <col min="11774" max="11774" width="0" hidden="1" customWidth="1"/>
    <col min="11775" max="11775" width="14.140625" customWidth="1"/>
    <col min="11776" max="11776" width="10.85546875" customWidth="1"/>
    <col min="11777" max="11777" width="13.85546875" customWidth="1"/>
    <col min="11778" max="11778" width="11.5703125" customWidth="1"/>
    <col min="11779" max="11779" width="11.140625" customWidth="1"/>
    <col min="11780" max="11780" width="13.5703125" customWidth="1"/>
    <col min="11781" max="11781" width="15" customWidth="1"/>
    <col min="11782" max="11782" width="15.140625" bestFit="1" customWidth="1"/>
    <col min="11783" max="11783" width="16.140625" bestFit="1" customWidth="1"/>
    <col min="11784" max="11784" width="12" customWidth="1"/>
    <col min="12018" max="12018" width="6.140625" customWidth="1"/>
    <col min="12019" max="12019" width="10.140625" customWidth="1"/>
    <col min="12020" max="12020" width="11" customWidth="1"/>
    <col min="12021" max="12021" width="12.5703125" customWidth="1"/>
    <col min="12022" max="12022" width="11.42578125" customWidth="1"/>
    <col min="12023" max="12023" width="9.5703125" customWidth="1"/>
    <col min="12024" max="12024" width="0" hidden="1" customWidth="1"/>
    <col min="12025" max="12025" width="9.85546875" customWidth="1"/>
    <col min="12026" max="12027" width="12.5703125" customWidth="1"/>
    <col min="12028" max="12028" width="12.140625" customWidth="1"/>
    <col min="12029" max="12029" width="12.5703125" customWidth="1"/>
    <col min="12030" max="12030" width="0" hidden="1" customWidth="1"/>
    <col min="12031" max="12031" width="14.140625" customWidth="1"/>
    <col min="12032" max="12032" width="10.85546875" customWidth="1"/>
    <col min="12033" max="12033" width="13.85546875" customWidth="1"/>
    <col min="12034" max="12034" width="11.5703125" customWidth="1"/>
    <col min="12035" max="12035" width="11.140625" customWidth="1"/>
    <col min="12036" max="12036" width="13.5703125" customWidth="1"/>
    <col min="12037" max="12037" width="15" customWidth="1"/>
    <col min="12038" max="12038" width="15.140625" bestFit="1" customWidth="1"/>
    <col min="12039" max="12039" width="16.140625" bestFit="1" customWidth="1"/>
    <col min="12040" max="12040" width="12" customWidth="1"/>
    <col min="12274" max="12274" width="6.140625" customWidth="1"/>
    <col min="12275" max="12275" width="10.140625" customWidth="1"/>
    <col min="12276" max="12276" width="11" customWidth="1"/>
    <col min="12277" max="12277" width="12.5703125" customWidth="1"/>
    <col min="12278" max="12278" width="11.42578125" customWidth="1"/>
    <col min="12279" max="12279" width="9.5703125" customWidth="1"/>
    <col min="12280" max="12280" width="0" hidden="1" customWidth="1"/>
    <col min="12281" max="12281" width="9.85546875" customWidth="1"/>
    <col min="12282" max="12283" width="12.5703125" customWidth="1"/>
    <col min="12284" max="12284" width="12.140625" customWidth="1"/>
    <col min="12285" max="12285" width="12.5703125" customWidth="1"/>
    <col min="12286" max="12286" width="0" hidden="1" customWidth="1"/>
    <col min="12287" max="12287" width="14.140625" customWidth="1"/>
    <col min="12288" max="12288" width="10.85546875" customWidth="1"/>
    <col min="12289" max="12289" width="13.85546875" customWidth="1"/>
    <col min="12290" max="12290" width="11.5703125" customWidth="1"/>
    <col min="12291" max="12291" width="11.140625" customWidth="1"/>
    <col min="12292" max="12292" width="13.5703125" customWidth="1"/>
    <col min="12293" max="12293" width="15" customWidth="1"/>
    <col min="12294" max="12294" width="15.140625" bestFit="1" customWidth="1"/>
    <col min="12295" max="12295" width="16.140625" bestFit="1" customWidth="1"/>
    <col min="12296" max="12296" width="12" customWidth="1"/>
    <col min="12530" max="12530" width="6.140625" customWidth="1"/>
    <col min="12531" max="12531" width="10.140625" customWidth="1"/>
    <col min="12532" max="12532" width="11" customWidth="1"/>
    <col min="12533" max="12533" width="12.5703125" customWidth="1"/>
    <col min="12534" max="12534" width="11.42578125" customWidth="1"/>
    <col min="12535" max="12535" width="9.5703125" customWidth="1"/>
    <col min="12536" max="12536" width="0" hidden="1" customWidth="1"/>
    <col min="12537" max="12537" width="9.85546875" customWidth="1"/>
    <col min="12538" max="12539" width="12.5703125" customWidth="1"/>
    <col min="12540" max="12540" width="12.140625" customWidth="1"/>
    <col min="12541" max="12541" width="12.5703125" customWidth="1"/>
    <col min="12542" max="12542" width="0" hidden="1" customWidth="1"/>
    <col min="12543" max="12543" width="14.140625" customWidth="1"/>
    <col min="12544" max="12544" width="10.85546875" customWidth="1"/>
    <col min="12545" max="12545" width="13.85546875" customWidth="1"/>
    <col min="12546" max="12546" width="11.5703125" customWidth="1"/>
    <col min="12547" max="12547" width="11.140625" customWidth="1"/>
    <col min="12548" max="12548" width="13.5703125" customWidth="1"/>
    <col min="12549" max="12549" width="15" customWidth="1"/>
    <col min="12550" max="12550" width="15.140625" bestFit="1" customWidth="1"/>
    <col min="12551" max="12551" width="16.140625" bestFit="1" customWidth="1"/>
    <col min="12552" max="12552" width="12" customWidth="1"/>
    <col min="12786" max="12786" width="6.140625" customWidth="1"/>
    <col min="12787" max="12787" width="10.140625" customWidth="1"/>
    <col min="12788" max="12788" width="11" customWidth="1"/>
    <col min="12789" max="12789" width="12.5703125" customWidth="1"/>
    <col min="12790" max="12790" width="11.42578125" customWidth="1"/>
    <col min="12791" max="12791" width="9.5703125" customWidth="1"/>
    <col min="12792" max="12792" width="0" hidden="1" customWidth="1"/>
    <col min="12793" max="12793" width="9.85546875" customWidth="1"/>
    <col min="12794" max="12795" width="12.5703125" customWidth="1"/>
    <col min="12796" max="12796" width="12.140625" customWidth="1"/>
    <col min="12797" max="12797" width="12.5703125" customWidth="1"/>
    <col min="12798" max="12798" width="0" hidden="1" customWidth="1"/>
    <col min="12799" max="12799" width="14.140625" customWidth="1"/>
    <col min="12800" max="12800" width="10.85546875" customWidth="1"/>
    <col min="12801" max="12801" width="13.85546875" customWidth="1"/>
    <col min="12802" max="12802" width="11.5703125" customWidth="1"/>
    <col min="12803" max="12803" width="11.140625" customWidth="1"/>
    <col min="12804" max="12804" width="13.5703125" customWidth="1"/>
    <col min="12805" max="12805" width="15" customWidth="1"/>
    <col min="12806" max="12806" width="15.140625" bestFit="1" customWidth="1"/>
    <col min="12807" max="12807" width="16.140625" bestFit="1" customWidth="1"/>
    <col min="12808" max="12808" width="12" customWidth="1"/>
    <col min="13042" max="13042" width="6.140625" customWidth="1"/>
    <col min="13043" max="13043" width="10.140625" customWidth="1"/>
    <col min="13044" max="13044" width="11" customWidth="1"/>
    <col min="13045" max="13045" width="12.5703125" customWidth="1"/>
    <col min="13046" max="13046" width="11.42578125" customWidth="1"/>
    <col min="13047" max="13047" width="9.5703125" customWidth="1"/>
    <col min="13048" max="13048" width="0" hidden="1" customWidth="1"/>
    <col min="13049" max="13049" width="9.85546875" customWidth="1"/>
    <col min="13050" max="13051" width="12.5703125" customWidth="1"/>
    <col min="13052" max="13052" width="12.140625" customWidth="1"/>
    <col min="13053" max="13053" width="12.5703125" customWidth="1"/>
    <col min="13054" max="13054" width="0" hidden="1" customWidth="1"/>
    <col min="13055" max="13055" width="14.140625" customWidth="1"/>
    <col min="13056" max="13056" width="10.85546875" customWidth="1"/>
    <col min="13057" max="13057" width="13.85546875" customWidth="1"/>
    <col min="13058" max="13058" width="11.5703125" customWidth="1"/>
    <col min="13059" max="13059" width="11.140625" customWidth="1"/>
    <col min="13060" max="13060" width="13.5703125" customWidth="1"/>
    <col min="13061" max="13061" width="15" customWidth="1"/>
    <col min="13062" max="13062" width="15.140625" bestFit="1" customWidth="1"/>
    <col min="13063" max="13063" width="16.140625" bestFit="1" customWidth="1"/>
    <col min="13064" max="13064" width="12" customWidth="1"/>
    <col min="13298" max="13298" width="6.140625" customWidth="1"/>
    <col min="13299" max="13299" width="10.140625" customWidth="1"/>
    <col min="13300" max="13300" width="11" customWidth="1"/>
    <col min="13301" max="13301" width="12.5703125" customWidth="1"/>
    <col min="13302" max="13302" width="11.42578125" customWidth="1"/>
    <col min="13303" max="13303" width="9.5703125" customWidth="1"/>
    <col min="13304" max="13304" width="0" hidden="1" customWidth="1"/>
    <col min="13305" max="13305" width="9.85546875" customWidth="1"/>
    <col min="13306" max="13307" width="12.5703125" customWidth="1"/>
    <col min="13308" max="13308" width="12.140625" customWidth="1"/>
    <col min="13309" max="13309" width="12.5703125" customWidth="1"/>
    <col min="13310" max="13310" width="0" hidden="1" customWidth="1"/>
    <col min="13311" max="13311" width="14.140625" customWidth="1"/>
    <col min="13312" max="13312" width="10.85546875" customWidth="1"/>
    <col min="13313" max="13313" width="13.85546875" customWidth="1"/>
    <col min="13314" max="13314" width="11.5703125" customWidth="1"/>
    <col min="13315" max="13315" width="11.140625" customWidth="1"/>
    <col min="13316" max="13316" width="13.5703125" customWidth="1"/>
    <col min="13317" max="13317" width="15" customWidth="1"/>
    <col min="13318" max="13318" width="15.140625" bestFit="1" customWidth="1"/>
    <col min="13319" max="13319" width="16.140625" bestFit="1" customWidth="1"/>
    <col min="13320" max="13320" width="12" customWidth="1"/>
    <col min="13554" max="13554" width="6.140625" customWidth="1"/>
    <col min="13555" max="13555" width="10.140625" customWidth="1"/>
    <col min="13556" max="13556" width="11" customWidth="1"/>
    <col min="13557" max="13557" width="12.5703125" customWidth="1"/>
    <col min="13558" max="13558" width="11.42578125" customWidth="1"/>
    <col min="13559" max="13559" width="9.5703125" customWidth="1"/>
    <col min="13560" max="13560" width="0" hidden="1" customWidth="1"/>
    <col min="13561" max="13561" width="9.85546875" customWidth="1"/>
    <col min="13562" max="13563" width="12.5703125" customWidth="1"/>
    <col min="13564" max="13564" width="12.140625" customWidth="1"/>
    <col min="13565" max="13565" width="12.5703125" customWidth="1"/>
    <col min="13566" max="13566" width="0" hidden="1" customWidth="1"/>
    <col min="13567" max="13567" width="14.140625" customWidth="1"/>
    <col min="13568" max="13568" width="10.85546875" customWidth="1"/>
    <col min="13569" max="13569" width="13.85546875" customWidth="1"/>
    <col min="13570" max="13570" width="11.5703125" customWidth="1"/>
    <col min="13571" max="13571" width="11.140625" customWidth="1"/>
    <col min="13572" max="13572" width="13.5703125" customWidth="1"/>
    <col min="13573" max="13573" width="15" customWidth="1"/>
    <col min="13574" max="13574" width="15.140625" bestFit="1" customWidth="1"/>
    <col min="13575" max="13575" width="16.140625" bestFit="1" customWidth="1"/>
    <col min="13576" max="13576" width="12" customWidth="1"/>
    <col min="13810" max="13810" width="6.140625" customWidth="1"/>
    <col min="13811" max="13811" width="10.140625" customWidth="1"/>
    <col min="13812" max="13812" width="11" customWidth="1"/>
    <col min="13813" max="13813" width="12.5703125" customWidth="1"/>
    <col min="13814" max="13814" width="11.42578125" customWidth="1"/>
    <col min="13815" max="13815" width="9.5703125" customWidth="1"/>
    <col min="13816" max="13816" width="0" hidden="1" customWidth="1"/>
    <col min="13817" max="13817" width="9.85546875" customWidth="1"/>
    <col min="13818" max="13819" width="12.5703125" customWidth="1"/>
    <col min="13820" max="13820" width="12.140625" customWidth="1"/>
    <col min="13821" max="13821" width="12.5703125" customWidth="1"/>
    <col min="13822" max="13822" width="0" hidden="1" customWidth="1"/>
    <col min="13823" max="13823" width="14.140625" customWidth="1"/>
    <col min="13824" max="13824" width="10.85546875" customWidth="1"/>
    <col min="13825" max="13825" width="13.85546875" customWidth="1"/>
    <col min="13826" max="13826" width="11.5703125" customWidth="1"/>
    <col min="13827" max="13827" width="11.140625" customWidth="1"/>
    <col min="13828" max="13828" width="13.5703125" customWidth="1"/>
    <col min="13829" max="13829" width="15" customWidth="1"/>
    <col min="13830" max="13830" width="15.140625" bestFit="1" customWidth="1"/>
    <col min="13831" max="13831" width="16.140625" bestFit="1" customWidth="1"/>
    <col min="13832" max="13832" width="12" customWidth="1"/>
    <col min="14066" max="14066" width="6.140625" customWidth="1"/>
    <col min="14067" max="14067" width="10.140625" customWidth="1"/>
    <col min="14068" max="14068" width="11" customWidth="1"/>
    <col min="14069" max="14069" width="12.5703125" customWidth="1"/>
    <col min="14070" max="14070" width="11.42578125" customWidth="1"/>
    <col min="14071" max="14071" width="9.5703125" customWidth="1"/>
    <col min="14072" max="14072" width="0" hidden="1" customWidth="1"/>
    <col min="14073" max="14073" width="9.85546875" customWidth="1"/>
    <col min="14074" max="14075" width="12.5703125" customWidth="1"/>
    <col min="14076" max="14076" width="12.140625" customWidth="1"/>
    <col min="14077" max="14077" width="12.5703125" customWidth="1"/>
    <col min="14078" max="14078" width="0" hidden="1" customWidth="1"/>
    <col min="14079" max="14079" width="14.140625" customWidth="1"/>
    <col min="14080" max="14080" width="10.85546875" customWidth="1"/>
    <col min="14081" max="14081" width="13.85546875" customWidth="1"/>
    <col min="14082" max="14082" width="11.5703125" customWidth="1"/>
    <col min="14083" max="14083" width="11.140625" customWidth="1"/>
    <col min="14084" max="14084" width="13.5703125" customWidth="1"/>
    <col min="14085" max="14085" width="15" customWidth="1"/>
    <col min="14086" max="14086" width="15.140625" bestFit="1" customWidth="1"/>
    <col min="14087" max="14087" width="16.140625" bestFit="1" customWidth="1"/>
    <col min="14088" max="14088" width="12" customWidth="1"/>
    <col min="14322" max="14322" width="6.140625" customWidth="1"/>
    <col min="14323" max="14323" width="10.140625" customWidth="1"/>
    <col min="14324" max="14324" width="11" customWidth="1"/>
    <col min="14325" max="14325" width="12.5703125" customWidth="1"/>
    <col min="14326" max="14326" width="11.42578125" customWidth="1"/>
    <col min="14327" max="14327" width="9.5703125" customWidth="1"/>
    <col min="14328" max="14328" width="0" hidden="1" customWidth="1"/>
    <col min="14329" max="14329" width="9.85546875" customWidth="1"/>
    <col min="14330" max="14331" width="12.5703125" customWidth="1"/>
    <col min="14332" max="14332" width="12.140625" customWidth="1"/>
    <col min="14333" max="14333" width="12.5703125" customWidth="1"/>
    <col min="14334" max="14334" width="0" hidden="1" customWidth="1"/>
    <col min="14335" max="14335" width="14.140625" customWidth="1"/>
    <col min="14336" max="14336" width="10.85546875" customWidth="1"/>
    <col min="14337" max="14337" width="13.85546875" customWidth="1"/>
    <col min="14338" max="14338" width="11.5703125" customWidth="1"/>
    <col min="14339" max="14339" width="11.140625" customWidth="1"/>
    <col min="14340" max="14340" width="13.5703125" customWidth="1"/>
    <col min="14341" max="14341" width="15" customWidth="1"/>
    <col min="14342" max="14342" width="15.140625" bestFit="1" customWidth="1"/>
    <col min="14343" max="14343" width="16.140625" bestFit="1" customWidth="1"/>
    <col min="14344" max="14344" width="12" customWidth="1"/>
    <col min="14578" max="14578" width="6.140625" customWidth="1"/>
    <col min="14579" max="14579" width="10.140625" customWidth="1"/>
    <col min="14580" max="14580" width="11" customWidth="1"/>
    <col min="14581" max="14581" width="12.5703125" customWidth="1"/>
    <col min="14582" max="14582" width="11.42578125" customWidth="1"/>
    <col min="14583" max="14583" width="9.5703125" customWidth="1"/>
    <col min="14584" max="14584" width="0" hidden="1" customWidth="1"/>
    <col min="14585" max="14585" width="9.85546875" customWidth="1"/>
    <col min="14586" max="14587" width="12.5703125" customWidth="1"/>
    <col min="14588" max="14588" width="12.140625" customWidth="1"/>
    <col min="14589" max="14589" width="12.5703125" customWidth="1"/>
    <col min="14590" max="14590" width="0" hidden="1" customWidth="1"/>
    <col min="14591" max="14591" width="14.140625" customWidth="1"/>
    <col min="14592" max="14592" width="10.85546875" customWidth="1"/>
    <col min="14593" max="14593" width="13.85546875" customWidth="1"/>
    <col min="14594" max="14594" width="11.5703125" customWidth="1"/>
    <col min="14595" max="14595" width="11.140625" customWidth="1"/>
    <col min="14596" max="14596" width="13.5703125" customWidth="1"/>
    <col min="14597" max="14597" width="15" customWidth="1"/>
    <col min="14598" max="14598" width="15.140625" bestFit="1" customWidth="1"/>
    <col min="14599" max="14599" width="16.140625" bestFit="1" customWidth="1"/>
    <col min="14600" max="14600" width="12" customWidth="1"/>
    <col min="14834" max="14834" width="6.140625" customWidth="1"/>
    <col min="14835" max="14835" width="10.140625" customWidth="1"/>
    <col min="14836" max="14836" width="11" customWidth="1"/>
    <col min="14837" max="14837" width="12.5703125" customWidth="1"/>
    <col min="14838" max="14838" width="11.42578125" customWidth="1"/>
    <col min="14839" max="14839" width="9.5703125" customWidth="1"/>
    <col min="14840" max="14840" width="0" hidden="1" customWidth="1"/>
    <col min="14841" max="14841" width="9.85546875" customWidth="1"/>
    <col min="14842" max="14843" width="12.5703125" customWidth="1"/>
    <col min="14844" max="14844" width="12.140625" customWidth="1"/>
    <col min="14845" max="14845" width="12.5703125" customWidth="1"/>
    <col min="14846" max="14846" width="0" hidden="1" customWidth="1"/>
    <col min="14847" max="14847" width="14.140625" customWidth="1"/>
    <col min="14848" max="14848" width="10.85546875" customWidth="1"/>
    <col min="14849" max="14849" width="13.85546875" customWidth="1"/>
    <col min="14850" max="14850" width="11.5703125" customWidth="1"/>
    <col min="14851" max="14851" width="11.140625" customWidth="1"/>
    <col min="14852" max="14852" width="13.5703125" customWidth="1"/>
    <col min="14853" max="14853" width="15" customWidth="1"/>
    <col min="14854" max="14854" width="15.140625" bestFit="1" customWidth="1"/>
    <col min="14855" max="14855" width="16.140625" bestFit="1" customWidth="1"/>
    <col min="14856" max="14856" width="12" customWidth="1"/>
    <col min="15090" max="15090" width="6.140625" customWidth="1"/>
    <col min="15091" max="15091" width="10.140625" customWidth="1"/>
    <col min="15092" max="15092" width="11" customWidth="1"/>
    <col min="15093" max="15093" width="12.5703125" customWidth="1"/>
    <col min="15094" max="15094" width="11.42578125" customWidth="1"/>
    <col min="15095" max="15095" width="9.5703125" customWidth="1"/>
    <col min="15096" max="15096" width="0" hidden="1" customWidth="1"/>
    <col min="15097" max="15097" width="9.85546875" customWidth="1"/>
    <col min="15098" max="15099" width="12.5703125" customWidth="1"/>
    <col min="15100" max="15100" width="12.140625" customWidth="1"/>
    <col min="15101" max="15101" width="12.5703125" customWidth="1"/>
    <col min="15102" max="15102" width="0" hidden="1" customWidth="1"/>
    <col min="15103" max="15103" width="14.140625" customWidth="1"/>
    <col min="15104" max="15104" width="10.85546875" customWidth="1"/>
    <col min="15105" max="15105" width="13.85546875" customWidth="1"/>
    <col min="15106" max="15106" width="11.5703125" customWidth="1"/>
    <col min="15107" max="15107" width="11.140625" customWidth="1"/>
    <col min="15108" max="15108" width="13.5703125" customWidth="1"/>
    <col min="15109" max="15109" width="15" customWidth="1"/>
    <col min="15110" max="15110" width="15.140625" bestFit="1" customWidth="1"/>
    <col min="15111" max="15111" width="16.140625" bestFit="1" customWidth="1"/>
    <col min="15112" max="15112" width="12" customWidth="1"/>
    <col min="15346" max="15346" width="6.140625" customWidth="1"/>
    <col min="15347" max="15347" width="10.140625" customWidth="1"/>
    <col min="15348" max="15348" width="11" customWidth="1"/>
    <col min="15349" max="15349" width="12.5703125" customWidth="1"/>
    <col min="15350" max="15350" width="11.42578125" customWidth="1"/>
    <col min="15351" max="15351" width="9.5703125" customWidth="1"/>
    <col min="15352" max="15352" width="0" hidden="1" customWidth="1"/>
    <col min="15353" max="15353" width="9.85546875" customWidth="1"/>
    <col min="15354" max="15355" width="12.5703125" customWidth="1"/>
    <col min="15356" max="15356" width="12.140625" customWidth="1"/>
    <col min="15357" max="15357" width="12.5703125" customWidth="1"/>
    <col min="15358" max="15358" width="0" hidden="1" customWidth="1"/>
    <col min="15359" max="15359" width="14.140625" customWidth="1"/>
    <col min="15360" max="15360" width="10.85546875" customWidth="1"/>
    <col min="15361" max="15361" width="13.85546875" customWidth="1"/>
    <col min="15362" max="15362" width="11.5703125" customWidth="1"/>
    <col min="15363" max="15363" width="11.140625" customWidth="1"/>
    <col min="15364" max="15364" width="13.5703125" customWidth="1"/>
    <col min="15365" max="15365" width="15" customWidth="1"/>
    <col min="15366" max="15366" width="15.140625" bestFit="1" customWidth="1"/>
    <col min="15367" max="15367" width="16.140625" bestFit="1" customWidth="1"/>
    <col min="15368" max="15368" width="12" customWidth="1"/>
    <col min="15602" max="15602" width="6.140625" customWidth="1"/>
    <col min="15603" max="15603" width="10.140625" customWidth="1"/>
    <col min="15604" max="15604" width="11" customWidth="1"/>
    <col min="15605" max="15605" width="12.5703125" customWidth="1"/>
    <col min="15606" max="15606" width="11.42578125" customWidth="1"/>
    <col min="15607" max="15607" width="9.5703125" customWidth="1"/>
    <col min="15608" max="15608" width="0" hidden="1" customWidth="1"/>
    <col min="15609" max="15609" width="9.85546875" customWidth="1"/>
    <col min="15610" max="15611" width="12.5703125" customWidth="1"/>
    <col min="15612" max="15612" width="12.140625" customWidth="1"/>
    <col min="15613" max="15613" width="12.5703125" customWidth="1"/>
    <col min="15614" max="15614" width="0" hidden="1" customWidth="1"/>
    <col min="15615" max="15615" width="14.140625" customWidth="1"/>
    <col min="15616" max="15616" width="10.85546875" customWidth="1"/>
    <col min="15617" max="15617" width="13.85546875" customWidth="1"/>
    <col min="15618" max="15618" width="11.5703125" customWidth="1"/>
    <col min="15619" max="15619" width="11.140625" customWidth="1"/>
    <col min="15620" max="15620" width="13.5703125" customWidth="1"/>
    <col min="15621" max="15621" width="15" customWidth="1"/>
    <col min="15622" max="15622" width="15.140625" bestFit="1" customWidth="1"/>
    <col min="15623" max="15623" width="16.140625" bestFit="1" customWidth="1"/>
    <col min="15624" max="15624" width="12" customWidth="1"/>
    <col min="15858" max="15858" width="6.140625" customWidth="1"/>
    <col min="15859" max="15859" width="10.140625" customWidth="1"/>
    <col min="15860" max="15860" width="11" customWidth="1"/>
    <col min="15861" max="15861" width="12.5703125" customWidth="1"/>
    <col min="15862" max="15862" width="11.42578125" customWidth="1"/>
    <col min="15863" max="15863" width="9.5703125" customWidth="1"/>
    <col min="15864" max="15864" width="0" hidden="1" customWidth="1"/>
    <col min="15865" max="15865" width="9.85546875" customWidth="1"/>
    <col min="15866" max="15867" width="12.5703125" customWidth="1"/>
    <col min="15868" max="15868" width="12.140625" customWidth="1"/>
    <col min="15869" max="15869" width="12.5703125" customWidth="1"/>
    <col min="15870" max="15870" width="0" hidden="1" customWidth="1"/>
    <col min="15871" max="15871" width="14.140625" customWidth="1"/>
    <col min="15872" max="15872" width="10.85546875" customWidth="1"/>
    <col min="15873" max="15873" width="13.85546875" customWidth="1"/>
    <col min="15874" max="15874" width="11.5703125" customWidth="1"/>
    <col min="15875" max="15875" width="11.140625" customWidth="1"/>
    <col min="15876" max="15876" width="13.5703125" customWidth="1"/>
    <col min="15877" max="15877" width="15" customWidth="1"/>
    <col min="15878" max="15878" width="15.140625" bestFit="1" customWidth="1"/>
    <col min="15879" max="15879" width="16.140625" bestFit="1" customWidth="1"/>
    <col min="15880" max="15880" width="12" customWidth="1"/>
    <col min="16114" max="16114" width="6.140625" customWidth="1"/>
    <col min="16115" max="16115" width="10.140625" customWidth="1"/>
    <col min="16116" max="16116" width="11" customWidth="1"/>
    <col min="16117" max="16117" width="12.5703125" customWidth="1"/>
    <col min="16118" max="16118" width="11.42578125" customWidth="1"/>
    <col min="16119" max="16119" width="9.5703125" customWidth="1"/>
    <col min="16120" max="16120" width="0" hidden="1" customWidth="1"/>
    <col min="16121" max="16121" width="9.85546875" customWidth="1"/>
    <col min="16122" max="16123" width="12.5703125" customWidth="1"/>
    <col min="16124" max="16124" width="12.140625" customWidth="1"/>
    <col min="16125" max="16125" width="12.5703125" customWidth="1"/>
    <col min="16126" max="16126" width="0" hidden="1" customWidth="1"/>
    <col min="16127" max="16127" width="14.140625" customWidth="1"/>
    <col min="16128" max="16128" width="10.85546875" customWidth="1"/>
    <col min="16129" max="16129" width="13.85546875" customWidth="1"/>
    <col min="16130" max="16130" width="11.5703125" customWidth="1"/>
    <col min="16131" max="16131" width="11.140625" customWidth="1"/>
    <col min="16132" max="16132" width="13.5703125" customWidth="1"/>
    <col min="16133" max="16133" width="15" customWidth="1"/>
    <col min="16134" max="16134" width="15.140625" bestFit="1" customWidth="1"/>
    <col min="16135" max="16135" width="16.140625" bestFit="1" customWidth="1"/>
    <col min="16136" max="16136" width="12" customWidth="1"/>
  </cols>
  <sheetData>
    <row r="1" spans="1:16" ht="45" customHeight="1">
      <c r="A1" s="137" t="s">
        <v>596</v>
      </c>
    </row>
    <row r="2" spans="1:16" ht="20.25" customHeight="1">
      <c r="A2" s="138" t="s">
        <v>28</v>
      </c>
    </row>
    <row r="3" spans="1:16" ht="20.25" customHeight="1">
      <c r="A3" s="138" t="s">
        <v>132</v>
      </c>
    </row>
    <row r="4" spans="1:16" s="2" customFormat="1" ht="20.25" customHeight="1">
      <c r="A4" s="164"/>
      <c r="B4" s="123" t="s">
        <v>40</v>
      </c>
      <c r="C4" s="124"/>
      <c r="D4" s="124"/>
      <c r="E4" s="125"/>
      <c r="F4" s="124"/>
      <c r="G4" s="124"/>
      <c r="H4" s="124"/>
      <c r="I4" s="124"/>
      <c r="J4" s="123" t="s">
        <v>41</v>
      </c>
      <c r="K4" s="146"/>
      <c r="L4" s="124"/>
      <c r="M4" s="124"/>
      <c r="N4" s="124"/>
      <c r="O4" s="124"/>
      <c r="P4" s="126"/>
    </row>
    <row r="5" spans="1:16" s="2" customFormat="1" ht="20.25" customHeight="1">
      <c r="A5" s="165"/>
      <c r="B5" s="72"/>
      <c r="C5" s="70" t="s">
        <v>42</v>
      </c>
      <c r="D5" s="71"/>
      <c r="E5" s="72" t="s">
        <v>43</v>
      </c>
      <c r="F5" s="73"/>
      <c r="G5" s="71"/>
      <c r="H5" s="72" t="s">
        <v>43</v>
      </c>
      <c r="I5" s="72"/>
      <c r="J5" s="72"/>
      <c r="K5" s="70" t="s">
        <v>42</v>
      </c>
      <c r="L5" s="70"/>
      <c r="M5" s="70"/>
      <c r="N5" s="70"/>
      <c r="O5" s="71"/>
      <c r="P5" s="72"/>
    </row>
    <row r="6" spans="1:16" s="63" customFormat="1" ht="78.75">
      <c r="A6" s="166" t="s">
        <v>271</v>
      </c>
      <c r="B6" s="65" t="s">
        <v>133</v>
      </c>
      <c r="C6" s="63" t="s">
        <v>134</v>
      </c>
      <c r="D6" s="169" t="s">
        <v>135</v>
      </c>
      <c r="E6" s="65" t="s">
        <v>44</v>
      </c>
      <c r="F6" s="68" t="s">
        <v>146</v>
      </c>
      <c r="G6" s="67" t="s">
        <v>136</v>
      </c>
      <c r="H6" s="65" t="s">
        <v>137</v>
      </c>
      <c r="I6" s="172" t="s">
        <v>138</v>
      </c>
      <c r="J6" s="65" t="s">
        <v>139</v>
      </c>
      <c r="K6" s="66" t="s">
        <v>140</v>
      </c>
      <c r="L6" s="66" t="s">
        <v>615</v>
      </c>
      <c r="M6" s="66" t="s">
        <v>141</v>
      </c>
      <c r="N6" s="66" t="s">
        <v>142</v>
      </c>
      <c r="O6" s="67" t="s">
        <v>143</v>
      </c>
      <c r="P6" s="173" t="s">
        <v>144</v>
      </c>
    </row>
    <row r="7" spans="1:16" s="2" customFormat="1" ht="20.25" customHeight="1">
      <c r="A7" s="139">
        <f ca="1">INDIRECT(calculation_GWh_hide!U6)</f>
        <v>2017</v>
      </c>
      <c r="B7" s="154">
        <f ca="1">INDIRECT(calculation_GWh_hide!V6)</f>
        <v>464981.26</v>
      </c>
      <c r="C7" s="167">
        <f ca="1">INDIRECT(calculation_GWh_hide!W6)</f>
        <v>49409.570000000007</v>
      </c>
      <c r="D7" s="170">
        <f ca="1">INDIRECT(calculation_GWh_hide!X6)</f>
        <v>125564.95</v>
      </c>
      <c r="E7" s="171">
        <f ca="1">INDIRECT(calculation_GWh_hide!Y6)</f>
        <v>518154.14</v>
      </c>
      <c r="F7" s="168">
        <f ca="1">INDIRECT(calculation_GWh_hide!Z6)</f>
        <v>392589.17000000004</v>
      </c>
      <c r="G7" s="168">
        <f ca="1">INDIRECT(calculation_GWh_hide!AA6)</f>
        <v>808160.85999999987</v>
      </c>
      <c r="H7" s="171">
        <f ca="1">INDIRECT(calculation_GWh_hide!AB6)</f>
        <v>2750.94</v>
      </c>
      <c r="I7" s="171">
        <f ca="1">INDIRECT(calculation_GWh_hide!AC6)</f>
        <v>810911.80999999994</v>
      </c>
      <c r="J7" s="171">
        <f ca="1">INDIRECT(calculation_GWh_hide!AD6)</f>
        <v>810072.88</v>
      </c>
      <c r="K7" s="168">
        <f ca="1">INDIRECT(calculation_GWh_hide!AE6)</f>
        <v>2788.33</v>
      </c>
      <c r="L7" s="168">
        <f ca="1">INDIRECT(calculation_GWh_hide!AF6)</f>
        <v>1084.8599999999999</v>
      </c>
      <c r="M7" s="168">
        <f ca="1">INDIRECT(calculation_GWh_hide!AG6)</f>
        <v>15.56</v>
      </c>
      <c r="N7" s="168">
        <f ca="1">INDIRECT(calculation_GWh_hide!AH6)</f>
        <v>-11771.150000000001</v>
      </c>
      <c r="O7" s="168">
        <f ca="1">INDIRECT(calculation_GWh_hide!AI6)</f>
        <v>2391.04</v>
      </c>
      <c r="P7" s="171">
        <f ca="1">INDIRECT(calculation_GWh_hide!AJ6)</f>
        <v>815564.24</v>
      </c>
    </row>
    <row r="8" spans="1:16" s="2" customFormat="1" ht="20.25" customHeight="1">
      <c r="A8" s="139">
        <f ca="1">INDIRECT(calculation_GWh_hide!U7)</f>
        <v>2018</v>
      </c>
      <c r="B8" s="154">
        <f ca="1">INDIRECT(calculation_GWh_hide!V7)</f>
        <v>451156.65</v>
      </c>
      <c r="C8" s="154">
        <f ca="1">INDIRECT(calculation_GWh_hide!W7)</f>
        <v>51111.719999999994</v>
      </c>
      <c r="D8" s="153">
        <f ca="1">INDIRECT(calculation_GWh_hide!X7)</f>
        <v>84843.94</v>
      </c>
      <c r="E8" s="151">
        <f ca="1">INDIRECT(calculation_GWh_hide!Y7)</f>
        <v>519035.18999999994</v>
      </c>
      <c r="F8" s="152">
        <f ca="1">INDIRECT(calculation_GWh_hide!Z7)</f>
        <v>434191.26</v>
      </c>
      <c r="G8" s="152">
        <f ca="1">INDIRECT(calculation_GWh_hide!AA7)</f>
        <v>833078.10000000009</v>
      </c>
      <c r="H8" s="151">
        <f ca="1">INDIRECT(calculation_GWh_hide!AB7)</f>
        <v>5105.4699999999993</v>
      </c>
      <c r="I8" s="151">
        <f ca="1">INDIRECT(calculation_GWh_hide!AC7)</f>
        <v>838183.57</v>
      </c>
      <c r="J8" s="151">
        <f ca="1">INDIRECT(calculation_GWh_hide!AD7)</f>
        <v>839661.59000000008</v>
      </c>
      <c r="K8" s="152">
        <f ca="1">INDIRECT(calculation_GWh_hide!AE7)</f>
        <v>1843.3400000000001</v>
      </c>
      <c r="L8" s="152">
        <f ca="1">INDIRECT(calculation_GWh_hide!AF7)</f>
        <v>1154.33</v>
      </c>
      <c r="M8" s="152">
        <f ca="1">INDIRECT(calculation_GWh_hide!AG7)</f>
        <v>0</v>
      </c>
      <c r="N8" s="152">
        <f ca="1">INDIRECT(calculation_GWh_hide!AH7)</f>
        <v>23072.68</v>
      </c>
      <c r="O8" s="152">
        <f ca="1">INDIRECT(calculation_GWh_hide!AI7)</f>
        <v>1112.1600000000001</v>
      </c>
      <c r="P8" s="151">
        <f ca="1">INDIRECT(calculation_GWh_hide!AJ7)</f>
        <v>812479.09000000008</v>
      </c>
    </row>
    <row r="9" spans="1:16" s="2" customFormat="1" ht="20.25" customHeight="1">
      <c r="A9" s="139">
        <f ca="1">INDIRECT(calculation_GWh_hide!U8)</f>
        <v>2019</v>
      </c>
      <c r="B9" s="154">
        <f ca="1">INDIRECT(calculation_GWh_hide!V8)</f>
        <v>436207.69</v>
      </c>
      <c r="C9" s="154">
        <f ca="1">INDIRECT(calculation_GWh_hide!W8)</f>
        <v>54877.14</v>
      </c>
      <c r="D9" s="153">
        <f ca="1">INDIRECT(calculation_GWh_hide!X8)</f>
        <v>90394.510000000009</v>
      </c>
      <c r="E9" s="151">
        <f ca="1">INDIRECT(calculation_GWh_hide!Y8)</f>
        <v>511172.82999999996</v>
      </c>
      <c r="F9" s="152">
        <f ca="1">INDIRECT(calculation_GWh_hide!Z8)</f>
        <v>420778.3</v>
      </c>
      <c r="G9" s="152">
        <f ca="1">INDIRECT(calculation_GWh_hide!AA8)</f>
        <v>802108.88</v>
      </c>
      <c r="H9" s="151">
        <f ca="1">INDIRECT(calculation_GWh_hide!AB8)</f>
        <v>5806.79</v>
      </c>
      <c r="I9" s="151">
        <f ca="1">INDIRECT(calculation_GWh_hide!AC8)</f>
        <v>807915.64</v>
      </c>
      <c r="J9" s="151">
        <f ca="1">INDIRECT(calculation_GWh_hide!AD8)</f>
        <v>809067.15</v>
      </c>
      <c r="K9" s="152">
        <f ca="1">INDIRECT(calculation_GWh_hide!AE8)</f>
        <v>913.69999999999982</v>
      </c>
      <c r="L9" s="152">
        <f ca="1">INDIRECT(calculation_GWh_hide!AF8)</f>
        <v>2916.69</v>
      </c>
      <c r="M9" s="152">
        <f ca="1">INDIRECT(calculation_GWh_hide!AG8)</f>
        <v>0</v>
      </c>
      <c r="N9" s="152">
        <f ca="1">INDIRECT(calculation_GWh_hide!AH8)</f>
        <v>7401.9699999999993</v>
      </c>
      <c r="O9" s="152">
        <f ca="1">INDIRECT(calculation_GWh_hide!AI8)</f>
        <v>721.14</v>
      </c>
      <c r="P9" s="151">
        <f ca="1">INDIRECT(calculation_GWh_hide!AJ8)</f>
        <v>797113.65999999992</v>
      </c>
    </row>
    <row r="10" spans="1:16" s="2" customFormat="1" ht="20.25" customHeight="1">
      <c r="A10" s="139">
        <f ca="1">INDIRECT(calculation_GWh_hide!U9)</f>
        <v>2020</v>
      </c>
      <c r="B10" s="154">
        <f ca="1">INDIRECT(calculation_GWh_hide!V9)</f>
        <v>439394.27999999997</v>
      </c>
      <c r="C10" s="154">
        <f ca="1">INDIRECT(calculation_GWh_hide!W9)</f>
        <v>52168.02</v>
      </c>
      <c r="D10" s="153">
        <f ca="1">INDIRECT(calculation_GWh_hide!X9)</f>
        <v>105906.22</v>
      </c>
      <c r="E10" s="151">
        <f ca="1">INDIRECT(calculation_GWh_hide!Y9)</f>
        <v>478187.89</v>
      </c>
      <c r="F10" s="152">
        <f ca="1">INDIRECT(calculation_GWh_hide!Z9)</f>
        <v>372281.67000000004</v>
      </c>
      <c r="G10" s="152">
        <f ca="1">INDIRECT(calculation_GWh_hide!AA9)</f>
        <v>759507.94000000006</v>
      </c>
      <c r="H10" s="151">
        <f ca="1">INDIRECT(calculation_GWh_hide!AB9)</f>
        <v>6331.7999999999993</v>
      </c>
      <c r="I10" s="151">
        <f ca="1">INDIRECT(calculation_GWh_hide!AC9)</f>
        <v>765839.7</v>
      </c>
      <c r="J10" s="151">
        <f ca="1">INDIRECT(calculation_GWh_hide!AD9)</f>
        <v>766003.24</v>
      </c>
      <c r="K10" s="152">
        <f ca="1">INDIRECT(calculation_GWh_hide!AE9)</f>
        <v>1014.8900000000001</v>
      </c>
      <c r="L10" s="152">
        <f ca="1">INDIRECT(calculation_GWh_hide!AF9)</f>
        <v>3001</v>
      </c>
      <c r="M10" s="152">
        <f ca="1">INDIRECT(calculation_GWh_hide!AG9)</f>
        <v>0</v>
      </c>
      <c r="N10" s="152">
        <f ca="1">INDIRECT(calculation_GWh_hide!AH9)</f>
        <v>10671.709999999995</v>
      </c>
      <c r="O10" s="152">
        <f ca="1">INDIRECT(calculation_GWh_hide!AI9)</f>
        <v>792.35</v>
      </c>
      <c r="P10" s="151">
        <f ca="1">INDIRECT(calculation_GWh_hide!AJ9)</f>
        <v>750523.27</v>
      </c>
    </row>
    <row r="11" spans="1:16" s="2" customFormat="1" ht="20.25" customHeight="1">
      <c r="A11" s="139">
        <f ca="1">INDIRECT(calculation_GWh_hide!U10)</f>
        <v>2021</v>
      </c>
      <c r="B11" s="154">
        <f ca="1">INDIRECT(calculation_GWh_hide!V10)</f>
        <v>363979.89</v>
      </c>
      <c r="C11" s="154">
        <f ca="1">INDIRECT(calculation_GWh_hide!W10)</f>
        <v>42816.73</v>
      </c>
      <c r="D11" s="153">
        <f ca="1">INDIRECT(calculation_GWh_hide!X10)</f>
        <v>75681.8</v>
      </c>
      <c r="E11" s="151">
        <f ca="1">INDIRECT(calculation_GWh_hide!Y10)</f>
        <v>560830.98</v>
      </c>
      <c r="F11" s="152">
        <f ca="1">INDIRECT(calculation_GWh_hide!Z10)</f>
        <v>485149.21</v>
      </c>
      <c r="G11" s="152">
        <f ca="1">INDIRECT(calculation_GWh_hide!AA10)</f>
        <v>806312.3600000001</v>
      </c>
      <c r="H11" s="151">
        <f ca="1">INDIRECT(calculation_GWh_hide!AB10)</f>
        <v>6480.8499999999995</v>
      </c>
      <c r="I11" s="151">
        <f ca="1">INDIRECT(calculation_GWh_hide!AC10)</f>
        <v>812793.19000000006</v>
      </c>
      <c r="J11" s="151">
        <f ca="1">INDIRECT(calculation_GWh_hide!AD10)</f>
        <v>812012.91000000015</v>
      </c>
      <c r="K11" s="152">
        <f ca="1">INDIRECT(calculation_GWh_hide!AE10)</f>
        <v>1328.62</v>
      </c>
      <c r="L11" s="152">
        <f ca="1">INDIRECT(calculation_GWh_hide!AF10)</f>
        <v>2397.75</v>
      </c>
      <c r="M11" s="152">
        <f ca="1">INDIRECT(calculation_GWh_hide!AG10)</f>
        <v>0</v>
      </c>
      <c r="N11" s="152">
        <f ca="1">INDIRECT(calculation_GWh_hide!AH10)</f>
        <v>-1150.7000000000003</v>
      </c>
      <c r="O11" s="152">
        <f ca="1">INDIRECT(calculation_GWh_hide!AI10)</f>
        <v>1394.16</v>
      </c>
      <c r="P11" s="151">
        <f ca="1">INDIRECT(calculation_GWh_hide!AJ10)</f>
        <v>790293.08</v>
      </c>
    </row>
    <row r="12" spans="1:16" s="2" customFormat="1" ht="20.25" customHeight="1">
      <c r="A12" s="140" t="s">
        <v>145</v>
      </c>
      <c r="B12" s="163">
        <f ca="1">IF(OR(AND(B10=0,B11&gt;0),B11&gt;(2*B10)),"(+)",IF(AND(B10&gt;0,B11=0),"(-)",IF(B10+B11=0,"-",(B11-B10)/B10*100)))</f>
        <v>-17.163261661030262</v>
      </c>
      <c r="C12" s="163">
        <f t="shared" ref="C12:P12" ca="1" si="0">IF(OR(AND(C10=0,C11&gt;0),C11&gt;(2*C10)),"(+)",IF(AND(C10&gt;0,C11=0),"(-)",IF(C10+C11=0,"-",(C11-C10)/C10*100)))</f>
        <v>-17.925330499413231</v>
      </c>
      <c r="D12" s="162">
        <f t="shared" ca="1" si="0"/>
        <v>-28.538852581085415</v>
      </c>
      <c r="E12" s="160">
        <f t="shared" ca="1" si="0"/>
        <v>17.282556026251513</v>
      </c>
      <c r="F12" s="161">
        <f t="shared" ca="1" si="0"/>
        <v>30.317780620249167</v>
      </c>
      <c r="G12" s="162">
        <f t="shared" ca="1" si="0"/>
        <v>6.1624661883060812</v>
      </c>
      <c r="H12" s="160">
        <f t="shared" ca="1" si="0"/>
        <v>2.3539909662339333</v>
      </c>
      <c r="I12" s="160">
        <f t="shared" ca="1" si="0"/>
        <v>6.1309814573467669</v>
      </c>
      <c r="J12" s="162">
        <f t="shared" ca="1" si="0"/>
        <v>6.0064589282938483</v>
      </c>
      <c r="K12" s="161">
        <f t="shared" ca="1" si="0"/>
        <v>30.912709751795735</v>
      </c>
      <c r="L12" s="161">
        <f t="shared" ca="1" si="0"/>
        <v>-20.101632789070308</v>
      </c>
      <c r="M12" s="161" t="str">
        <f t="shared" ca="1" si="0"/>
        <v>-</v>
      </c>
      <c r="N12" s="161">
        <f t="shared" ca="1" si="0"/>
        <v>-110.78271429789604</v>
      </c>
      <c r="O12" s="161">
        <f t="shared" ca="1" si="0"/>
        <v>75.95254622325993</v>
      </c>
      <c r="P12" s="160">
        <f t="shared" ca="1" si="0"/>
        <v>5.2989442952248424</v>
      </c>
    </row>
    <row r="13" spans="1:16" s="2" customFormat="1" ht="20.25" customHeight="1">
      <c r="A13" s="139" t="str">
        <f ca="1">INDIRECT(calculation_GWh_hide!U14)</f>
        <v xml:space="preserve">January - November 2021 </v>
      </c>
      <c r="B13" s="151">
        <f ca="1">INDIRECT(calculation_GWh_hide!V14)</f>
        <v>327034.49</v>
      </c>
      <c r="C13" s="167">
        <f ca="1">INDIRECT(calculation_GWh_hide!W14)</f>
        <v>38827.19</v>
      </c>
      <c r="D13" s="153">
        <f ca="1">INDIRECT(calculation_GWh_hide!X14)</f>
        <v>67318.8</v>
      </c>
      <c r="E13" s="151">
        <f ca="1">INDIRECT(calculation_GWh_hide!Y14)</f>
        <v>498978.9</v>
      </c>
      <c r="F13" s="167">
        <f ca="1">INDIRECT(calculation_GWh_hide!Z14)</f>
        <v>431660.13000000006</v>
      </c>
      <c r="G13" s="153">
        <f ca="1">INDIRECT(calculation_GWh_hide!AA14)</f>
        <v>719867.42</v>
      </c>
      <c r="H13" s="151">
        <f ca="1">INDIRECT(calculation_GWh_hide!AB14)</f>
        <v>5930.42</v>
      </c>
      <c r="I13" s="151">
        <f ca="1">INDIRECT(calculation_GWh_hide!AC14)</f>
        <v>725797.82000000018</v>
      </c>
      <c r="J13" s="151">
        <f ca="1">INDIRECT(calculation_GWh_hide!AD14)</f>
        <v>724589.14999999991</v>
      </c>
      <c r="K13" s="167">
        <f ca="1">INDIRECT(calculation_GWh_hide!AE14)</f>
        <v>1204.45</v>
      </c>
      <c r="L13" s="168">
        <f ca="1">INDIRECT(calculation_GWh_hide!AF14)</f>
        <v>2119.1999999999998</v>
      </c>
      <c r="M13" s="168">
        <f ca="1">INDIRECT(calculation_GWh_hide!AG14)</f>
        <v>0</v>
      </c>
      <c r="N13" s="168">
        <f ca="1">INDIRECT(calculation_GWh_hide!AH14)</f>
        <v>1334.8299999999977</v>
      </c>
      <c r="O13" s="170">
        <f ca="1">INDIRECT(calculation_GWh_hide!AI14)</f>
        <v>1388.5900000000001</v>
      </c>
      <c r="P13" s="151">
        <f ca="1">INDIRECT(calculation_GWh_hide!AJ14)</f>
        <v>703892.07000000007</v>
      </c>
    </row>
    <row r="14" spans="1:16" s="2" customFormat="1" ht="20.25" customHeight="1">
      <c r="A14" s="139" t="str">
        <f ca="1">INDIRECT(calculation_GWh_hide!U15)</f>
        <v>January - November 2022 [provisional]</v>
      </c>
      <c r="B14" s="151">
        <f ca="1">INDIRECT(calculation_GWh_hide!V15)</f>
        <v>385739.41000000003</v>
      </c>
      <c r="C14" s="154">
        <f ca="1">INDIRECT(calculation_GWh_hide!W15)</f>
        <v>41132.969999999994</v>
      </c>
      <c r="D14" s="153">
        <f ca="1">INDIRECT(calculation_GWh_hide!X15)</f>
        <v>241595.86</v>
      </c>
      <c r="E14" s="151">
        <f ca="1">INDIRECT(calculation_GWh_hide!Y15)</f>
        <v>545478.37000000011</v>
      </c>
      <c r="F14" s="154">
        <f ca="1">INDIRECT(calculation_GWh_hide!Z15)</f>
        <v>303882.55</v>
      </c>
      <c r="G14" s="153">
        <f ca="1">INDIRECT(calculation_GWh_hide!AA15)</f>
        <v>648488.95999999996</v>
      </c>
      <c r="H14" s="151">
        <f ca="1">INDIRECT(calculation_GWh_hide!AB15)</f>
        <v>5930.42</v>
      </c>
      <c r="I14" s="151">
        <f ca="1">INDIRECT(calculation_GWh_hide!AC15)</f>
        <v>654419.39</v>
      </c>
      <c r="J14" s="151">
        <f ca="1">INDIRECT(calculation_GWh_hide!AD15)</f>
        <v>656758.48</v>
      </c>
      <c r="K14" s="154">
        <f ca="1">INDIRECT(calculation_GWh_hide!AE15)</f>
        <v>1609.1299999999999</v>
      </c>
      <c r="L14" s="152">
        <f ca="1">INDIRECT(calculation_GWh_hide!AF15)</f>
        <v>3621.1800000000003</v>
      </c>
      <c r="M14" s="152">
        <f ca="1">INDIRECT(calculation_GWh_hide!AG15)</f>
        <v>0</v>
      </c>
      <c r="N14" s="152">
        <f ca="1">INDIRECT(calculation_GWh_hide!AH15)</f>
        <v>6267.8599999999988</v>
      </c>
      <c r="O14" s="153">
        <f ca="1">INDIRECT(calculation_GWh_hide!AI15)</f>
        <v>707.38000000000011</v>
      </c>
      <c r="P14" s="151">
        <f ca="1">INDIRECT(calculation_GWh_hide!AJ15)</f>
        <v>634102.93000000005</v>
      </c>
    </row>
    <row r="15" spans="1:16" s="2" customFormat="1" ht="20.25" customHeight="1">
      <c r="A15" s="140" t="s">
        <v>45</v>
      </c>
      <c r="B15" s="160">
        <f ca="1">IF(OR(AND(B13=0,B14&gt;0),B14&gt;(2*B13)),"(+)",IF(AND(B13&gt;0,B14=0),"(-)",IF(B13+B14=0,"-",(B14-B13)/B13*100)))</f>
        <v>17.950681593247257</v>
      </c>
      <c r="C15" s="161">
        <f t="shared" ref="C15:P15" ca="1" si="1">IF(OR(AND(C13=0,C14&gt;0),C14&gt;(2*C13)),"(+)",IF(AND(C13&gt;0,C14=0),"(-)",IF(C13+C14=0,"-",(C14-C13)/C13*100)))</f>
        <v>5.9385703678272659</v>
      </c>
      <c r="D15" s="162" t="str">
        <f t="shared" ca="1" si="1"/>
        <v>(+)</v>
      </c>
      <c r="E15" s="160">
        <f t="shared" ca="1" si="1"/>
        <v>9.3189251088573268</v>
      </c>
      <c r="F15" s="163">
        <f t="shared" ca="1" si="1"/>
        <v>-29.601432034040315</v>
      </c>
      <c r="G15" s="162">
        <f t="shared" ca="1" si="1"/>
        <v>-9.9155008293054951</v>
      </c>
      <c r="H15" s="160">
        <f t="shared" ca="1" si="1"/>
        <v>0</v>
      </c>
      <c r="I15" s="160">
        <f t="shared" ca="1" si="1"/>
        <v>-9.8344784226549677</v>
      </c>
      <c r="J15" s="162">
        <f t="shared" ca="1" si="1"/>
        <v>-9.3612594116265662</v>
      </c>
      <c r="K15" s="161">
        <f t="shared" ca="1" si="1"/>
        <v>33.598738013201029</v>
      </c>
      <c r="L15" s="161">
        <f t="shared" ca="1" si="1"/>
        <v>70.874858437146131</v>
      </c>
      <c r="M15" s="161" t="str">
        <f t="shared" ca="1" si="1"/>
        <v>-</v>
      </c>
      <c r="N15" s="161" t="str">
        <f t="shared" ca="1" si="1"/>
        <v>(+)</v>
      </c>
      <c r="O15" s="162">
        <f t="shared" ca="1" si="1"/>
        <v>-49.057677212136049</v>
      </c>
      <c r="P15" s="163">
        <f t="shared" ca="1" si="1"/>
        <v>-9.9147501406003915</v>
      </c>
    </row>
    <row r="16" spans="1:16" s="2" customFormat="1" ht="20.25" customHeight="1">
      <c r="A16" s="139" t="str">
        <f ca="1">INDIRECT(calculation_GWh_hide!U19)</f>
        <v>September 2021</v>
      </c>
      <c r="B16" s="151">
        <f ca="1">INDIRECT(calculation_GWh_hide!V19)</f>
        <v>31087.74</v>
      </c>
      <c r="C16" s="167">
        <f ca="1">INDIRECT(calculation_GWh_hide!W19)</f>
        <v>3804.2</v>
      </c>
      <c r="D16" s="153">
        <f ca="1">INDIRECT(calculation_GWh_hide!X19)</f>
        <v>7803.11</v>
      </c>
      <c r="E16" s="151">
        <f ca="1">INDIRECT(calculation_GWh_hide!Y19)</f>
        <v>26906.07</v>
      </c>
      <c r="F16" s="167">
        <f ca="1">INDIRECT(calculation_GWh_hide!Z19)</f>
        <v>19102.96</v>
      </c>
      <c r="G16" s="153">
        <f ca="1">INDIRECT(calculation_GWh_hide!AA19)</f>
        <v>46386.5</v>
      </c>
      <c r="H16" s="151">
        <f ca="1">INDIRECT(calculation_GWh_hide!AB19)</f>
        <v>532.66999999999996</v>
      </c>
      <c r="I16" s="151">
        <f ca="1">INDIRECT(calculation_GWh_hide!AC19)</f>
        <v>46919.17</v>
      </c>
      <c r="J16" s="151">
        <f ca="1">INDIRECT(calculation_GWh_hide!AD19)</f>
        <v>46740.71</v>
      </c>
      <c r="K16" s="167">
        <f ca="1">INDIRECT(calculation_GWh_hide!AE19)</f>
        <v>121.04</v>
      </c>
      <c r="L16" s="168">
        <f ca="1">INDIRECT(calculation_GWh_hide!AF19)</f>
        <v>69.510000000000005</v>
      </c>
      <c r="M16" s="168">
        <f ca="1">INDIRECT(calculation_GWh_hide!AG19)</f>
        <v>0</v>
      </c>
      <c r="N16" s="168">
        <f ca="1">INDIRECT(calculation_GWh_hide!AH19)</f>
        <v>2829.06</v>
      </c>
      <c r="O16" s="153">
        <f ca="1">INDIRECT(calculation_GWh_hide!AI19)</f>
        <v>281.62</v>
      </c>
      <c r="P16" s="151">
        <f ca="1">INDIRECT(calculation_GWh_hide!AJ19)</f>
        <v>39039.47</v>
      </c>
    </row>
    <row r="17" spans="1:16" s="2" customFormat="1" ht="20.25" customHeight="1">
      <c r="A17" s="139" t="str">
        <f ca="1">INDIRECT(calculation_GWh_hide!U20)</f>
        <v>October 2021</v>
      </c>
      <c r="B17" s="151">
        <f ca="1">INDIRECT(calculation_GWh_hide!V20)</f>
        <v>35117.18</v>
      </c>
      <c r="C17" s="154">
        <f ca="1">INDIRECT(calculation_GWh_hide!W20)</f>
        <v>3750.95</v>
      </c>
      <c r="D17" s="153">
        <f ca="1">INDIRECT(calculation_GWh_hide!X20)</f>
        <v>16717.650000000001</v>
      </c>
      <c r="E17" s="151">
        <f ca="1">INDIRECT(calculation_GWh_hide!Y20)</f>
        <v>44340.92</v>
      </c>
      <c r="F17" s="154">
        <f ca="1">INDIRECT(calculation_GWh_hide!Z20)</f>
        <v>27623.27</v>
      </c>
      <c r="G17" s="153">
        <f ca="1">INDIRECT(calculation_GWh_hide!AA20)</f>
        <v>58989.51</v>
      </c>
      <c r="H17" s="151">
        <f ca="1">INDIRECT(calculation_GWh_hide!AB20)</f>
        <v>550.42999999999995</v>
      </c>
      <c r="I17" s="151">
        <f ca="1">INDIRECT(calculation_GWh_hide!AC20)</f>
        <v>59539.93</v>
      </c>
      <c r="J17" s="151">
        <f ca="1">INDIRECT(calculation_GWh_hide!AD20)</f>
        <v>59775.07</v>
      </c>
      <c r="K17" s="154">
        <f ca="1">INDIRECT(calculation_GWh_hide!AE20)</f>
        <v>150.96</v>
      </c>
      <c r="L17" s="152">
        <f ca="1">INDIRECT(calculation_GWh_hide!AF20)</f>
        <v>157.02000000000001</v>
      </c>
      <c r="M17" s="152">
        <f ca="1">INDIRECT(calculation_GWh_hide!AG20)</f>
        <v>0</v>
      </c>
      <c r="N17" s="152">
        <f ca="1">INDIRECT(calculation_GWh_hide!AH20)</f>
        <v>3762.36</v>
      </c>
      <c r="O17" s="153">
        <f ca="1">INDIRECT(calculation_GWh_hide!AI20)</f>
        <v>72.92</v>
      </c>
      <c r="P17" s="151">
        <f ca="1">INDIRECT(calculation_GWh_hide!AJ20)</f>
        <v>53931.8</v>
      </c>
    </row>
    <row r="18" spans="1:16" s="2" customFormat="1" ht="20.25" customHeight="1">
      <c r="A18" s="139" t="str">
        <f ca="1">INDIRECT(calculation_GWh_hide!U21)</f>
        <v>November 2021</v>
      </c>
      <c r="B18" s="151">
        <f ca="1">INDIRECT(calculation_GWh_hide!V21)</f>
        <v>35997.629999999997</v>
      </c>
      <c r="C18" s="154">
        <f ca="1">INDIRECT(calculation_GWh_hide!W21)</f>
        <v>3737.48</v>
      </c>
      <c r="D18" s="153">
        <f ca="1">INDIRECT(calculation_GWh_hide!X21)</f>
        <v>7453.59</v>
      </c>
      <c r="E18" s="151">
        <f ca="1">INDIRECT(calculation_GWh_hide!Y21)</f>
        <v>54476.32</v>
      </c>
      <c r="F18" s="154">
        <f ca="1">INDIRECT(calculation_GWh_hide!Z21)</f>
        <v>47022.73</v>
      </c>
      <c r="G18" s="153">
        <f ca="1">INDIRECT(calculation_GWh_hide!AA21)</f>
        <v>79282.880000000005</v>
      </c>
      <c r="H18" s="151">
        <f ca="1">INDIRECT(calculation_GWh_hide!AB21)</f>
        <v>532.66999999999996</v>
      </c>
      <c r="I18" s="151">
        <f ca="1">INDIRECT(calculation_GWh_hide!AC21)</f>
        <v>79815.55</v>
      </c>
      <c r="J18" s="151">
        <f ca="1">INDIRECT(calculation_GWh_hide!AD21)</f>
        <v>79460.240000000005</v>
      </c>
      <c r="K18" s="154">
        <f ca="1">INDIRECT(calculation_GWh_hide!AE21)</f>
        <v>177.4</v>
      </c>
      <c r="L18" s="152">
        <f ca="1">INDIRECT(calculation_GWh_hide!AF21)</f>
        <v>255.04</v>
      </c>
      <c r="M18" s="152">
        <f ca="1">INDIRECT(calculation_GWh_hide!AG21)</f>
        <v>0</v>
      </c>
      <c r="N18" s="152">
        <f ca="1">INDIRECT(calculation_GWh_hide!AH21)</f>
        <v>-940.94</v>
      </c>
      <c r="O18" s="153">
        <f ca="1">INDIRECT(calculation_GWh_hide!AI21)</f>
        <v>49.96</v>
      </c>
      <c r="P18" s="151">
        <f ca="1">INDIRECT(calculation_GWh_hide!AJ21)</f>
        <v>79718.789999999994</v>
      </c>
    </row>
    <row r="19" spans="1:16" s="2" customFormat="1" ht="20.25" customHeight="1">
      <c r="A19" s="141" t="s">
        <v>46</v>
      </c>
      <c r="B19" s="155">
        <f ca="1">SUM(B16:B18)</f>
        <v>102202.54999999999</v>
      </c>
      <c r="C19" s="156">
        <f t="shared" ref="C19:P19" ca="1" si="2">SUM(C16:C18)</f>
        <v>11292.63</v>
      </c>
      <c r="D19" s="157">
        <f t="shared" ca="1" si="2"/>
        <v>31974.350000000002</v>
      </c>
      <c r="E19" s="155">
        <f t="shared" ca="1" si="2"/>
        <v>125723.31</v>
      </c>
      <c r="F19" s="158">
        <f ca="1">SUM(F16:F18)</f>
        <v>93748.959999999992</v>
      </c>
      <c r="G19" s="157">
        <f t="shared" ca="1" si="2"/>
        <v>184658.89</v>
      </c>
      <c r="H19" s="155">
        <f t="shared" ca="1" si="2"/>
        <v>1615.77</v>
      </c>
      <c r="I19" s="155">
        <f t="shared" ca="1" si="2"/>
        <v>186274.65000000002</v>
      </c>
      <c r="J19" s="157">
        <f t="shared" ca="1" si="2"/>
        <v>185976.02000000002</v>
      </c>
      <c r="K19" s="156">
        <f t="shared" ca="1" si="2"/>
        <v>449.4</v>
      </c>
      <c r="L19" s="156">
        <f t="shared" ca="1" si="2"/>
        <v>481.57000000000005</v>
      </c>
      <c r="M19" s="156">
        <f t="shared" ca="1" si="2"/>
        <v>0</v>
      </c>
      <c r="N19" s="156">
        <f t="shared" ca="1" si="2"/>
        <v>5650.48</v>
      </c>
      <c r="O19" s="157">
        <f t="shared" ca="1" si="2"/>
        <v>404.5</v>
      </c>
      <c r="P19" s="159">
        <f t="shared" ca="1" si="2"/>
        <v>172690.06</v>
      </c>
    </row>
    <row r="20" spans="1:16" s="2" customFormat="1" ht="20.25" customHeight="1">
      <c r="A20" s="139" t="str">
        <f ca="1">INDIRECT(calculation_GWh_hide!U24)</f>
        <v>September 2022</v>
      </c>
      <c r="B20" s="151">
        <f ca="1">INDIRECT(calculation_GWh_hide!V24)</f>
        <v>36186.379999999997</v>
      </c>
      <c r="C20" s="154">
        <f ca="1">INDIRECT(calculation_GWh_hide!W24)</f>
        <v>3691.3</v>
      </c>
      <c r="D20" s="153">
        <f ca="1">INDIRECT(calculation_GWh_hide!X24)</f>
        <v>27247.56</v>
      </c>
      <c r="E20" s="151">
        <f ca="1">INDIRECT(calculation_GWh_hide!Y24)</f>
        <v>38723.910000000003</v>
      </c>
      <c r="F20" s="154">
        <f ca="1">INDIRECT(calculation_GWh_hide!Z24)</f>
        <v>11476.36</v>
      </c>
      <c r="G20" s="153">
        <f ca="1">INDIRECT(calculation_GWh_hide!AA24)</f>
        <v>43971.44</v>
      </c>
      <c r="H20" s="151">
        <f ca="1">INDIRECT(calculation_GWh_hide!AB24)</f>
        <v>532.66999999999996</v>
      </c>
      <c r="I20" s="151">
        <f ca="1">INDIRECT(calculation_GWh_hide!AC24)</f>
        <v>44504.11</v>
      </c>
      <c r="J20" s="151">
        <f ca="1">INDIRECT(calculation_GWh_hide!AD24)</f>
        <v>44598.8</v>
      </c>
      <c r="K20" s="154">
        <f ca="1">INDIRECT(calculation_GWh_hide!AE24)</f>
        <v>146.97</v>
      </c>
      <c r="L20" s="152">
        <f ca="1">INDIRECT(calculation_GWh_hide!AF24)</f>
        <v>316.63</v>
      </c>
      <c r="M20" s="152">
        <f ca="1">INDIRECT(calculation_GWh_hide!AG24)</f>
        <v>0</v>
      </c>
      <c r="N20" s="152">
        <f ca="1">INDIRECT(calculation_GWh_hide!AH24)</f>
        <v>-1222.7</v>
      </c>
      <c r="O20" s="153">
        <f ca="1">INDIRECT(calculation_GWh_hide!AI24)</f>
        <v>23.2</v>
      </c>
      <c r="P20" s="151">
        <f ca="1">INDIRECT(calculation_GWh_hide!AJ24)</f>
        <v>42034.69</v>
      </c>
    </row>
    <row r="21" spans="1:16" s="2" customFormat="1" ht="20.25" customHeight="1">
      <c r="A21" s="139" t="str">
        <f ca="1">INDIRECT(calculation_GWh_hide!U25)</f>
        <v>October 2022</v>
      </c>
      <c r="B21" s="151">
        <f ca="1">INDIRECT(calculation_GWh_hide!V25)</f>
        <v>36830.32</v>
      </c>
      <c r="C21" s="154">
        <f ca="1">INDIRECT(calculation_GWh_hide!W25)</f>
        <v>3982.7</v>
      </c>
      <c r="D21" s="153">
        <f ca="1">INDIRECT(calculation_GWh_hide!X25)</f>
        <v>27514.09</v>
      </c>
      <c r="E21" s="151">
        <f ca="1">INDIRECT(calculation_GWh_hide!Y25)</f>
        <v>49748.44</v>
      </c>
      <c r="F21" s="154">
        <f ca="1">INDIRECT(calculation_GWh_hide!Z25)</f>
        <v>22234.35</v>
      </c>
      <c r="G21" s="153">
        <f ca="1">INDIRECT(calculation_GWh_hide!AA25)</f>
        <v>55081.97</v>
      </c>
      <c r="H21" s="151">
        <f ca="1">INDIRECT(calculation_GWh_hide!AB25)</f>
        <v>550.42999999999995</v>
      </c>
      <c r="I21" s="151">
        <f ca="1">INDIRECT(calculation_GWh_hide!AC25)</f>
        <v>55632.4</v>
      </c>
      <c r="J21" s="151">
        <f ca="1">INDIRECT(calculation_GWh_hide!AD25)</f>
        <v>55742.79</v>
      </c>
      <c r="K21" s="154">
        <f ca="1">INDIRECT(calculation_GWh_hide!AE25)</f>
        <v>123.11</v>
      </c>
      <c r="L21" s="152">
        <f ca="1">INDIRECT(calculation_GWh_hide!AF25)</f>
        <v>312.36</v>
      </c>
      <c r="M21" s="152">
        <f ca="1">INDIRECT(calculation_GWh_hide!AG25)</f>
        <v>0</v>
      </c>
      <c r="N21" s="152">
        <f ca="1">INDIRECT(calculation_GWh_hide!AH25)</f>
        <v>7695.82</v>
      </c>
      <c r="O21" s="153">
        <f ca="1">INDIRECT(calculation_GWh_hide!AI25)</f>
        <v>50.71</v>
      </c>
      <c r="P21" s="151">
        <f ca="1">INDIRECT(calculation_GWh_hide!AJ25)</f>
        <v>48260.79</v>
      </c>
    </row>
    <row r="22" spans="1:16" s="2" customFormat="1" ht="20.25" customHeight="1">
      <c r="A22" s="139" t="str">
        <f ca="1">INDIRECT(calculation_GWh_hide!U26)</f>
        <v>November 2022 [provisional]</v>
      </c>
      <c r="B22" s="151">
        <f ca="1">INDIRECT(calculation_GWh_hide!V26)</f>
        <v>35456.26</v>
      </c>
      <c r="C22" s="154">
        <f ca="1">INDIRECT(calculation_GWh_hide!W26)</f>
        <v>4011.38</v>
      </c>
      <c r="D22" s="153">
        <f ca="1">INDIRECT(calculation_GWh_hide!X26)</f>
        <v>17508.52</v>
      </c>
      <c r="E22" s="151">
        <f ca="1">INDIRECT(calculation_GWh_hide!Y26)</f>
        <v>53016.2</v>
      </c>
      <c r="F22" s="154">
        <f ca="1">INDIRECT(calculation_GWh_hide!Z26)</f>
        <v>35507.68</v>
      </c>
      <c r="G22" s="153">
        <f ca="1">INDIRECT(calculation_GWh_hide!AA26)</f>
        <v>66952.56</v>
      </c>
      <c r="H22" s="151">
        <f ca="1">INDIRECT(calculation_GWh_hide!AB26)</f>
        <v>532.66999999999996</v>
      </c>
      <c r="I22" s="151">
        <f ca="1">INDIRECT(calculation_GWh_hide!AC26)</f>
        <v>67485.240000000005</v>
      </c>
      <c r="J22" s="151">
        <f ca="1">INDIRECT(calculation_GWh_hide!AD26)</f>
        <v>67663.95</v>
      </c>
      <c r="K22" s="154">
        <f ca="1">INDIRECT(calculation_GWh_hide!AE26)</f>
        <v>123.22</v>
      </c>
      <c r="L22" s="152">
        <f ca="1">INDIRECT(calculation_GWh_hide!AF26)</f>
        <v>386.51</v>
      </c>
      <c r="M22" s="152">
        <f ca="1">INDIRECT(calculation_GWh_hide!AG26)</f>
        <v>0</v>
      </c>
      <c r="N22" s="152">
        <f ca="1">INDIRECT(calculation_GWh_hide!AH26)</f>
        <v>-1902.19</v>
      </c>
      <c r="O22" s="153">
        <f ca="1">INDIRECT(calculation_GWh_hide!AI26)</f>
        <v>73.14</v>
      </c>
      <c r="P22" s="151">
        <f ca="1">INDIRECT(calculation_GWh_hide!AJ26)</f>
        <v>66783.27</v>
      </c>
    </row>
    <row r="23" spans="1:16" s="2" customFormat="1" ht="20.25" customHeight="1">
      <c r="A23" s="175" t="s">
        <v>46</v>
      </c>
      <c r="B23" s="155">
        <f ca="1">SUM(B20:B22)</f>
        <v>108472.95999999999</v>
      </c>
      <c r="C23" s="158">
        <f t="shared" ref="C23:P23" ca="1" si="3">SUM(C20:C22)</f>
        <v>11685.380000000001</v>
      </c>
      <c r="D23" s="157">
        <f t="shared" ca="1" si="3"/>
        <v>72270.17</v>
      </c>
      <c r="E23" s="155">
        <f ca="1">SUM(E20:E22)</f>
        <v>141488.54999999999</v>
      </c>
      <c r="F23" s="158">
        <f ca="1">SUM(F20:F22)</f>
        <v>69218.39</v>
      </c>
      <c r="G23" s="157">
        <f ca="1">SUM(G20:G22)</f>
        <v>166005.97</v>
      </c>
      <c r="H23" s="155">
        <f t="shared" ca="1" si="3"/>
        <v>1615.77</v>
      </c>
      <c r="I23" s="155">
        <f t="shared" ca="1" si="3"/>
        <v>167621.75</v>
      </c>
      <c r="J23" s="155">
        <f t="shared" ca="1" si="3"/>
        <v>168005.53999999998</v>
      </c>
      <c r="K23" s="156">
        <f t="shared" ca="1" si="3"/>
        <v>393.29999999999995</v>
      </c>
      <c r="L23" s="156">
        <f t="shared" ca="1" si="3"/>
        <v>1015.5</v>
      </c>
      <c r="M23" s="156">
        <f t="shared" ca="1" si="3"/>
        <v>0</v>
      </c>
      <c r="N23" s="156">
        <f t="shared" ca="1" si="3"/>
        <v>4570.93</v>
      </c>
      <c r="O23" s="157">
        <f t="shared" ca="1" si="3"/>
        <v>147.05000000000001</v>
      </c>
      <c r="P23" s="159">
        <f t="shared" ca="1" si="3"/>
        <v>157078.75</v>
      </c>
    </row>
    <row r="24" spans="1:16" s="2" customFormat="1" ht="20.25" customHeight="1">
      <c r="A24" s="174" t="s">
        <v>621</v>
      </c>
      <c r="B24" s="176" t="str">
        <f t="shared" ref="B24:I24" ca="1" si="4">IF(((B23-B19)/B19*100)&gt;100,"(+) ",IF(((B23-B19)/B19*100)&lt;-100,"(-) ",IF(ROUND(((B23-B19)/B19*100),1)=0,"- ",IF(((B23-B19)/B19*100)&gt;0,TEXT(((B23-B19)/B19*100),"+0.0 "),TEXT(((B23-B19)/B19*100),"0.0 ")))))</f>
        <v xml:space="preserve">+6.1 </v>
      </c>
      <c r="C24" s="177" t="str">
        <f t="shared" ca="1" si="4"/>
        <v xml:space="preserve">+3.5 </v>
      </c>
      <c r="D24" s="235" t="str">
        <f t="shared" ca="1" si="4"/>
        <v xml:space="preserve">(+) </v>
      </c>
      <c r="E24" s="236" t="str">
        <f t="shared" ca="1" si="4"/>
        <v xml:space="preserve">+12.5 </v>
      </c>
      <c r="F24" s="237" t="str">
        <f t="shared" ca="1" si="4"/>
        <v xml:space="preserve">-26.2 </v>
      </c>
      <c r="G24" s="178" t="str">
        <f t="shared" ca="1" si="4"/>
        <v xml:space="preserve">-10.1 </v>
      </c>
      <c r="H24" s="176" t="str">
        <f t="shared" ca="1" si="4"/>
        <v xml:space="preserve">- </v>
      </c>
      <c r="I24" s="176" t="str">
        <f t="shared" ca="1" si="4"/>
        <v xml:space="preserve">-10.0 </v>
      </c>
      <c r="J24" s="178" t="str">
        <f t="shared" ref="J24:P24" ca="1" si="5">IF(((J23-J19)/J19*100)&gt;100,"(+) ",IF(((J23-J19)/J19*100)&lt;-100,"(-) ",IF(ROUND(((J23-J19)/J19*100),1)=0,"- ",IF(((J23-J19)/J19*100)&gt;0,TEXT(((J23-J19)/J19*100),"+0.0 "),TEXT(((J23-J19)/J19*100),"0.0 ")))))</f>
        <v xml:space="preserve">-9.7 </v>
      </c>
      <c r="K24" s="177" t="str">
        <f t="shared" ca="1" si="5"/>
        <v xml:space="preserve">-12.5 </v>
      </c>
      <c r="L24" s="177" t="str">
        <f t="shared" ca="1" si="5"/>
        <v xml:space="preserve">(+) </v>
      </c>
      <c r="M24" s="177" t="str">
        <f ca="1">IF(OR(AND(M23=0,M19&gt;0),M19&gt;(2*M23)),"(+)",IF(AND(M23&gt;0,M19=0),"(-)",IF(M23+M19=0,"-",(M19-M23)/M23*100)))</f>
        <v>-</v>
      </c>
      <c r="N24" s="177" t="str">
        <f t="shared" ca="1" si="5"/>
        <v xml:space="preserve">-19.1 </v>
      </c>
      <c r="O24" s="178" t="str">
        <f t="shared" ca="1" si="5"/>
        <v xml:space="preserve">-63.6 </v>
      </c>
      <c r="P24" s="244" t="str">
        <f t="shared" ca="1" si="5"/>
        <v xml:space="preserve">-9.0 </v>
      </c>
    </row>
    <row r="26" spans="1:16">
      <c r="B26" s="246"/>
      <c r="C26" s="246"/>
      <c r="D26" s="249"/>
      <c r="E26" s="246"/>
      <c r="F26" s="246"/>
      <c r="G26" s="246"/>
      <c r="H26" s="246"/>
      <c r="I26" s="246"/>
      <c r="J26" s="246"/>
      <c r="K26" s="246"/>
      <c r="L26" s="246"/>
      <c r="M26" s="246"/>
      <c r="N26" s="246"/>
      <c r="O26" s="246"/>
      <c r="P26" s="246"/>
    </row>
    <row r="27" spans="1:16">
      <c r="D27" s="136"/>
      <c r="E27" s="136"/>
      <c r="F27" s="136"/>
    </row>
    <row r="28" spans="1:16">
      <c r="F28" s="136"/>
    </row>
    <row r="36" spans="6:6">
      <c r="F36" s="136"/>
    </row>
  </sheetData>
  <pageMargins left="0.74803149606299213" right="0.74803149606299213" top="0.98425196850393704" bottom="0.98425196850393704" header="0.51181102362204722" footer="0.51181102362204722"/>
  <pageSetup paperSize="9" scale="54" orientation="landscape" verticalDpi="4" r:id="rId1"/>
  <headerFooter alignWithMargins="0"/>
  <ignoredErrors>
    <ignoredError sqref="M24"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33405-3776-4A7A-B476-7B5947F4EF54}">
  <sheetPr codeName="Sheet3">
    <pageSetUpPr fitToPage="1"/>
  </sheetPr>
  <dimension ref="A1:S443"/>
  <sheetViews>
    <sheetView showGridLines="0" zoomScaleNormal="100" workbookViewId="0"/>
  </sheetViews>
  <sheetFormatPr defaultColWidth="9" defaultRowHeight="12.75"/>
  <cols>
    <col min="1" max="1" width="17.5703125" style="87" customWidth="1"/>
    <col min="2" max="4" width="13.5703125" style="79" customWidth="1"/>
    <col min="5" max="5" width="14.140625" style="79" customWidth="1"/>
    <col min="6" max="6" width="13.5703125" style="79" customWidth="1"/>
    <col min="7" max="9" width="13.5703125" style="80" customWidth="1"/>
    <col min="10" max="14" width="13.5703125" style="79" customWidth="1"/>
    <col min="15" max="15" width="13.5703125" style="80" customWidth="1"/>
    <col min="16" max="17" width="13.5703125" style="79" customWidth="1"/>
    <col min="18" max="75" width="9" style="14" customWidth="1"/>
    <col min="76" max="76" width="11.140625" style="14" bestFit="1" customWidth="1"/>
    <col min="77" max="77" width="14.5703125" style="14" bestFit="1" customWidth="1"/>
    <col min="78" max="78" width="11.140625" style="14" bestFit="1" customWidth="1"/>
    <col min="79" max="79" width="9" style="14" customWidth="1"/>
    <col min="80" max="80" width="13.140625" style="14" bestFit="1" customWidth="1"/>
    <col min="81" max="81" width="15.140625" style="14" bestFit="1" customWidth="1"/>
    <col min="82" max="83" width="14.5703125" style="14" bestFit="1" customWidth="1"/>
    <col min="84" max="84" width="14.140625" style="14" bestFit="1" customWidth="1"/>
    <col min="85" max="85" width="17" style="14" bestFit="1" customWidth="1"/>
    <col min="86" max="86" width="14.140625" style="14" bestFit="1" customWidth="1"/>
    <col min="87" max="87" width="11.140625" style="14" bestFit="1" customWidth="1"/>
    <col min="88" max="88" width="17" style="14" bestFit="1" customWidth="1"/>
    <col min="89" max="89" width="14.5703125" style="14" bestFit="1" customWidth="1"/>
    <col min="90" max="90" width="11.140625" style="14" bestFit="1" customWidth="1"/>
    <col min="91" max="91" width="9" style="14" customWidth="1"/>
    <col min="92" max="92" width="11.140625" style="14" bestFit="1" customWidth="1"/>
    <col min="93" max="93" width="14.5703125" style="14" bestFit="1" customWidth="1"/>
    <col min="94" max="94" width="11.140625" style="14" bestFit="1" customWidth="1"/>
    <col min="95" max="95" width="9" style="14" customWidth="1"/>
    <col min="96" max="96" width="13.140625" style="14" bestFit="1" customWidth="1"/>
    <col min="97" max="97" width="15.140625" style="14" bestFit="1" customWidth="1"/>
    <col min="98" max="99" width="14.5703125" style="14" bestFit="1" customWidth="1"/>
    <col min="100" max="100" width="14.140625" style="14" bestFit="1" customWidth="1"/>
    <col min="101" max="101" width="17" style="14" bestFit="1" customWidth="1"/>
    <col min="102" max="102" width="14.140625" style="14" bestFit="1" customWidth="1"/>
    <col min="103" max="103" width="11.140625" style="14" bestFit="1" customWidth="1"/>
    <col min="104" max="104" width="17" style="14" bestFit="1" customWidth="1"/>
    <col min="105" max="105" width="14.5703125" style="14" bestFit="1" customWidth="1"/>
    <col min="106" max="106" width="11.140625" style="14" bestFit="1" customWidth="1"/>
    <col min="107" max="107" width="9" style="14" customWidth="1"/>
    <col min="108" max="108" width="11.140625" style="14" bestFit="1" customWidth="1"/>
    <col min="109" max="109" width="14.5703125" style="14" bestFit="1" customWidth="1"/>
    <col min="110" max="110" width="11.140625" style="14" bestFit="1" customWidth="1"/>
    <col min="111" max="111" width="9" style="14" customWidth="1"/>
    <col min="112" max="112" width="13.140625" style="14" bestFit="1" customWidth="1"/>
    <col min="113" max="113" width="15.140625" style="14" bestFit="1" customWidth="1"/>
    <col min="114" max="115" width="14.5703125" style="14" bestFit="1" customWidth="1"/>
    <col min="116" max="116" width="14.140625" style="14" bestFit="1" customWidth="1"/>
    <col min="117" max="117" width="17" style="14" bestFit="1" customWidth="1"/>
    <col min="118" max="118" width="14.140625" style="14" bestFit="1" customWidth="1"/>
    <col min="119" max="119" width="11.140625" style="14" bestFit="1" customWidth="1"/>
    <col min="120" max="120" width="17" style="14" bestFit="1" customWidth="1"/>
    <col min="121" max="121" width="14.5703125" style="14" bestFit="1" customWidth="1"/>
    <col min="122" max="122" width="11.140625" style="14" bestFit="1" customWidth="1"/>
    <col min="123" max="123" width="9" style="14" customWidth="1"/>
    <col min="124" max="124" width="11.140625" style="14" bestFit="1" customWidth="1"/>
    <col min="125" max="125" width="14.5703125" style="14" bestFit="1" customWidth="1"/>
    <col min="126" max="126" width="11.140625" style="14" bestFit="1" customWidth="1"/>
    <col min="127" max="127" width="9" style="14" customWidth="1"/>
    <col min="128" max="128" width="13.140625" style="14" bestFit="1" customWidth="1"/>
    <col min="129" max="129" width="15.140625" style="14" bestFit="1" customWidth="1"/>
    <col min="130" max="131" width="14.5703125" style="14" bestFit="1" customWidth="1"/>
    <col min="132" max="132" width="14.140625" style="14" bestFit="1" customWidth="1"/>
    <col min="133" max="133" width="17" style="14" bestFit="1" customWidth="1"/>
    <col min="134" max="134" width="14.140625" style="14" bestFit="1" customWidth="1"/>
    <col min="135" max="135" width="11.140625" style="14" bestFit="1" customWidth="1"/>
    <col min="136" max="136" width="17" style="14" bestFit="1" customWidth="1"/>
    <col min="137" max="137" width="14.5703125" style="14" bestFit="1" customWidth="1"/>
    <col min="138" max="138" width="11.140625" style="14" bestFit="1" customWidth="1"/>
    <col min="139" max="139" width="9" style="14" customWidth="1"/>
    <col min="140" max="140" width="11.140625" style="14" bestFit="1" customWidth="1"/>
    <col min="141" max="141" width="14.5703125" style="14" bestFit="1" customWidth="1"/>
    <col min="142" max="142" width="11.140625" style="14" bestFit="1" customWidth="1"/>
    <col min="143" max="143" width="9" style="14" customWidth="1"/>
    <col min="144" max="144" width="13.140625" style="14" bestFit="1" customWidth="1"/>
    <col min="145" max="145" width="15.140625" style="14" bestFit="1" customWidth="1"/>
    <col min="146" max="147" width="14.5703125" style="14" bestFit="1" customWidth="1"/>
    <col min="148" max="148" width="14.140625" style="14" bestFit="1" customWidth="1"/>
    <col min="149" max="149" width="17" style="14" bestFit="1" customWidth="1"/>
    <col min="150" max="150" width="14.140625" style="14" bestFit="1" customWidth="1"/>
    <col min="151" max="151" width="11.140625" style="14" bestFit="1" customWidth="1"/>
    <col min="152" max="152" width="17" style="14" bestFit="1" customWidth="1"/>
    <col min="153" max="153" width="14.5703125" style="14" bestFit="1" customWidth="1"/>
    <col min="154" max="154" width="11.140625" style="14" bestFit="1" customWidth="1"/>
    <col min="155" max="155" width="9" style="14" customWidth="1"/>
    <col min="156" max="156" width="11.140625" style="14" bestFit="1" customWidth="1"/>
    <col min="157" max="157" width="14.5703125" style="14" bestFit="1" customWidth="1"/>
    <col min="158" max="158" width="11.140625" style="14" bestFit="1" customWidth="1"/>
    <col min="159" max="159" width="9" style="14" customWidth="1"/>
    <col min="160" max="160" width="13.140625" style="14" bestFit="1" customWidth="1"/>
    <col min="161" max="161" width="15.140625" style="14" bestFit="1" customWidth="1"/>
    <col min="162" max="163" width="14.5703125" style="14" bestFit="1" customWidth="1"/>
    <col min="164" max="164" width="14.140625" style="14" bestFit="1" customWidth="1"/>
    <col min="165" max="165" width="17" style="14" bestFit="1" customWidth="1"/>
    <col min="166" max="166" width="14.140625" style="14" bestFit="1" customWidth="1"/>
    <col min="167" max="167" width="11.140625" style="14" bestFit="1" customWidth="1"/>
    <col min="168" max="168" width="17" style="14" bestFit="1" customWidth="1"/>
    <col min="169" max="169" width="14.5703125" style="14" bestFit="1" customWidth="1"/>
    <col min="170" max="170" width="11.140625" style="14" bestFit="1" customWidth="1"/>
    <col min="171" max="171" width="9" style="14" customWidth="1"/>
    <col min="172" max="172" width="11.140625" style="14" bestFit="1" customWidth="1"/>
    <col min="173" max="173" width="14.5703125" style="14" bestFit="1" customWidth="1"/>
    <col min="174" max="174" width="11.140625" style="14" bestFit="1" customWidth="1"/>
    <col min="175" max="175" width="9" style="14" customWidth="1"/>
    <col min="176" max="176" width="13.140625" style="14" bestFit="1" customWidth="1"/>
    <col min="177" max="177" width="15.140625" style="14" bestFit="1" customWidth="1"/>
    <col min="178" max="179" width="14.5703125" style="14" bestFit="1" customWidth="1"/>
    <col min="180" max="180" width="14.140625" style="14" bestFit="1" customWidth="1"/>
    <col min="181" max="181" width="17" style="14" bestFit="1" customWidth="1"/>
    <col min="182" max="182" width="14.140625" style="14" bestFit="1" customWidth="1"/>
    <col min="183" max="183" width="11.140625" style="14" bestFit="1" customWidth="1"/>
    <col min="184" max="184" width="17" style="14" bestFit="1" customWidth="1"/>
    <col min="185" max="185" width="14.5703125" style="14" bestFit="1" customWidth="1"/>
    <col min="186" max="186" width="11.140625" style="14" bestFit="1" customWidth="1"/>
    <col min="187" max="187" width="9" style="14" customWidth="1"/>
    <col min="188" max="188" width="11.140625" style="14" bestFit="1" customWidth="1"/>
    <col min="189" max="189" width="14.5703125" style="14" bestFit="1" customWidth="1"/>
    <col min="190" max="190" width="11.140625" style="14" bestFit="1" customWidth="1"/>
    <col min="191" max="191" width="9" style="14" customWidth="1"/>
    <col min="192" max="192" width="13.140625" style="14" bestFit="1" customWidth="1"/>
    <col min="193" max="193" width="15.140625" style="14" bestFit="1" customWidth="1"/>
    <col min="194" max="195" width="14.5703125" style="14" bestFit="1" customWidth="1"/>
    <col min="196" max="196" width="14.140625" style="14" bestFit="1" customWidth="1"/>
    <col min="197" max="197" width="17" style="14" bestFit="1" customWidth="1"/>
    <col min="198" max="198" width="14.140625" style="14" bestFit="1" customWidth="1"/>
    <col min="199" max="199" width="11.140625" style="14" bestFit="1" customWidth="1"/>
    <col min="200" max="200" width="17" style="14" bestFit="1" customWidth="1"/>
    <col min="201" max="201" width="14.5703125" style="14" bestFit="1" customWidth="1"/>
    <col min="202" max="202" width="11.140625" style="14" bestFit="1" customWidth="1"/>
    <col min="203" max="203" width="9" style="14" customWidth="1"/>
    <col min="204" max="204" width="11.140625" style="14" bestFit="1" customWidth="1"/>
    <col min="205" max="205" width="14.5703125" style="14" bestFit="1" customWidth="1"/>
    <col min="206" max="206" width="11.140625" style="14" bestFit="1" customWidth="1"/>
    <col min="207" max="207" width="9" style="14" customWidth="1"/>
    <col min="208" max="208" width="13.140625" style="14" bestFit="1" customWidth="1"/>
    <col min="209" max="209" width="15.140625" style="14" bestFit="1" customWidth="1"/>
    <col min="210" max="211" width="14.5703125" style="14" bestFit="1" customWidth="1"/>
    <col min="212" max="212" width="14.140625" style="14" bestFit="1" customWidth="1"/>
    <col min="213" max="213" width="17" style="14" bestFit="1" customWidth="1"/>
    <col min="214" max="214" width="14.140625" style="14" bestFit="1" customWidth="1"/>
    <col min="215" max="215" width="11.140625" style="14" bestFit="1" customWidth="1"/>
    <col min="216" max="216" width="17" style="14" bestFit="1" customWidth="1"/>
    <col min="217" max="217" width="14.5703125" style="14" bestFit="1" customWidth="1"/>
    <col min="218" max="218" width="11.140625" style="14" bestFit="1" customWidth="1"/>
    <col min="219" max="219" width="9" style="14" customWidth="1"/>
    <col min="220" max="220" width="11.140625" style="14" bestFit="1" customWidth="1"/>
    <col min="221" max="221" width="14.5703125" style="14" bestFit="1" customWidth="1"/>
    <col min="222" max="222" width="11.140625" style="14" bestFit="1" customWidth="1"/>
    <col min="223" max="223" width="9" style="14" customWidth="1"/>
    <col min="224" max="224" width="13.140625" style="14" bestFit="1" customWidth="1"/>
    <col min="225" max="225" width="15.140625" style="14" bestFit="1" customWidth="1"/>
    <col min="226" max="227" width="14.5703125" style="14" bestFit="1" customWidth="1"/>
    <col min="228" max="228" width="14.140625" style="14" bestFit="1" customWidth="1"/>
    <col min="229" max="229" width="17" style="14" bestFit="1" customWidth="1"/>
    <col min="230" max="230" width="14.140625" style="14" bestFit="1" customWidth="1"/>
    <col min="231" max="231" width="11.140625" style="14" bestFit="1" customWidth="1"/>
    <col min="232" max="232" width="17" style="14" bestFit="1" customWidth="1"/>
    <col min="233" max="233" width="14.5703125" style="14" bestFit="1" customWidth="1"/>
    <col min="234" max="234" width="11.140625" style="14" bestFit="1" customWidth="1"/>
    <col min="235" max="235" width="9" style="14" customWidth="1"/>
    <col min="236" max="236" width="11.140625" style="14" bestFit="1" customWidth="1"/>
    <col min="237" max="237" width="14.5703125" style="14" bestFit="1" customWidth="1"/>
    <col min="238" max="238" width="11.140625" style="14" bestFit="1" customWidth="1"/>
    <col min="239" max="239" width="9" style="14" customWidth="1"/>
    <col min="240" max="240" width="13.140625" style="14" bestFit="1" customWidth="1"/>
    <col min="241" max="241" width="15.140625" style="14" bestFit="1" customWidth="1"/>
    <col min="242" max="243" width="14.5703125" style="14" bestFit="1" customWidth="1"/>
    <col min="244" max="244" width="14.140625" style="14" bestFit="1" customWidth="1"/>
    <col min="245" max="245" width="17" style="14" bestFit="1" customWidth="1"/>
    <col min="246" max="246" width="14.140625" style="14" bestFit="1" customWidth="1"/>
    <col min="247" max="247" width="11.140625" style="14" bestFit="1" customWidth="1"/>
    <col min="248" max="248" width="17" style="14" bestFit="1" customWidth="1"/>
    <col min="249" max="249" width="14.5703125" style="14" bestFit="1" customWidth="1"/>
    <col min="250" max="250" width="11.140625" style="14" bestFit="1" customWidth="1"/>
    <col min="251" max="251" width="9" style="14"/>
    <col min="252" max="252" width="9.140625" style="14" customWidth="1"/>
    <col min="253" max="253" width="0" style="14" hidden="1" customWidth="1"/>
    <col min="254" max="255" width="10.42578125" style="14" bestFit="1" customWidth="1"/>
    <col min="256" max="256" width="8.42578125" style="14" bestFit="1" customWidth="1"/>
    <col min="257" max="257" width="14.5703125" style="14" customWidth="1"/>
    <col min="258" max="258" width="14.140625" style="14" bestFit="1" customWidth="1"/>
    <col min="259" max="259" width="10.5703125" style="14" customWidth="1"/>
    <col min="260" max="260" width="11.85546875" style="14" customWidth="1"/>
    <col min="261" max="261" width="15.42578125" style="14" bestFit="1" customWidth="1"/>
    <col min="262" max="262" width="15.140625" style="14" bestFit="1" customWidth="1"/>
    <col min="263" max="263" width="11.42578125" style="14" bestFit="1" customWidth="1"/>
    <col min="264" max="264" width="9.42578125" style="14" bestFit="1" customWidth="1"/>
    <col min="265" max="265" width="13.5703125" style="14" customWidth="1"/>
    <col min="266" max="267" width="8.42578125" style="14" bestFit="1" customWidth="1"/>
    <col min="268" max="268" width="10.42578125" style="14" bestFit="1" customWidth="1"/>
    <col min="269" max="269" width="14.140625" style="14" customWidth="1"/>
    <col min="270" max="270" width="9" style="14"/>
    <col min="271" max="271" width="14.140625" style="14" bestFit="1" customWidth="1"/>
    <col min="272" max="331" width="9" style="14"/>
    <col min="332" max="332" width="11.140625" style="14" bestFit="1" customWidth="1"/>
    <col min="333" max="333" width="14.5703125" style="14" bestFit="1" customWidth="1"/>
    <col min="334" max="334" width="11.140625" style="14" bestFit="1" customWidth="1"/>
    <col min="335" max="335" width="9" style="14"/>
    <col min="336" max="336" width="13.140625" style="14" bestFit="1" customWidth="1"/>
    <col min="337" max="337" width="15.140625" style="14" bestFit="1" customWidth="1"/>
    <col min="338" max="339" width="14.5703125" style="14" bestFit="1" customWidth="1"/>
    <col min="340" max="340" width="14.140625" style="14" bestFit="1" customWidth="1"/>
    <col min="341" max="341" width="17" style="14" bestFit="1" customWidth="1"/>
    <col min="342" max="342" width="14.140625" style="14" bestFit="1" customWidth="1"/>
    <col min="343" max="343" width="11.140625" style="14" bestFit="1" customWidth="1"/>
    <col min="344" max="344" width="17" style="14" bestFit="1" customWidth="1"/>
    <col min="345" max="345" width="14.5703125" style="14" bestFit="1" customWidth="1"/>
    <col min="346" max="346" width="11.140625" style="14" bestFit="1" customWidth="1"/>
    <col min="347" max="347" width="9" style="14"/>
    <col min="348" max="348" width="11.140625" style="14" bestFit="1" customWidth="1"/>
    <col min="349" max="349" width="14.5703125" style="14" bestFit="1" customWidth="1"/>
    <col min="350" max="350" width="11.140625" style="14" bestFit="1" customWidth="1"/>
    <col min="351" max="351" width="9" style="14"/>
    <col min="352" max="352" width="13.140625" style="14" bestFit="1" customWidth="1"/>
    <col min="353" max="353" width="15.140625" style="14" bestFit="1" customWidth="1"/>
    <col min="354" max="355" width="14.5703125" style="14" bestFit="1" customWidth="1"/>
    <col min="356" max="356" width="14.140625" style="14" bestFit="1" customWidth="1"/>
    <col min="357" max="357" width="17" style="14" bestFit="1" customWidth="1"/>
    <col min="358" max="358" width="14.140625" style="14" bestFit="1" customWidth="1"/>
    <col min="359" max="359" width="11.140625" style="14" bestFit="1" customWidth="1"/>
    <col min="360" max="360" width="17" style="14" bestFit="1" customWidth="1"/>
    <col min="361" max="361" width="14.5703125" style="14" bestFit="1" customWidth="1"/>
    <col min="362" max="362" width="11.140625" style="14" bestFit="1" customWidth="1"/>
    <col min="363" max="363" width="9" style="14"/>
    <col min="364" max="364" width="11.140625" style="14" bestFit="1" customWidth="1"/>
    <col min="365" max="365" width="14.5703125" style="14" bestFit="1" customWidth="1"/>
    <col min="366" max="366" width="11.140625" style="14" bestFit="1" customWidth="1"/>
    <col min="367" max="367" width="9" style="14"/>
    <col min="368" max="368" width="13.140625" style="14" bestFit="1" customWidth="1"/>
    <col min="369" max="369" width="15.140625" style="14" bestFit="1" customWidth="1"/>
    <col min="370" max="371" width="14.5703125" style="14" bestFit="1" customWidth="1"/>
    <col min="372" max="372" width="14.140625" style="14" bestFit="1" customWidth="1"/>
    <col min="373" max="373" width="17" style="14" bestFit="1" customWidth="1"/>
    <col min="374" max="374" width="14.140625" style="14" bestFit="1" customWidth="1"/>
    <col min="375" max="375" width="11.140625" style="14" bestFit="1" customWidth="1"/>
    <col min="376" max="376" width="17" style="14" bestFit="1" customWidth="1"/>
    <col min="377" max="377" width="14.5703125" style="14" bestFit="1" customWidth="1"/>
    <col min="378" max="378" width="11.140625" style="14" bestFit="1" customWidth="1"/>
    <col min="379" max="379" width="9" style="14"/>
    <col min="380" max="380" width="11.140625" style="14" bestFit="1" customWidth="1"/>
    <col min="381" max="381" width="14.5703125" style="14" bestFit="1" customWidth="1"/>
    <col min="382" max="382" width="11.140625" style="14" bestFit="1" customWidth="1"/>
    <col min="383" max="383" width="9" style="14"/>
    <col min="384" max="384" width="13.140625" style="14" bestFit="1" customWidth="1"/>
    <col min="385" max="385" width="15.140625" style="14" bestFit="1" customWidth="1"/>
    <col min="386" max="387" width="14.5703125" style="14" bestFit="1" customWidth="1"/>
    <col min="388" max="388" width="14.140625" style="14" bestFit="1" customWidth="1"/>
    <col min="389" max="389" width="17" style="14" bestFit="1" customWidth="1"/>
    <col min="390" max="390" width="14.140625" style="14" bestFit="1" customWidth="1"/>
    <col min="391" max="391" width="11.140625" style="14" bestFit="1" customWidth="1"/>
    <col min="392" max="392" width="17" style="14" bestFit="1" customWidth="1"/>
    <col min="393" max="393" width="14.5703125" style="14" bestFit="1" customWidth="1"/>
    <col min="394" max="394" width="11.140625" style="14" bestFit="1" customWidth="1"/>
    <col min="395" max="395" width="9" style="14"/>
    <col min="396" max="396" width="11.140625" style="14" bestFit="1" customWidth="1"/>
    <col min="397" max="397" width="14.5703125" style="14" bestFit="1" customWidth="1"/>
    <col min="398" max="398" width="11.140625" style="14" bestFit="1" customWidth="1"/>
    <col min="399" max="399" width="9" style="14"/>
    <col min="400" max="400" width="13.140625" style="14" bestFit="1" customWidth="1"/>
    <col min="401" max="401" width="15.140625" style="14" bestFit="1" customWidth="1"/>
    <col min="402" max="403" width="14.5703125" style="14" bestFit="1" customWidth="1"/>
    <col min="404" max="404" width="14.140625" style="14" bestFit="1" customWidth="1"/>
    <col min="405" max="405" width="17" style="14" bestFit="1" customWidth="1"/>
    <col min="406" max="406" width="14.140625" style="14" bestFit="1" customWidth="1"/>
    <col min="407" max="407" width="11.140625" style="14" bestFit="1" customWidth="1"/>
    <col min="408" max="408" width="17" style="14" bestFit="1" customWidth="1"/>
    <col min="409" max="409" width="14.5703125" style="14" bestFit="1" customWidth="1"/>
    <col min="410" max="410" width="11.140625" style="14" bestFit="1" customWidth="1"/>
    <col min="411" max="411" width="9" style="14"/>
    <col min="412" max="412" width="11.140625" style="14" bestFit="1" customWidth="1"/>
    <col min="413" max="413" width="14.5703125" style="14" bestFit="1" customWidth="1"/>
    <col min="414" max="414" width="11.140625" style="14" bestFit="1" customWidth="1"/>
    <col min="415" max="415" width="9" style="14"/>
    <col min="416" max="416" width="13.140625" style="14" bestFit="1" customWidth="1"/>
    <col min="417" max="417" width="15.140625" style="14" bestFit="1" customWidth="1"/>
    <col min="418" max="419" width="14.5703125" style="14" bestFit="1" customWidth="1"/>
    <col min="420" max="420" width="14.140625" style="14" bestFit="1" customWidth="1"/>
    <col min="421" max="421" width="17" style="14" bestFit="1" customWidth="1"/>
    <col min="422" max="422" width="14.140625" style="14" bestFit="1" customWidth="1"/>
    <col min="423" max="423" width="11.140625" style="14" bestFit="1" customWidth="1"/>
    <col min="424" max="424" width="17" style="14" bestFit="1" customWidth="1"/>
    <col min="425" max="425" width="14.5703125" style="14" bestFit="1" customWidth="1"/>
    <col min="426" max="426" width="11.140625" style="14" bestFit="1" customWidth="1"/>
    <col min="427" max="427" width="9" style="14"/>
    <col min="428" max="428" width="11.140625" style="14" bestFit="1" customWidth="1"/>
    <col min="429" max="429" width="14.5703125" style="14" bestFit="1" customWidth="1"/>
    <col min="430" max="430" width="11.140625" style="14" bestFit="1" customWidth="1"/>
    <col min="431" max="431" width="9" style="14"/>
    <col min="432" max="432" width="13.140625" style="14" bestFit="1" customWidth="1"/>
    <col min="433" max="433" width="15.140625" style="14" bestFit="1" customWidth="1"/>
    <col min="434" max="435" width="14.5703125" style="14" bestFit="1" customWidth="1"/>
    <col min="436" max="436" width="14.140625" style="14" bestFit="1" customWidth="1"/>
    <col min="437" max="437" width="17" style="14" bestFit="1" customWidth="1"/>
    <col min="438" max="438" width="14.140625" style="14" bestFit="1" customWidth="1"/>
    <col min="439" max="439" width="11.140625" style="14" bestFit="1" customWidth="1"/>
    <col min="440" max="440" width="17" style="14" bestFit="1" customWidth="1"/>
    <col min="441" max="441" width="14.5703125" style="14" bestFit="1" customWidth="1"/>
    <col min="442" max="442" width="11.140625" style="14" bestFit="1" customWidth="1"/>
    <col min="443" max="443" width="9" style="14"/>
    <col min="444" max="444" width="11.140625" style="14" bestFit="1" customWidth="1"/>
    <col min="445" max="445" width="14.5703125" style="14" bestFit="1" customWidth="1"/>
    <col min="446" max="446" width="11.140625" style="14" bestFit="1" customWidth="1"/>
    <col min="447" max="447" width="9" style="14"/>
    <col min="448" max="448" width="13.140625" style="14" bestFit="1" customWidth="1"/>
    <col min="449" max="449" width="15.140625" style="14" bestFit="1" customWidth="1"/>
    <col min="450" max="451" width="14.5703125" style="14" bestFit="1" customWidth="1"/>
    <col min="452" max="452" width="14.140625" style="14" bestFit="1" customWidth="1"/>
    <col min="453" max="453" width="17" style="14" bestFit="1" customWidth="1"/>
    <col min="454" max="454" width="14.140625" style="14" bestFit="1" customWidth="1"/>
    <col min="455" max="455" width="11.140625" style="14" bestFit="1" customWidth="1"/>
    <col min="456" max="456" width="17" style="14" bestFit="1" customWidth="1"/>
    <col min="457" max="457" width="14.5703125" style="14" bestFit="1" customWidth="1"/>
    <col min="458" max="458" width="11.140625" style="14" bestFit="1" customWidth="1"/>
    <col min="459" max="459" width="9" style="14"/>
    <col min="460" max="460" width="11.140625" style="14" bestFit="1" customWidth="1"/>
    <col min="461" max="461" width="14.5703125" style="14" bestFit="1" customWidth="1"/>
    <col min="462" max="462" width="11.140625" style="14" bestFit="1" customWidth="1"/>
    <col min="463" max="463" width="9" style="14"/>
    <col min="464" max="464" width="13.140625" style="14" bestFit="1" customWidth="1"/>
    <col min="465" max="465" width="15.140625" style="14" bestFit="1" customWidth="1"/>
    <col min="466" max="467" width="14.5703125" style="14" bestFit="1" customWidth="1"/>
    <col min="468" max="468" width="14.140625" style="14" bestFit="1" customWidth="1"/>
    <col min="469" max="469" width="17" style="14" bestFit="1" customWidth="1"/>
    <col min="470" max="470" width="14.140625" style="14" bestFit="1" customWidth="1"/>
    <col min="471" max="471" width="11.140625" style="14" bestFit="1" customWidth="1"/>
    <col min="472" max="472" width="17" style="14" bestFit="1" customWidth="1"/>
    <col min="473" max="473" width="14.5703125" style="14" bestFit="1" customWidth="1"/>
    <col min="474" max="474" width="11.140625" style="14" bestFit="1" customWidth="1"/>
    <col min="475" max="475" width="9" style="14"/>
    <col min="476" max="476" width="11.140625" style="14" bestFit="1" customWidth="1"/>
    <col min="477" max="477" width="14.5703125" style="14" bestFit="1" customWidth="1"/>
    <col min="478" max="478" width="11.140625" style="14" bestFit="1" customWidth="1"/>
    <col min="479" max="479" width="9" style="14"/>
    <col min="480" max="480" width="13.140625" style="14" bestFit="1" customWidth="1"/>
    <col min="481" max="481" width="15.140625" style="14" bestFit="1" customWidth="1"/>
    <col min="482" max="483" width="14.5703125" style="14" bestFit="1" customWidth="1"/>
    <col min="484" max="484" width="14.140625" style="14" bestFit="1" customWidth="1"/>
    <col min="485" max="485" width="17" style="14" bestFit="1" customWidth="1"/>
    <col min="486" max="486" width="14.140625" style="14" bestFit="1" customWidth="1"/>
    <col min="487" max="487" width="11.140625" style="14" bestFit="1" customWidth="1"/>
    <col min="488" max="488" width="17" style="14" bestFit="1" customWidth="1"/>
    <col min="489" max="489" width="14.5703125" style="14" bestFit="1" customWidth="1"/>
    <col min="490" max="490" width="11.140625" style="14" bestFit="1" customWidth="1"/>
    <col min="491" max="491" width="9" style="14"/>
    <col min="492" max="492" width="11.140625" style="14" bestFit="1" customWidth="1"/>
    <col min="493" max="493" width="14.5703125" style="14" bestFit="1" customWidth="1"/>
    <col min="494" max="494" width="11.140625" style="14" bestFit="1" customWidth="1"/>
    <col min="495" max="495" width="9" style="14"/>
    <col min="496" max="496" width="13.140625" style="14" bestFit="1" customWidth="1"/>
    <col min="497" max="497" width="15.140625" style="14" bestFit="1" customWidth="1"/>
    <col min="498" max="499" width="14.5703125" style="14" bestFit="1" customWidth="1"/>
    <col min="500" max="500" width="14.140625" style="14" bestFit="1" customWidth="1"/>
    <col min="501" max="501" width="17" style="14" bestFit="1" customWidth="1"/>
    <col min="502" max="502" width="14.140625" style="14" bestFit="1" customWidth="1"/>
    <col min="503" max="503" width="11.140625" style="14" bestFit="1" customWidth="1"/>
    <col min="504" max="504" width="17" style="14" bestFit="1" customWidth="1"/>
    <col min="505" max="505" width="14.5703125" style="14" bestFit="1" customWidth="1"/>
    <col min="506" max="506" width="11.140625" style="14" bestFit="1" customWidth="1"/>
    <col min="507" max="507" width="9" style="14"/>
    <col min="508" max="508" width="9.140625" style="14" customWidth="1"/>
    <col min="509" max="509" width="0" style="14" hidden="1" customWidth="1"/>
    <col min="510" max="511" width="10.42578125" style="14" bestFit="1" customWidth="1"/>
    <col min="512" max="512" width="8.42578125" style="14" bestFit="1" customWidth="1"/>
    <col min="513" max="513" width="14.5703125" style="14" customWidth="1"/>
    <col min="514" max="514" width="14.140625" style="14" bestFit="1" customWidth="1"/>
    <col min="515" max="515" width="10.5703125" style="14" customWidth="1"/>
    <col min="516" max="516" width="11.85546875" style="14" customWidth="1"/>
    <col min="517" max="517" width="15.42578125" style="14" bestFit="1" customWidth="1"/>
    <col min="518" max="518" width="15.140625" style="14" bestFit="1" customWidth="1"/>
    <col min="519" max="519" width="11.42578125" style="14" bestFit="1" customWidth="1"/>
    <col min="520" max="520" width="9.42578125" style="14" bestFit="1" customWidth="1"/>
    <col min="521" max="521" width="13.5703125" style="14" customWidth="1"/>
    <col min="522" max="523" width="8.42578125" style="14" bestFit="1" customWidth="1"/>
    <col min="524" max="524" width="10.42578125" style="14" bestFit="1" customWidth="1"/>
    <col min="525" max="525" width="14.140625" style="14" customWidth="1"/>
    <col min="526" max="526" width="9" style="14"/>
    <col min="527" max="527" width="14.140625" style="14" bestFit="1" customWidth="1"/>
    <col min="528" max="587" width="9" style="14"/>
    <col min="588" max="588" width="11.140625" style="14" bestFit="1" customWidth="1"/>
    <col min="589" max="589" width="14.5703125" style="14" bestFit="1" customWidth="1"/>
    <col min="590" max="590" width="11.140625" style="14" bestFit="1" customWidth="1"/>
    <col min="591" max="591" width="9" style="14"/>
    <col min="592" max="592" width="13.140625" style="14" bestFit="1" customWidth="1"/>
    <col min="593" max="593" width="15.140625" style="14" bestFit="1" customWidth="1"/>
    <col min="594" max="595" width="14.5703125" style="14" bestFit="1" customWidth="1"/>
    <col min="596" max="596" width="14.140625" style="14" bestFit="1" customWidth="1"/>
    <col min="597" max="597" width="17" style="14" bestFit="1" customWidth="1"/>
    <col min="598" max="598" width="14.140625" style="14" bestFit="1" customWidth="1"/>
    <col min="599" max="599" width="11.140625" style="14" bestFit="1" customWidth="1"/>
    <col min="600" max="600" width="17" style="14" bestFit="1" customWidth="1"/>
    <col min="601" max="601" width="14.5703125" style="14" bestFit="1" customWidth="1"/>
    <col min="602" max="602" width="11.140625" style="14" bestFit="1" customWidth="1"/>
    <col min="603" max="603" width="9" style="14"/>
    <col min="604" max="604" width="11.140625" style="14" bestFit="1" customWidth="1"/>
    <col min="605" max="605" width="14.5703125" style="14" bestFit="1" customWidth="1"/>
    <col min="606" max="606" width="11.140625" style="14" bestFit="1" customWidth="1"/>
    <col min="607" max="607" width="9" style="14"/>
    <col min="608" max="608" width="13.140625" style="14" bestFit="1" customWidth="1"/>
    <col min="609" max="609" width="15.140625" style="14" bestFit="1" customWidth="1"/>
    <col min="610" max="611" width="14.5703125" style="14" bestFit="1" customWidth="1"/>
    <col min="612" max="612" width="14.140625" style="14" bestFit="1" customWidth="1"/>
    <col min="613" max="613" width="17" style="14" bestFit="1" customWidth="1"/>
    <col min="614" max="614" width="14.140625" style="14" bestFit="1" customWidth="1"/>
    <col min="615" max="615" width="11.140625" style="14" bestFit="1" customWidth="1"/>
    <col min="616" max="616" width="17" style="14" bestFit="1" customWidth="1"/>
    <col min="617" max="617" width="14.5703125" style="14" bestFit="1" customWidth="1"/>
    <col min="618" max="618" width="11.140625" style="14" bestFit="1" customWidth="1"/>
    <col min="619" max="619" width="9" style="14"/>
    <col min="620" max="620" width="11.140625" style="14" bestFit="1" customWidth="1"/>
    <col min="621" max="621" width="14.5703125" style="14" bestFit="1" customWidth="1"/>
    <col min="622" max="622" width="11.140625" style="14" bestFit="1" customWidth="1"/>
    <col min="623" max="623" width="9" style="14"/>
    <col min="624" max="624" width="13.140625" style="14" bestFit="1" customWidth="1"/>
    <col min="625" max="625" width="15.140625" style="14" bestFit="1" customWidth="1"/>
    <col min="626" max="627" width="14.5703125" style="14" bestFit="1" customWidth="1"/>
    <col min="628" max="628" width="14.140625" style="14" bestFit="1" customWidth="1"/>
    <col min="629" max="629" width="17" style="14" bestFit="1" customWidth="1"/>
    <col min="630" max="630" width="14.140625" style="14" bestFit="1" customWidth="1"/>
    <col min="631" max="631" width="11.140625" style="14" bestFit="1" customWidth="1"/>
    <col min="632" max="632" width="17" style="14" bestFit="1" customWidth="1"/>
    <col min="633" max="633" width="14.5703125" style="14" bestFit="1" customWidth="1"/>
    <col min="634" max="634" width="11.140625" style="14" bestFit="1" customWidth="1"/>
    <col min="635" max="635" width="9" style="14"/>
    <col min="636" max="636" width="11.140625" style="14" bestFit="1" customWidth="1"/>
    <col min="637" max="637" width="14.5703125" style="14" bestFit="1" customWidth="1"/>
    <col min="638" max="638" width="11.140625" style="14" bestFit="1" customWidth="1"/>
    <col min="639" max="639" width="9" style="14"/>
    <col min="640" max="640" width="13.140625" style="14" bestFit="1" customWidth="1"/>
    <col min="641" max="641" width="15.140625" style="14" bestFit="1" customWidth="1"/>
    <col min="642" max="643" width="14.5703125" style="14" bestFit="1" customWidth="1"/>
    <col min="644" max="644" width="14.140625" style="14" bestFit="1" customWidth="1"/>
    <col min="645" max="645" width="17" style="14" bestFit="1" customWidth="1"/>
    <col min="646" max="646" width="14.140625" style="14" bestFit="1" customWidth="1"/>
    <col min="647" max="647" width="11.140625" style="14" bestFit="1" customWidth="1"/>
    <col min="648" max="648" width="17" style="14" bestFit="1" customWidth="1"/>
    <col min="649" max="649" width="14.5703125" style="14" bestFit="1" customWidth="1"/>
    <col min="650" max="650" width="11.140625" style="14" bestFit="1" customWidth="1"/>
    <col min="651" max="651" width="9" style="14"/>
    <col min="652" max="652" width="11.140625" style="14" bestFit="1" customWidth="1"/>
    <col min="653" max="653" width="14.5703125" style="14" bestFit="1" customWidth="1"/>
    <col min="654" max="654" width="11.140625" style="14" bestFit="1" customWidth="1"/>
    <col min="655" max="655" width="9" style="14"/>
    <col min="656" max="656" width="13.140625" style="14" bestFit="1" customWidth="1"/>
    <col min="657" max="657" width="15.140625" style="14" bestFit="1" customWidth="1"/>
    <col min="658" max="659" width="14.5703125" style="14" bestFit="1" customWidth="1"/>
    <col min="660" max="660" width="14.140625" style="14" bestFit="1" customWidth="1"/>
    <col min="661" max="661" width="17" style="14" bestFit="1" customWidth="1"/>
    <col min="662" max="662" width="14.140625" style="14" bestFit="1" customWidth="1"/>
    <col min="663" max="663" width="11.140625" style="14" bestFit="1" customWidth="1"/>
    <col min="664" max="664" width="17" style="14" bestFit="1" customWidth="1"/>
    <col min="665" max="665" width="14.5703125" style="14" bestFit="1" customWidth="1"/>
    <col min="666" max="666" width="11.140625" style="14" bestFit="1" customWidth="1"/>
    <col min="667" max="667" width="9" style="14"/>
    <col min="668" max="668" width="11.140625" style="14" bestFit="1" customWidth="1"/>
    <col min="669" max="669" width="14.5703125" style="14" bestFit="1" customWidth="1"/>
    <col min="670" max="670" width="11.140625" style="14" bestFit="1" customWidth="1"/>
    <col min="671" max="671" width="9" style="14"/>
    <col min="672" max="672" width="13.140625" style="14" bestFit="1" customWidth="1"/>
    <col min="673" max="673" width="15.140625" style="14" bestFit="1" customWidth="1"/>
    <col min="674" max="675" width="14.5703125" style="14" bestFit="1" customWidth="1"/>
    <col min="676" max="676" width="14.140625" style="14" bestFit="1" customWidth="1"/>
    <col min="677" max="677" width="17" style="14" bestFit="1" customWidth="1"/>
    <col min="678" max="678" width="14.140625" style="14" bestFit="1" customWidth="1"/>
    <col min="679" max="679" width="11.140625" style="14" bestFit="1" customWidth="1"/>
    <col min="680" max="680" width="17" style="14" bestFit="1" customWidth="1"/>
    <col min="681" max="681" width="14.5703125" style="14" bestFit="1" customWidth="1"/>
    <col min="682" max="682" width="11.140625" style="14" bestFit="1" customWidth="1"/>
    <col min="683" max="683" width="9" style="14"/>
    <col min="684" max="684" width="11.140625" style="14" bestFit="1" customWidth="1"/>
    <col min="685" max="685" width="14.5703125" style="14" bestFit="1" customWidth="1"/>
    <col min="686" max="686" width="11.140625" style="14" bestFit="1" customWidth="1"/>
    <col min="687" max="687" width="9" style="14"/>
    <col min="688" max="688" width="13.140625" style="14" bestFit="1" customWidth="1"/>
    <col min="689" max="689" width="15.140625" style="14" bestFit="1" customWidth="1"/>
    <col min="690" max="691" width="14.5703125" style="14" bestFit="1" customWidth="1"/>
    <col min="692" max="692" width="14.140625" style="14" bestFit="1" customWidth="1"/>
    <col min="693" max="693" width="17" style="14" bestFit="1" customWidth="1"/>
    <col min="694" max="694" width="14.140625" style="14" bestFit="1" customWidth="1"/>
    <col min="695" max="695" width="11.140625" style="14" bestFit="1" customWidth="1"/>
    <col min="696" max="696" width="17" style="14" bestFit="1" customWidth="1"/>
    <col min="697" max="697" width="14.5703125" style="14" bestFit="1" customWidth="1"/>
    <col min="698" max="698" width="11.140625" style="14" bestFit="1" customWidth="1"/>
    <col min="699" max="699" width="9" style="14"/>
    <col min="700" max="700" width="11.140625" style="14" bestFit="1" customWidth="1"/>
    <col min="701" max="701" width="14.5703125" style="14" bestFit="1" customWidth="1"/>
    <col min="702" max="702" width="11.140625" style="14" bestFit="1" customWidth="1"/>
    <col min="703" max="703" width="9" style="14"/>
    <col min="704" max="704" width="13.140625" style="14" bestFit="1" customWidth="1"/>
    <col min="705" max="705" width="15.140625" style="14" bestFit="1" customWidth="1"/>
    <col min="706" max="707" width="14.5703125" style="14" bestFit="1" customWidth="1"/>
    <col min="708" max="708" width="14.140625" style="14" bestFit="1" customWidth="1"/>
    <col min="709" max="709" width="17" style="14" bestFit="1" customWidth="1"/>
    <col min="710" max="710" width="14.140625" style="14" bestFit="1" customWidth="1"/>
    <col min="711" max="711" width="11.140625" style="14" bestFit="1" customWidth="1"/>
    <col min="712" max="712" width="17" style="14" bestFit="1" customWidth="1"/>
    <col min="713" max="713" width="14.5703125" style="14" bestFit="1" customWidth="1"/>
    <col min="714" max="714" width="11.140625" style="14" bestFit="1" customWidth="1"/>
    <col min="715" max="715" width="9" style="14"/>
    <col min="716" max="716" width="11.140625" style="14" bestFit="1" customWidth="1"/>
    <col min="717" max="717" width="14.5703125" style="14" bestFit="1" customWidth="1"/>
    <col min="718" max="718" width="11.140625" style="14" bestFit="1" customWidth="1"/>
    <col min="719" max="719" width="9" style="14"/>
    <col min="720" max="720" width="13.140625" style="14" bestFit="1" customWidth="1"/>
    <col min="721" max="721" width="15.140625" style="14" bestFit="1" customWidth="1"/>
    <col min="722" max="723" width="14.5703125" style="14" bestFit="1" customWidth="1"/>
    <col min="724" max="724" width="14.140625" style="14" bestFit="1" customWidth="1"/>
    <col min="725" max="725" width="17" style="14" bestFit="1" customWidth="1"/>
    <col min="726" max="726" width="14.140625" style="14" bestFit="1" customWidth="1"/>
    <col min="727" max="727" width="11.140625" style="14" bestFit="1" customWidth="1"/>
    <col min="728" max="728" width="17" style="14" bestFit="1" customWidth="1"/>
    <col min="729" max="729" width="14.5703125" style="14" bestFit="1" customWidth="1"/>
    <col min="730" max="730" width="11.140625" style="14" bestFit="1" customWidth="1"/>
    <col min="731" max="731" width="9" style="14"/>
    <col min="732" max="732" width="11.140625" style="14" bestFit="1" customWidth="1"/>
    <col min="733" max="733" width="14.5703125" style="14" bestFit="1" customWidth="1"/>
    <col min="734" max="734" width="11.140625" style="14" bestFit="1" customWidth="1"/>
    <col min="735" max="735" width="9" style="14"/>
    <col min="736" max="736" width="13.140625" style="14" bestFit="1" customWidth="1"/>
    <col min="737" max="737" width="15.140625" style="14" bestFit="1" customWidth="1"/>
    <col min="738" max="739" width="14.5703125" style="14" bestFit="1" customWidth="1"/>
    <col min="740" max="740" width="14.140625" style="14" bestFit="1" customWidth="1"/>
    <col min="741" max="741" width="17" style="14" bestFit="1" customWidth="1"/>
    <col min="742" max="742" width="14.140625" style="14" bestFit="1" customWidth="1"/>
    <col min="743" max="743" width="11.140625" style="14" bestFit="1" customWidth="1"/>
    <col min="744" max="744" width="17" style="14" bestFit="1" customWidth="1"/>
    <col min="745" max="745" width="14.5703125" style="14" bestFit="1" customWidth="1"/>
    <col min="746" max="746" width="11.140625" style="14" bestFit="1" customWidth="1"/>
    <col min="747" max="747" width="9" style="14"/>
    <col min="748" max="748" width="11.140625" style="14" bestFit="1" customWidth="1"/>
    <col min="749" max="749" width="14.5703125" style="14" bestFit="1" customWidth="1"/>
    <col min="750" max="750" width="11.140625" style="14" bestFit="1" customWidth="1"/>
    <col min="751" max="751" width="9" style="14"/>
    <col min="752" max="752" width="13.140625" style="14" bestFit="1" customWidth="1"/>
    <col min="753" max="753" width="15.140625" style="14" bestFit="1" customWidth="1"/>
    <col min="754" max="755" width="14.5703125" style="14" bestFit="1" customWidth="1"/>
    <col min="756" max="756" width="14.140625" style="14" bestFit="1" customWidth="1"/>
    <col min="757" max="757" width="17" style="14" bestFit="1" customWidth="1"/>
    <col min="758" max="758" width="14.140625" style="14" bestFit="1" customWidth="1"/>
    <col min="759" max="759" width="11.140625" style="14" bestFit="1" customWidth="1"/>
    <col min="760" max="760" width="17" style="14" bestFit="1" customWidth="1"/>
    <col min="761" max="761" width="14.5703125" style="14" bestFit="1" customWidth="1"/>
    <col min="762" max="762" width="11.140625" style="14" bestFit="1" customWidth="1"/>
    <col min="763" max="763" width="9" style="14"/>
    <col min="764" max="764" width="9.140625" style="14" customWidth="1"/>
    <col min="765" max="765" width="0" style="14" hidden="1" customWidth="1"/>
    <col min="766" max="767" width="10.42578125" style="14" bestFit="1" customWidth="1"/>
    <col min="768" max="768" width="8.42578125" style="14" bestFit="1" customWidth="1"/>
    <col min="769" max="769" width="14.5703125" style="14" customWidth="1"/>
    <col min="770" max="770" width="14.140625" style="14" bestFit="1" customWidth="1"/>
    <col min="771" max="771" width="10.5703125" style="14" customWidth="1"/>
    <col min="772" max="772" width="11.85546875" style="14" customWidth="1"/>
    <col min="773" max="773" width="15.42578125" style="14" bestFit="1" customWidth="1"/>
    <col min="774" max="774" width="15.140625" style="14" bestFit="1" customWidth="1"/>
    <col min="775" max="775" width="11.42578125" style="14" bestFit="1" customWidth="1"/>
    <col min="776" max="776" width="9.42578125" style="14" bestFit="1" customWidth="1"/>
    <col min="777" max="777" width="13.5703125" style="14" customWidth="1"/>
    <col min="778" max="779" width="8.42578125" style="14" bestFit="1" customWidth="1"/>
    <col min="780" max="780" width="10.42578125" style="14" bestFit="1" customWidth="1"/>
    <col min="781" max="781" width="14.140625" style="14" customWidth="1"/>
    <col min="782" max="782" width="9" style="14"/>
    <col min="783" max="783" width="14.140625" style="14" bestFit="1" customWidth="1"/>
    <col min="784" max="843" width="9" style="14"/>
    <col min="844" max="844" width="11.140625" style="14" bestFit="1" customWidth="1"/>
    <col min="845" max="845" width="14.5703125" style="14" bestFit="1" customWidth="1"/>
    <col min="846" max="846" width="11.140625" style="14" bestFit="1" customWidth="1"/>
    <col min="847" max="847" width="9" style="14"/>
    <col min="848" max="848" width="13.140625" style="14" bestFit="1" customWidth="1"/>
    <col min="849" max="849" width="15.140625" style="14" bestFit="1" customWidth="1"/>
    <col min="850" max="851" width="14.5703125" style="14" bestFit="1" customWidth="1"/>
    <col min="852" max="852" width="14.140625" style="14" bestFit="1" customWidth="1"/>
    <col min="853" max="853" width="17" style="14" bestFit="1" customWidth="1"/>
    <col min="854" max="854" width="14.140625" style="14" bestFit="1" customWidth="1"/>
    <col min="855" max="855" width="11.140625" style="14" bestFit="1" customWidth="1"/>
    <col min="856" max="856" width="17" style="14" bestFit="1" customWidth="1"/>
    <col min="857" max="857" width="14.5703125" style="14" bestFit="1" customWidth="1"/>
    <col min="858" max="858" width="11.140625" style="14" bestFit="1" customWidth="1"/>
    <col min="859" max="859" width="9" style="14"/>
    <col min="860" max="860" width="11.140625" style="14" bestFit="1" customWidth="1"/>
    <col min="861" max="861" width="14.5703125" style="14" bestFit="1" customWidth="1"/>
    <col min="862" max="862" width="11.140625" style="14" bestFit="1" customWidth="1"/>
    <col min="863" max="863" width="9" style="14"/>
    <col min="864" max="864" width="13.140625" style="14" bestFit="1" customWidth="1"/>
    <col min="865" max="865" width="15.140625" style="14" bestFit="1" customWidth="1"/>
    <col min="866" max="867" width="14.5703125" style="14" bestFit="1" customWidth="1"/>
    <col min="868" max="868" width="14.140625" style="14" bestFit="1" customWidth="1"/>
    <col min="869" max="869" width="17" style="14" bestFit="1" customWidth="1"/>
    <col min="870" max="870" width="14.140625" style="14" bestFit="1" customWidth="1"/>
    <col min="871" max="871" width="11.140625" style="14" bestFit="1" customWidth="1"/>
    <col min="872" max="872" width="17" style="14" bestFit="1" customWidth="1"/>
    <col min="873" max="873" width="14.5703125" style="14" bestFit="1" customWidth="1"/>
    <col min="874" max="874" width="11.140625" style="14" bestFit="1" customWidth="1"/>
    <col min="875" max="875" width="9" style="14"/>
    <col min="876" max="876" width="11.140625" style="14" bestFit="1" customWidth="1"/>
    <col min="877" max="877" width="14.5703125" style="14" bestFit="1" customWidth="1"/>
    <col min="878" max="878" width="11.140625" style="14" bestFit="1" customWidth="1"/>
    <col min="879" max="879" width="9" style="14"/>
    <col min="880" max="880" width="13.140625" style="14" bestFit="1" customWidth="1"/>
    <col min="881" max="881" width="15.140625" style="14" bestFit="1" customWidth="1"/>
    <col min="882" max="883" width="14.5703125" style="14" bestFit="1" customWidth="1"/>
    <col min="884" max="884" width="14.140625" style="14" bestFit="1" customWidth="1"/>
    <col min="885" max="885" width="17" style="14" bestFit="1" customWidth="1"/>
    <col min="886" max="886" width="14.140625" style="14" bestFit="1" customWidth="1"/>
    <col min="887" max="887" width="11.140625" style="14" bestFit="1" customWidth="1"/>
    <col min="888" max="888" width="17" style="14" bestFit="1" customWidth="1"/>
    <col min="889" max="889" width="14.5703125" style="14" bestFit="1" customWidth="1"/>
    <col min="890" max="890" width="11.140625" style="14" bestFit="1" customWidth="1"/>
    <col min="891" max="891" width="9" style="14"/>
    <col min="892" max="892" width="11.140625" style="14" bestFit="1" customWidth="1"/>
    <col min="893" max="893" width="14.5703125" style="14" bestFit="1" customWidth="1"/>
    <col min="894" max="894" width="11.140625" style="14" bestFit="1" customWidth="1"/>
    <col min="895" max="895" width="9" style="14"/>
    <col min="896" max="896" width="13.140625" style="14" bestFit="1" customWidth="1"/>
    <col min="897" max="897" width="15.140625" style="14" bestFit="1" customWidth="1"/>
    <col min="898" max="899" width="14.5703125" style="14" bestFit="1" customWidth="1"/>
    <col min="900" max="900" width="14.140625" style="14" bestFit="1" customWidth="1"/>
    <col min="901" max="901" width="17" style="14" bestFit="1" customWidth="1"/>
    <col min="902" max="902" width="14.140625" style="14" bestFit="1" customWidth="1"/>
    <col min="903" max="903" width="11.140625" style="14" bestFit="1" customWidth="1"/>
    <col min="904" max="904" width="17" style="14" bestFit="1" customWidth="1"/>
    <col min="905" max="905" width="14.5703125" style="14" bestFit="1" customWidth="1"/>
    <col min="906" max="906" width="11.140625" style="14" bestFit="1" customWidth="1"/>
    <col min="907" max="907" width="9" style="14"/>
    <col min="908" max="908" width="11.140625" style="14" bestFit="1" customWidth="1"/>
    <col min="909" max="909" width="14.5703125" style="14" bestFit="1" customWidth="1"/>
    <col min="910" max="910" width="11.140625" style="14" bestFit="1" customWidth="1"/>
    <col min="911" max="911" width="9" style="14"/>
    <col min="912" max="912" width="13.140625" style="14" bestFit="1" customWidth="1"/>
    <col min="913" max="913" width="15.140625" style="14" bestFit="1" customWidth="1"/>
    <col min="914" max="915" width="14.5703125" style="14" bestFit="1" customWidth="1"/>
    <col min="916" max="916" width="14.140625" style="14" bestFit="1" customWidth="1"/>
    <col min="917" max="917" width="17" style="14" bestFit="1" customWidth="1"/>
    <col min="918" max="918" width="14.140625" style="14" bestFit="1" customWidth="1"/>
    <col min="919" max="919" width="11.140625" style="14" bestFit="1" customWidth="1"/>
    <col min="920" max="920" width="17" style="14" bestFit="1" customWidth="1"/>
    <col min="921" max="921" width="14.5703125" style="14" bestFit="1" customWidth="1"/>
    <col min="922" max="922" width="11.140625" style="14" bestFit="1" customWidth="1"/>
    <col min="923" max="923" width="9" style="14"/>
    <col min="924" max="924" width="11.140625" style="14" bestFit="1" customWidth="1"/>
    <col min="925" max="925" width="14.5703125" style="14" bestFit="1" customWidth="1"/>
    <col min="926" max="926" width="11.140625" style="14" bestFit="1" customWidth="1"/>
    <col min="927" max="927" width="9" style="14"/>
    <col min="928" max="928" width="13.140625" style="14" bestFit="1" customWidth="1"/>
    <col min="929" max="929" width="15.140625" style="14" bestFit="1" customWidth="1"/>
    <col min="930" max="931" width="14.5703125" style="14" bestFit="1" customWidth="1"/>
    <col min="932" max="932" width="14.140625" style="14" bestFit="1" customWidth="1"/>
    <col min="933" max="933" width="17" style="14" bestFit="1" customWidth="1"/>
    <col min="934" max="934" width="14.140625" style="14" bestFit="1" customWidth="1"/>
    <col min="935" max="935" width="11.140625" style="14" bestFit="1" customWidth="1"/>
    <col min="936" max="936" width="17" style="14" bestFit="1" customWidth="1"/>
    <col min="937" max="937" width="14.5703125" style="14" bestFit="1" customWidth="1"/>
    <col min="938" max="938" width="11.140625" style="14" bestFit="1" customWidth="1"/>
    <col min="939" max="939" width="9" style="14"/>
    <col min="940" max="940" width="11.140625" style="14" bestFit="1" customWidth="1"/>
    <col min="941" max="941" width="14.5703125" style="14" bestFit="1" customWidth="1"/>
    <col min="942" max="942" width="11.140625" style="14" bestFit="1" customWidth="1"/>
    <col min="943" max="943" width="9" style="14"/>
    <col min="944" max="944" width="13.140625" style="14" bestFit="1" customWidth="1"/>
    <col min="945" max="945" width="15.140625" style="14" bestFit="1" customWidth="1"/>
    <col min="946" max="947" width="14.5703125" style="14" bestFit="1" customWidth="1"/>
    <col min="948" max="948" width="14.140625" style="14" bestFit="1" customWidth="1"/>
    <col min="949" max="949" width="17" style="14" bestFit="1" customWidth="1"/>
    <col min="950" max="950" width="14.140625" style="14" bestFit="1" customWidth="1"/>
    <col min="951" max="951" width="11.140625" style="14" bestFit="1" customWidth="1"/>
    <col min="952" max="952" width="17" style="14" bestFit="1" customWidth="1"/>
    <col min="953" max="953" width="14.5703125" style="14" bestFit="1" customWidth="1"/>
    <col min="954" max="954" width="11.140625" style="14" bestFit="1" customWidth="1"/>
    <col min="955" max="955" width="9" style="14"/>
    <col min="956" max="956" width="11.140625" style="14" bestFit="1" customWidth="1"/>
    <col min="957" max="957" width="14.5703125" style="14" bestFit="1" customWidth="1"/>
    <col min="958" max="958" width="11.140625" style="14" bestFit="1" customWidth="1"/>
    <col min="959" max="959" width="9" style="14"/>
    <col min="960" max="960" width="13.140625" style="14" bestFit="1" customWidth="1"/>
    <col min="961" max="961" width="15.140625" style="14" bestFit="1" customWidth="1"/>
    <col min="962" max="963" width="14.5703125" style="14" bestFit="1" customWidth="1"/>
    <col min="964" max="964" width="14.140625" style="14" bestFit="1" customWidth="1"/>
    <col min="965" max="965" width="17" style="14" bestFit="1" customWidth="1"/>
    <col min="966" max="966" width="14.140625" style="14" bestFit="1" customWidth="1"/>
    <col min="967" max="967" width="11.140625" style="14" bestFit="1" customWidth="1"/>
    <col min="968" max="968" width="17" style="14" bestFit="1" customWidth="1"/>
    <col min="969" max="969" width="14.5703125" style="14" bestFit="1" customWidth="1"/>
    <col min="970" max="970" width="11.140625" style="14" bestFit="1" customWidth="1"/>
    <col min="971" max="971" width="9" style="14"/>
    <col min="972" max="972" width="11.140625" style="14" bestFit="1" customWidth="1"/>
    <col min="973" max="973" width="14.5703125" style="14" bestFit="1" customWidth="1"/>
    <col min="974" max="974" width="11.140625" style="14" bestFit="1" customWidth="1"/>
    <col min="975" max="975" width="9" style="14"/>
    <col min="976" max="976" width="13.140625" style="14" bestFit="1" customWidth="1"/>
    <col min="977" max="977" width="15.140625" style="14" bestFit="1" customWidth="1"/>
    <col min="978" max="979" width="14.5703125" style="14" bestFit="1" customWidth="1"/>
    <col min="980" max="980" width="14.140625" style="14" bestFit="1" customWidth="1"/>
    <col min="981" max="981" width="17" style="14" bestFit="1" customWidth="1"/>
    <col min="982" max="982" width="14.140625" style="14" bestFit="1" customWidth="1"/>
    <col min="983" max="983" width="11.140625" style="14" bestFit="1" customWidth="1"/>
    <col min="984" max="984" width="17" style="14" bestFit="1" customWidth="1"/>
    <col min="985" max="985" width="14.5703125" style="14" bestFit="1" customWidth="1"/>
    <col min="986" max="986" width="11.140625" style="14" bestFit="1" customWidth="1"/>
    <col min="987" max="987" width="9" style="14"/>
    <col min="988" max="988" width="11.140625" style="14" bestFit="1" customWidth="1"/>
    <col min="989" max="989" width="14.5703125" style="14" bestFit="1" customWidth="1"/>
    <col min="990" max="990" width="11.140625" style="14" bestFit="1" customWidth="1"/>
    <col min="991" max="991" width="9" style="14"/>
    <col min="992" max="992" width="13.140625" style="14" bestFit="1" customWidth="1"/>
    <col min="993" max="993" width="15.140625" style="14" bestFit="1" customWidth="1"/>
    <col min="994" max="995" width="14.5703125" style="14" bestFit="1" customWidth="1"/>
    <col min="996" max="996" width="14.140625" style="14" bestFit="1" customWidth="1"/>
    <col min="997" max="997" width="17" style="14" bestFit="1" customWidth="1"/>
    <col min="998" max="998" width="14.140625" style="14" bestFit="1" customWidth="1"/>
    <col min="999" max="999" width="11.140625" style="14" bestFit="1" customWidth="1"/>
    <col min="1000" max="1000" width="17" style="14" bestFit="1" customWidth="1"/>
    <col min="1001" max="1001" width="14.5703125" style="14" bestFit="1" customWidth="1"/>
    <col min="1002" max="1002" width="11.140625" style="14" bestFit="1" customWidth="1"/>
    <col min="1003" max="1003" width="9" style="14"/>
    <col min="1004" max="1004" width="11.140625" style="14" bestFit="1" customWidth="1"/>
    <col min="1005" max="1005" width="14.5703125" style="14" bestFit="1" customWidth="1"/>
    <col min="1006" max="1006" width="11.140625" style="14" bestFit="1" customWidth="1"/>
    <col min="1007" max="1007" width="9" style="14"/>
    <col min="1008" max="1008" width="13.140625" style="14" bestFit="1" customWidth="1"/>
    <col min="1009" max="1009" width="15.140625" style="14" bestFit="1" customWidth="1"/>
    <col min="1010" max="1011" width="14.5703125" style="14" bestFit="1" customWidth="1"/>
    <col min="1012" max="1012" width="14.140625" style="14" bestFit="1" customWidth="1"/>
    <col min="1013" max="1013" width="17" style="14" bestFit="1" customWidth="1"/>
    <col min="1014" max="1014" width="14.140625" style="14" bestFit="1" customWidth="1"/>
    <col min="1015" max="1015" width="11.140625" style="14" bestFit="1" customWidth="1"/>
    <col min="1016" max="1016" width="17" style="14" bestFit="1" customWidth="1"/>
    <col min="1017" max="1017" width="14.5703125" style="14" bestFit="1" customWidth="1"/>
    <col min="1018" max="1018" width="11.140625" style="14" bestFit="1" customWidth="1"/>
    <col min="1019" max="1019" width="9" style="14"/>
    <col min="1020" max="1020" width="9.140625" style="14" customWidth="1"/>
    <col min="1021" max="1021" width="0" style="14" hidden="1" customWidth="1"/>
    <col min="1022" max="1023" width="10.42578125" style="14" bestFit="1" customWidth="1"/>
    <col min="1024" max="1024" width="8.42578125" style="14" bestFit="1" customWidth="1"/>
    <col min="1025" max="1025" width="14.5703125" style="14" customWidth="1"/>
    <col min="1026" max="1026" width="14.140625" style="14" bestFit="1" customWidth="1"/>
    <col min="1027" max="1027" width="10.5703125" style="14" customWidth="1"/>
    <col min="1028" max="1028" width="11.85546875" style="14" customWidth="1"/>
    <col min="1029" max="1029" width="15.42578125" style="14" bestFit="1" customWidth="1"/>
    <col min="1030" max="1030" width="15.140625" style="14" bestFit="1" customWidth="1"/>
    <col min="1031" max="1031" width="11.42578125" style="14" bestFit="1" customWidth="1"/>
    <col min="1032" max="1032" width="9.42578125" style="14" bestFit="1" customWidth="1"/>
    <col min="1033" max="1033" width="13.5703125" style="14" customWidth="1"/>
    <col min="1034" max="1035" width="8.42578125" style="14" bestFit="1" customWidth="1"/>
    <col min="1036" max="1036" width="10.42578125" style="14" bestFit="1" customWidth="1"/>
    <col min="1037" max="1037" width="14.140625" style="14" customWidth="1"/>
    <col min="1038" max="1038" width="9" style="14"/>
    <col min="1039" max="1039" width="14.140625" style="14" bestFit="1" customWidth="1"/>
    <col min="1040" max="1099" width="9" style="14"/>
    <col min="1100" max="1100" width="11.140625" style="14" bestFit="1" customWidth="1"/>
    <col min="1101" max="1101" width="14.5703125" style="14" bestFit="1" customWidth="1"/>
    <col min="1102" max="1102" width="11.140625" style="14" bestFit="1" customWidth="1"/>
    <col min="1103" max="1103" width="9" style="14"/>
    <col min="1104" max="1104" width="13.140625" style="14" bestFit="1" customWidth="1"/>
    <col min="1105" max="1105" width="15.140625" style="14" bestFit="1" customWidth="1"/>
    <col min="1106" max="1107" width="14.5703125" style="14" bestFit="1" customWidth="1"/>
    <col min="1108" max="1108" width="14.140625" style="14" bestFit="1" customWidth="1"/>
    <col min="1109" max="1109" width="17" style="14" bestFit="1" customWidth="1"/>
    <col min="1110" max="1110" width="14.140625" style="14" bestFit="1" customWidth="1"/>
    <col min="1111" max="1111" width="11.140625" style="14" bestFit="1" customWidth="1"/>
    <col min="1112" max="1112" width="17" style="14" bestFit="1" customWidth="1"/>
    <col min="1113" max="1113" width="14.5703125" style="14" bestFit="1" customWidth="1"/>
    <col min="1114" max="1114" width="11.140625" style="14" bestFit="1" customWidth="1"/>
    <col min="1115" max="1115" width="9" style="14"/>
    <col min="1116" max="1116" width="11.140625" style="14" bestFit="1" customWidth="1"/>
    <col min="1117" max="1117" width="14.5703125" style="14" bestFit="1" customWidth="1"/>
    <col min="1118" max="1118" width="11.140625" style="14" bestFit="1" customWidth="1"/>
    <col min="1119" max="1119" width="9" style="14"/>
    <col min="1120" max="1120" width="13.140625" style="14" bestFit="1" customWidth="1"/>
    <col min="1121" max="1121" width="15.140625" style="14" bestFit="1" customWidth="1"/>
    <col min="1122" max="1123" width="14.5703125" style="14" bestFit="1" customWidth="1"/>
    <col min="1124" max="1124" width="14.140625" style="14" bestFit="1" customWidth="1"/>
    <col min="1125" max="1125" width="17" style="14" bestFit="1" customWidth="1"/>
    <col min="1126" max="1126" width="14.140625" style="14" bestFit="1" customWidth="1"/>
    <col min="1127" max="1127" width="11.140625" style="14" bestFit="1" customWidth="1"/>
    <col min="1128" max="1128" width="17" style="14" bestFit="1" customWidth="1"/>
    <col min="1129" max="1129" width="14.5703125" style="14" bestFit="1" customWidth="1"/>
    <col min="1130" max="1130" width="11.140625" style="14" bestFit="1" customWidth="1"/>
    <col min="1131" max="1131" width="9" style="14"/>
    <col min="1132" max="1132" width="11.140625" style="14" bestFit="1" customWidth="1"/>
    <col min="1133" max="1133" width="14.5703125" style="14" bestFit="1" customWidth="1"/>
    <col min="1134" max="1134" width="11.140625" style="14" bestFit="1" customWidth="1"/>
    <col min="1135" max="1135" width="9" style="14"/>
    <col min="1136" max="1136" width="13.140625" style="14" bestFit="1" customWidth="1"/>
    <col min="1137" max="1137" width="15.140625" style="14" bestFit="1" customWidth="1"/>
    <col min="1138" max="1139" width="14.5703125" style="14" bestFit="1" customWidth="1"/>
    <col min="1140" max="1140" width="14.140625" style="14" bestFit="1" customWidth="1"/>
    <col min="1141" max="1141" width="17" style="14" bestFit="1" customWidth="1"/>
    <col min="1142" max="1142" width="14.140625" style="14" bestFit="1" customWidth="1"/>
    <col min="1143" max="1143" width="11.140625" style="14" bestFit="1" customWidth="1"/>
    <col min="1144" max="1144" width="17" style="14" bestFit="1" customWidth="1"/>
    <col min="1145" max="1145" width="14.5703125" style="14" bestFit="1" customWidth="1"/>
    <col min="1146" max="1146" width="11.140625" style="14" bestFit="1" customWidth="1"/>
    <col min="1147" max="1147" width="9" style="14"/>
    <col min="1148" max="1148" width="11.140625" style="14" bestFit="1" customWidth="1"/>
    <col min="1149" max="1149" width="14.5703125" style="14" bestFit="1" customWidth="1"/>
    <col min="1150" max="1150" width="11.140625" style="14" bestFit="1" customWidth="1"/>
    <col min="1151" max="1151" width="9" style="14"/>
    <col min="1152" max="1152" width="13.140625" style="14" bestFit="1" customWidth="1"/>
    <col min="1153" max="1153" width="15.140625" style="14" bestFit="1" customWidth="1"/>
    <col min="1154" max="1155" width="14.5703125" style="14" bestFit="1" customWidth="1"/>
    <col min="1156" max="1156" width="14.140625" style="14" bestFit="1" customWidth="1"/>
    <col min="1157" max="1157" width="17" style="14" bestFit="1" customWidth="1"/>
    <col min="1158" max="1158" width="14.140625" style="14" bestFit="1" customWidth="1"/>
    <col min="1159" max="1159" width="11.140625" style="14" bestFit="1" customWidth="1"/>
    <col min="1160" max="1160" width="17" style="14" bestFit="1" customWidth="1"/>
    <col min="1161" max="1161" width="14.5703125" style="14" bestFit="1" customWidth="1"/>
    <col min="1162" max="1162" width="11.140625" style="14" bestFit="1" customWidth="1"/>
    <col min="1163" max="1163" width="9" style="14"/>
    <col min="1164" max="1164" width="11.140625" style="14" bestFit="1" customWidth="1"/>
    <col min="1165" max="1165" width="14.5703125" style="14" bestFit="1" customWidth="1"/>
    <col min="1166" max="1166" width="11.140625" style="14" bestFit="1" customWidth="1"/>
    <col min="1167" max="1167" width="9" style="14"/>
    <col min="1168" max="1168" width="13.140625" style="14" bestFit="1" customWidth="1"/>
    <col min="1169" max="1169" width="15.140625" style="14" bestFit="1" customWidth="1"/>
    <col min="1170" max="1171" width="14.5703125" style="14" bestFit="1" customWidth="1"/>
    <col min="1172" max="1172" width="14.140625" style="14" bestFit="1" customWidth="1"/>
    <col min="1173" max="1173" width="17" style="14" bestFit="1" customWidth="1"/>
    <col min="1174" max="1174" width="14.140625" style="14" bestFit="1" customWidth="1"/>
    <col min="1175" max="1175" width="11.140625" style="14" bestFit="1" customWidth="1"/>
    <col min="1176" max="1176" width="17" style="14" bestFit="1" customWidth="1"/>
    <col min="1177" max="1177" width="14.5703125" style="14" bestFit="1" customWidth="1"/>
    <col min="1178" max="1178" width="11.140625" style="14" bestFit="1" customWidth="1"/>
    <col min="1179" max="1179" width="9" style="14"/>
    <col min="1180" max="1180" width="11.140625" style="14" bestFit="1" customWidth="1"/>
    <col min="1181" max="1181" width="14.5703125" style="14" bestFit="1" customWidth="1"/>
    <col min="1182" max="1182" width="11.140625" style="14" bestFit="1" customWidth="1"/>
    <col min="1183" max="1183" width="9" style="14"/>
    <col min="1184" max="1184" width="13.140625" style="14" bestFit="1" customWidth="1"/>
    <col min="1185" max="1185" width="15.140625" style="14" bestFit="1" customWidth="1"/>
    <col min="1186" max="1187" width="14.5703125" style="14" bestFit="1" customWidth="1"/>
    <col min="1188" max="1188" width="14.140625" style="14" bestFit="1" customWidth="1"/>
    <col min="1189" max="1189" width="17" style="14" bestFit="1" customWidth="1"/>
    <col min="1190" max="1190" width="14.140625" style="14" bestFit="1" customWidth="1"/>
    <col min="1191" max="1191" width="11.140625" style="14" bestFit="1" customWidth="1"/>
    <col min="1192" max="1192" width="17" style="14" bestFit="1" customWidth="1"/>
    <col min="1193" max="1193" width="14.5703125" style="14" bestFit="1" customWidth="1"/>
    <col min="1194" max="1194" width="11.140625" style="14" bestFit="1" customWidth="1"/>
    <col min="1195" max="1195" width="9" style="14"/>
    <col min="1196" max="1196" width="11.140625" style="14" bestFit="1" customWidth="1"/>
    <col min="1197" max="1197" width="14.5703125" style="14" bestFit="1" customWidth="1"/>
    <col min="1198" max="1198" width="11.140625" style="14" bestFit="1" customWidth="1"/>
    <col min="1199" max="1199" width="9" style="14"/>
    <col min="1200" max="1200" width="13.140625" style="14" bestFit="1" customWidth="1"/>
    <col min="1201" max="1201" width="15.140625" style="14" bestFit="1" customWidth="1"/>
    <col min="1202" max="1203" width="14.5703125" style="14" bestFit="1" customWidth="1"/>
    <col min="1204" max="1204" width="14.140625" style="14" bestFit="1" customWidth="1"/>
    <col min="1205" max="1205" width="17" style="14" bestFit="1" customWidth="1"/>
    <col min="1206" max="1206" width="14.140625" style="14" bestFit="1" customWidth="1"/>
    <col min="1207" max="1207" width="11.140625" style="14" bestFit="1" customWidth="1"/>
    <col min="1208" max="1208" width="17" style="14" bestFit="1" customWidth="1"/>
    <col min="1209" max="1209" width="14.5703125" style="14" bestFit="1" customWidth="1"/>
    <col min="1210" max="1210" width="11.140625" style="14" bestFit="1" customWidth="1"/>
    <col min="1211" max="1211" width="9" style="14"/>
    <col min="1212" max="1212" width="11.140625" style="14" bestFit="1" customWidth="1"/>
    <col min="1213" max="1213" width="14.5703125" style="14" bestFit="1" customWidth="1"/>
    <col min="1214" max="1214" width="11.140625" style="14" bestFit="1" customWidth="1"/>
    <col min="1215" max="1215" width="9" style="14"/>
    <col min="1216" max="1216" width="13.140625" style="14" bestFit="1" customWidth="1"/>
    <col min="1217" max="1217" width="15.140625" style="14" bestFit="1" customWidth="1"/>
    <col min="1218" max="1219" width="14.5703125" style="14" bestFit="1" customWidth="1"/>
    <col min="1220" max="1220" width="14.140625" style="14" bestFit="1" customWidth="1"/>
    <col min="1221" max="1221" width="17" style="14" bestFit="1" customWidth="1"/>
    <col min="1222" max="1222" width="14.140625" style="14" bestFit="1" customWidth="1"/>
    <col min="1223" max="1223" width="11.140625" style="14" bestFit="1" customWidth="1"/>
    <col min="1224" max="1224" width="17" style="14" bestFit="1" customWidth="1"/>
    <col min="1225" max="1225" width="14.5703125" style="14" bestFit="1" customWidth="1"/>
    <col min="1226" max="1226" width="11.140625" style="14" bestFit="1" customWidth="1"/>
    <col min="1227" max="1227" width="9" style="14"/>
    <col min="1228" max="1228" width="11.140625" style="14" bestFit="1" customWidth="1"/>
    <col min="1229" max="1229" width="14.5703125" style="14" bestFit="1" customWidth="1"/>
    <col min="1230" max="1230" width="11.140625" style="14" bestFit="1" customWidth="1"/>
    <col min="1231" max="1231" width="9" style="14"/>
    <col min="1232" max="1232" width="13.140625" style="14" bestFit="1" customWidth="1"/>
    <col min="1233" max="1233" width="15.140625" style="14" bestFit="1" customWidth="1"/>
    <col min="1234" max="1235" width="14.5703125" style="14" bestFit="1" customWidth="1"/>
    <col min="1236" max="1236" width="14.140625" style="14" bestFit="1" customWidth="1"/>
    <col min="1237" max="1237" width="17" style="14" bestFit="1" customWidth="1"/>
    <col min="1238" max="1238" width="14.140625" style="14" bestFit="1" customWidth="1"/>
    <col min="1239" max="1239" width="11.140625" style="14" bestFit="1" customWidth="1"/>
    <col min="1240" max="1240" width="17" style="14" bestFit="1" customWidth="1"/>
    <col min="1241" max="1241" width="14.5703125" style="14" bestFit="1" customWidth="1"/>
    <col min="1242" max="1242" width="11.140625" style="14" bestFit="1" customWidth="1"/>
    <col min="1243" max="1243" width="9" style="14"/>
    <col min="1244" max="1244" width="11.140625" style="14" bestFit="1" customWidth="1"/>
    <col min="1245" max="1245" width="14.5703125" style="14" bestFit="1" customWidth="1"/>
    <col min="1246" max="1246" width="11.140625" style="14" bestFit="1" customWidth="1"/>
    <col min="1247" max="1247" width="9" style="14"/>
    <col min="1248" max="1248" width="13.140625" style="14" bestFit="1" customWidth="1"/>
    <col min="1249" max="1249" width="15.140625" style="14" bestFit="1" customWidth="1"/>
    <col min="1250" max="1251" width="14.5703125" style="14" bestFit="1" customWidth="1"/>
    <col min="1252" max="1252" width="14.140625" style="14" bestFit="1" customWidth="1"/>
    <col min="1253" max="1253" width="17" style="14" bestFit="1" customWidth="1"/>
    <col min="1254" max="1254" width="14.140625" style="14" bestFit="1" customWidth="1"/>
    <col min="1255" max="1255" width="11.140625" style="14" bestFit="1" customWidth="1"/>
    <col min="1256" max="1256" width="17" style="14" bestFit="1" customWidth="1"/>
    <col min="1257" max="1257" width="14.5703125" style="14" bestFit="1" customWidth="1"/>
    <col min="1258" max="1258" width="11.140625" style="14" bestFit="1" customWidth="1"/>
    <col min="1259" max="1259" width="9" style="14"/>
    <col min="1260" max="1260" width="11.140625" style="14" bestFit="1" customWidth="1"/>
    <col min="1261" max="1261" width="14.5703125" style="14" bestFit="1" customWidth="1"/>
    <col min="1262" max="1262" width="11.140625" style="14" bestFit="1" customWidth="1"/>
    <col min="1263" max="1263" width="9" style="14"/>
    <col min="1264" max="1264" width="13.140625" style="14" bestFit="1" customWidth="1"/>
    <col min="1265" max="1265" width="15.140625" style="14" bestFit="1" customWidth="1"/>
    <col min="1266" max="1267" width="14.5703125" style="14" bestFit="1" customWidth="1"/>
    <col min="1268" max="1268" width="14.140625" style="14" bestFit="1" customWidth="1"/>
    <col min="1269" max="1269" width="17" style="14" bestFit="1" customWidth="1"/>
    <col min="1270" max="1270" width="14.140625" style="14" bestFit="1" customWidth="1"/>
    <col min="1271" max="1271" width="11.140625" style="14" bestFit="1" customWidth="1"/>
    <col min="1272" max="1272" width="17" style="14" bestFit="1" customWidth="1"/>
    <col min="1273" max="1273" width="14.5703125" style="14" bestFit="1" customWidth="1"/>
    <col min="1274" max="1274" width="11.140625" style="14" bestFit="1" customWidth="1"/>
    <col min="1275" max="1275" width="9" style="14"/>
    <col min="1276" max="1276" width="9.140625" style="14" customWidth="1"/>
    <col min="1277" max="1277" width="0" style="14" hidden="1" customWidth="1"/>
    <col min="1278" max="1279" width="10.42578125" style="14" bestFit="1" customWidth="1"/>
    <col min="1280" max="1280" width="8.42578125" style="14" bestFit="1" customWidth="1"/>
    <col min="1281" max="1281" width="14.5703125" style="14" customWidth="1"/>
    <col min="1282" max="1282" width="14.140625" style="14" bestFit="1" customWidth="1"/>
    <col min="1283" max="1283" width="10.5703125" style="14" customWidth="1"/>
    <col min="1284" max="1284" width="11.85546875" style="14" customWidth="1"/>
    <col min="1285" max="1285" width="15.42578125" style="14" bestFit="1" customWidth="1"/>
    <col min="1286" max="1286" width="15.140625" style="14" bestFit="1" customWidth="1"/>
    <col min="1287" max="1287" width="11.42578125" style="14" bestFit="1" customWidth="1"/>
    <col min="1288" max="1288" width="9.42578125" style="14" bestFit="1" customWidth="1"/>
    <col min="1289" max="1289" width="13.5703125" style="14" customWidth="1"/>
    <col min="1290" max="1291" width="8.42578125" style="14" bestFit="1" customWidth="1"/>
    <col min="1292" max="1292" width="10.42578125" style="14" bestFit="1" customWidth="1"/>
    <col min="1293" max="1293" width="14.140625" style="14" customWidth="1"/>
    <col min="1294" max="1294" width="9" style="14"/>
    <col min="1295" max="1295" width="14.140625" style="14" bestFit="1" customWidth="1"/>
    <col min="1296" max="1355" width="9" style="14"/>
    <col min="1356" max="1356" width="11.140625" style="14" bestFit="1" customWidth="1"/>
    <col min="1357" max="1357" width="14.5703125" style="14" bestFit="1" customWidth="1"/>
    <col min="1358" max="1358" width="11.140625" style="14" bestFit="1" customWidth="1"/>
    <col min="1359" max="1359" width="9" style="14"/>
    <col min="1360" max="1360" width="13.140625" style="14" bestFit="1" customWidth="1"/>
    <col min="1361" max="1361" width="15.140625" style="14" bestFit="1" customWidth="1"/>
    <col min="1362" max="1363" width="14.5703125" style="14" bestFit="1" customWidth="1"/>
    <col min="1364" max="1364" width="14.140625" style="14" bestFit="1" customWidth="1"/>
    <col min="1365" max="1365" width="17" style="14" bestFit="1" customWidth="1"/>
    <col min="1366" max="1366" width="14.140625" style="14" bestFit="1" customWidth="1"/>
    <col min="1367" max="1367" width="11.140625" style="14" bestFit="1" customWidth="1"/>
    <col min="1368" max="1368" width="17" style="14" bestFit="1" customWidth="1"/>
    <col min="1369" max="1369" width="14.5703125" style="14" bestFit="1" customWidth="1"/>
    <col min="1370" max="1370" width="11.140625" style="14" bestFit="1" customWidth="1"/>
    <col min="1371" max="1371" width="9" style="14"/>
    <col min="1372" max="1372" width="11.140625" style="14" bestFit="1" customWidth="1"/>
    <col min="1373" max="1373" width="14.5703125" style="14" bestFit="1" customWidth="1"/>
    <col min="1374" max="1374" width="11.140625" style="14" bestFit="1" customWidth="1"/>
    <col min="1375" max="1375" width="9" style="14"/>
    <col min="1376" max="1376" width="13.140625" style="14" bestFit="1" customWidth="1"/>
    <col min="1377" max="1377" width="15.140625" style="14" bestFit="1" customWidth="1"/>
    <col min="1378" max="1379" width="14.5703125" style="14" bestFit="1" customWidth="1"/>
    <col min="1380" max="1380" width="14.140625" style="14" bestFit="1" customWidth="1"/>
    <col min="1381" max="1381" width="17" style="14" bestFit="1" customWidth="1"/>
    <col min="1382" max="1382" width="14.140625" style="14" bestFit="1" customWidth="1"/>
    <col min="1383" max="1383" width="11.140625" style="14" bestFit="1" customWidth="1"/>
    <col min="1384" max="1384" width="17" style="14" bestFit="1" customWidth="1"/>
    <col min="1385" max="1385" width="14.5703125" style="14" bestFit="1" customWidth="1"/>
    <col min="1386" max="1386" width="11.140625" style="14" bestFit="1" customWidth="1"/>
    <col min="1387" max="1387" width="9" style="14"/>
    <col min="1388" max="1388" width="11.140625" style="14" bestFit="1" customWidth="1"/>
    <col min="1389" max="1389" width="14.5703125" style="14" bestFit="1" customWidth="1"/>
    <col min="1390" max="1390" width="11.140625" style="14" bestFit="1" customWidth="1"/>
    <col min="1391" max="1391" width="9" style="14"/>
    <col min="1392" max="1392" width="13.140625" style="14" bestFit="1" customWidth="1"/>
    <col min="1393" max="1393" width="15.140625" style="14" bestFit="1" customWidth="1"/>
    <col min="1394" max="1395" width="14.5703125" style="14" bestFit="1" customWidth="1"/>
    <col min="1396" max="1396" width="14.140625" style="14" bestFit="1" customWidth="1"/>
    <col min="1397" max="1397" width="17" style="14" bestFit="1" customWidth="1"/>
    <col min="1398" max="1398" width="14.140625" style="14" bestFit="1" customWidth="1"/>
    <col min="1399" max="1399" width="11.140625" style="14" bestFit="1" customWidth="1"/>
    <col min="1400" max="1400" width="17" style="14" bestFit="1" customWidth="1"/>
    <col min="1401" max="1401" width="14.5703125" style="14" bestFit="1" customWidth="1"/>
    <col min="1402" max="1402" width="11.140625" style="14" bestFit="1" customWidth="1"/>
    <col min="1403" max="1403" width="9" style="14"/>
    <col min="1404" max="1404" width="11.140625" style="14" bestFit="1" customWidth="1"/>
    <col min="1405" max="1405" width="14.5703125" style="14" bestFit="1" customWidth="1"/>
    <col min="1406" max="1406" width="11.140625" style="14" bestFit="1" customWidth="1"/>
    <col min="1407" max="1407" width="9" style="14"/>
    <col min="1408" max="1408" width="13.140625" style="14" bestFit="1" customWidth="1"/>
    <col min="1409" max="1409" width="15.140625" style="14" bestFit="1" customWidth="1"/>
    <col min="1410" max="1411" width="14.5703125" style="14" bestFit="1" customWidth="1"/>
    <col min="1412" max="1412" width="14.140625" style="14" bestFit="1" customWidth="1"/>
    <col min="1413" max="1413" width="17" style="14" bestFit="1" customWidth="1"/>
    <col min="1414" max="1414" width="14.140625" style="14" bestFit="1" customWidth="1"/>
    <col min="1415" max="1415" width="11.140625" style="14" bestFit="1" customWidth="1"/>
    <col min="1416" max="1416" width="17" style="14" bestFit="1" customWidth="1"/>
    <col min="1417" max="1417" width="14.5703125" style="14" bestFit="1" customWidth="1"/>
    <col min="1418" max="1418" width="11.140625" style="14" bestFit="1" customWidth="1"/>
    <col min="1419" max="1419" width="9" style="14"/>
    <col min="1420" max="1420" width="11.140625" style="14" bestFit="1" customWidth="1"/>
    <col min="1421" max="1421" width="14.5703125" style="14" bestFit="1" customWidth="1"/>
    <col min="1422" max="1422" width="11.140625" style="14" bestFit="1" customWidth="1"/>
    <col min="1423" max="1423" width="9" style="14"/>
    <col min="1424" max="1424" width="13.140625" style="14" bestFit="1" customWidth="1"/>
    <col min="1425" max="1425" width="15.140625" style="14" bestFit="1" customWidth="1"/>
    <col min="1426" max="1427" width="14.5703125" style="14" bestFit="1" customWidth="1"/>
    <col min="1428" max="1428" width="14.140625" style="14" bestFit="1" customWidth="1"/>
    <col min="1429" max="1429" width="17" style="14" bestFit="1" customWidth="1"/>
    <col min="1430" max="1430" width="14.140625" style="14" bestFit="1" customWidth="1"/>
    <col min="1431" max="1431" width="11.140625" style="14" bestFit="1" customWidth="1"/>
    <col min="1432" max="1432" width="17" style="14" bestFit="1" customWidth="1"/>
    <col min="1433" max="1433" width="14.5703125" style="14" bestFit="1" customWidth="1"/>
    <col min="1434" max="1434" width="11.140625" style="14" bestFit="1" customWidth="1"/>
    <col min="1435" max="1435" width="9" style="14"/>
    <col min="1436" max="1436" width="11.140625" style="14" bestFit="1" customWidth="1"/>
    <col min="1437" max="1437" width="14.5703125" style="14" bestFit="1" customWidth="1"/>
    <col min="1438" max="1438" width="11.140625" style="14" bestFit="1" customWidth="1"/>
    <col min="1439" max="1439" width="9" style="14"/>
    <col min="1440" max="1440" width="13.140625" style="14" bestFit="1" customWidth="1"/>
    <col min="1441" max="1441" width="15.140625" style="14" bestFit="1" customWidth="1"/>
    <col min="1442" max="1443" width="14.5703125" style="14" bestFit="1" customWidth="1"/>
    <col min="1444" max="1444" width="14.140625" style="14" bestFit="1" customWidth="1"/>
    <col min="1445" max="1445" width="17" style="14" bestFit="1" customWidth="1"/>
    <col min="1446" max="1446" width="14.140625" style="14" bestFit="1" customWidth="1"/>
    <col min="1447" max="1447" width="11.140625" style="14" bestFit="1" customWidth="1"/>
    <col min="1448" max="1448" width="17" style="14" bestFit="1" customWidth="1"/>
    <col min="1449" max="1449" width="14.5703125" style="14" bestFit="1" customWidth="1"/>
    <col min="1450" max="1450" width="11.140625" style="14" bestFit="1" customWidth="1"/>
    <col min="1451" max="1451" width="9" style="14"/>
    <col min="1452" max="1452" width="11.140625" style="14" bestFit="1" customWidth="1"/>
    <col min="1453" max="1453" width="14.5703125" style="14" bestFit="1" customWidth="1"/>
    <col min="1454" max="1454" width="11.140625" style="14" bestFit="1" customWidth="1"/>
    <col min="1455" max="1455" width="9" style="14"/>
    <col min="1456" max="1456" width="13.140625" style="14" bestFit="1" customWidth="1"/>
    <col min="1457" max="1457" width="15.140625" style="14" bestFit="1" customWidth="1"/>
    <col min="1458" max="1459" width="14.5703125" style="14" bestFit="1" customWidth="1"/>
    <col min="1460" max="1460" width="14.140625" style="14" bestFit="1" customWidth="1"/>
    <col min="1461" max="1461" width="17" style="14" bestFit="1" customWidth="1"/>
    <col min="1462" max="1462" width="14.140625" style="14" bestFit="1" customWidth="1"/>
    <col min="1463" max="1463" width="11.140625" style="14" bestFit="1" customWidth="1"/>
    <col min="1464" max="1464" width="17" style="14" bestFit="1" customWidth="1"/>
    <col min="1465" max="1465" width="14.5703125" style="14" bestFit="1" customWidth="1"/>
    <col min="1466" max="1466" width="11.140625" style="14" bestFit="1" customWidth="1"/>
    <col min="1467" max="1467" width="9" style="14"/>
    <col min="1468" max="1468" width="11.140625" style="14" bestFit="1" customWidth="1"/>
    <col min="1469" max="1469" width="14.5703125" style="14" bestFit="1" customWidth="1"/>
    <col min="1470" max="1470" width="11.140625" style="14" bestFit="1" customWidth="1"/>
    <col min="1471" max="1471" width="9" style="14"/>
    <col min="1472" max="1472" width="13.140625" style="14" bestFit="1" customWidth="1"/>
    <col min="1473" max="1473" width="15.140625" style="14" bestFit="1" customWidth="1"/>
    <col min="1474" max="1475" width="14.5703125" style="14" bestFit="1" customWidth="1"/>
    <col min="1476" max="1476" width="14.140625" style="14" bestFit="1" customWidth="1"/>
    <col min="1477" max="1477" width="17" style="14" bestFit="1" customWidth="1"/>
    <col min="1478" max="1478" width="14.140625" style="14" bestFit="1" customWidth="1"/>
    <col min="1479" max="1479" width="11.140625" style="14" bestFit="1" customWidth="1"/>
    <col min="1480" max="1480" width="17" style="14" bestFit="1" customWidth="1"/>
    <col min="1481" max="1481" width="14.5703125" style="14" bestFit="1" customWidth="1"/>
    <col min="1482" max="1482" width="11.140625" style="14" bestFit="1" customWidth="1"/>
    <col min="1483" max="1483" width="9" style="14"/>
    <col min="1484" max="1484" width="11.140625" style="14" bestFit="1" customWidth="1"/>
    <col min="1485" max="1485" width="14.5703125" style="14" bestFit="1" customWidth="1"/>
    <col min="1486" max="1486" width="11.140625" style="14" bestFit="1" customWidth="1"/>
    <col min="1487" max="1487" width="9" style="14"/>
    <col min="1488" max="1488" width="13.140625" style="14" bestFit="1" customWidth="1"/>
    <col min="1489" max="1489" width="15.140625" style="14" bestFit="1" customWidth="1"/>
    <col min="1490" max="1491" width="14.5703125" style="14" bestFit="1" customWidth="1"/>
    <col min="1492" max="1492" width="14.140625" style="14" bestFit="1" customWidth="1"/>
    <col min="1493" max="1493" width="17" style="14" bestFit="1" customWidth="1"/>
    <col min="1494" max="1494" width="14.140625" style="14" bestFit="1" customWidth="1"/>
    <col min="1495" max="1495" width="11.140625" style="14" bestFit="1" customWidth="1"/>
    <col min="1496" max="1496" width="17" style="14" bestFit="1" customWidth="1"/>
    <col min="1497" max="1497" width="14.5703125" style="14" bestFit="1" customWidth="1"/>
    <col min="1498" max="1498" width="11.140625" style="14" bestFit="1" customWidth="1"/>
    <col min="1499" max="1499" width="9" style="14"/>
    <col min="1500" max="1500" width="11.140625" style="14" bestFit="1" customWidth="1"/>
    <col min="1501" max="1501" width="14.5703125" style="14" bestFit="1" customWidth="1"/>
    <col min="1502" max="1502" width="11.140625" style="14" bestFit="1" customWidth="1"/>
    <col min="1503" max="1503" width="9" style="14"/>
    <col min="1504" max="1504" width="13.140625" style="14" bestFit="1" customWidth="1"/>
    <col min="1505" max="1505" width="15.140625" style="14" bestFit="1" customWidth="1"/>
    <col min="1506" max="1507" width="14.5703125" style="14" bestFit="1" customWidth="1"/>
    <col min="1508" max="1508" width="14.140625" style="14" bestFit="1" customWidth="1"/>
    <col min="1509" max="1509" width="17" style="14" bestFit="1" customWidth="1"/>
    <col min="1510" max="1510" width="14.140625" style="14" bestFit="1" customWidth="1"/>
    <col min="1511" max="1511" width="11.140625" style="14" bestFit="1" customWidth="1"/>
    <col min="1512" max="1512" width="17" style="14" bestFit="1" customWidth="1"/>
    <col min="1513" max="1513" width="14.5703125" style="14" bestFit="1" customWidth="1"/>
    <col min="1514" max="1514" width="11.140625" style="14" bestFit="1" customWidth="1"/>
    <col min="1515" max="1515" width="9" style="14"/>
    <col min="1516" max="1516" width="11.140625" style="14" bestFit="1" customWidth="1"/>
    <col min="1517" max="1517" width="14.5703125" style="14" bestFit="1" customWidth="1"/>
    <col min="1518" max="1518" width="11.140625" style="14" bestFit="1" customWidth="1"/>
    <col min="1519" max="1519" width="9" style="14"/>
    <col min="1520" max="1520" width="13.140625" style="14" bestFit="1" customWidth="1"/>
    <col min="1521" max="1521" width="15.140625" style="14" bestFit="1" customWidth="1"/>
    <col min="1522" max="1523" width="14.5703125" style="14" bestFit="1" customWidth="1"/>
    <col min="1524" max="1524" width="14.140625" style="14" bestFit="1" customWidth="1"/>
    <col min="1525" max="1525" width="17" style="14" bestFit="1" customWidth="1"/>
    <col min="1526" max="1526" width="14.140625" style="14" bestFit="1" customWidth="1"/>
    <col min="1527" max="1527" width="11.140625" style="14" bestFit="1" customWidth="1"/>
    <col min="1528" max="1528" width="17" style="14" bestFit="1" customWidth="1"/>
    <col min="1529" max="1529" width="14.5703125" style="14" bestFit="1" customWidth="1"/>
    <col min="1530" max="1530" width="11.140625" style="14" bestFit="1" customWidth="1"/>
    <col min="1531" max="1531" width="9" style="14"/>
    <col min="1532" max="1532" width="9.140625" style="14" customWidth="1"/>
    <col min="1533" max="1533" width="0" style="14" hidden="1" customWidth="1"/>
    <col min="1534" max="1535" width="10.42578125" style="14" bestFit="1" customWidth="1"/>
    <col min="1536" max="1536" width="8.42578125" style="14" bestFit="1" customWidth="1"/>
    <col min="1537" max="1537" width="14.5703125" style="14" customWidth="1"/>
    <col min="1538" max="1538" width="14.140625" style="14" bestFit="1" customWidth="1"/>
    <col min="1539" max="1539" width="10.5703125" style="14" customWidth="1"/>
    <col min="1540" max="1540" width="11.85546875" style="14" customWidth="1"/>
    <col min="1541" max="1541" width="15.42578125" style="14" bestFit="1" customWidth="1"/>
    <col min="1542" max="1542" width="15.140625" style="14" bestFit="1" customWidth="1"/>
    <col min="1543" max="1543" width="11.42578125" style="14" bestFit="1" customWidth="1"/>
    <col min="1544" max="1544" width="9.42578125" style="14" bestFit="1" customWidth="1"/>
    <col min="1545" max="1545" width="13.5703125" style="14" customWidth="1"/>
    <col min="1546" max="1547" width="8.42578125" style="14" bestFit="1" customWidth="1"/>
    <col min="1548" max="1548" width="10.42578125" style="14" bestFit="1" customWidth="1"/>
    <col min="1549" max="1549" width="14.140625" style="14" customWidth="1"/>
    <col min="1550" max="1550" width="9" style="14"/>
    <col min="1551" max="1551" width="14.140625" style="14" bestFit="1" customWidth="1"/>
    <col min="1552" max="1611" width="9" style="14"/>
    <col min="1612" max="1612" width="11.140625" style="14" bestFit="1" customWidth="1"/>
    <col min="1613" max="1613" width="14.5703125" style="14" bestFit="1" customWidth="1"/>
    <col min="1614" max="1614" width="11.140625" style="14" bestFit="1" customWidth="1"/>
    <col min="1615" max="1615" width="9" style="14"/>
    <col min="1616" max="1616" width="13.140625" style="14" bestFit="1" customWidth="1"/>
    <col min="1617" max="1617" width="15.140625" style="14" bestFit="1" customWidth="1"/>
    <col min="1618" max="1619" width="14.5703125" style="14" bestFit="1" customWidth="1"/>
    <col min="1620" max="1620" width="14.140625" style="14" bestFit="1" customWidth="1"/>
    <col min="1621" max="1621" width="17" style="14" bestFit="1" customWidth="1"/>
    <col min="1622" max="1622" width="14.140625" style="14" bestFit="1" customWidth="1"/>
    <col min="1623" max="1623" width="11.140625" style="14" bestFit="1" customWidth="1"/>
    <col min="1624" max="1624" width="17" style="14" bestFit="1" customWidth="1"/>
    <col min="1625" max="1625" width="14.5703125" style="14" bestFit="1" customWidth="1"/>
    <col min="1626" max="1626" width="11.140625" style="14" bestFit="1" customWidth="1"/>
    <col min="1627" max="1627" width="9" style="14"/>
    <col min="1628" max="1628" width="11.140625" style="14" bestFit="1" customWidth="1"/>
    <col min="1629" max="1629" width="14.5703125" style="14" bestFit="1" customWidth="1"/>
    <col min="1630" max="1630" width="11.140625" style="14" bestFit="1" customWidth="1"/>
    <col min="1631" max="1631" width="9" style="14"/>
    <col min="1632" max="1632" width="13.140625" style="14" bestFit="1" customWidth="1"/>
    <col min="1633" max="1633" width="15.140625" style="14" bestFit="1" customWidth="1"/>
    <col min="1634" max="1635" width="14.5703125" style="14" bestFit="1" customWidth="1"/>
    <col min="1636" max="1636" width="14.140625" style="14" bestFit="1" customWidth="1"/>
    <col min="1637" max="1637" width="17" style="14" bestFit="1" customWidth="1"/>
    <col min="1638" max="1638" width="14.140625" style="14" bestFit="1" customWidth="1"/>
    <col min="1639" max="1639" width="11.140625" style="14" bestFit="1" customWidth="1"/>
    <col min="1640" max="1640" width="17" style="14" bestFit="1" customWidth="1"/>
    <col min="1641" max="1641" width="14.5703125" style="14" bestFit="1" customWidth="1"/>
    <col min="1642" max="1642" width="11.140625" style="14" bestFit="1" customWidth="1"/>
    <col min="1643" max="1643" width="9" style="14"/>
    <col min="1644" max="1644" width="11.140625" style="14" bestFit="1" customWidth="1"/>
    <col min="1645" max="1645" width="14.5703125" style="14" bestFit="1" customWidth="1"/>
    <col min="1646" max="1646" width="11.140625" style="14" bestFit="1" customWidth="1"/>
    <col min="1647" max="1647" width="9" style="14"/>
    <col min="1648" max="1648" width="13.140625" style="14" bestFit="1" customWidth="1"/>
    <col min="1649" max="1649" width="15.140625" style="14" bestFit="1" customWidth="1"/>
    <col min="1650" max="1651" width="14.5703125" style="14" bestFit="1" customWidth="1"/>
    <col min="1652" max="1652" width="14.140625" style="14" bestFit="1" customWidth="1"/>
    <col min="1653" max="1653" width="17" style="14" bestFit="1" customWidth="1"/>
    <col min="1654" max="1654" width="14.140625" style="14" bestFit="1" customWidth="1"/>
    <col min="1655" max="1655" width="11.140625" style="14" bestFit="1" customWidth="1"/>
    <col min="1656" max="1656" width="17" style="14" bestFit="1" customWidth="1"/>
    <col min="1657" max="1657" width="14.5703125" style="14" bestFit="1" customWidth="1"/>
    <col min="1658" max="1658" width="11.140625" style="14" bestFit="1" customWidth="1"/>
    <col min="1659" max="1659" width="9" style="14"/>
    <col min="1660" max="1660" width="11.140625" style="14" bestFit="1" customWidth="1"/>
    <col min="1661" max="1661" width="14.5703125" style="14" bestFit="1" customWidth="1"/>
    <col min="1662" max="1662" width="11.140625" style="14" bestFit="1" customWidth="1"/>
    <col min="1663" max="1663" width="9" style="14"/>
    <col min="1664" max="1664" width="13.140625" style="14" bestFit="1" customWidth="1"/>
    <col min="1665" max="1665" width="15.140625" style="14" bestFit="1" customWidth="1"/>
    <col min="1666" max="1667" width="14.5703125" style="14" bestFit="1" customWidth="1"/>
    <col min="1668" max="1668" width="14.140625" style="14" bestFit="1" customWidth="1"/>
    <col min="1669" max="1669" width="17" style="14" bestFit="1" customWidth="1"/>
    <col min="1670" max="1670" width="14.140625" style="14" bestFit="1" customWidth="1"/>
    <col min="1671" max="1671" width="11.140625" style="14" bestFit="1" customWidth="1"/>
    <col min="1672" max="1672" width="17" style="14" bestFit="1" customWidth="1"/>
    <col min="1673" max="1673" width="14.5703125" style="14" bestFit="1" customWidth="1"/>
    <col min="1674" max="1674" width="11.140625" style="14" bestFit="1" customWidth="1"/>
    <col min="1675" max="1675" width="9" style="14"/>
    <col min="1676" max="1676" width="11.140625" style="14" bestFit="1" customWidth="1"/>
    <col min="1677" max="1677" width="14.5703125" style="14" bestFit="1" customWidth="1"/>
    <col min="1678" max="1678" width="11.140625" style="14" bestFit="1" customWidth="1"/>
    <col min="1679" max="1679" width="9" style="14"/>
    <col min="1680" max="1680" width="13.140625" style="14" bestFit="1" customWidth="1"/>
    <col min="1681" max="1681" width="15.140625" style="14" bestFit="1" customWidth="1"/>
    <col min="1682" max="1683" width="14.5703125" style="14" bestFit="1" customWidth="1"/>
    <col min="1684" max="1684" width="14.140625" style="14" bestFit="1" customWidth="1"/>
    <col min="1685" max="1685" width="17" style="14" bestFit="1" customWidth="1"/>
    <col min="1686" max="1686" width="14.140625" style="14" bestFit="1" customWidth="1"/>
    <col min="1687" max="1687" width="11.140625" style="14" bestFit="1" customWidth="1"/>
    <col min="1688" max="1688" width="17" style="14" bestFit="1" customWidth="1"/>
    <col min="1689" max="1689" width="14.5703125" style="14" bestFit="1" customWidth="1"/>
    <col min="1690" max="1690" width="11.140625" style="14" bestFit="1" customWidth="1"/>
    <col min="1691" max="1691" width="9" style="14"/>
    <col min="1692" max="1692" width="11.140625" style="14" bestFit="1" customWidth="1"/>
    <col min="1693" max="1693" width="14.5703125" style="14" bestFit="1" customWidth="1"/>
    <col min="1694" max="1694" width="11.140625" style="14" bestFit="1" customWidth="1"/>
    <col min="1695" max="1695" width="9" style="14"/>
    <col min="1696" max="1696" width="13.140625" style="14" bestFit="1" customWidth="1"/>
    <col min="1697" max="1697" width="15.140625" style="14" bestFit="1" customWidth="1"/>
    <col min="1698" max="1699" width="14.5703125" style="14" bestFit="1" customWidth="1"/>
    <col min="1700" max="1700" width="14.140625" style="14" bestFit="1" customWidth="1"/>
    <col min="1701" max="1701" width="17" style="14" bestFit="1" customWidth="1"/>
    <col min="1702" max="1702" width="14.140625" style="14" bestFit="1" customWidth="1"/>
    <col min="1703" max="1703" width="11.140625" style="14" bestFit="1" customWidth="1"/>
    <col min="1704" max="1704" width="17" style="14" bestFit="1" customWidth="1"/>
    <col min="1705" max="1705" width="14.5703125" style="14" bestFit="1" customWidth="1"/>
    <col min="1706" max="1706" width="11.140625" style="14" bestFit="1" customWidth="1"/>
    <col min="1707" max="1707" width="9" style="14"/>
    <col min="1708" max="1708" width="11.140625" style="14" bestFit="1" customWidth="1"/>
    <col min="1709" max="1709" width="14.5703125" style="14" bestFit="1" customWidth="1"/>
    <col min="1710" max="1710" width="11.140625" style="14" bestFit="1" customWidth="1"/>
    <col min="1711" max="1711" width="9" style="14"/>
    <col min="1712" max="1712" width="13.140625" style="14" bestFit="1" customWidth="1"/>
    <col min="1713" max="1713" width="15.140625" style="14" bestFit="1" customWidth="1"/>
    <col min="1714" max="1715" width="14.5703125" style="14" bestFit="1" customWidth="1"/>
    <col min="1716" max="1716" width="14.140625" style="14" bestFit="1" customWidth="1"/>
    <col min="1717" max="1717" width="17" style="14" bestFit="1" customWidth="1"/>
    <col min="1718" max="1718" width="14.140625" style="14" bestFit="1" customWidth="1"/>
    <col min="1719" max="1719" width="11.140625" style="14" bestFit="1" customWidth="1"/>
    <col min="1720" max="1720" width="17" style="14" bestFit="1" customWidth="1"/>
    <col min="1721" max="1721" width="14.5703125" style="14" bestFit="1" customWidth="1"/>
    <col min="1722" max="1722" width="11.140625" style="14" bestFit="1" customWidth="1"/>
    <col min="1723" max="1723" width="9" style="14"/>
    <col min="1724" max="1724" width="11.140625" style="14" bestFit="1" customWidth="1"/>
    <col min="1725" max="1725" width="14.5703125" style="14" bestFit="1" customWidth="1"/>
    <col min="1726" max="1726" width="11.140625" style="14" bestFit="1" customWidth="1"/>
    <col min="1727" max="1727" width="9" style="14"/>
    <col min="1728" max="1728" width="13.140625" style="14" bestFit="1" customWidth="1"/>
    <col min="1729" max="1729" width="15.140625" style="14" bestFit="1" customWidth="1"/>
    <col min="1730" max="1731" width="14.5703125" style="14" bestFit="1" customWidth="1"/>
    <col min="1732" max="1732" width="14.140625" style="14" bestFit="1" customWidth="1"/>
    <col min="1733" max="1733" width="17" style="14" bestFit="1" customWidth="1"/>
    <col min="1734" max="1734" width="14.140625" style="14" bestFit="1" customWidth="1"/>
    <col min="1735" max="1735" width="11.140625" style="14" bestFit="1" customWidth="1"/>
    <col min="1736" max="1736" width="17" style="14" bestFit="1" customWidth="1"/>
    <col min="1737" max="1737" width="14.5703125" style="14" bestFit="1" customWidth="1"/>
    <col min="1738" max="1738" width="11.140625" style="14" bestFit="1" customWidth="1"/>
    <col min="1739" max="1739" width="9" style="14"/>
    <col min="1740" max="1740" width="11.140625" style="14" bestFit="1" customWidth="1"/>
    <col min="1741" max="1741" width="14.5703125" style="14" bestFit="1" customWidth="1"/>
    <col min="1742" max="1742" width="11.140625" style="14" bestFit="1" customWidth="1"/>
    <col min="1743" max="1743" width="9" style="14"/>
    <col min="1744" max="1744" width="13.140625" style="14" bestFit="1" customWidth="1"/>
    <col min="1745" max="1745" width="15.140625" style="14" bestFit="1" customWidth="1"/>
    <col min="1746" max="1747" width="14.5703125" style="14" bestFit="1" customWidth="1"/>
    <col min="1748" max="1748" width="14.140625" style="14" bestFit="1" customWidth="1"/>
    <col min="1749" max="1749" width="17" style="14" bestFit="1" customWidth="1"/>
    <col min="1750" max="1750" width="14.140625" style="14" bestFit="1" customWidth="1"/>
    <col min="1751" max="1751" width="11.140625" style="14" bestFit="1" customWidth="1"/>
    <col min="1752" max="1752" width="17" style="14" bestFit="1" customWidth="1"/>
    <col min="1753" max="1753" width="14.5703125" style="14" bestFit="1" customWidth="1"/>
    <col min="1754" max="1754" width="11.140625" style="14" bestFit="1" customWidth="1"/>
    <col min="1755" max="1755" width="9" style="14"/>
    <col min="1756" max="1756" width="11.140625" style="14" bestFit="1" customWidth="1"/>
    <col min="1757" max="1757" width="14.5703125" style="14" bestFit="1" customWidth="1"/>
    <col min="1758" max="1758" width="11.140625" style="14" bestFit="1" customWidth="1"/>
    <col min="1759" max="1759" width="9" style="14"/>
    <col min="1760" max="1760" width="13.140625" style="14" bestFit="1" customWidth="1"/>
    <col min="1761" max="1761" width="15.140625" style="14" bestFit="1" customWidth="1"/>
    <col min="1762" max="1763" width="14.5703125" style="14" bestFit="1" customWidth="1"/>
    <col min="1764" max="1764" width="14.140625" style="14" bestFit="1" customWidth="1"/>
    <col min="1765" max="1765" width="17" style="14" bestFit="1" customWidth="1"/>
    <col min="1766" max="1766" width="14.140625" style="14" bestFit="1" customWidth="1"/>
    <col min="1767" max="1767" width="11.140625" style="14" bestFit="1" customWidth="1"/>
    <col min="1768" max="1768" width="17" style="14" bestFit="1" customWidth="1"/>
    <col min="1769" max="1769" width="14.5703125" style="14" bestFit="1" customWidth="1"/>
    <col min="1770" max="1770" width="11.140625" style="14" bestFit="1" customWidth="1"/>
    <col min="1771" max="1771" width="9" style="14"/>
    <col min="1772" max="1772" width="11.140625" style="14" bestFit="1" customWidth="1"/>
    <col min="1773" max="1773" width="14.5703125" style="14" bestFit="1" customWidth="1"/>
    <col min="1774" max="1774" width="11.140625" style="14" bestFit="1" customWidth="1"/>
    <col min="1775" max="1775" width="9" style="14"/>
    <col min="1776" max="1776" width="13.140625" style="14" bestFit="1" customWidth="1"/>
    <col min="1777" max="1777" width="15.140625" style="14" bestFit="1" customWidth="1"/>
    <col min="1778" max="1779" width="14.5703125" style="14" bestFit="1" customWidth="1"/>
    <col min="1780" max="1780" width="14.140625" style="14" bestFit="1" customWidth="1"/>
    <col min="1781" max="1781" width="17" style="14" bestFit="1" customWidth="1"/>
    <col min="1782" max="1782" width="14.140625" style="14" bestFit="1" customWidth="1"/>
    <col min="1783" max="1783" width="11.140625" style="14" bestFit="1" customWidth="1"/>
    <col min="1784" max="1784" width="17" style="14" bestFit="1" customWidth="1"/>
    <col min="1785" max="1785" width="14.5703125" style="14" bestFit="1" customWidth="1"/>
    <col min="1786" max="1786" width="11.140625" style="14" bestFit="1" customWidth="1"/>
    <col min="1787" max="1787" width="9" style="14"/>
    <col min="1788" max="1788" width="9.140625" style="14" customWidth="1"/>
    <col min="1789" max="1789" width="0" style="14" hidden="1" customWidth="1"/>
    <col min="1790" max="1791" width="10.42578125" style="14" bestFit="1" customWidth="1"/>
    <col min="1792" max="1792" width="8.42578125" style="14" bestFit="1" customWidth="1"/>
    <col min="1793" max="1793" width="14.5703125" style="14" customWidth="1"/>
    <col min="1794" max="1794" width="14.140625" style="14" bestFit="1" customWidth="1"/>
    <col min="1795" max="1795" width="10.5703125" style="14" customWidth="1"/>
    <col min="1796" max="1796" width="11.85546875" style="14" customWidth="1"/>
    <col min="1797" max="1797" width="15.42578125" style="14" bestFit="1" customWidth="1"/>
    <col min="1798" max="1798" width="15.140625" style="14" bestFit="1" customWidth="1"/>
    <col min="1799" max="1799" width="11.42578125" style="14" bestFit="1" customWidth="1"/>
    <col min="1800" max="1800" width="9.42578125" style="14" bestFit="1" customWidth="1"/>
    <col min="1801" max="1801" width="13.5703125" style="14" customWidth="1"/>
    <col min="1802" max="1803" width="8.42578125" style="14" bestFit="1" customWidth="1"/>
    <col min="1804" max="1804" width="10.42578125" style="14" bestFit="1" customWidth="1"/>
    <col min="1805" max="1805" width="14.140625" style="14" customWidth="1"/>
    <col min="1806" max="1806" width="9" style="14"/>
    <col min="1807" max="1807" width="14.140625" style="14" bestFit="1" customWidth="1"/>
    <col min="1808" max="1867" width="9" style="14"/>
    <col min="1868" max="1868" width="11.140625" style="14" bestFit="1" customWidth="1"/>
    <col min="1869" max="1869" width="14.5703125" style="14" bestFit="1" customWidth="1"/>
    <col min="1870" max="1870" width="11.140625" style="14" bestFit="1" customWidth="1"/>
    <col min="1871" max="1871" width="9" style="14"/>
    <col min="1872" max="1872" width="13.140625" style="14" bestFit="1" customWidth="1"/>
    <col min="1873" max="1873" width="15.140625" style="14" bestFit="1" customWidth="1"/>
    <col min="1874" max="1875" width="14.5703125" style="14" bestFit="1" customWidth="1"/>
    <col min="1876" max="1876" width="14.140625" style="14" bestFit="1" customWidth="1"/>
    <col min="1877" max="1877" width="17" style="14" bestFit="1" customWidth="1"/>
    <col min="1878" max="1878" width="14.140625" style="14" bestFit="1" customWidth="1"/>
    <col min="1879" max="1879" width="11.140625" style="14" bestFit="1" customWidth="1"/>
    <col min="1880" max="1880" width="17" style="14" bestFit="1" customWidth="1"/>
    <col min="1881" max="1881" width="14.5703125" style="14" bestFit="1" customWidth="1"/>
    <col min="1882" max="1882" width="11.140625" style="14" bestFit="1" customWidth="1"/>
    <col min="1883" max="1883" width="9" style="14"/>
    <col min="1884" max="1884" width="11.140625" style="14" bestFit="1" customWidth="1"/>
    <col min="1885" max="1885" width="14.5703125" style="14" bestFit="1" customWidth="1"/>
    <col min="1886" max="1886" width="11.140625" style="14" bestFit="1" customWidth="1"/>
    <col min="1887" max="1887" width="9" style="14"/>
    <col min="1888" max="1888" width="13.140625" style="14" bestFit="1" customWidth="1"/>
    <col min="1889" max="1889" width="15.140625" style="14" bestFit="1" customWidth="1"/>
    <col min="1890" max="1891" width="14.5703125" style="14" bestFit="1" customWidth="1"/>
    <col min="1892" max="1892" width="14.140625" style="14" bestFit="1" customWidth="1"/>
    <col min="1893" max="1893" width="17" style="14" bestFit="1" customWidth="1"/>
    <col min="1894" max="1894" width="14.140625" style="14" bestFit="1" customWidth="1"/>
    <col min="1895" max="1895" width="11.140625" style="14" bestFit="1" customWidth="1"/>
    <col min="1896" max="1896" width="17" style="14" bestFit="1" customWidth="1"/>
    <col min="1897" max="1897" width="14.5703125" style="14" bestFit="1" customWidth="1"/>
    <col min="1898" max="1898" width="11.140625" style="14" bestFit="1" customWidth="1"/>
    <col min="1899" max="1899" width="9" style="14"/>
    <col min="1900" max="1900" width="11.140625" style="14" bestFit="1" customWidth="1"/>
    <col min="1901" max="1901" width="14.5703125" style="14" bestFit="1" customWidth="1"/>
    <col min="1902" max="1902" width="11.140625" style="14" bestFit="1" customWidth="1"/>
    <col min="1903" max="1903" width="9" style="14"/>
    <col min="1904" max="1904" width="13.140625" style="14" bestFit="1" customWidth="1"/>
    <col min="1905" max="1905" width="15.140625" style="14" bestFit="1" customWidth="1"/>
    <col min="1906" max="1907" width="14.5703125" style="14" bestFit="1" customWidth="1"/>
    <col min="1908" max="1908" width="14.140625" style="14" bestFit="1" customWidth="1"/>
    <col min="1909" max="1909" width="17" style="14" bestFit="1" customWidth="1"/>
    <col min="1910" max="1910" width="14.140625" style="14" bestFit="1" customWidth="1"/>
    <col min="1911" max="1911" width="11.140625" style="14" bestFit="1" customWidth="1"/>
    <col min="1912" max="1912" width="17" style="14" bestFit="1" customWidth="1"/>
    <col min="1913" max="1913" width="14.5703125" style="14" bestFit="1" customWidth="1"/>
    <col min="1914" max="1914" width="11.140625" style="14" bestFit="1" customWidth="1"/>
    <col min="1915" max="1915" width="9" style="14"/>
    <col min="1916" max="1916" width="11.140625" style="14" bestFit="1" customWidth="1"/>
    <col min="1917" max="1917" width="14.5703125" style="14" bestFit="1" customWidth="1"/>
    <col min="1918" max="1918" width="11.140625" style="14" bestFit="1" customWidth="1"/>
    <col min="1919" max="1919" width="9" style="14"/>
    <col min="1920" max="1920" width="13.140625" style="14" bestFit="1" customWidth="1"/>
    <col min="1921" max="1921" width="15.140625" style="14" bestFit="1" customWidth="1"/>
    <col min="1922" max="1923" width="14.5703125" style="14" bestFit="1" customWidth="1"/>
    <col min="1924" max="1924" width="14.140625" style="14" bestFit="1" customWidth="1"/>
    <col min="1925" max="1925" width="17" style="14" bestFit="1" customWidth="1"/>
    <col min="1926" max="1926" width="14.140625" style="14" bestFit="1" customWidth="1"/>
    <col min="1927" max="1927" width="11.140625" style="14" bestFit="1" customWidth="1"/>
    <col min="1928" max="1928" width="17" style="14" bestFit="1" customWidth="1"/>
    <col min="1929" max="1929" width="14.5703125" style="14" bestFit="1" customWidth="1"/>
    <col min="1930" max="1930" width="11.140625" style="14" bestFit="1" customWidth="1"/>
    <col min="1931" max="1931" width="9" style="14"/>
    <col min="1932" max="1932" width="11.140625" style="14" bestFit="1" customWidth="1"/>
    <col min="1933" max="1933" width="14.5703125" style="14" bestFit="1" customWidth="1"/>
    <col min="1934" max="1934" width="11.140625" style="14" bestFit="1" customWidth="1"/>
    <col min="1935" max="1935" width="9" style="14"/>
    <col min="1936" max="1936" width="13.140625" style="14" bestFit="1" customWidth="1"/>
    <col min="1937" max="1937" width="15.140625" style="14" bestFit="1" customWidth="1"/>
    <col min="1938" max="1939" width="14.5703125" style="14" bestFit="1" customWidth="1"/>
    <col min="1940" max="1940" width="14.140625" style="14" bestFit="1" customWidth="1"/>
    <col min="1941" max="1941" width="17" style="14" bestFit="1" customWidth="1"/>
    <col min="1942" max="1942" width="14.140625" style="14" bestFit="1" customWidth="1"/>
    <col min="1943" max="1943" width="11.140625" style="14" bestFit="1" customWidth="1"/>
    <col min="1944" max="1944" width="17" style="14" bestFit="1" customWidth="1"/>
    <col min="1945" max="1945" width="14.5703125" style="14" bestFit="1" customWidth="1"/>
    <col min="1946" max="1946" width="11.140625" style="14" bestFit="1" customWidth="1"/>
    <col min="1947" max="1947" width="9" style="14"/>
    <col min="1948" max="1948" width="11.140625" style="14" bestFit="1" customWidth="1"/>
    <col min="1949" max="1949" width="14.5703125" style="14" bestFit="1" customWidth="1"/>
    <col min="1950" max="1950" width="11.140625" style="14" bestFit="1" customWidth="1"/>
    <col min="1951" max="1951" width="9" style="14"/>
    <col min="1952" max="1952" width="13.140625" style="14" bestFit="1" customWidth="1"/>
    <col min="1953" max="1953" width="15.140625" style="14" bestFit="1" customWidth="1"/>
    <col min="1954" max="1955" width="14.5703125" style="14" bestFit="1" customWidth="1"/>
    <col min="1956" max="1956" width="14.140625" style="14" bestFit="1" customWidth="1"/>
    <col min="1957" max="1957" width="17" style="14" bestFit="1" customWidth="1"/>
    <col min="1958" max="1958" width="14.140625" style="14" bestFit="1" customWidth="1"/>
    <col min="1959" max="1959" width="11.140625" style="14" bestFit="1" customWidth="1"/>
    <col min="1960" max="1960" width="17" style="14" bestFit="1" customWidth="1"/>
    <col min="1961" max="1961" width="14.5703125" style="14" bestFit="1" customWidth="1"/>
    <col min="1962" max="1962" width="11.140625" style="14" bestFit="1" customWidth="1"/>
    <col min="1963" max="1963" width="9" style="14"/>
    <col min="1964" max="1964" width="11.140625" style="14" bestFit="1" customWidth="1"/>
    <col min="1965" max="1965" width="14.5703125" style="14" bestFit="1" customWidth="1"/>
    <col min="1966" max="1966" width="11.140625" style="14" bestFit="1" customWidth="1"/>
    <col min="1967" max="1967" width="9" style="14"/>
    <col min="1968" max="1968" width="13.140625" style="14" bestFit="1" customWidth="1"/>
    <col min="1969" max="1969" width="15.140625" style="14" bestFit="1" customWidth="1"/>
    <col min="1970" max="1971" width="14.5703125" style="14" bestFit="1" customWidth="1"/>
    <col min="1972" max="1972" width="14.140625" style="14" bestFit="1" customWidth="1"/>
    <col min="1973" max="1973" width="17" style="14" bestFit="1" customWidth="1"/>
    <col min="1974" max="1974" width="14.140625" style="14" bestFit="1" customWidth="1"/>
    <col min="1975" max="1975" width="11.140625" style="14" bestFit="1" customWidth="1"/>
    <col min="1976" max="1976" width="17" style="14" bestFit="1" customWidth="1"/>
    <col min="1977" max="1977" width="14.5703125" style="14" bestFit="1" customWidth="1"/>
    <col min="1978" max="1978" width="11.140625" style="14" bestFit="1" customWidth="1"/>
    <col min="1979" max="1979" width="9" style="14"/>
    <col min="1980" max="1980" width="11.140625" style="14" bestFit="1" customWidth="1"/>
    <col min="1981" max="1981" width="14.5703125" style="14" bestFit="1" customWidth="1"/>
    <col min="1982" max="1982" width="11.140625" style="14" bestFit="1" customWidth="1"/>
    <col min="1983" max="1983" width="9" style="14"/>
    <col min="1984" max="1984" width="13.140625" style="14" bestFit="1" customWidth="1"/>
    <col min="1985" max="1985" width="15.140625" style="14" bestFit="1" customWidth="1"/>
    <col min="1986" max="1987" width="14.5703125" style="14" bestFit="1" customWidth="1"/>
    <col min="1988" max="1988" width="14.140625" style="14" bestFit="1" customWidth="1"/>
    <col min="1989" max="1989" width="17" style="14" bestFit="1" customWidth="1"/>
    <col min="1990" max="1990" width="14.140625" style="14" bestFit="1" customWidth="1"/>
    <col min="1991" max="1991" width="11.140625" style="14" bestFit="1" customWidth="1"/>
    <col min="1992" max="1992" width="17" style="14" bestFit="1" customWidth="1"/>
    <col min="1993" max="1993" width="14.5703125" style="14" bestFit="1" customWidth="1"/>
    <col min="1994" max="1994" width="11.140625" style="14" bestFit="1" customWidth="1"/>
    <col min="1995" max="1995" width="9" style="14"/>
    <col min="1996" max="1996" width="11.140625" style="14" bestFit="1" customWidth="1"/>
    <col min="1997" max="1997" width="14.5703125" style="14" bestFit="1" customWidth="1"/>
    <col min="1998" max="1998" width="11.140625" style="14" bestFit="1" customWidth="1"/>
    <col min="1999" max="1999" width="9" style="14"/>
    <col min="2000" max="2000" width="13.140625" style="14" bestFit="1" customWidth="1"/>
    <col min="2001" max="2001" width="15.140625" style="14" bestFit="1" customWidth="1"/>
    <col min="2002" max="2003" width="14.5703125" style="14" bestFit="1" customWidth="1"/>
    <col min="2004" max="2004" width="14.140625" style="14" bestFit="1" customWidth="1"/>
    <col min="2005" max="2005" width="17" style="14" bestFit="1" customWidth="1"/>
    <col min="2006" max="2006" width="14.140625" style="14" bestFit="1" customWidth="1"/>
    <col min="2007" max="2007" width="11.140625" style="14" bestFit="1" customWidth="1"/>
    <col min="2008" max="2008" width="17" style="14" bestFit="1" customWidth="1"/>
    <col min="2009" max="2009" width="14.5703125" style="14" bestFit="1" customWidth="1"/>
    <col min="2010" max="2010" width="11.140625" style="14" bestFit="1" customWidth="1"/>
    <col min="2011" max="2011" width="9" style="14"/>
    <col min="2012" max="2012" width="11.140625" style="14" bestFit="1" customWidth="1"/>
    <col min="2013" max="2013" width="14.5703125" style="14" bestFit="1" customWidth="1"/>
    <col min="2014" max="2014" width="11.140625" style="14" bestFit="1" customWidth="1"/>
    <col min="2015" max="2015" width="9" style="14"/>
    <col min="2016" max="2016" width="13.140625" style="14" bestFit="1" customWidth="1"/>
    <col min="2017" max="2017" width="15.140625" style="14" bestFit="1" customWidth="1"/>
    <col min="2018" max="2019" width="14.5703125" style="14" bestFit="1" customWidth="1"/>
    <col min="2020" max="2020" width="14.140625" style="14" bestFit="1" customWidth="1"/>
    <col min="2021" max="2021" width="17" style="14" bestFit="1" customWidth="1"/>
    <col min="2022" max="2022" width="14.140625" style="14" bestFit="1" customWidth="1"/>
    <col min="2023" max="2023" width="11.140625" style="14" bestFit="1" customWidth="1"/>
    <col min="2024" max="2024" width="17" style="14" bestFit="1" customWidth="1"/>
    <col min="2025" max="2025" width="14.5703125" style="14" bestFit="1" customWidth="1"/>
    <col min="2026" max="2026" width="11.140625" style="14" bestFit="1" customWidth="1"/>
    <col min="2027" max="2027" width="9" style="14"/>
    <col min="2028" max="2028" width="11.140625" style="14" bestFit="1" customWidth="1"/>
    <col min="2029" max="2029" width="14.5703125" style="14" bestFit="1" customWidth="1"/>
    <col min="2030" max="2030" width="11.140625" style="14" bestFit="1" customWidth="1"/>
    <col min="2031" max="2031" width="9" style="14"/>
    <col min="2032" max="2032" width="13.140625" style="14" bestFit="1" customWidth="1"/>
    <col min="2033" max="2033" width="15.140625" style="14" bestFit="1" customWidth="1"/>
    <col min="2034" max="2035" width="14.5703125" style="14" bestFit="1" customWidth="1"/>
    <col min="2036" max="2036" width="14.140625" style="14" bestFit="1" customWidth="1"/>
    <col min="2037" max="2037" width="17" style="14" bestFit="1" customWidth="1"/>
    <col min="2038" max="2038" width="14.140625" style="14" bestFit="1" customWidth="1"/>
    <col min="2039" max="2039" width="11.140625" style="14" bestFit="1" customWidth="1"/>
    <col min="2040" max="2040" width="17" style="14" bestFit="1" customWidth="1"/>
    <col min="2041" max="2041" width="14.5703125" style="14" bestFit="1" customWidth="1"/>
    <col min="2042" max="2042" width="11.140625" style="14" bestFit="1" customWidth="1"/>
    <col min="2043" max="2043" width="9" style="14"/>
    <col min="2044" max="2044" width="9.140625" style="14" customWidth="1"/>
    <col min="2045" max="2045" width="0" style="14" hidden="1" customWidth="1"/>
    <col min="2046" max="2047" width="10.42578125" style="14" bestFit="1" customWidth="1"/>
    <col min="2048" max="2048" width="8.42578125" style="14" bestFit="1" customWidth="1"/>
    <col min="2049" max="2049" width="14.5703125" style="14" customWidth="1"/>
    <col min="2050" max="2050" width="14.140625" style="14" bestFit="1" customWidth="1"/>
    <col min="2051" max="2051" width="10.5703125" style="14" customWidth="1"/>
    <col min="2052" max="2052" width="11.85546875" style="14" customWidth="1"/>
    <col min="2053" max="2053" width="15.42578125" style="14" bestFit="1" customWidth="1"/>
    <col min="2054" max="2054" width="15.140625" style="14" bestFit="1" customWidth="1"/>
    <col min="2055" max="2055" width="11.42578125" style="14" bestFit="1" customWidth="1"/>
    <col min="2056" max="2056" width="9.42578125" style="14" bestFit="1" customWidth="1"/>
    <col min="2057" max="2057" width="13.5703125" style="14" customWidth="1"/>
    <col min="2058" max="2059" width="8.42578125" style="14" bestFit="1" customWidth="1"/>
    <col min="2060" max="2060" width="10.42578125" style="14" bestFit="1" customWidth="1"/>
    <col min="2061" max="2061" width="14.140625" style="14" customWidth="1"/>
    <col min="2062" max="2062" width="9" style="14"/>
    <col min="2063" max="2063" width="14.140625" style="14" bestFit="1" customWidth="1"/>
    <col min="2064" max="2123" width="9" style="14"/>
    <col min="2124" max="2124" width="11.140625" style="14" bestFit="1" customWidth="1"/>
    <col min="2125" max="2125" width="14.5703125" style="14" bestFit="1" customWidth="1"/>
    <col min="2126" max="2126" width="11.140625" style="14" bestFit="1" customWidth="1"/>
    <col min="2127" max="2127" width="9" style="14"/>
    <col min="2128" max="2128" width="13.140625" style="14" bestFit="1" customWidth="1"/>
    <col min="2129" max="2129" width="15.140625" style="14" bestFit="1" customWidth="1"/>
    <col min="2130" max="2131" width="14.5703125" style="14" bestFit="1" customWidth="1"/>
    <col min="2132" max="2132" width="14.140625" style="14" bestFit="1" customWidth="1"/>
    <col min="2133" max="2133" width="17" style="14" bestFit="1" customWidth="1"/>
    <col min="2134" max="2134" width="14.140625" style="14" bestFit="1" customWidth="1"/>
    <col min="2135" max="2135" width="11.140625" style="14" bestFit="1" customWidth="1"/>
    <col min="2136" max="2136" width="17" style="14" bestFit="1" customWidth="1"/>
    <col min="2137" max="2137" width="14.5703125" style="14" bestFit="1" customWidth="1"/>
    <col min="2138" max="2138" width="11.140625" style="14" bestFit="1" customWidth="1"/>
    <col min="2139" max="2139" width="9" style="14"/>
    <col min="2140" max="2140" width="11.140625" style="14" bestFit="1" customWidth="1"/>
    <col min="2141" max="2141" width="14.5703125" style="14" bestFit="1" customWidth="1"/>
    <col min="2142" max="2142" width="11.140625" style="14" bestFit="1" customWidth="1"/>
    <col min="2143" max="2143" width="9" style="14"/>
    <col min="2144" max="2144" width="13.140625" style="14" bestFit="1" customWidth="1"/>
    <col min="2145" max="2145" width="15.140625" style="14" bestFit="1" customWidth="1"/>
    <col min="2146" max="2147" width="14.5703125" style="14" bestFit="1" customWidth="1"/>
    <col min="2148" max="2148" width="14.140625" style="14" bestFit="1" customWidth="1"/>
    <col min="2149" max="2149" width="17" style="14" bestFit="1" customWidth="1"/>
    <col min="2150" max="2150" width="14.140625" style="14" bestFit="1" customWidth="1"/>
    <col min="2151" max="2151" width="11.140625" style="14" bestFit="1" customWidth="1"/>
    <col min="2152" max="2152" width="17" style="14" bestFit="1" customWidth="1"/>
    <col min="2153" max="2153" width="14.5703125" style="14" bestFit="1" customWidth="1"/>
    <col min="2154" max="2154" width="11.140625" style="14" bestFit="1" customWidth="1"/>
    <col min="2155" max="2155" width="9" style="14"/>
    <col min="2156" max="2156" width="11.140625" style="14" bestFit="1" customWidth="1"/>
    <col min="2157" max="2157" width="14.5703125" style="14" bestFit="1" customWidth="1"/>
    <col min="2158" max="2158" width="11.140625" style="14" bestFit="1" customWidth="1"/>
    <col min="2159" max="2159" width="9" style="14"/>
    <col min="2160" max="2160" width="13.140625" style="14" bestFit="1" customWidth="1"/>
    <col min="2161" max="2161" width="15.140625" style="14" bestFit="1" customWidth="1"/>
    <col min="2162" max="2163" width="14.5703125" style="14" bestFit="1" customWidth="1"/>
    <col min="2164" max="2164" width="14.140625" style="14" bestFit="1" customWidth="1"/>
    <col min="2165" max="2165" width="17" style="14" bestFit="1" customWidth="1"/>
    <col min="2166" max="2166" width="14.140625" style="14" bestFit="1" customWidth="1"/>
    <col min="2167" max="2167" width="11.140625" style="14" bestFit="1" customWidth="1"/>
    <col min="2168" max="2168" width="17" style="14" bestFit="1" customWidth="1"/>
    <col min="2169" max="2169" width="14.5703125" style="14" bestFit="1" customWidth="1"/>
    <col min="2170" max="2170" width="11.140625" style="14" bestFit="1" customWidth="1"/>
    <col min="2171" max="2171" width="9" style="14"/>
    <col min="2172" max="2172" width="11.140625" style="14" bestFit="1" customWidth="1"/>
    <col min="2173" max="2173" width="14.5703125" style="14" bestFit="1" customWidth="1"/>
    <col min="2174" max="2174" width="11.140625" style="14" bestFit="1" customWidth="1"/>
    <col min="2175" max="2175" width="9" style="14"/>
    <col min="2176" max="2176" width="13.140625" style="14" bestFit="1" customWidth="1"/>
    <col min="2177" max="2177" width="15.140625" style="14" bestFit="1" customWidth="1"/>
    <col min="2178" max="2179" width="14.5703125" style="14" bestFit="1" customWidth="1"/>
    <col min="2180" max="2180" width="14.140625" style="14" bestFit="1" customWidth="1"/>
    <col min="2181" max="2181" width="17" style="14" bestFit="1" customWidth="1"/>
    <col min="2182" max="2182" width="14.140625" style="14" bestFit="1" customWidth="1"/>
    <col min="2183" max="2183" width="11.140625" style="14" bestFit="1" customWidth="1"/>
    <col min="2184" max="2184" width="17" style="14" bestFit="1" customWidth="1"/>
    <col min="2185" max="2185" width="14.5703125" style="14" bestFit="1" customWidth="1"/>
    <col min="2186" max="2186" width="11.140625" style="14" bestFit="1" customWidth="1"/>
    <col min="2187" max="2187" width="9" style="14"/>
    <col min="2188" max="2188" width="11.140625" style="14" bestFit="1" customWidth="1"/>
    <col min="2189" max="2189" width="14.5703125" style="14" bestFit="1" customWidth="1"/>
    <col min="2190" max="2190" width="11.140625" style="14" bestFit="1" customWidth="1"/>
    <col min="2191" max="2191" width="9" style="14"/>
    <col min="2192" max="2192" width="13.140625" style="14" bestFit="1" customWidth="1"/>
    <col min="2193" max="2193" width="15.140625" style="14" bestFit="1" customWidth="1"/>
    <col min="2194" max="2195" width="14.5703125" style="14" bestFit="1" customWidth="1"/>
    <col min="2196" max="2196" width="14.140625" style="14" bestFit="1" customWidth="1"/>
    <col min="2197" max="2197" width="17" style="14" bestFit="1" customWidth="1"/>
    <col min="2198" max="2198" width="14.140625" style="14" bestFit="1" customWidth="1"/>
    <col min="2199" max="2199" width="11.140625" style="14" bestFit="1" customWidth="1"/>
    <col min="2200" max="2200" width="17" style="14" bestFit="1" customWidth="1"/>
    <col min="2201" max="2201" width="14.5703125" style="14" bestFit="1" customWidth="1"/>
    <col min="2202" max="2202" width="11.140625" style="14" bestFit="1" customWidth="1"/>
    <col min="2203" max="2203" width="9" style="14"/>
    <col min="2204" max="2204" width="11.140625" style="14" bestFit="1" customWidth="1"/>
    <col min="2205" max="2205" width="14.5703125" style="14" bestFit="1" customWidth="1"/>
    <col min="2206" max="2206" width="11.140625" style="14" bestFit="1" customWidth="1"/>
    <col min="2207" max="2207" width="9" style="14"/>
    <col min="2208" max="2208" width="13.140625" style="14" bestFit="1" customWidth="1"/>
    <col min="2209" max="2209" width="15.140625" style="14" bestFit="1" customWidth="1"/>
    <col min="2210" max="2211" width="14.5703125" style="14" bestFit="1" customWidth="1"/>
    <col min="2212" max="2212" width="14.140625" style="14" bestFit="1" customWidth="1"/>
    <col min="2213" max="2213" width="17" style="14" bestFit="1" customWidth="1"/>
    <col min="2214" max="2214" width="14.140625" style="14" bestFit="1" customWidth="1"/>
    <col min="2215" max="2215" width="11.140625" style="14" bestFit="1" customWidth="1"/>
    <col min="2216" max="2216" width="17" style="14" bestFit="1" customWidth="1"/>
    <col min="2217" max="2217" width="14.5703125" style="14" bestFit="1" customWidth="1"/>
    <col min="2218" max="2218" width="11.140625" style="14" bestFit="1" customWidth="1"/>
    <col min="2219" max="2219" width="9" style="14"/>
    <col min="2220" max="2220" width="11.140625" style="14" bestFit="1" customWidth="1"/>
    <col min="2221" max="2221" width="14.5703125" style="14" bestFit="1" customWidth="1"/>
    <col min="2222" max="2222" width="11.140625" style="14" bestFit="1" customWidth="1"/>
    <col min="2223" max="2223" width="9" style="14"/>
    <col min="2224" max="2224" width="13.140625" style="14" bestFit="1" customWidth="1"/>
    <col min="2225" max="2225" width="15.140625" style="14" bestFit="1" customWidth="1"/>
    <col min="2226" max="2227" width="14.5703125" style="14" bestFit="1" customWidth="1"/>
    <col min="2228" max="2228" width="14.140625" style="14" bestFit="1" customWidth="1"/>
    <col min="2229" max="2229" width="17" style="14" bestFit="1" customWidth="1"/>
    <col min="2230" max="2230" width="14.140625" style="14" bestFit="1" customWidth="1"/>
    <col min="2231" max="2231" width="11.140625" style="14" bestFit="1" customWidth="1"/>
    <col min="2232" max="2232" width="17" style="14" bestFit="1" customWidth="1"/>
    <col min="2233" max="2233" width="14.5703125" style="14" bestFit="1" customWidth="1"/>
    <col min="2234" max="2234" width="11.140625" style="14" bestFit="1" customWidth="1"/>
    <col min="2235" max="2235" width="9" style="14"/>
    <col min="2236" max="2236" width="11.140625" style="14" bestFit="1" customWidth="1"/>
    <col min="2237" max="2237" width="14.5703125" style="14" bestFit="1" customWidth="1"/>
    <col min="2238" max="2238" width="11.140625" style="14" bestFit="1" customWidth="1"/>
    <col min="2239" max="2239" width="9" style="14"/>
    <col min="2240" max="2240" width="13.140625" style="14" bestFit="1" customWidth="1"/>
    <col min="2241" max="2241" width="15.140625" style="14" bestFit="1" customWidth="1"/>
    <col min="2242" max="2243" width="14.5703125" style="14" bestFit="1" customWidth="1"/>
    <col min="2244" max="2244" width="14.140625" style="14" bestFit="1" customWidth="1"/>
    <col min="2245" max="2245" width="17" style="14" bestFit="1" customWidth="1"/>
    <col min="2246" max="2246" width="14.140625" style="14" bestFit="1" customWidth="1"/>
    <col min="2247" max="2247" width="11.140625" style="14" bestFit="1" customWidth="1"/>
    <col min="2248" max="2248" width="17" style="14" bestFit="1" customWidth="1"/>
    <col min="2249" max="2249" width="14.5703125" style="14" bestFit="1" customWidth="1"/>
    <col min="2250" max="2250" width="11.140625" style="14" bestFit="1" customWidth="1"/>
    <col min="2251" max="2251" width="9" style="14"/>
    <col min="2252" max="2252" width="11.140625" style="14" bestFit="1" customWidth="1"/>
    <col min="2253" max="2253" width="14.5703125" style="14" bestFit="1" customWidth="1"/>
    <col min="2254" max="2254" width="11.140625" style="14" bestFit="1" customWidth="1"/>
    <col min="2255" max="2255" width="9" style="14"/>
    <col min="2256" max="2256" width="13.140625" style="14" bestFit="1" customWidth="1"/>
    <col min="2257" max="2257" width="15.140625" style="14" bestFit="1" customWidth="1"/>
    <col min="2258" max="2259" width="14.5703125" style="14" bestFit="1" customWidth="1"/>
    <col min="2260" max="2260" width="14.140625" style="14" bestFit="1" customWidth="1"/>
    <col min="2261" max="2261" width="17" style="14" bestFit="1" customWidth="1"/>
    <col min="2262" max="2262" width="14.140625" style="14" bestFit="1" customWidth="1"/>
    <col min="2263" max="2263" width="11.140625" style="14" bestFit="1" customWidth="1"/>
    <col min="2264" max="2264" width="17" style="14" bestFit="1" customWidth="1"/>
    <col min="2265" max="2265" width="14.5703125" style="14" bestFit="1" customWidth="1"/>
    <col min="2266" max="2266" width="11.140625" style="14" bestFit="1" customWidth="1"/>
    <col min="2267" max="2267" width="9" style="14"/>
    <col min="2268" max="2268" width="11.140625" style="14" bestFit="1" customWidth="1"/>
    <col min="2269" max="2269" width="14.5703125" style="14" bestFit="1" customWidth="1"/>
    <col min="2270" max="2270" width="11.140625" style="14" bestFit="1" customWidth="1"/>
    <col min="2271" max="2271" width="9" style="14"/>
    <col min="2272" max="2272" width="13.140625" style="14" bestFit="1" customWidth="1"/>
    <col min="2273" max="2273" width="15.140625" style="14" bestFit="1" customWidth="1"/>
    <col min="2274" max="2275" width="14.5703125" style="14" bestFit="1" customWidth="1"/>
    <col min="2276" max="2276" width="14.140625" style="14" bestFit="1" customWidth="1"/>
    <col min="2277" max="2277" width="17" style="14" bestFit="1" customWidth="1"/>
    <col min="2278" max="2278" width="14.140625" style="14" bestFit="1" customWidth="1"/>
    <col min="2279" max="2279" width="11.140625" style="14" bestFit="1" customWidth="1"/>
    <col min="2280" max="2280" width="17" style="14" bestFit="1" customWidth="1"/>
    <col min="2281" max="2281" width="14.5703125" style="14" bestFit="1" customWidth="1"/>
    <col min="2282" max="2282" width="11.140625" style="14" bestFit="1" customWidth="1"/>
    <col min="2283" max="2283" width="9" style="14"/>
    <col min="2284" max="2284" width="11.140625" style="14" bestFit="1" customWidth="1"/>
    <col min="2285" max="2285" width="14.5703125" style="14" bestFit="1" customWidth="1"/>
    <col min="2286" max="2286" width="11.140625" style="14" bestFit="1" customWidth="1"/>
    <col min="2287" max="2287" width="9" style="14"/>
    <col min="2288" max="2288" width="13.140625" style="14" bestFit="1" customWidth="1"/>
    <col min="2289" max="2289" width="15.140625" style="14" bestFit="1" customWidth="1"/>
    <col min="2290" max="2291" width="14.5703125" style="14" bestFit="1" customWidth="1"/>
    <col min="2292" max="2292" width="14.140625" style="14" bestFit="1" customWidth="1"/>
    <col min="2293" max="2293" width="17" style="14" bestFit="1" customWidth="1"/>
    <col min="2294" max="2294" width="14.140625" style="14" bestFit="1" customWidth="1"/>
    <col min="2295" max="2295" width="11.140625" style="14" bestFit="1" customWidth="1"/>
    <col min="2296" max="2296" width="17" style="14" bestFit="1" customWidth="1"/>
    <col min="2297" max="2297" width="14.5703125" style="14" bestFit="1" customWidth="1"/>
    <col min="2298" max="2298" width="11.140625" style="14" bestFit="1" customWidth="1"/>
    <col min="2299" max="2299" width="9" style="14"/>
    <col min="2300" max="2300" width="9.140625" style="14" customWidth="1"/>
    <col min="2301" max="2301" width="0" style="14" hidden="1" customWidth="1"/>
    <col min="2302" max="2303" width="10.42578125" style="14" bestFit="1" customWidth="1"/>
    <col min="2304" max="2304" width="8.42578125" style="14" bestFit="1" customWidth="1"/>
    <col min="2305" max="2305" width="14.5703125" style="14" customWidth="1"/>
    <col min="2306" max="2306" width="14.140625" style="14" bestFit="1" customWidth="1"/>
    <col min="2307" max="2307" width="10.5703125" style="14" customWidth="1"/>
    <col min="2308" max="2308" width="11.85546875" style="14" customWidth="1"/>
    <col min="2309" max="2309" width="15.42578125" style="14" bestFit="1" customWidth="1"/>
    <col min="2310" max="2310" width="15.140625" style="14" bestFit="1" customWidth="1"/>
    <col min="2311" max="2311" width="11.42578125" style="14" bestFit="1" customWidth="1"/>
    <col min="2312" max="2312" width="9.42578125" style="14" bestFit="1" customWidth="1"/>
    <col min="2313" max="2313" width="13.5703125" style="14" customWidth="1"/>
    <col min="2314" max="2315" width="8.42578125" style="14" bestFit="1" customWidth="1"/>
    <col min="2316" max="2316" width="10.42578125" style="14" bestFit="1" customWidth="1"/>
    <col min="2317" max="2317" width="14.140625" style="14" customWidth="1"/>
    <col min="2318" max="2318" width="9" style="14"/>
    <col min="2319" max="2319" width="14.140625" style="14" bestFit="1" customWidth="1"/>
    <col min="2320" max="2379" width="9" style="14"/>
    <col min="2380" max="2380" width="11.140625" style="14" bestFit="1" customWidth="1"/>
    <col min="2381" max="2381" width="14.5703125" style="14" bestFit="1" customWidth="1"/>
    <col min="2382" max="2382" width="11.140625" style="14" bestFit="1" customWidth="1"/>
    <col min="2383" max="2383" width="9" style="14"/>
    <col min="2384" max="2384" width="13.140625" style="14" bestFit="1" customWidth="1"/>
    <col min="2385" max="2385" width="15.140625" style="14" bestFit="1" customWidth="1"/>
    <col min="2386" max="2387" width="14.5703125" style="14" bestFit="1" customWidth="1"/>
    <col min="2388" max="2388" width="14.140625" style="14" bestFit="1" customWidth="1"/>
    <col min="2389" max="2389" width="17" style="14" bestFit="1" customWidth="1"/>
    <col min="2390" max="2390" width="14.140625" style="14" bestFit="1" customWidth="1"/>
    <col min="2391" max="2391" width="11.140625" style="14" bestFit="1" customWidth="1"/>
    <col min="2392" max="2392" width="17" style="14" bestFit="1" customWidth="1"/>
    <col min="2393" max="2393" width="14.5703125" style="14" bestFit="1" customWidth="1"/>
    <col min="2394" max="2394" width="11.140625" style="14" bestFit="1" customWidth="1"/>
    <col min="2395" max="2395" width="9" style="14"/>
    <col min="2396" max="2396" width="11.140625" style="14" bestFit="1" customWidth="1"/>
    <col min="2397" max="2397" width="14.5703125" style="14" bestFit="1" customWidth="1"/>
    <col min="2398" max="2398" width="11.140625" style="14" bestFit="1" customWidth="1"/>
    <col min="2399" max="2399" width="9" style="14"/>
    <col min="2400" max="2400" width="13.140625" style="14" bestFit="1" customWidth="1"/>
    <col min="2401" max="2401" width="15.140625" style="14" bestFit="1" customWidth="1"/>
    <col min="2402" max="2403" width="14.5703125" style="14" bestFit="1" customWidth="1"/>
    <col min="2404" max="2404" width="14.140625" style="14" bestFit="1" customWidth="1"/>
    <col min="2405" max="2405" width="17" style="14" bestFit="1" customWidth="1"/>
    <col min="2406" max="2406" width="14.140625" style="14" bestFit="1" customWidth="1"/>
    <col min="2407" max="2407" width="11.140625" style="14" bestFit="1" customWidth="1"/>
    <col min="2408" max="2408" width="17" style="14" bestFit="1" customWidth="1"/>
    <col min="2409" max="2409" width="14.5703125" style="14" bestFit="1" customWidth="1"/>
    <col min="2410" max="2410" width="11.140625" style="14" bestFit="1" customWidth="1"/>
    <col min="2411" max="2411" width="9" style="14"/>
    <col min="2412" max="2412" width="11.140625" style="14" bestFit="1" customWidth="1"/>
    <col min="2413" max="2413" width="14.5703125" style="14" bestFit="1" customWidth="1"/>
    <col min="2414" max="2414" width="11.140625" style="14" bestFit="1" customWidth="1"/>
    <col min="2415" max="2415" width="9" style="14"/>
    <col min="2416" max="2416" width="13.140625" style="14" bestFit="1" customWidth="1"/>
    <col min="2417" max="2417" width="15.140625" style="14" bestFit="1" customWidth="1"/>
    <col min="2418" max="2419" width="14.5703125" style="14" bestFit="1" customWidth="1"/>
    <col min="2420" max="2420" width="14.140625" style="14" bestFit="1" customWidth="1"/>
    <col min="2421" max="2421" width="17" style="14" bestFit="1" customWidth="1"/>
    <col min="2422" max="2422" width="14.140625" style="14" bestFit="1" customWidth="1"/>
    <col min="2423" max="2423" width="11.140625" style="14" bestFit="1" customWidth="1"/>
    <col min="2424" max="2424" width="17" style="14" bestFit="1" customWidth="1"/>
    <col min="2425" max="2425" width="14.5703125" style="14" bestFit="1" customWidth="1"/>
    <col min="2426" max="2426" width="11.140625" style="14" bestFit="1" customWidth="1"/>
    <col min="2427" max="2427" width="9" style="14"/>
    <col min="2428" max="2428" width="11.140625" style="14" bestFit="1" customWidth="1"/>
    <col min="2429" max="2429" width="14.5703125" style="14" bestFit="1" customWidth="1"/>
    <col min="2430" max="2430" width="11.140625" style="14" bestFit="1" customWidth="1"/>
    <col min="2431" max="2431" width="9" style="14"/>
    <col min="2432" max="2432" width="13.140625" style="14" bestFit="1" customWidth="1"/>
    <col min="2433" max="2433" width="15.140625" style="14" bestFit="1" customWidth="1"/>
    <col min="2434" max="2435" width="14.5703125" style="14" bestFit="1" customWidth="1"/>
    <col min="2436" max="2436" width="14.140625" style="14" bestFit="1" customWidth="1"/>
    <col min="2437" max="2437" width="17" style="14" bestFit="1" customWidth="1"/>
    <col min="2438" max="2438" width="14.140625" style="14" bestFit="1" customWidth="1"/>
    <col min="2439" max="2439" width="11.140625" style="14" bestFit="1" customWidth="1"/>
    <col min="2440" max="2440" width="17" style="14" bestFit="1" customWidth="1"/>
    <col min="2441" max="2441" width="14.5703125" style="14" bestFit="1" customWidth="1"/>
    <col min="2442" max="2442" width="11.140625" style="14" bestFit="1" customWidth="1"/>
    <col min="2443" max="2443" width="9" style="14"/>
    <col min="2444" max="2444" width="11.140625" style="14" bestFit="1" customWidth="1"/>
    <col min="2445" max="2445" width="14.5703125" style="14" bestFit="1" customWidth="1"/>
    <col min="2446" max="2446" width="11.140625" style="14" bestFit="1" customWidth="1"/>
    <col min="2447" max="2447" width="9" style="14"/>
    <col min="2448" max="2448" width="13.140625" style="14" bestFit="1" customWidth="1"/>
    <col min="2449" max="2449" width="15.140625" style="14" bestFit="1" customWidth="1"/>
    <col min="2450" max="2451" width="14.5703125" style="14" bestFit="1" customWidth="1"/>
    <col min="2452" max="2452" width="14.140625" style="14" bestFit="1" customWidth="1"/>
    <col min="2453" max="2453" width="17" style="14" bestFit="1" customWidth="1"/>
    <col min="2454" max="2454" width="14.140625" style="14" bestFit="1" customWidth="1"/>
    <col min="2455" max="2455" width="11.140625" style="14" bestFit="1" customWidth="1"/>
    <col min="2456" max="2456" width="17" style="14" bestFit="1" customWidth="1"/>
    <col min="2457" max="2457" width="14.5703125" style="14" bestFit="1" customWidth="1"/>
    <col min="2458" max="2458" width="11.140625" style="14" bestFit="1" customWidth="1"/>
    <col min="2459" max="2459" width="9" style="14"/>
    <col min="2460" max="2460" width="11.140625" style="14" bestFit="1" customWidth="1"/>
    <col min="2461" max="2461" width="14.5703125" style="14" bestFit="1" customWidth="1"/>
    <col min="2462" max="2462" width="11.140625" style="14" bestFit="1" customWidth="1"/>
    <col min="2463" max="2463" width="9" style="14"/>
    <col min="2464" max="2464" width="13.140625" style="14" bestFit="1" customWidth="1"/>
    <col min="2465" max="2465" width="15.140625" style="14" bestFit="1" customWidth="1"/>
    <col min="2466" max="2467" width="14.5703125" style="14" bestFit="1" customWidth="1"/>
    <col min="2468" max="2468" width="14.140625" style="14" bestFit="1" customWidth="1"/>
    <col min="2469" max="2469" width="17" style="14" bestFit="1" customWidth="1"/>
    <col min="2470" max="2470" width="14.140625" style="14" bestFit="1" customWidth="1"/>
    <col min="2471" max="2471" width="11.140625" style="14" bestFit="1" customWidth="1"/>
    <col min="2472" max="2472" width="17" style="14" bestFit="1" customWidth="1"/>
    <col min="2473" max="2473" width="14.5703125" style="14" bestFit="1" customWidth="1"/>
    <col min="2474" max="2474" width="11.140625" style="14" bestFit="1" customWidth="1"/>
    <col min="2475" max="2475" width="9" style="14"/>
    <col min="2476" max="2476" width="11.140625" style="14" bestFit="1" customWidth="1"/>
    <col min="2477" max="2477" width="14.5703125" style="14" bestFit="1" customWidth="1"/>
    <col min="2478" max="2478" width="11.140625" style="14" bestFit="1" customWidth="1"/>
    <col min="2479" max="2479" width="9" style="14"/>
    <col min="2480" max="2480" width="13.140625" style="14" bestFit="1" customWidth="1"/>
    <col min="2481" max="2481" width="15.140625" style="14" bestFit="1" customWidth="1"/>
    <col min="2482" max="2483" width="14.5703125" style="14" bestFit="1" customWidth="1"/>
    <col min="2484" max="2484" width="14.140625" style="14" bestFit="1" customWidth="1"/>
    <col min="2485" max="2485" width="17" style="14" bestFit="1" customWidth="1"/>
    <col min="2486" max="2486" width="14.140625" style="14" bestFit="1" customWidth="1"/>
    <col min="2487" max="2487" width="11.140625" style="14" bestFit="1" customWidth="1"/>
    <col min="2488" max="2488" width="17" style="14" bestFit="1" customWidth="1"/>
    <col min="2489" max="2489" width="14.5703125" style="14" bestFit="1" customWidth="1"/>
    <col min="2490" max="2490" width="11.140625" style="14" bestFit="1" customWidth="1"/>
    <col min="2491" max="2491" width="9" style="14"/>
    <col min="2492" max="2492" width="11.140625" style="14" bestFit="1" customWidth="1"/>
    <col min="2493" max="2493" width="14.5703125" style="14" bestFit="1" customWidth="1"/>
    <col min="2494" max="2494" width="11.140625" style="14" bestFit="1" customWidth="1"/>
    <col min="2495" max="2495" width="9" style="14"/>
    <col min="2496" max="2496" width="13.140625" style="14" bestFit="1" customWidth="1"/>
    <col min="2497" max="2497" width="15.140625" style="14" bestFit="1" customWidth="1"/>
    <col min="2498" max="2499" width="14.5703125" style="14" bestFit="1" customWidth="1"/>
    <col min="2500" max="2500" width="14.140625" style="14" bestFit="1" customWidth="1"/>
    <col min="2501" max="2501" width="17" style="14" bestFit="1" customWidth="1"/>
    <col min="2502" max="2502" width="14.140625" style="14" bestFit="1" customWidth="1"/>
    <col min="2503" max="2503" width="11.140625" style="14" bestFit="1" customWidth="1"/>
    <col min="2504" max="2504" width="17" style="14" bestFit="1" customWidth="1"/>
    <col min="2505" max="2505" width="14.5703125" style="14" bestFit="1" customWidth="1"/>
    <col min="2506" max="2506" width="11.140625" style="14" bestFit="1" customWidth="1"/>
    <col min="2507" max="2507" width="9" style="14"/>
    <col min="2508" max="2508" width="11.140625" style="14" bestFit="1" customWidth="1"/>
    <col min="2509" max="2509" width="14.5703125" style="14" bestFit="1" customWidth="1"/>
    <col min="2510" max="2510" width="11.140625" style="14" bestFit="1" customWidth="1"/>
    <col min="2511" max="2511" width="9" style="14"/>
    <col min="2512" max="2512" width="13.140625" style="14" bestFit="1" customWidth="1"/>
    <col min="2513" max="2513" width="15.140625" style="14" bestFit="1" customWidth="1"/>
    <col min="2514" max="2515" width="14.5703125" style="14" bestFit="1" customWidth="1"/>
    <col min="2516" max="2516" width="14.140625" style="14" bestFit="1" customWidth="1"/>
    <col min="2517" max="2517" width="17" style="14" bestFit="1" customWidth="1"/>
    <col min="2518" max="2518" width="14.140625" style="14" bestFit="1" customWidth="1"/>
    <col min="2519" max="2519" width="11.140625" style="14" bestFit="1" customWidth="1"/>
    <col min="2520" max="2520" width="17" style="14" bestFit="1" customWidth="1"/>
    <col min="2521" max="2521" width="14.5703125" style="14" bestFit="1" customWidth="1"/>
    <col min="2522" max="2522" width="11.140625" style="14" bestFit="1" customWidth="1"/>
    <col min="2523" max="2523" width="9" style="14"/>
    <col min="2524" max="2524" width="11.140625" style="14" bestFit="1" customWidth="1"/>
    <col min="2525" max="2525" width="14.5703125" style="14" bestFit="1" customWidth="1"/>
    <col min="2526" max="2526" width="11.140625" style="14" bestFit="1" customWidth="1"/>
    <col min="2527" max="2527" width="9" style="14"/>
    <col min="2528" max="2528" width="13.140625" style="14" bestFit="1" customWidth="1"/>
    <col min="2529" max="2529" width="15.140625" style="14" bestFit="1" customWidth="1"/>
    <col min="2530" max="2531" width="14.5703125" style="14" bestFit="1" customWidth="1"/>
    <col min="2532" max="2532" width="14.140625" style="14" bestFit="1" customWidth="1"/>
    <col min="2533" max="2533" width="17" style="14" bestFit="1" customWidth="1"/>
    <col min="2534" max="2534" width="14.140625" style="14" bestFit="1" customWidth="1"/>
    <col min="2535" max="2535" width="11.140625" style="14" bestFit="1" customWidth="1"/>
    <col min="2536" max="2536" width="17" style="14" bestFit="1" customWidth="1"/>
    <col min="2537" max="2537" width="14.5703125" style="14" bestFit="1" customWidth="1"/>
    <col min="2538" max="2538" width="11.140625" style="14" bestFit="1" customWidth="1"/>
    <col min="2539" max="2539" width="9" style="14"/>
    <col min="2540" max="2540" width="11.140625" style="14" bestFit="1" customWidth="1"/>
    <col min="2541" max="2541" width="14.5703125" style="14" bestFit="1" customWidth="1"/>
    <col min="2542" max="2542" width="11.140625" style="14" bestFit="1" customWidth="1"/>
    <col min="2543" max="2543" width="9" style="14"/>
    <col min="2544" max="2544" width="13.140625" style="14" bestFit="1" customWidth="1"/>
    <col min="2545" max="2545" width="15.140625" style="14" bestFit="1" customWidth="1"/>
    <col min="2546" max="2547" width="14.5703125" style="14" bestFit="1" customWidth="1"/>
    <col min="2548" max="2548" width="14.140625" style="14" bestFit="1" customWidth="1"/>
    <col min="2549" max="2549" width="17" style="14" bestFit="1" customWidth="1"/>
    <col min="2550" max="2550" width="14.140625" style="14" bestFit="1" customWidth="1"/>
    <col min="2551" max="2551" width="11.140625" style="14" bestFit="1" customWidth="1"/>
    <col min="2552" max="2552" width="17" style="14" bestFit="1" customWidth="1"/>
    <col min="2553" max="2553" width="14.5703125" style="14" bestFit="1" customWidth="1"/>
    <col min="2554" max="2554" width="11.140625" style="14" bestFit="1" customWidth="1"/>
    <col min="2555" max="2555" width="9" style="14"/>
    <col min="2556" max="2556" width="9.140625" style="14" customWidth="1"/>
    <col min="2557" max="2557" width="0" style="14" hidden="1" customWidth="1"/>
    <col min="2558" max="2559" width="10.42578125" style="14" bestFit="1" customWidth="1"/>
    <col min="2560" max="2560" width="8.42578125" style="14" bestFit="1" customWidth="1"/>
    <col min="2561" max="2561" width="14.5703125" style="14" customWidth="1"/>
    <col min="2562" max="2562" width="14.140625" style="14" bestFit="1" customWidth="1"/>
    <col min="2563" max="2563" width="10.5703125" style="14" customWidth="1"/>
    <col min="2564" max="2564" width="11.85546875" style="14" customWidth="1"/>
    <col min="2565" max="2565" width="15.42578125" style="14" bestFit="1" customWidth="1"/>
    <col min="2566" max="2566" width="15.140625" style="14" bestFit="1" customWidth="1"/>
    <col min="2567" max="2567" width="11.42578125" style="14" bestFit="1" customWidth="1"/>
    <col min="2568" max="2568" width="9.42578125" style="14" bestFit="1" customWidth="1"/>
    <col min="2569" max="2569" width="13.5703125" style="14" customWidth="1"/>
    <col min="2570" max="2571" width="8.42578125" style="14" bestFit="1" customWidth="1"/>
    <col min="2572" max="2572" width="10.42578125" style="14" bestFit="1" customWidth="1"/>
    <col min="2573" max="2573" width="14.140625" style="14" customWidth="1"/>
    <col min="2574" max="2574" width="9" style="14"/>
    <col min="2575" max="2575" width="14.140625" style="14" bestFit="1" customWidth="1"/>
    <col min="2576" max="2635" width="9" style="14"/>
    <col min="2636" max="2636" width="11.140625" style="14" bestFit="1" customWidth="1"/>
    <col min="2637" max="2637" width="14.5703125" style="14" bestFit="1" customWidth="1"/>
    <col min="2638" max="2638" width="11.140625" style="14" bestFit="1" customWidth="1"/>
    <col min="2639" max="2639" width="9" style="14"/>
    <col min="2640" max="2640" width="13.140625" style="14" bestFit="1" customWidth="1"/>
    <col min="2641" max="2641" width="15.140625" style="14" bestFit="1" customWidth="1"/>
    <col min="2642" max="2643" width="14.5703125" style="14" bestFit="1" customWidth="1"/>
    <col min="2644" max="2644" width="14.140625" style="14" bestFit="1" customWidth="1"/>
    <col min="2645" max="2645" width="17" style="14" bestFit="1" customWidth="1"/>
    <col min="2646" max="2646" width="14.140625" style="14" bestFit="1" customWidth="1"/>
    <col min="2647" max="2647" width="11.140625" style="14" bestFit="1" customWidth="1"/>
    <col min="2648" max="2648" width="17" style="14" bestFit="1" customWidth="1"/>
    <col min="2649" max="2649" width="14.5703125" style="14" bestFit="1" customWidth="1"/>
    <col min="2650" max="2650" width="11.140625" style="14" bestFit="1" customWidth="1"/>
    <col min="2651" max="2651" width="9" style="14"/>
    <col min="2652" max="2652" width="11.140625" style="14" bestFit="1" customWidth="1"/>
    <col min="2653" max="2653" width="14.5703125" style="14" bestFit="1" customWidth="1"/>
    <col min="2654" max="2654" width="11.140625" style="14" bestFit="1" customWidth="1"/>
    <col min="2655" max="2655" width="9" style="14"/>
    <col min="2656" max="2656" width="13.140625" style="14" bestFit="1" customWidth="1"/>
    <col min="2657" max="2657" width="15.140625" style="14" bestFit="1" customWidth="1"/>
    <col min="2658" max="2659" width="14.5703125" style="14" bestFit="1" customWidth="1"/>
    <col min="2660" max="2660" width="14.140625" style="14" bestFit="1" customWidth="1"/>
    <col min="2661" max="2661" width="17" style="14" bestFit="1" customWidth="1"/>
    <col min="2662" max="2662" width="14.140625" style="14" bestFit="1" customWidth="1"/>
    <col min="2663" max="2663" width="11.140625" style="14" bestFit="1" customWidth="1"/>
    <col min="2664" max="2664" width="17" style="14" bestFit="1" customWidth="1"/>
    <col min="2665" max="2665" width="14.5703125" style="14" bestFit="1" customWidth="1"/>
    <col min="2666" max="2666" width="11.140625" style="14" bestFit="1" customWidth="1"/>
    <col min="2667" max="2667" width="9" style="14"/>
    <col min="2668" max="2668" width="11.140625" style="14" bestFit="1" customWidth="1"/>
    <col min="2669" max="2669" width="14.5703125" style="14" bestFit="1" customWidth="1"/>
    <col min="2670" max="2670" width="11.140625" style="14" bestFit="1" customWidth="1"/>
    <col min="2671" max="2671" width="9" style="14"/>
    <col min="2672" max="2672" width="13.140625" style="14" bestFit="1" customWidth="1"/>
    <col min="2673" max="2673" width="15.140625" style="14" bestFit="1" customWidth="1"/>
    <col min="2674" max="2675" width="14.5703125" style="14" bestFit="1" customWidth="1"/>
    <col min="2676" max="2676" width="14.140625" style="14" bestFit="1" customWidth="1"/>
    <col min="2677" max="2677" width="17" style="14" bestFit="1" customWidth="1"/>
    <col min="2678" max="2678" width="14.140625" style="14" bestFit="1" customWidth="1"/>
    <col min="2679" max="2679" width="11.140625" style="14" bestFit="1" customWidth="1"/>
    <col min="2680" max="2680" width="17" style="14" bestFit="1" customWidth="1"/>
    <col min="2681" max="2681" width="14.5703125" style="14" bestFit="1" customWidth="1"/>
    <col min="2682" max="2682" width="11.140625" style="14" bestFit="1" customWidth="1"/>
    <col min="2683" max="2683" width="9" style="14"/>
    <col min="2684" max="2684" width="11.140625" style="14" bestFit="1" customWidth="1"/>
    <col min="2685" max="2685" width="14.5703125" style="14" bestFit="1" customWidth="1"/>
    <col min="2686" max="2686" width="11.140625" style="14" bestFit="1" customWidth="1"/>
    <col min="2687" max="2687" width="9" style="14"/>
    <col min="2688" max="2688" width="13.140625" style="14" bestFit="1" customWidth="1"/>
    <col min="2689" max="2689" width="15.140625" style="14" bestFit="1" customWidth="1"/>
    <col min="2690" max="2691" width="14.5703125" style="14" bestFit="1" customWidth="1"/>
    <col min="2692" max="2692" width="14.140625" style="14" bestFit="1" customWidth="1"/>
    <col min="2693" max="2693" width="17" style="14" bestFit="1" customWidth="1"/>
    <col min="2694" max="2694" width="14.140625" style="14" bestFit="1" customWidth="1"/>
    <col min="2695" max="2695" width="11.140625" style="14" bestFit="1" customWidth="1"/>
    <col min="2696" max="2696" width="17" style="14" bestFit="1" customWidth="1"/>
    <col min="2697" max="2697" width="14.5703125" style="14" bestFit="1" customWidth="1"/>
    <col min="2698" max="2698" width="11.140625" style="14" bestFit="1" customWidth="1"/>
    <col min="2699" max="2699" width="9" style="14"/>
    <col min="2700" max="2700" width="11.140625" style="14" bestFit="1" customWidth="1"/>
    <col min="2701" max="2701" width="14.5703125" style="14" bestFit="1" customWidth="1"/>
    <col min="2702" max="2702" width="11.140625" style="14" bestFit="1" customWidth="1"/>
    <col min="2703" max="2703" width="9" style="14"/>
    <col min="2704" max="2704" width="13.140625" style="14" bestFit="1" customWidth="1"/>
    <col min="2705" max="2705" width="15.140625" style="14" bestFit="1" customWidth="1"/>
    <col min="2706" max="2707" width="14.5703125" style="14" bestFit="1" customWidth="1"/>
    <col min="2708" max="2708" width="14.140625" style="14" bestFit="1" customWidth="1"/>
    <col min="2709" max="2709" width="17" style="14" bestFit="1" customWidth="1"/>
    <col min="2710" max="2710" width="14.140625" style="14" bestFit="1" customWidth="1"/>
    <col min="2711" max="2711" width="11.140625" style="14" bestFit="1" customWidth="1"/>
    <col min="2712" max="2712" width="17" style="14" bestFit="1" customWidth="1"/>
    <col min="2713" max="2713" width="14.5703125" style="14" bestFit="1" customWidth="1"/>
    <col min="2714" max="2714" width="11.140625" style="14" bestFit="1" customWidth="1"/>
    <col min="2715" max="2715" width="9" style="14"/>
    <col min="2716" max="2716" width="11.140625" style="14" bestFit="1" customWidth="1"/>
    <col min="2717" max="2717" width="14.5703125" style="14" bestFit="1" customWidth="1"/>
    <col min="2718" max="2718" width="11.140625" style="14" bestFit="1" customWidth="1"/>
    <col min="2719" max="2719" width="9" style="14"/>
    <col min="2720" max="2720" width="13.140625" style="14" bestFit="1" customWidth="1"/>
    <col min="2721" max="2721" width="15.140625" style="14" bestFit="1" customWidth="1"/>
    <col min="2722" max="2723" width="14.5703125" style="14" bestFit="1" customWidth="1"/>
    <col min="2724" max="2724" width="14.140625" style="14" bestFit="1" customWidth="1"/>
    <col min="2725" max="2725" width="17" style="14" bestFit="1" customWidth="1"/>
    <col min="2726" max="2726" width="14.140625" style="14" bestFit="1" customWidth="1"/>
    <col min="2727" max="2727" width="11.140625" style="14" bestFit="1" customWidth="1"/>
    <col min="2728" max="2728" width="17" style="14" bestFit="1" customWidth="1"/>
    <col min="2729" max="2729" width="14.5703125" style="14" bestFit="1" customWidth="1"/>
    <col min="2730" max="2730" width="11.140625" style="14" bestFit="1" customWidth="1"/>
    <col min="2731" max="2731" width="9" style="14"/>
    <col min="2732" max="2732" width="11.140625" style="14" bestFit="1" customWidth="1"/>
    <col min="2733" max="2733" width="14.5703125" style="14" bestFit="1" customWidth="1"/>
    <col min="2734" max="2734" width="11.140625" style="14" bestFit="1" customWidth="1"/>
    <col min="2735" max="2735" width="9" style="14"/>
    <col min="2736" max="2736" width="13.140625" style="14" bestFit="1" customWidth="1"/>
    <col min="2737" max="2737" width="15.140625" style="14" bestFit="1" customWidth="1"/>
    <col min="2738" max="2739" width="14.5703125" style="14" bestFit="1" customWidth="1"/>
    <col min="2740" max="2740" width="14.140625" style="14" bestFit="1" customWidth="1"/>
    <col min="2741" max="2741" width="17" style="14" bestFit="1" customWidth="1"/>
    <col min="2742" max="2742" width="14.140625" style="14" bestFit="1" customWidth="1"/>
    <col min="2743" max="2743" width="11.140625" style="14" bestFit="1" customWidth="1"/>
    <col min="2744" max="2744" width="17" style="14" bestFit="1" customWidth="1"/>
    <col min="2745" max="2745" width="14.5703125" style="14" bestFit="1" customWidth="1"/>
    <col min="2746" max="2746" width="11.140625" style="14" bestFit="1" customWidth="1"/>
    <col min="2747" max="2747" width="9" style="14"/>
    <col min="2748" max="2748" width="11.140625" style="14" bestFit="1" customWidth="1"/>
    <col min="2749" max="2749" width="14.5703125" style="14" bestFit="1" customWidth="1"/>
    <col min="2750" max="2750" width="11.140625" style="14" bestFit="1" customWidth="1"/>
    <col min="2751" max="2751" width="9" style="14"/>
    <col min="2752" max="2752" width="13.140625" style="14" bestFit="1" customWidth="1"/>
    <col min="2753" max="2753" width="15.140625" style="14" bestFit="1" customWidth="1"/>
    <col min="2754" max="2755" width="14.5703125" style="14" bestFit="1" customWidth="1"/>
    <col min="2756" max="2756" width="14.140625" style="14" bestFit="1" customWidth="1"/>
    <col min="2757" max="2757" width="17" style="14" bestFit="1" customWidth="1"/>
    <col min="2758" max="2758" width="14.140625" style="14" bestFit="1" customWidth="1"/>
    <col min="2759" max="2759" width="11.140625" style="14" bestFit="1" customWidth="1"/>
    <col min="2760" max="2760" width="17" style="14" bestFit="1" customWidth="1"/>
    <col min="2761" max="2761" width="14.5703125" style="14" bestFit="1" customWidth="1"/>
    <col min="2762" max="2762" width="11.140625" style="14" bestFit="1" customWidth="1"/>
    <col min="2763" max="2763" width="9" style="14"/>
    <col min="2764" max="2764" width="11.140625" style="14" bestFit="1" customWidth="1"/>
    <col min="2765" max="2765" width="14.5703125" style="14" bestFit="1" customWidth="1"/>
    <col min="2766" max="2766" width="11.140625" style="14" bestFit="1" customWidth="1"/>
    <col min="2767" max="2767" width="9" style="14"/>
    <col min="2768" max="2768" width="13.140625" style="14" bestFit="1" customWidth="1"/>
    <col min="2769" max="2769" width="15.140625" style="14" bestFit="1" customWidth="1"/>
    <col min="2770" max="2771" width="14.5703125" style="14" bestFit="1" customWidth="1"/>
    <col min="2772" max="2772" width="14.140625" style="14" bestFit="1" customWidth="1"/>
    <col min="2773" max="2773" width="17" style="14" bestFit="1" customWidth="1"/>
    <col min="2774" max="2774" width="14.140625" style="14" bestFit="1" customWidth="1"/>
    <col min="2775" max="2775" width="11.140625" style="14" bestFit="1" customWidth="1"/>
    <col min="2776" max="2776" width="17" style="14" bestFit="1" customWidth="1"/>
    <col min="2777" max="2777" width="14.5703125" style="14" bestFit="1" customWidth="1"/>
    <col min="2778" max="2778" width="11.140625" style="14" bestFit="1" customWidth="1"/>
    <col min="2779" max="2779" width="9" style="14"/>
    <col min="2780" max="2780" width="11.140625" style="14" bestFit="1" customWidth="1"/>
    <col min="2781" max="2781" width="14.5703125" style="14" bestFit="1" customWidth="1"/>
    <col min="2782" max="2782" width="11.140625" style="14" bestFit="1" customWidth="1"/>
    <col min="2783" max="2783" width="9" style="14"/>
    <col min="2784" max="2784" width="13.140625" style="14" bestFit="1" customWidth="1"/>
    <col min="2785" max="2785" width="15.140625" style="14" bestFit="1" customWidth="1"/>
    <col min="2786" max="2787" width="14.5703125" style="14" bestFit="1" customWidth="1"/>
    <col min="2788" max="2788" width="14.140625" style="14" bestFit="1" customWidth="1"/>
    <col min="2789" max="2789" width="17" style="14" bestFit="1" customWidth="1"/>
    <col min="2790" max="2790" width="14.140625" style="14" bestFit="1" customWidth="1"/>
    <col min="2791" max="2791" width="11.140625" style="14" bestFit="1" customWidth="1"/>
    <col min="2792" max="2792" width="17" style="14" bestFit="1" customWidth="1"/>
    <col min="2793" max="2793" width="14.5703125" style="14" bestFit="1" customWidth="1"/>
    <col min="2794" max="2794" width="11.140625" style="14" bestFit="1" customWidth="1"/>
    <col min="2795" max="2795" width="9" style="14"/>
    <col min="2796" max="2796" width="11.140625" style="14" bestFit="1" customWidth="1"/>
    <col min="2797" max="2797" width="14.5703125" style="14" bestFit="1" customWidth="1"/>
    <col min="2798" max="2798" width="11.140625" style="14" bestFit="1" customWidth="1"/>
    <col min="2799" max="2799" width="9" style="14"/>
    <col min="2800" max="2800" width="13.140625" style="14" bestFit="1" customWidth="1"/>
    <col min="2801" max="2801" width="15.140625" style="14" bestFit="1" customWidth="1"/>
    <col min="2802" max="2803" width="14.5703125" style="14" bestFit="1" customWidth="1"/>
    <col min="2804" max="2804" width="14.140625" style="14" bestFit="1" customWidth="1"/>
    <col min="2805" max="2805" width="17" style="14" bestFit="1" customWidth="1"/>
    <col min="2806" max="2806" width="14.140625" style="14" bestFit="1" customWidth="1"/>
    <col min="2807" max="2807" width="11.140625" style="14" bestFit="1" customWidth="1"/>
    <col min="2808" max="2808" width="17" style="14" bestFit="1" customWidth="1"/>
    <col min="2809" max="2809" width="14.5703125" style="14" bestFit="1" customWidth="1"/>
    <col min="2810" max="2810" width="11.140625" style="14" bestFit="1" customWidth="1"/>
    <col min="2811" max="2811" width="9" style="14"/>
    <col min="2812" max="2812" width="9.140625" style="14" customWidth="1"/>
    <col min="2813" max="2813" width="0" style="14" hidden="1" customWidth="1"/>
    <col min="2814" max="2815" width="10.42578125" style="14" bestFit="1" customWidth="1"/>
    <col min="2816" max="2816" width="8.42578125" style="14" bestFit="1" customWidth="1"/>
    <col min="2817" max="2817" width="14.5703125" style="14" customWidth="1"/>
    <col min="2818" max="2818" width="14.140625" style="14" bestFit="1" customWidth="1"/>
    <col min="2819" max="2819" width="10.5703125" style="14" customWidth="1"/>
    <col min="2820" max="2820" width="11.85546875" style="14" customWidth="1"/>
    <col min="2821" max="2821" width="15.42578125" style="14" bestFit="1" customWidth="1"/>
    <col min="2822" max="2822" width="15.140625" style="14" bestFit="1" customWidth="1"/>
    <col min="2823" max="2823" width="11.42578125" style="14" bestFit="1" customWidth="1"/>
    <col min="2824" max="2824" width="9.42578125" style="14" bestFit="1" customWidth="1"/>
    <col min="2825" max="2825" width="13.5703125" style="14" customWidth="1"/>
    <col min="2826" max="2827" width="8.42578125" style="14" bestFit="1" customWidth="1"/>
    <col min="2828" max="2828" width="10.42578125" style="14" bestFit="1" customWidth="1"/>
    <col min="2829" max="2829" width="14.140625" style="14" customWidth="1"/>
    <col min="2830" max="2830" width="9" style="14"/>
    <col min="2831" max="2831" width="14.140625" style="14" bestFit="1" customWidth="1"/>
    <col min="2832" max="2891" width="9" style="14"/>
    <col min="2892" max="2892" width="11.140625" style="14" bestFit="1" customWidth="1"/>
    <col min="2893" max="2893" width="14.5703125" style="14" bestFit="1" customWidth="1"/>
    <col min="2894" max="2894" width="11.140625" style="14" bestFit="1" customWidth="1"/>
    <col min="2895" max="2895" width="9" style="14"/>
    <col min="2896" max="2896" width="13.140625" style="14" bestFit="1" customWidth="1"/>
    <col min="2897" max="2897" width="15.140625" style="14" bestFit="1" customWidth="1"/>
    <col min="2898" max="2899" width="14.5703125" style="14" bestFit="1" customWidth="1"/>
    <col min="2900" max="2900" width="14.140625" style="14" bestFit="1" customWidth="1"/>
    <col min="2901" max="2901" width="17" style="14" bestFit="1" customWidth="1"/>
    <col min="2902" max="2902" width="14.140625" style="14" bestFit="1" customWidth="1"/>
    <col min="2903" max="2903" width="11.140625" style="14" bestFit="1" customWidth="1"/>
    <col min="2904" max="2904" width="17" style="14" bestFit="1" customWidth="1"/>
    <col min="2905" max="2905" width="14.5703125" style="14" bestFit="1" customWidth="1"/>
    <col min="2906" max="2906" width="11.140625" style="14" bestFit="1" customWidth="1"/>
    <col min="2907" max="2907" width="9" style="14"/>
    <col min="2908" max="2908" width="11.140625" style="14" bestFit="1" customWidth="1"/>
    <col min="2909" max="2909" width="14.5703125" style="14" bestFit="1" customWidth="1"/>
    <col min="2910" max="2910" width="11.140625" style="14" bestFit="1" customWidth="1"/>
    <col min="2911" max="2911" width="9" style="14"/>
    <col min="2912" max="2912" width="13.140625" style="14" bestFit="1" customWidth="1"/>
    <col min="2913" max="2913" width="15.140625" style="14" bestFit="1" customWidth="1"/>
    <col min="2914" max="2915" width="14.5703125" style="14" bestFit="1" customWidth="1"/>
    <col min="2916" max="2916" width="14.140625" style="14" bestFit="1" customWidth="1"/>
    <col min="2917" max="2917" width="17" style="14" bestFit="1" customWidth="1"/>
    <col min="2918" max="2918" width="14.140625" style="14" bestFit="1" customWidth="1"/>
    <col min="2919" max="2919" width="11.140625" style="14" bestFit="1" customWidth="1"/>
    <col min="2920" max="2920" width="17" style="14" bestFit="1" customWidth="1"/>
    <col min="2921" max="2921" width="14.5703125" style="14" bestFit="1" customWidth="1"/>
    <col min="2922" max="2922" width="11.140625" style="14" bestFit="1" customWidth="1"/>
    <col min="2923" max="2923" width="9" style="14"/>
    <col min="2924" max="2924" width="11.140625" style="14" bestFit="1" customWidth="1"/>
    <col min="2925" max="2925" width="14.5703125" style="14" bestFit="1" customWidth="1"/>
    <col min="2926" max="2926" width="11.140625" style="14" bestFit="1" customWidth="1"/>
    <col min="2927" max="2927" width="9" style="14"/>
    <col min="2928" max="2928" width="13.140625" style="14" bestFit="1" customWidth="1"/>
    <col min="2929" max="2929" width="15.140625" style="14" bestFit="1" customWidth="1"/>
    <col min="2930" max="2931" width="14.5703125" style="14" bestFit="1" customWidth="1"/>
    <col min="2932" max="2932" width="14.140625" style="14" bestFit="1" customWidth="1"/>
    <col min="2933" max="2933" width="17" style="14" bestFit="1" customWidth="1"/>
    <col min="2934" max="2934" width="14.140625" style="14" bestFit="1" customWidth="1"/>
    <col min="2935" max="2935" width="11.140625" style="14" bestFit="1" customWidth="1"/>
    <col min="2936" max="2936" width="17" style="14" bestFit="1" customWidth="1"/>
    <col min="2937" max="2937" width="14.5703125" style="14" bestFit="1" customWidth="1"/>
    <col min="2938" max="2938" width="11.140625" style="14" bestFit="1" customWidth="1"/>
    <col min="2939" max="2939" width="9" style="14"/>
    <col min="2940" max="2940" width="11.140625" style="14" bestFit="1" customWidth="1"/>
    <col min="2941" max="2941" width="14.5703125" style="14" bestFit="1" customWidth="1"/>
    <col min="2942" max="2942" width="11.140625" style="14" bestFit="1" customWidth="1"/>
    <col min="2943" max="2943" width="9" style="14"/>
    <col min="2944" max="2944" width="13.140625" style="14" bestFit="1" customWidth="1"/>
    <col min="2945" max="2945" width="15.140625" style="14" bestFit="1" customWidth="1"/>
    <col min="2946" max="2947" width="14.5703125" style="14" bestFit="1" customWidth="1"/>
    <col min="2948" max="2948" width="14.140625" style="14" bestFit="1" customWidth="1"/>
    <col min="2949" max="2949" width="17" style="14" bestFit="1" customWidth="1"/>
    <col min="2950" max="2950" width="14.140625" style="14" bestFit="1" customWidth="1"/>
    <col min="2951" max="2951" width="11.140625" style="14" bestFit="1" customWidth="1"/>
    <col min="2952" max="2952" width="17" style="14" bestFit="1" customWidth="1"/>
    <col min="2953" max="2953" width="14.5703125" style="14" bestFit="1" customWidth="1"/>
    <col min="2954" max="2954" width="11.140625" style="14" bestFit="1" customWidth="1"/>
    <col min="2955" max="2955" width="9" style="14"/>
    <col min="2956" max="2956" width="11.140625" style="14" bestFit="1" customWidth="1"/>
    <col min="2957" max="2957" width="14.5703125" style="14" bestFit="1" customWidth="1"/>
    <col min="2958" max="2958" width="11.140625" style="14" bestFit="1" customWidth="1"/>
    <col min="2959" max="2959" width="9" style="14"/>
    <col min="2960" max="2960" width="13.140625" style="14" bestFit="1" customWidth="1"/>
    <col min="2961" max="2961" width="15.140625" style="14" bestFit="1" customWidth="1"/>
    <col min="2962" max="2963" width="14.5703125" style="14" bestFit="1" customWidth="1"/>
    <col min="2964" max="2964" width="14.140625" style="14" bestFit="1" customWidth="1"/>
    <col min="2965" max="2965" width="17" style="14" bestFit="1" customWidth="1"/>
    <col min="2966" max="2966" width="14.140625" style="14" bestFit="1" customWidth="1"/>
    <col min="2967" max="2967" width="11.140625" style="14" bestFit="1" customWidth="1"/>
    <col min="2968" max="2968" width="17" style="14" bestFit="1" customWidth="1"/>
    <col min="2969" max="2969" width="14.5703125" style="14" bestFit="1" customWidth="1"/>
    <col min="2970" max="2970" width="11.140625" style="14" bestFit="1" customWidth="1"/>
    <col min="2971" max="2971" width="9" style="14"/>
    <col min="2972" max="2972" width="11.140625" style="14" bestFit="1" customWidth="1"/>
    <col min="2973" max="2973" width="14.5703125" style="14" bestFit="1" customWidth="1"/>
    <col min="2974" max="2974" width="11.140625" style="14" bestFit="1" customWidth="1"/>
    <col min="2975" max="2975" width="9" style="14"/>
    <col min="2976" max="2976" width="13.140625" style="14" bestFit="1" customWidth="1"/>
    <col min="2977" max="2977" width="15.140625" style="14" bestFit="1" customWidth="1"/>
    <col min="2978" max="2979" width="14.5703125" style="14" bestFit="1" customWidth="1"/>
    <col min="2980" max="2980" width="14.140625" style="14" bestFit="1" customWidth="1"/>
    <col min="2981" max="2981" width="17" style="14" bestFit="1" customWidth="1"/>
    <col min="2982" max="2982" width="14.140625" style="14" bestFit="1" customWidth="1"/>
    <col min="2983" max="2983" width="11.140625" style="14" bestFit="1" customWidth="1"/>
    <col min="2984" max="2984" width="17" style="14" bestFit="1" customWidth="1"/>
    <col min="2985" max="2985" width="14.5703125" style="14" bestFit="1" customWidth="1"/>
    <col min="2986" max="2986" width="11.140625" style="14" bestFit="1" customWidth="1"/>
    <col min="2987" max="2987" width="9" style="14"/>
    <col min="2988" max="2988" width="11.140625" style="14" bestFit="1" customWidth="1"/>
    <col min="2989" max="2989" width="14.5703125" style="14" bestFit="1" customWidth="1"/>
    <col min="2990" max="2990" width="11.140625" style="14" bestFit="1" customWidth="1"/>
    <col min="2991" max="2991" width="9" style="14"/>
    <col min="2992" max="2992" width="13.140625" style="14" bestFit="1" customWidth="1"/>
    <col min="2993" max="2993" width="15.140625" style="14" bestFit="1" customWidth="1"/>
    <col min="2994" max="2995" width="14.5703125" style="14" bestFit="1" customWidth="1"/>
    <col min="2996" max="2996" width="14.140625" style="14" bestFit="1" customWidth="1"/>
    <col min="2997" max="2997" width="17" style="14" bestFit="1" customWidth="1"/>
    <col min="2998" max="2998" width="14.140625" style="14" bestFit="1" customWidth="1"/>
    <col min="2999" max="2999" width="11.140625" style="14" bestFit="1" customWidth="1"/>
    <col min="3000" max="3000" width="17" style="14" bestFit="1" customWidth="1"/>
    <col min="3001" max="3001" width="14.5703125" style="14" bestFit="1" customWidth="1"/>
    <col min="3002" max="3002" width="11.140625" style="14" bestFit="1" customWidth="1"/>
    <col min="3003" max="3003" width="9" style="14"/>
    <col min="3004" max="3004" width="11.140625" style="14" bestFit="1" customWidth="1"/>
    <col min="3005" max="3005" width="14.5703125" style="14" bestFit="1" customWidth="1"/>
    <col min="3006" max="3006" width="11.140625" style="14" bestFit="1" customWidth="1"/>
    <col min="3007" max="3007" width="9" style="14"/>
    <col min="3008" max="3008" width="13.140625" style="14" bestFit="1" customWidth="1"/>
    <col min="3009" max="3009" width="15.140625" style="14" bestFit="1" customWidth="1"/>
    <col min="3010" max="3011" width="14.5703125" style="14" bestFit="1" customWidth="1"/>
    <col min="3012" max="3012" width="14.140625" style="14" bestFit="1" customWidth="1"/>
    <col min="3013" max="3013" width="17" style="14" bestFit="1" customWidth="1"/>
    <col min="3014" max="3014" width="14.140625" style="14" bestFit="1" customWidth="1"/>
    <col min="3015" max="3015" width="11.140625" style="14" bestFit="1" customWidth="1"/>
    <col min="3016" max="3016" width="17" style="14" bestFit="1" customWidth="1"/>
    <col min="3017" max="3017" width="14.5703125" style="14" bestFit="1" customWidth="1"/>
    <col min="3018" max="3018" width="11.140625" style="14" bestFit="1" customWidth="1"/>
    <col min="3019" max="3019" width="9" style="14"/>
    <col min="3020" max="3020" width="11.140625" style="14" bestFit="1" customWidth="1"/>
    <col min="3021" max="3021" width="14.5703125" style="14" bestFit="1" customWidth="1"/>
    <col min="3022" max="3022" width="11.140625" style="14" bestFit="1" customWidth="1"/>
    <col min="3023" max="3023" width="9" style="14"/>
    <col min="3024" max="3024" width="13.140625" style="14" bestFit="1" customWidth="1"/>
    <col min="3025" max="3025" width="15.140625" style="14" bestFit="1" customWidth="1"/>
    <col min="3026" max="3027" width="14.5703125" style="14" bestFit="1" customWidth="1"/>
    <col min="3028" max="3028" width="14.140625" style="14" bestFit="1" customWidth="1"/>
    <col min="3029" max="3029" width="17" style="14" bestFit="1" customWidth="1"/>
    <col min="3030" max="3030" width="14.140625" style="14" bestFit="1" customWidth="1"/>
    <col min="3031" max="3031" width="11.140625" style="14" bestFit="1" customWidth="1"/>
    <col min="3032" max="3032" width="17" style="14" bestFit="1" customWidth="1"/>
    <col min="3033" max="3033" width="14.5703125" style="14" bestFit="1" customWidth="1"/>
    <col min="3034" max="3034" width="11.140625" style="14" bestFit="1" customWidth="1"/>
    <col min="3035" max="3035" width="9" style="14"/>
    <col min="3036" max="3036" width="11.140625" style="14" bestFit="1" customWidth="1"/>
    <col min="3037" max="3037" width="14.5703125" style="14" bestFit="1" customWidth="1"/>
    <col min="3038" max="3038" width="11.140625" style="14" bestFit="1" customWidth="1"/>
    <col min="3039" max="3039" width="9" style="14"/>
    <col min="3040" max="3040" width="13.140625" style="14" bestFit="1" customWidth="1"/>
    <col min="3041" max="3041" width="15.140625" style="14" bestFit="1" customWidth="1"/>
    <col min="3042" max="3043" width="14.5703125" style="14" bestFit="1" customWidth="1"/>
    <col min="3044" max="3044" width="14.140625" style="14" bestFit="1" customWidth="1"/>
    <col min="3045" max="3045" width="17" style="14" bestFit="1" customWidth="1"/>
    <col min="3046" max="3046" width="14.140625" style="14" bestFit="1" customWidth="1"/>
    <col min="3047" max="3047" width="11.140625" style="14" bestFit="1" customWidth="1"/>
    <col min="3048" max="3048" width="17" style="14" bestFit="1" customWidth="1"/>
    <col min="3049" max="3049" width="14.5703125" style="14" bestFit="1" customWidth="1"/>
    <col min="3050" max="3050" width="11.140625" style="14" bestFit="1" customWidth="1"/>
    <col min="3051" max="3051" width="9" style="14"/>
    <col min="3052" max="3052" width="11.140625" style="14" bestFit="1" customWidth="1"/>
    <col min="3053" max="3053" width="14.5703125" style="14" bestFit="1" customWidth="1"/>
    <col min="3054" max="3054" width="11.140625" style="14" bestFit="1" customWidth="1"/>
    <col min="3055" max="3055" width="9" style="14"/>
    <col min="3056" max="3056" width="13.140625" style="14" bestFit="1" customWidth="1"/>
    <col min="3057" max="3057" width="15.140625" style="14" bestFit="1" customWidth="1"/>
    <col min="3058" max="3059" width="14.5703125" style="14" bestFit="1" customWidth="1"/>
    <col min="3060" max="3060" width="14.140625" style="14" bestFit="1" customWidth="1"/>
    <col min="3061" max="3061" width="17" style="14" bestFit="1" customWidth="1"/>
    <col min="3062" max="3062" width="14.140625" style="14" bestFit="1" customWidth="1"/>
    <col min="3063" max="3063" width="11.140625" style="14" bestFit="1" customWidth="1"/>
    <col min="3064" max="3064" width="17" style="14" bestFit="1" customWidth="1"/>
    <col min="3065" max="3065" width="14.5703125" style="14" bestFit="1" customWidth="1"/>
    <col min="3066" max="3066" width="11.140625" style="14" bestFit="1" customWidth="1"/>
    <col min="3067" max="3067" width="9" style="14"/>
    <col min="3068" max="3068" width="9.140625" style="14" customWidth="1"/>
    <col min="3069" max="3069" width="0" style="14" hidden="1" customWidth="1"/>
    <col min="3070" max="3071" width="10.42578125" style="14" bestFit="1" customWidth="1"/>
    <col min="3072" max="3072" width="8.42578125" style="14" bestFit="1" customWidth="1"/>
    <col min="3073" max="3073" width="14.5703125" style="14" customWidth="1"/>
    <col min="3074" max="3074" width="14.140625" style="14" bestFit="1" customWidth="1"/>
    <col min="3075" max="3075" width="10.5703125" style="14" customWidth="1"/>
    <col min="3076" max="3076" width="11.85546875" style="14" customWidth="1"/>
    <col min="3077" max="3077" width="15.42578125" style="14" bestFit="1" customWidth="1"/>
    <col min="3078" max="3078" width="15.140625" style="14" bestFit="1" customWidth="1"/>
    <col min="3079" max="3079" width="11.42578125" style="14" bestFit="1" customWidth="1"/>
    <col min="3080" max="3080" width="9.42578125" style="14" bestFit="1" customWidth="1"/>
    <col min="3081" max="3081" width="13.5703125" style="14" customWidth="1"/>
    <col min="3082" max="3083" width="8.42578125" style="14" bestFit="1" customWidth="1"/>
    <col min="3084" max="3084" width="10.42578125" style="14" bestFit="1" customWidth="1"/>
    <col min="3085" max="3085" width="14.140625" style="14" customWidth="1"/>
    <col min="3086" max="3086" width="9" style="14"/>
    <col min="3087" max="3087" width="14.140625" style="14" bestFit="1" customWidth="1"/>
    <col min="3088" max="3147" width="9" style="14"/>
    <col min="3148" max="3148" width="11.140625" style="14" bestFit="1" customWidth="1"/>
    <col min="3149" max="3149" width="14.5703125" style="14" bestFit="1" customWidth="1"/>
    <col min="3150" max="3150" width="11.140625" style="14" bestFit="1" customWidth="1"/>
    <col min="3151" max="3151" width="9" style="14"/>
    <col min="3152" max="3152" width="13.140625" style="14" bestFit="1" customWidth="1"/>
    <col min="3153" max="3153" width="15.140625" style="14" bestFit="1" customWidth="1"/>
    <col min="3154" max="3155" width="14.5703125" style="14" bestFit="1" customWidth="1"/>
    <col min="3156" max="3156" width="14.140625" style="14" bestFit="1" customWidth="1"/>
    <col min="3157" max="3157" width="17" style="14" bestFit="1" customWidth="1"/>
    <col min="3158" max="3158" width="14.140625" style="14" bestFit="1" customWidth="1"/>
    <col min="3159" max="3159" width="11.140625" style="14" bestFit="1" customWidth="1"/>
    <col min="3160" max="3160" width="17" style="14" bestFit="1" customWidth="1"/>
    <col min="3161" max="3161" width="14.5703125" style="14" bestFit="1" customWidth="1"/>
    <col min="3162" max="3162" width="11.140625" style="14" bestFit="1" customWidth="1"/>
    <col min="3163" max="3163" width="9" style="14"/>
    <col min="3164" max="3164" width="11.140625" style="14" bestFit="1" customWidth="1"/>
    <col min="3165" max="3165" width="14.5703125" style="14" bestFit="1" customWidth="1"/>
    <col min="3166" max="3166" width="11.140625" style="14" bestFit="1" customWidth="1"/>
    <col min="3167" max="3167" width="9" style="14"/>
    <col min="3168" max="3168" width="13.140625" style="14" bestFit="1" customWidth="1"/>
    <col min="3169" max="3169" width="15.140625" style="14" bestFit="1" customWidth="1"/>
    <col min="3170" max="3171" width="14.5703125" style="14" bestFit="1" customWidth="1"/>
    <col min="3172" max="3172" width="14.140625" style="14" bestFit="1" customWidth="1"/>
    <col min="3173" max="3173" width="17" style="14" bestFit="1" customWidth="1"/>
    <col min="3174" max="3174" width="14.140625" style="14" bestFit="1" customWidth="1"/>
    <col min="3175" max="3175" width="11.140625" style="14" bestFit="1" customWidth="1"/>
    <col min="3176" max="3176" width="17" style="14" bestFit="1" customWidth="1"/>
    <col min="3177" max="3177" width="14.5703125" style="14" bestFit="1" customWidth="1"/>
    <col min="3178" max="3178" width="11.140625" style="14" bestFit="1" customWidth="1"/>
    <col min="3179" max="3179" width="9" style="14"/>
    <col min="3180" max="3180" width="11.140625" style="14" bestFit="1" customWidth="1"/>
    <col min="3181" max="3181" width="14.5703125" style="14" bestFit="1" customWidth="1"/>
    <col min="3182" max="3182" width="11.140625" style="14" bestFit="1" customWidth="1"/>
    <col min="3183" max="3183" width="9" style="14"/>
    <col min="3184" max="3184" width="13.140625" style="14" bestFit="1" customWidth="1"/>
    <col min="3185" max="3185" width="15.140625" style="14" bestFit="1" customWidth="1"/>
    <col min="3186" max="3187" width="14.5703125" style="14" bestFit="1" customWidth="1"/>
    <col min="3188" max="3188" width="14.140625" style="14" bestFit="1" customWidth="1"/>
    <col min="3189" max="3189" width="17" style="14" bestFit="1" customWidth="1"/>
    <col min="3190" max="3190" width="14.140625" style="14" bestFit="1" customWidth="1"/>
    <col min="3191" max="3191" width="11.140625" style="14" bestFit="1" customWidth="1"/>
    <col min="3192" max="3192" width="17" style="14" bestFit="1" customWidth="1"/>
    <col min="3193" max="3193" width="14.5703125" style="14" bestFit="1" customWidth="1"/>
    <col min="3194" max="3194" width="11.140625" style="14" bestFit="1" customWidth="1"/>
    <col min="3195" max="3195" width="9" style="14"/>
    <col min="3196" max="3196" width="11.140625" style="14" bestFit="1" customWidth="1"/>
    <col min="3197" max="3197" width="14.5703125" style="14" bestFit="1" customWidth="1"/>
    <col min="3198" max="3198" width="11.140625" style="14" bestFit="1" customWidth="1"/>
    <col min="3199" max="3199" width="9" style="14"/>
    <col min="3200" max="3200" width="13.140625" style="14" bestFit="1" customWidth="1"/>
    <col min="3201" max="3201" width="15.140625" style="14" bestFit="1" customWidth="1"/>
    <col min="3202" max="3203" width="14.5703125" style="14" bestFit="1" customWidth="1"/>
    <col min="3204" max="3204" width="14.140625" style="14" bestFit="1" customWidth="1"/>
    <col min="3205" max="3205" width="17" style="14" bestFit="1" customWidth="1"/>
    <col min="3206" max="3206" width="14.140625" style="14" bestFit="1" customWidth="1"/>
    <col min="3207" max="3207" width="11.140625" style="14" bestFit="1" customWidth="1"/>
    <col min="3208" max="3208" width="17" style="14" bestFit="1" customWidth="1"/>
    <col min="3209" max="3209" width="14.5703125" style="14" bestFit="1" customWidth="1"/>
    <col min="3210" max="3210" width="11.140625" style="14" bestFit="1" customWidth="1"/>
    <col min="3211" max="3211" width="9" style="14"/>
    <col min="3212" max="3212" width="11.140625" style="14" bestFit="1" customWidth="1"/>
    <col min="3213" max="3213" width="14.5703125" style="14" bestFit="1" customWidth="1"/>
    <col min="3214" max="3214" width="11.140625" style="14" bestFit="1" customWidth="1"/>
    <col min="3215" max="3215" width="9" style="14"/>
    <col min="3216" max="3216" width="13.140625" style="14" bestFit="1" customWidth="1"/>
    <col min="3217" max="3217" width="15.140625" style="14" bestFit="1" customWidth="1"/>
    <col min="3218" max="3219" width="14.5703125" style="14" bestFit="1" customWidth="1"/>
    <col min="3220" max="3220" width="14.140625" style="14" bestFit="1" customWidth="1"/>
    <col min="3221" max="3221" width="17" style="14" bestFit="1" customWidth="1"/>
    <col min="3222" max="3222" width="14.140625" style="14" bestFit="1" customWidth="1"/>
    <col min="3223" max="3223" width="11.140625" style="14" bestFit="1" customWidth="1"/>
    <col min="3224" max="3224" width="17" style="14" bestFit="1" customWidth="1"/>
    <col min="3225" max="3225" width="14.5703125" style="14" bestFit="1" customWidth="1"/>
    <col min="3226" max="3226" width="11.140625" style="14" bestFit="1" customWidth="1"/>
    <col min="3227" max="3227" width="9" style="14"/>
    <col min="3228" max="3228" width="11.140625" style="14" bestFit="1" customWidth="1"/>
    <col min="3229" max="3229" width="14.5703125" style="14" bestFit="1" customWidth="1"/>
    <col min="3230" max="3230" width="11.140625" style="14" bestFit="1" customWidth="1"/>
    <col min="3231" max="3231" width="9" style="14"/>
    <col min="3232" max="3232" width="13.140625" style="14" bestFit="1" customWidth="1"/>
    <col min="3233" max="3233" width="15.140625" style="14" bestFit="1" customWidth="1"/>
    <col min="3234" max="3235" width="14.5703125" style="14" bestFit="1" customWidth="1"/>
    <col min="3236" max="3236" width="14.140625" style="14" bestFit="1" customWidth="1"/>
    <col min="3237" max="3237" width="17" style="14" bestFit="1" customWidth="1"/>
    <col min="3238" max="3238" width="14.140625" style="14" bestFit="1" customWidth="1"/>
    <col min="3239" max="3239" width="11.140625" style="14" bestFit="1" customWidth="1"/>
    <col min="3240" max="3240" width="17" style="14" bestFit="1" customWidth="1"/>
    <col min="3241" max="3241" width="14.5703125" style="14" bestFit="1" customWidth="1"/>
    <col min="3242" max="3242" width="11.140625" style="14" bestFit="1" customWidth="1"/>
    <col min="3243" max="3243" width="9" style="14"/>
    <col min="3244" max="3244" width="11.140625" style="14" bestFit="1" customWidth="1"/>
    <col min="3245" max="3245" width="14.5703125" style="14" bestFit="1" customWidth="1"/>
    <col min="3246" max="3246" width="11.140625" style="14" bestFit="1" customWidth="1"/>
    <col min="3247" max="3247" width="9" style="14"/>
    <col min="3248" max="3248" width="13.140625" style="14" bestFit="1" customWidth="1"/>
    <col min="3249" max="3249" width="15.140625" style="14" bestFit="1" customWidth="1"/>
    <col min="3250" max="3251" width="14.5703125" style="14" bestFit="1" customWidth="1"/>
    <col min="3252" max="3252" width="14.140625" style="14" bestFit="1" customWidth="1"/>
    <col min="3253" max="3253" width="17" style="14" bestFit="1" customWidth="1"/>
    <col min="3254" max="3254" width="14.140625" style="14" bestFit="1" customWidth="1"/>
    <col min="3255" max="3255" width="11.140625" style="14" bestFit="1" customWidth="1"/>
    <col min="3256" max="3256" width="17" style="14" bestFit="1" customWidth="1"/>
    <col min="3257" max="3257" width="14.5703125" style="14" bestFit="1" customWidth="1"/>
    <col min="3258" max="3258" width="11.140625" style="14" bestFit="1" customWidth="1"/>
    <col min="3259" max="3259" width="9" style="14"/>
    <col min="3260" max="3260" width="11.140625" style="14" bestFit="1" customWidth="1"/>
    <col min="3261" max="3261" width="14.5703125" style="14" bestFit="1" customWidth="1"/>
    <col min="3262" max="3262" width="11.140625" style="14" bestFit="1" customWidth="1"/>
    <col min="3263" max="3263" width="9" style="14"/>
    <col min="3264" max="3264" width="13.140625" style="14" bestFit="1" customWidth="1"/>
    <col min="3265" max="3265" width="15.140625" style="14" bestFit="1" customWidth="1"/>
    <col min="3266" max="3267" width="14.5703125" style="14" bestFit="1" customWidth="1"/>
    <col min="3268" max="3268" width="14.140625" style="14" bestFit="1" customWidth="1"/>
    <col min="3269" max="3269" width="17" style="14" bestFit="1" customWidth="1"/>
    <col min="3270" max="3270" width="14.140625" style="14" bestFit="1" customWidth="1"/>
    <col min="3271" max="3271" width="11.140625" style="14" bestFit="1" customWidth="1"/>
    <col min="3272" max="3272" width="17" style="14" bestFit="1" customWidth="1"/>
    <col min="3273" max="3273" width="14.5703125" style="14" bestFit="1" customWidth="1"/>
    <col min="3274" max="3274" width="11.140625" style="14" bestFit="1" customWidth="1"/>
    <col min="3275" max="3275" width="9" style="14"/>
    <col min="3276" max="3276" width="11.140625" style="14" bestFit="1" customWidth="1"/>
    <col min="3277" max="3277" width="14.5703125" style="14" bestFit="1" customWidth="1"/>
    <col min="3278" max="3278" width="11.140625" style="14" bestFit="1" customWidth="1"/>
    <col min="3279" max="3279" width="9" style="14"/>
    <col min="3280" max="3280" width="13.140625" style="14" bestFit="1" customWidth="1"/>
    <col min="3281" max="3281" width="15.140625" style="14" bestFit="1" customWidth="1"/>
    <col min="3282" max="3283" width="14.5703125" style="14" bestFit="1" customWidth="1"/>
    <col min="3284" max="3284" width="14.140625" style="14" bestFit="1" customWidth="1"/>
    <col min="3285" max="3285" width="17" style="14" bestFit="1" customWidth="1"/>
    <col min="3286" max="3286" width="14.140625" style="14" bestFit="1" customWidth="1"/>
    <col min="3287" max="3287" width="11.140625" style="14" bestFit="1" customWidth="1"/>
    <col min="3288" max="3288" width="17" style="14" bestFit="1" customWidth="1"/>
    <col min="3289" max="3289" width="14.5703125" style="14" bestFit="1" customWidth="1"/>
    <col min="3290" max="3290" width="11.140625" style="14" bestFit="1" customWidth="1"/>
    <col min="3291" max="3291" width="9" style="14"/>
    <col min="3292" max="3292" width="11.140625" style="14" bestFit="1" customWidth="1"/>
    <col min="3293" max="3293" width="14.5703125" style="14" bestFit="1" customWidth="1"/>
    <col min="3294" max="3294" width="11.140625" style="14" bestFit="1" customWidth="1"/>
    <col min="3295" max="3295" width="9" style="14"/>
    <col min="3296" max="3296" width="13.140625" style="14" bestFit="1" customWidth="1"/>
    <col min="3297" max="3297" width="15.140625" style="14" bestFit="1" customWidth="1"/>
    <col min="3298" max="3299" width="14.5703125" style="14" bestFit="1" customWidth="1"/>
    <col min="3300" max="3300" width="14.140625" style="14" bestFit="1" customWidth="1"/>
    <col min="3301" max="3301" width="17" style="14" bestFit="1" customWidth="1"/>
    <col min="3302" max="3302" width="14.140625" style="14" bestFit="1" customWidth="1"/>
    <col min="3303" max="3303" width="11.140625" style="14" bestFit="1" customWidth="1"/>
    <col min="3304" max="3304" width="17" style="14" bestFit="1" customWidth="1"/>
    <col min="3305" max="3305" width="14.5703125" style="14" bestFit="1" customWidth="1"/>
    <col min="3306" max="3306" width="11.140625" style="14" bestFit="1" customWidth="1"/>
    <col min="3307" max="3307" width="9" style="14"/>
    <col min="3308" max="3308" width="11.140625" style="14" bestFit="1" customWidth="1"/>
    <col min="3309" max="3309" width="14.5703125" style="14" bestFit="1" customWidth="1"/>
    <col min="3310" max="3310" width="11.140625" style="14" bestFit="1" customWidth="1"/>
    <col min="3311" max="3311" width="9" style="14"/>
    <col min="3312" max="3312" width="13.140625" style="14" bestFit="1" customWidth="1"/>
    <col min="3313" max="3313" width="15.140625" style="14" bestFit="1" customWidth="1"/>
    <col min="3314" max="3315" width="14.5703125" style="14" bestFit="1" customWidth="1"/>
    <col min="3316" max="3316" width="14.140625" style="14" bestFit="1" customWidth="1"/>
    <col min="3317" max="3317" width="17" style="14" bestFit="1" customWidth="1"/>
    <col min="3318" max="3318" width="14.140625" style="14" bestFit="1" customWidth="1"/>
    <col min="3319" max="3319" width="11.140625" style="14" bestFit="1" customWidth="1"/>
    <col min="3320" max="3320" width="17" style="14" bestFit="1" customWidth="1"/>
    <col min="3321" max="3321" width="14.5703125" style="14" bestFit="1" customWidth="1"/>
    <col min="3322" max="3322" width="11.140625" style="14" bestFit="1" customWidth="1"/>
    <col min="3323" max="3323" width="9" style="14"/>
    <col min="3324" max="3324" width="9.140625" style="14" customWidth="1"/>
    <col min="3325" max="3325" width="0" style="14" hidden="1" customWidth="1"/>
    <col min="3326" max="3327" width="10.42578125" style="14" bestFit="1" customWidth="1"/>
    <col min="3328" max="3328" width="8.42578125" style="14" bestFit="1" customWidth="1"/>
    <col min="3329" max="3329" width="14.5703125" style="14" customWidth="1"/>
    <col min="3330" max="3330" width="14.140625" style="14" bestFit="1" customWidth="1"/>
    <col min="3331" max="3331" width="10.5703125" style="14" customWidth="1"/>
    <col min="3332" max="3332" width="11.85546875" style="14" customWidth="1"/>
    <col min="3333" max="3333" width="15.42578125" style="14" bestFit="1" customWidth="1"/>
    <col min="3334" max="3334" width="15.140625" style="14" bestFit="1" customWidth="1"/>
    <col min="3335" max="3335" width="11.42578125" style="14" bestFit="1" customWidth="1"/>
    <col min="3336" max="3336" width="9.42578125" style="14" bestFit="1" customWidth="1"/>
    <col min="3337" max="3337" width="13.5703125" style="14" customWidth="1"/>
    <col min="3338" max="3339" width="8.42578125" style="14" bestFit="1" customWidth="1"/>
    <col min="3340" max="3340" width="10.42578125" style="14" bestFit="1" customWidth="1"/>
    <col min="3341" max="3341" width="14.140625" style="14" customWidth="1"/>
    <col min="3342" max="3342" width="9" style="14"/>
    <col min="3343" max="3343" width="14.140625" style="14" bestFit="1" customWidth="1"/>
    <col min="3344" max="3403" width="9" style="14"/>
    <col min="3404" max="3404" width="11.140625" style="14" bestFit="1" customWidth="1"/>
    <col min="3405" max="3405" width="14.5703125" style="14" bestFit="1" customWidth="1"/>
    <col min="3406" max="3406" width="11.140625" style="14" bestFit="1" customWidth="1"/>
    <col min="3407" max="3407" width="9" style="14"/>
    <col min="3408" max="3408" width="13.140625" style="14" bestFit="1" customWidth="1"/>
    <col min="3409" max="3409" width="15.140625" style="14" bestFit="1" customWidth="1"/>
    <col min="3410" max="3411" width="14.5703125" style="14" bestFit="1" customWidth="1"/>
    <col min="3412" max="3412" width="14.140625" style="14" bestFit="1" customWidth="1"/>
    <col min="3413" max="3413" width="17" style="14" bestFit="1" customWidth="1"/>
    <col min="3414" max="3414" width="14.140625" style="14" bestFit="1" customWidth="1"/>
    <col min="3415" max="3415" width="11.140625" style="14" bestFit="1" customWidth="1"/>
    <col min="3416" max="3416" width="17" style="14" bestFit="1" customWidth="1"/>
    <col min="3417" max="3417" width="14.5703125" style="14" bestFit="1" customWidth="1"/>
    <col min="3418" max="3418" width="11.140625" style="14" bestFit="1" customWidth="1"/>
    <col min="3419" max="3419" width="9" style="14"/>
    <col min="3420" max="3420" width="11.140625" style="14" bestFit="1" customWidth="1"/>
    <col min="3421" max="3421" width="14.5703125" style="14" bestFit="1" customWidth="1"/>
    <col min="3422" max="3422" width="11.140625" style="14" bestFit="1" customWidth="1"/>
    <col min="3423" max="3423" width="9" style="14"/>
    <col min="3424" max="3424" width="13.140625" style="14" bestFit="1" customWidth="1"/>
    <col min="3425" max="3425" width="15.140625" style="14" bestFit="1" customWidth="1"/>
    <col min="3426" max="3427" width="14.5703125" style="14" bestFit="1" customWidth="1"/>
    <col min="3428" max="3428" width="14.140625" style="14" bestFit="1" customWidth="1"/>
    <col min="3429" max="3429" width="17" style="14" bestFit="1" customWidth="1"/>
    <col min="3430" max="3430" width="14.140625" style="14" bestFit="1" customWidth="1"/>
    <col min="3431" max="3431" width="11.140625" style="14" bestFit="1" customWidth="1"/>
    <col min="3432" max="3432" width="17" style="14" bestFit="1" customWidth="1"/>
    <col min="3433" max="3433" width="14.5703125" style="14" bestFit="1" customWidth="1"/>
    <col min="3434" max="3434" width="11.140625" style="14" bestFit="1" customWidth="1"/>
    <col min="3435" max="3435" width="9" style="14"/>
    <col min="3436" max="3436" width="11.140625" style="14" bestFit="1" customWidth="1"/>
    <col min="3437" max="3437" width="14.5703125" style="14" bestFit="1" customWidth="1"/>
    <col min="3438" max="3438" width="11.140625" style="14" bestFit="1" customWidth="1"/>
    <col min="3439" max="3439" width="9" style="14"/>
    <col min="3440" max="3440" width="13.140625" style="14" bestFit="1" customWidth="1"/>
    <col min="3441" max="3441" width="15.140625" style="14" bestFit="1" customWidth="1"/>
    <col min="3442" max="3443" width="14.5703125" style="14" bestFit="1" customWidth="1"/>
    <col min="3444" max="3444" width="14.140625" style="14" bestFit="1" customWidth="1"/>
    <col min="3445" max="3445" width="17" style="14" bestFit="1" customWidth="1"/>
    <col min="3446" max="3446" width="14.140625" style="14" bestFit="1" customWidth="1"/>
    <col min="3447" max="3447" width="11.140625" style="14" bestFit="1" customWidth="1"/>
    <col min="3448" max="3448" width="17" style="14" bestFit="1" customWidth="1"/>
    <col min="3449" max="3449" width="14.5703125" style="14" bestFit="1" customWidth="1"/>
    <col min="3450" max="3450" width="11.140625" style="14" bestFit="1" customWidth="1"/>
    <col min="3451" max="3451" width="9" style="14"/>
    <col min="3452" max="3452" width="11.140625" style="14" bestFit="1" customWidth="1"/>
    <col min="3453" max="3453" width="14.5703125" style="14" bestFit="1" customWidth="1"/>
    <col min="3454" max="3454" width="11.140625" style="14" bestFit="1" customWidth="1"/>
    <col min="3455" max="3455" width="9" style="14"/>
    <col min="3456" max="3456" width="13.140625" style="14" bestFit="1" customWidth="1"/>
    <col min="3457" max="3457" width="15.140625" style="14" bestFit="1" customWidth="1"/>
    <col min="3458" max="3459" width="14.5703125" style="14" bestFit="1" customWidth="1"/>
    <col min="3460" max="3460" width="14.140625" style="14" bestFit="1" customWidth="1"/>
    <col min="3461" max="3461" width="17" style="14" bestFit="1" customWidth="1"/>
    <col min="3462" max="3462" width="14.140625" style="14" bestFit="1" customWidth="1"/>
    <col min="3463" max="3463" width="11.140625" style="14" bestFit="1" customWidth="1"/>
    <col min="3464" max="3464" width="17" style="14" bestFit="1" customWidth="1"/>
    <col min="3465" max="3465" width="14.5703125" style="14" bestFit="1" customWidth="1"/>
    <col min="3466" max="3466" width="11.140625" style="14" bestFit="1" customWidth="1"/>
    <col min="3467" max="3467" width="9" style="14"/>
    <col min="3468" max="3468" width="11.140625" style="14" bestFit="1" customWidth="1"/>
    <col min="3469" max="3469" width="14.5703125" style="14" bestFit="1" customWidth="1"/>
    <col min="3470" max="3470" width="11.140625" style="14" bestFit="1" customWidth="1"/>
    <col min="3471" max="3471" width="9" style="14"/>
    <col min="3472" max="3472" width="13.140625" style="14" bestFit="1" customWidth="1"/>
    <col min="3473" max="3473" width="15.140625" style="14" bestFit="1" customWidth="1"/>
    <col min="3474" max="3475" width="14.5703125" style="14" bestFit="1" customWidth="1"/>
    <col min="3476" max="3476" width="14.140625" style="14" bestFit="1" customWidth="1"/>
    <col min="3477" max="3477" width="17" style="14" bestFit="1" customWidth="1"/>
    <col min="3478" max="3478" width="14.140625" style="14" bestFit="1" customWidth="1"/>
    <col min="3479" max="3479" width="11.140625" style="14" bestFit="1" customWidth="1"/>
    <col min="3480" max="3480" width="17" style="14" bestFit="1" customWidth="1"/>
    <col min="3481" max="3481" width="14.5703125" style="14" bestFit="1" customWidth="1"/>
    <col min="3482" max="3482" width="11.140625" style="14" bestFit="1" customWidth="1"/>
    <col min="3483" max="3483" width="9" style="14"/>
    <col min="3484" max="3484" width="11.140625" style="14" bestFit="1" customWidth="1"/>
    <col min="3485" max="3485" width="14.5703125" style="14" bestFit="1" customWidth="1"/>
    <col min="3486" max="3486" width="11.140625" style="14" bestFit="1" customWidth="1"/>
    <col min="3487" max="3487" width="9" style="14"/>
    <col min="3488" max="3488" width="13.140625" style="14" bestFit="1" customWidth="1"/>
    <col min="3489" max="3489" width="15.140625" style="14" bestFit="1" customWidth="1"/>
    <col min="3490" max="3491" width="14.5703125" style="14" bestFit="1" customWidth="1"/>
    <col min="3492" max="3492" width="14.140625" style="14" bestFit="1" customWidth="1"/>
    <col min="3493" max="3493" width="17" style="14" bestFit="1" customWidth="1"/>
    <col min="3494" max="3494" width="14.140625" style="14" bestFit="1" customWidth="1"/>
    <col min="3495" max="3495" width="11.140625" style="14" bestFit="1" customWidth="1"/>
    <col min="3496" max="3496" width="17" style="14" bestFit="1" customWidth="1"/>
    <col min="3497" max="3497" width="14.5703125" style="14" bestFit="1" customWidth="1"/>
    <col min="3498" max="3498" width="11.140625" style="14" bestFit="1" customWidth="1"/>
    <col min="3499" max="3499" width="9" style="14"/>
    <col min="3500" max="3500" width="11.140625" style="14" bestFit="1" customWidth="1"/>
    <col min="3501" max="3501" width="14.5703125" style="14" bestFit="1" customWidth="1"/>
    <col min="3502" max="3502" width="11.140625" style="14" bestFit="1" customWidth="1"/>
    <col min="3503" max="3503" width="9" style="14"/>
    <col min="3504" max="3504" width="13.140625" style="14" bestFit="1" customWidth="1"/>
    <col min="3505" max="3505" width="15.140625" style="14" bestFit="1" customWidth="1"/>
    <col min="3506" max="3507" width="14.5703125" style="14" bestFit="1" customWidth="1"/>
    <col min="3508" max="3508" width="14.140625" style="14" bestFit="1" customWidth="1"/>
    <col min="3509" max="3509" width="17" style="14" bestFit="1" customWidth="1"/>
    <col min="3510" max="3510" width="14.140625" style="14" bestFit="1" customWidth="1"/>
    <col min="3511" max="3511" width="11.140625" style="14" bestFit="1" customWidth="1"/>
    <col min="3512" max="3512" width="17" style="14" bestFit="1" customWidth="1"/>
    <col min="3513" max="3513" width="14.5703125" style="14" bestFit="1" customWidth="1"/>
    <col min="3514" max="3514" width="11.140625" style="14" bestFit="1" customWidth="1"/>
    <col min="3515" max="3515" width="9" style="14"/>
    <col min="3516" max="3516" width="11.140625" style="14" bestFit="1" customWidth="1"/>
    <col min="3517" max="3517" width="14.5703125" style="14" bestFit="1" customWidth="1"/>
    <col min="3518" max="3518" width="11.140625" style="14" bestFit="1" customWidth="1"/>
    <col min="3519" max="3519" width="9" style="14"/>
    <col min="3520" max="3520" width="13.140625" style="14" bestFit="1" customWidth="1"/>
    <col min="3521" max="3521" width="15.140625" style="14" bestFit="1" customWidth="1"/>
    <col min="3522" max="3523" width="14.5703125" style="14" bestFit="1" customWidth="1"/>
    <col min="3524" max="3524" width="14.140625" style="14" bestFit="1" customWidth="1"/>
    <col min="3525" max="3525" width="17" style="14" bestFit="1" customWidth="1"/>
    <col min="3526" max="3526" width="14.140625" style="14" bestFit="1" customWidth="1"/>
    <col min="3527" max="3527" width="11.140625" style="14" bestFit="1" customWidth="1"/>
    <col min="3528" max="3528" width="17" style="14" bestFit="1" customWidth="1"/>
    <col min="3529" max="3529" width="14.5703125" style="14" bestFit="1" customWidth="1"/>
    <col min="3530" max="3530" width="11.140625" style="14" bestFit="1" customWidth="1"/>
    <col min="3531" max="3531" width="9" style="14"/>
    <col min="3532" max="3532" width="11.140625" style="14" bestFit="1" customWidth="1"/>
    <col min="3533" max="3533" width="14.5703125" style="14" bestFit="1" customWidth="1"/>
    <col min="3534" max="3534" width="11.140625" style="14" bestFit="1" customWidth="1"/>
    <col min="3535" max="3535" width="9" style="14"/>
    <col min="3536" max="3536" width="13.140625" style="14" bestFit="1" customWidth="1"/>
    <col min="3537" max="3537" width="15.140625" style="14" bestFit="1" customWidth="1"/>
    <col min="3538" max="3539" width="14.5703125" style="14" bestFit="1" customWidth="1"/>
    <col min="3540" max="3540" width="14.140625" style="14" bestFit="1" customWidth="1"/>
    <col min="3541" max="3541" width="17" style="14" bestFit="1" customWidth="1"/>
    <col min="3542" max="3542" width="14.140625" style="14" bestFit="1" customWidth="1"/>
    <col min="3543" max="3543" width="11.140625" style="14" bestFit="1" customWidth="1"/>
    <col min="3544" max="3544" width="17" style="14" bestFit="1" customWidth="1"/>
    <col min="3545" max="3545" width="14.5703125" style="14" bestFit="1" customWidth="1"/>
    <col min="3546" max="3546" width="11.140625" style="14" bestFit="1" customWidth="1"/>
    <col min="3547" max="3547" width="9" style="14"/>
    <col min="3548" max="3548" width="11.140625" style="14" bestFit="1" customWidth="1"/>
    <col min="3549" max="3549" width="14.5703125" style="14" bestFit="1" customWidth="1"/>
    <col min="3550" max="3550" width="11.140625" style="14" bestFit="1" customWidth="1"/>
    <col min="3551" max="3551" width="9" style="14"/>
    <col min="3552" max="3552" width="13.140625" style="14" bestFit="1" customWidth="1"/>
    <col min="3553" max="3553" width="15.140625" style="14" bestFit="1" customWidth="1"/>
    <col min="3554" max="3555" width="14.5703125" style="14" bestFit="1" customWidth="1"/>
    <col min="3556" max="3556" width="14.140625" style="14" bestFit="1" customWidth="1"/>
    <col min="3557" max="3557" width="17" style="14" bestFit="1" customWidth="1"/>
    <col min="3558" max="3558" width="14.140625" style="14" bestFit="1" customWidth="1"/>
    <col min="3559" max="3559" width="11.140625" style="14" bestFit="1" customWidth="1"/>
    <col min="3560" max="3560" width="17" style="14" bestFit="1" customWidth="1"/>
    <col min="3561" max="3561" width="14.5703125" style="14" bestFit="1" customWidth="1"/>
    <col min="3562" max="3562" width="11.140625" style="14" bestFit="1" customWidth="1"/>
    <col min="3563" max="3563" width="9" style="14"/>
    <col min="3564" max="3564" width="11.140625" style="14" bestFit="1" customWidth="1"/>
    <col min="3565" max="3565" width="14.5703125" style="14" bestFit="1" customWidth="1"/>
    <col min="3566" max="3566" width="11.140625" style="14" bestFit="1" customWidth="1"/>
    <col min="3567" max="3567" width="9" style="14"/>
    <col min="3568" max="3568" width="13.140625" style="14" bestFit="1" customWidth="1"/>
    <col min="3569" max="3569" width="15.140625" style="14" bestFit="1" customWidth="1"/>
    <col min="3570" max="3571" width="14.5703125" style="14" bestFit="1" customWidth="1"/>
    <col min="3572" max="3572" width="14.140625" style="14" bestFit="1" customWidth="1"/>
    <col min="3573" max="3573" width="17" style="14" bestFit="1" customWidth="1"/>
    <col min="3574" max="3574" width="14.140625" style="14" bestFit="1" customWidth="1"/>
    <col min="3575" max="3575" width="11.140625" style="14" bestFit="1" customWidth="1"/>
    <col min="3576" max="3576" width="17" style="14" bestFit="1" customWidth="1"/>
    <col min="3577" max="3577" width="14.5703125" style="14" bestFit="1" customWidth="1"/>
    <col min="3578" max="3578" width="11.140625" style="14" bestFit="1" customWidth="1"/>
    <col min="3579" max="3579" width="9" style="14"/>
    <col min="3580" max="3580" width="9.140625" style="14" customWidth="1"/>
    <col min="3581" max="3581" width="0" style="14" hidden="1" customWidth="1"/>
    <col min="3582" max="3583" width="10.42578125" style="14" bestFit="1" customWidth="1"/>
    <col min="3584" max="3584" width="8.42578125" style="14" bestFit="1" customWidth="1"/>
    <col min="3585" max="3585" width="14.5703125" style="14" customWidth="1"/>
    <col min="3586" max="3586" width="14.140625" style="14" bestFit="1" customWidth="1"/>
    <col min="3587" max="3587" width="10.5703125" style="14" customWidth="1"/>
    <col min="3588" max="3588" width="11.85546875" style="14" customWidth="1"/>
    <col min="3589" max="3589" width="15.42578125" style="14" bestFit="1" customWidth="1"/>
    <col min="3590" max="3590" width="15.140625" style="14" bestFit="1" customWidth="1"/>
    <col min="3591" max="3591" width="11.42578125" style="14" bestFit="1" customWidth="1"/>
    <col min="3592" max="3592" width="9.42578125" style="14" bestFit="1" customWidth="1"/>
    <col min="3593" max="3593" width="13.5703125" style="14" customWidth="1"/>
    <col min="3594" max="3595" width="8.42578125" style="14" bestFit="1" customWidth="1"/>
    <col min="3596" max="3596" width="10.42578125" style="14" bestFit="1" customWidth="1"/>
    <col min="3597" max="3597" width="14.140625" style="14" customWidth="1"/>
    <col min="3598" max="3598" width="9" style="14"/>
    <col min="3599" max="3599" width="14.140625" style="14" bestFit="1" customWidth="1"/>
    <col min="3600" max="3659" width="9" style="14"/>
    <col min="3660" max="3660" width="11.140625" style="14" bestFit="1" customWidth="1"/>
    <col min="3661" max="3661" width="14.5703125" style="14" bestFit="1" customWidth="1"/>
    <col min="3662" max="3662" width="11.140625" style="14" bestFit="1" customWidth="1"/>
    <col min="3663" max="3663" width="9" style="14"/>
    <col min="3664" max="3664" width="13.140625" style="14" bestFit="1" customWidth="1"/>
    <col min="3665" max="3665" width="15.140625" style="14" bestFit="1" customWidth="1"/>
    <col min="3666" max="3667" width="14.5703125" style="14" bestFit="1" customWidth="1"/>
    <col min="3668" max="3668" width="14.140625" style="14" bestFit="1" customWidth="1"/>
    <col min="3669" max="3669" width="17" style="14" bestFit="1" customWidth="1"/>
    <col min="3670" max="3670" width="14.140625" style="14" bestFit="1" customWidth="1"/>
    <col min="3671" max="3671" width="11.140625" style="14" bestFit="1" customWidth="1"/>
    <col min="3672" max="3672" width="17" style="14" bestFit="1" customWidth="1"/>
    <col min="3673" max="3673" width="14.5703125" style="14" bestFit="1" customWidth="1"/>
    <col min="3674" max="3674" width="11.140625" style="14" bestFit="1" customWidth="1"/>
    <col min="3675" max="3675" width="9" style="14"/>
    <col min="3676" max="3676" width="11.140625" style="14" bestFit="1" customWidth="1"/>
    <col min="3677" max="3677" width="14.5703125" style="14" bestFit="1" customWidth="1"/>
    <col min="3678" max="3678" width="11.140625" style="14" bestFit="1" customWidth="1"/>
    <col min="3679" max="3679" width="9" style="14"/>
    <col min="3680" max="3680" width="13.140625" style="14" bestFit="1" customWidth="1"/>
    <col min="3681" max="3681" width="15.140625" style="14" bestFit="1" customWidth="1"/>
    <col min="3682" max="3683" width="14.5703125" style="14" bestFit="1" customWidth="1"/>
    <col min="3684" max="3684" width="14.140625" style="14" bestFit="1" customWidth="1"/>
    <col min="3685" max="3685" width="17" style="14" bestFit="1" customWidth="1"/>
    <col min="3686" max="3686" width="14.140625" style="14" bestFit="1" customWidth="1"/>
    <col min="3687" max="3687" width="11.140625" style="14" bestFit="1" customWidth="1"/>
    <col min="3688" max="3688" width="17" style="14" bestFit="1" customWidth="1"/>
    <col min="3689" max="3689" width="14.5703125" style="14" bestFit="1" customWidth="1"/>
    <col min="3690" max="3690" width="11.140625" style="14" bestFit="1" customWidth="1"/>
    <col min="3691" max="3691" width="9" style="14"/>
    <col min="3692" max="3692" width="11.140625" style="14" bestFit="1" customWidth="1"/>
    <col min="3693" max="3693" width="14.5703125" style="14" bestFit="1" customWidth="1"/>
    <col min="3694" max="3694" width="11.140625" style="14" bestFit="1" customWidth="1"/>
    <col min="3695" max="3695" width="9" style="14"/>
    <col min="3696" max="3696" width="13.140625" style="14" bestFit="1" customWidth="1"/>
    <col min="3697" max="3697" width="15.140625" style="14" bestFit="1" customWidth="1"/>
    <col min="3698" max="3699" width="14.5703125" style="14" bestFit="1" customWidth="1"/>
    <col min="3700" max="3700" width="14.140625" style="14" bestFit="1" customWidth="1"/>
    <col min="3701" max="3701" width="17" style="14" bestFit="1" customWidth="1"/>
    <col min="3702" max="3702" width="14.140625" style="14" bestFit="1" customWidth="1"/>
    <col min="3703" max="3703" width="11.140625" style="14" bestFit="1" customWidth="1"/>
    <col min="3704" max="3704" width="17" style="14" bestFit="1" customWidth="1"/>
    <col min="3705" max="3705" width="14.5703125" style="14" bestFit="1" customWidth="1"/>
    <col min="3706" max="3706" width="11.140625" style="14" bestFit="1" customWidth="1"/>
    <col min="3707" max="3707" width="9" style="14"/>
    <col min="3708" max="3708" width="11.140625" style="14" bestFit="1" customWidth="1"/>
    <col min="3709" max="3709" width="14.5703125" style="14" bestFit="1" customWidth="1"/>
    <col min="3710" max="3710" width="11.140625" style="14" bestFit="1" customWidth="1"/>
    <col min="3711" max="3711" width="9" style="14"/>
    <col min="3712" max="3712" width="13.140625" style="14" bestFit="1" customWidth="1"/>
    <col min="3713" max="3713" width="15.140625" style="14" bestFit="1" customWidth="1"/>
    <col min="3714" max="3715" width="14.5703125" style="14" bestFit="1" customWidth="1"/>
    <col min="3716" max="3716" width="14.140625" style="14" bestFit="1" customWidth="1"/>
    <col min="3717" max="3717" width="17" style="14" bestFit="1" customWidth="1"/>
    <col min="3718" max="3718" width="14.140625" style="14" bestFit="1" customWidth="1"/>
    <col min="3719" max="3719" width="11.140625" style="14" bestFit="1" customWidth="1"/>
    <col min="3720" max="3720" width="17" style="14" bestFit="1" customWidth="1"/>
    <col min="3721" max="3721" width="14.5703125" style="14" bestFit="1" customWidth="1"/>
    <col min="3722" max="3722" width="11.140625" style="14" bestFit="1" customWidth="1"/>
    <col min="3723" max="3723" width="9" style="14"/>
    <col min="3724" max="3724" width="11.140625" style="14" bestFit="1" customWidth="1"/>
    <col min="3725" max="3725" width="14.5703125" style="14" bestFit="1" customWidth="1"/>
    <col min="3726" max="3726" width="11.140625" style="14" bestFit="1" customWidth="1"/>
    <col min="3727" max="3727" width="9" style="14"/>
    <col min="3728" max="3728" width="13.140625" style="14" bestFit="1" customWidth="1"/>
    <col min="3729" max="3729" width="15.140625" style="14" bestFit="1" customWidth="1"/>
    <col min="3730" max="3731" width="14.5703125" style="14" bestFit="1" customWidth="1"/>
    <col min="3732" max="3732" width="14.140625" style="14" bestFit="1" customWidth="1"/>
    <col min="3733" max="3733" width="17" style="14" bestFit="1" customWidth="1"/>
    <col min="3734" max="3734" width="14.140625" style="14" bestFit="1" customWidth="1"/>
    <col min="3735" max="3735" width="11.140625" style="14" bestFit="1" customWidth="1"/>
    <col min="3736" max="3736" width="17" style="14" bestFit="1" customWidth="1"/>
    <col min="3737" max="3737" width="14.5703125" style="14" bestFit="1" customWidth="1"/>
    <col min="3738" max="3738" width="11.140625" style="14" bestFit="1" customWidth="1"/>
    <col min="3739" max="3739" width="9" style="14"/>
    <col min="3740" max="3740" width="11.140625" style="14" bestFit="1" customWidth="1"/>
    <col min="3741" max="3741" width="14.5703125" style="14" bestFit="1" customWidth="1"/>
    <col min="3742" max="3742" width="11.140625" style="14" bestFit="1" customWidth="1"/>
    <col min="3743" max="3743" width="9" style="14"/>
    <col min="3744" max="3744" width="13.140625" style="14" bestFit="1" customWidth="1"/>
    <col min="3745" max="3745" width="15.140625" style="14" bestFit="1" customWidth="1"/>
    <col min="3746" max="3747" width="14.5703125" style="14" bestFit="1" customWidth="1"/>
    <col min="3748" max="3748" width="14.140625" style="14" bestFit="1" customWidth="1"/>
    <col min="3749" max="3749" width="17" style="14" bestFit="1" customWidth="1"/>
    <col min="3750" max="3750" width="14.140625" style="14" bestFit="1" customWidth="1"/>
    <col min="3751" max="3751" width="11.140625" style="14" bestFit="1" customWidth="1"/>
    <col min="3752" max="3752" width="17" style="14" bestFit="1" customWidth="1"/>
    <col min="3753" max="3753" width="14.5703125" style="14" bestFit="1" customWidth="1"/>
    <col min="3754" max="3754" width="11.140625" style="14" bestFit="1" customWidth="1"/>
    <col min="3755" max="3755" width="9" style="14"/>
    <col min="3756" max="3756" width="11.140625" style="14" bestFit="1" customWidth="1"/>
    <col min="3757" max="3757" width="14.5703125" style="14" bestFit="1" customWidth="1"/>
    <col min="3758" max="3758" width="11.140625" style="14" bestFit="1" customWidth="1"/>
    <col min="3759" max="3759" width="9" style="14"/>
    <col min="3760" max="3760" width="13.140625" style="14" bestFit="1" customWidth="1"/>
    <col min="3761" max="3761" width="15.140625" style="14" bestFit="1" customWidth="1"/>
    <col min="3762" max="3763" width="14.5703125" style="14" bestFit="1" customWidth="1"/>
    <col min="3764" max="3764" width="14.140625" style="14" bestFit="1" customWidth="1"/>
    <col min="3765" max="3765" width="17" style="14" bestFit="1" customWidth="1"/>
    <col min="3766" max="3766" width="14.140625" style="14" bestFit="1" customWidth="1"/>
    <col min="3767" max="3767" width="11.140625" style="14" bestFit="1" customWidth="1"/>
    <col min="3768" max="3768" width="17" style="14" bestFit="1" customWidth="1"/>
    <col min="3769" max="3769" width="14.5703125" style="14" bestFit="1" customWidth="1"/>
    <col min="3770" max="3770" width="11.140625" style="14" bestFit="1" customWidth="1"/>
    <col min="3771" max="3771" width="9" style="14"/>
    <col min="3772" max="3772" width="11.140625" style="14" bestFit="1" customWidth="1"/>
    <col min="3773" max="3773" width="14.5703125" style="14" bestFit="1" customWidth="1"/>
    <col min="3774" max="3774" width="11.140625" style="14" bestFit="1" customWidth="1"/>
    <col min="3775" max="3775" width="9" style="14"/>
    <col min="3776" max="3776" width="13.140625" style="14" bestFit="1" customWidth="1"/>
    <col min="3777" max="3777" width="15.140625" style="14" bestFit="1" customWidth="1"/>
    <col min="3778" max="3779" width="14.5703125" style="14" bestFit="1" customWidth="1"/>
    <col min="3780" max="3780" width="14.140625" style="14" bestFit="1" customWidth="1"/>
    <col min="3781" max="3781" width="17" style="14" bestFit="1" customWidth="1"/>
    <col min="3782" max="3782" width="14.140625" style="14" bestFit="1" customWidth="1"/>
    <col min="3783" max="3783" width="11.140625" style="14" bestFit="1" customWidth="1"/>
    <col min="3784" max="3784" width="17" style="14" bestFit="1" customWidth="1"/>
    <col min="3785" max="3785" width="14.5703125" style="14" bestFit="1" customWidth="1"/>
    <col min="3786" max="3786" width="11.140625" style="14" bestFit="1" customWidth="1"/>
    <col min="3787" max="3787" width="9" style="14"/>
    <col min="3788" max="3788" width="11.140625" style="14" bestFit="1" customWidth="1"/>
    <col min="3789" max="3789" width="14.5703125" style="14" bestFit="1" customWidth="1"/>
    <col min="3790" max="3790" width="11.140625" style="14" bestFit="1" customWidth="1"/>
    <col min="3791" max="3791" width="9" style="14"/>
    <col min="3792" max="3792" width="13.140625" style="14" bestFit="1" customWidth="1"/>
    <col min="3793" max="3793" width="15.140625" style="14" bestFit="1" customWidth="1"/>
    <col min="3794" max="3795" width="14.5703125" style="14" bestFit="1" customWidth="1"/>
    <col min="3796" max="3796" width="14.140625" style="14" bestFit="1" customWidth="1"/>
    <col min="3797" max="3797" width="17" style="14" bestFit="1" customWidth="1"/>
    <col min="3798" max="3798" width="14.140625" style="14" bestFit="1" customWidth="1"/>
    <col min="3799" max="3799" width="11.140625" style="14" bestFit="1" customWidth="1"/>
    <col min="3800" max="3800" width="17" style="14" bestFit="1" customWidth="1"/>
    <col min="3801" max="3801" width="14.5703125" style="14" bestFit="1" customWidth="1"/>
    <col min="3802" max="3802" width="11.140625" style="14" bestFit="1" customWidth="1"/>
    <col min="3803" max="3803" width="9" style="14"/>
    <col min="3804" max="3804" width="11.140625" style="14" bestFit="1" customWidth="1"/>
    <col min="3805" max="3805" width="14.5703125" style="14" bestFit="1" customWidth="1"/>
    <col min="3806" max="3806" width="11.140625" style="14" bestFit="1" customWidth="1"/>
    <col min="3807" max="3807" width="9" style="14"/>
    <col min="3808" max="3808" width="13.140625" style="14" bestFit="1" customWidth="1"/>
    <col min="3809" max="3809" width="15.140625" style="14" bestFit="1" customWidth="1"/>
    <col min="3810" max="3811" width="14.5703125" style="14" bestFit="1" customWidth="1"/>
    <col min="3812" max="3812" width="14.140625" style="14" bestFit="1" customWidth="1"/>
    <col min="3813" max="3813" width="17" style="14" bestFit="1" customWidth="1"/>
    <col min="3814" max="3814" width="14.140625" style="14" bestFit="1" customWidth="1"/>
    <col min="3815" max="3815" width="11.140625" style="14" bestFit="1" customWidth="1"/>
    <col min="3816" max="3816" width="17" style="14" bestFit="1" customWidth="1"/>
    <col min="3817" max="3817" width="14.5703125" style="14" bestFit="1" customWidth="1"/>
    <col min="3818" max="3818" width="11.140625" style="14" bestFit="1" customWidth="1"/>
    <col min="3819" max="3819" width="9" style="14"/>
    <col min="3820" max="3820" width="11.140625" style="14" bestFit="1" customWidth="1"/>
    <col min="3821" max="3821" width="14.5703125" style="14" bestFit="1" customWidth="1"/>
    <col min="3822" max="3822" width="11.140625" style="14" bestFit="1" customWidth="1"/>
    <col min="3823" max="3823" width="9" style="14"/>
    <col min="3824" max="3824" width="13.140625" style="14" bestFit="1" customWidth="1"/>
    <col min="3825" max="3825" width="15.140625" style="14" bestFit="1" customWidth="1"/>
    <col min="3826" max="3827" width="14.5703125" style="14" bestFit="1" customWidth="1"/>
    <col min="3828" max="3828" width="14.140625" style="14" bestFit="1" customWidth="1"/>
    <col min="3829" max="3829" width="17" style="14" bestFit="1" customWidth="1"/>
    <col min="3830" max="3830" width="14.140625" style="14" bestFit="1" customWidth="1"/>
    <col min="3831" max="3831" width="11.140625" style="14" bestFit="1" customWidth="1"/>
    <col min="3832" max="3832" width="17" style="14" bestFit="1" customWidth="1"/>
    <col min="3833" max="3833" width="14.5703125" style="14" bestFit="1" customWidth="1"/>
    <col min="3834" max="3834" width="11.140625" style="14" bestFit="1" customWidth="1"/>
    <col min="3835" max="3835" width="9" style="14"/>
    <col min="3836" max="3836" width="9.140625" style="14" customWidth="1"/>
    <col min="3837" max="3837" width="0" style="14" hidden="1" customWidth="1"/>
    <col min="3838" max="3839" width="10.42578125" style="14" bestFit="1" customWidth="1"/>
    <col min="3840" max="3840" width="8.42578125" style="14" bestFit="1" customWidth="1"/>
    <col min="3841" max="3841" width="14.5703125" style="14" customWidth="1"/>
    <col min="3842" max="3842" width="14.140625" style="14" bestFit="1" customWidth="1"/>
    <col min="3843" max="3843" width="10.5703125" style="14" customWidth="1"/>
    <col min="3844" max="3844" width="11.85546875" style="14" customWidth="1"/>
    <col min="3845" max="3845" width="15.42578125" style="14" bestFit="1" customWidth="1"/>
    <col min="3846" max="3846" width="15.140625" style="14" bestFit="1" customWidth="1"/>
    <col min="3847" max="3847" width="11.42578125" style="14" bestFit="1" customWidth="1"/>
    <col min="3848" max="3848" width="9.42578125" style="14" bestFit="1" customWidth="1"/>
    <col min="3849" max="3849" width="13.5703125" style="14" customWidth="1"/>
    <col min="3850" max="3851" width="8.42578125" style="14" bestFit="1" customWidth="1"/>
    <col min="3852" max="3852" width="10.42578125" style="14" bestFit="1" customWidth="1"/>
    <col min="3853" max="3853" width="14.140625" style="14" customWidth="1"/>
    <col min="3854" max="3854" width="9" style="14"/>
    <col min="3855" max="3855" width="14.140625" style="14" bestFit="1" customWidth="1"/>
    <col min="3856" max="3915" width="9" style="14"/>
    <col min="3916" max="3916" width="11.140625" style="14" bestFit="1" customWidth="1"/>
    <col min="3917" max="3917" width="14.5703125" style="14" bestFit="1" customWidth="1"/>
    <col min="3918" max="3918" width="11.140625" style="14" bestFit="1" customWidth="1"/>
    <col min="3919" max="3919" width="9" style="14"/>
    <col min="3920" max="3920" width="13.140625" style="14" bestFit="1" customWidth="1"/>
    <col min="3921" max="3921" width="15.140625" style="14" bestFit="1" customWidth="1"/>
    <col min="3922" max="3923" width="14.5703125" style="14" bestFit="1" customWidth="1"/>
    <col min="3924" max="3924" width="14.140625" style="14" bestFit="1" customWidth="1"/>
    <col min="3925" max="3925" width="17" style="14" bestFit="1" customWidth="1"/>
    <col min="3926" max="3926" width="14.140625" style="14" bestFit="1" customWidth="1"/>
    <col min="3927" max="3927" width="11.140625" style="14" bestFit="1" customWidth="1"/>
    <col min="3928" max="3928" width="17" style="14" bestFit="1" customWidth="1"/>
    <col min="3929" max="3929" width="14.5703125" style="14" bestFit="1" customWidth="1"/>
    <col min="3930" max="3930" width="11.140625" style="14" bestFit="1" customWidth="1"/>
    <col min="3931" max="3931" width="9" style="14"/>
    <col min="3932" max="3932" width="11.140625" style="14" bestFit="1" customWidth="1"/>
    <col min="3933" max="3933" width="14.5703125" style="14" bestFit="1" customWidth="1"/>
    <col min="3934" max="3934" width="11.140625" style="14" bestFit="1" customWidth="1"/>
    <col min="3935" max="3935" width="9" style="14"/>
    <col min="3936" max="3936" width="13.140625" style="14" bestFit="1" customWidth="1"/>
    <col min="3937" max="3937" width="15.140625" style="14" bestFit="1" customWidth="1"/>
    <col min="3938" max="3939" width="14.5703125" style="14" bestFit="1" customWidth="1"/>
    <col min="3940" max="3940" width="14.140625" style="14" bestFit="1" customWidth="1"/>
    <col min="3941" max="3941" width="17" style="14" bestFit="1" customWidth="1"/>
    <col min="3942" max="3942" width="14.140625" style="14" bestFit="1" customWidth="1"/>
    <col min="3943" max="3943" width="11.140625" style="14" bestFit="1" customWidth="1"/>
    <col min="3944" max="3944" width="17" style="14" bestFit="1" customWidth="1"/>
    <col min="3945" max="3945" width="14.5703125" style="14" bestFit="1" customWidth="1"/>
    <col min="3946" max="3946" width="11.140625" style="14" bestFit="1" customWidth="1"/>
    <col min="3947" max="3947" width="9" style="14"/>
    <col min="3948" max="3948" width="11.140625" style="14" bestFit="1" customWidth="1"/>
    <col min="3949" max="3949" width="14.5703125" style="14" bestFit="1" customWidth="1"/>
    <col min="3950" max="3950" width="11.140625" style="14" bestFit="1" customWidth="1"/>
    <col min="3951" max="3951" width="9" style="14"/>
    <col min="3952" max="3952" width="13.140625" style="14" bestFit="1" customWidth="1"/>
    <col min="3953" max="3953" width="15.140625" style="14" bestFit="1" customWidth="1"/>
    <col min="3954" max="3955" width="14.5703125" style="14" bestFit="1" customWidth="1"/>
    <col min="3956" max="3956" width="14.140625" style="14" bestFit="1" customWidth="1"/>
    <col min="3957" max="3957" width="17" style="14" bestFit="1" customWidth="1"/>
    <col min="3958" max="3958" width="14.140625" style="14" bestFit="1" customWidth="1"/>
    <col min="3959" max="3959" width="11.140625" style="14" bestFit="1" customWidth="1"/>
    <col min="3960" max="3960" width="17" style="14" bestFit="1" customWidth="1"/>
    <col min="3961" max="3961" width="14.5703125" style="14" bestFit="1" customWidth="1"/>
    <col min="3962" max="3962" width="11.140625" style="14" bestFit="1" customWidth="1"/>
    <col min="3963" max="3963" width="9" style="14"/>
    <col min="3964" max="3964" width="11.140625" style="14" bestFit="1" customWidth="1"/>
    <col min="3965" max="3965" width="14.5703125" style="14" bestFit="1" customWidth="1"/>
    <col min="3966" max="3966" width="11.140625" style="14" bestFit="1" customWidth="1"/>
    <col min="3967" max="3967" width="9" style="14"/>
    <col min="3968" max="3968" width="13.140625" style="14" bestFit="1" customWidth="1"/>
    <col min="3969" max="3969" width="15.140625" style="14" bestFit="1" customWidth="1"/>
    <col min="3970" max="3971" width="14.5703125" style="14" bestFit="1" customWidth="1"/>
    <col min="3972" max="3972" width="14.140625" style="14" bestFit="1" customWidth="1"/>
    <col min="3973" max="3973" width="17" style="14" bestFit="1" customWidth="1"/>
    <col min="3974" max="3974" width="14.140625" style="14" bestFit="1" customWidth="1"/>
    <col min="3975" max="3975" width="11.140625" style="14" bestFit="1" customWidth="1"/>
    <col min="3976" max="3976" width="17" style="14" bestFit="1" customWidth="1"/>
    <col min="3977" max="3977" width="14.5703125" style="14" bestFit="1" customWidth="1"/>
    <col min="3978" max="3978" width="11.140625" style="14" bestFit="1" customWidth="1"/>
    <col min="3979" max="3979" width="9" style="14"/>
    <col min="3980" max="3980" width="11.140625" style="14" bestFit="1" customWidth="1"/>
    <col min="3981" max="3981" width="14.5703125" style="14" bestFit="1" customWidth="1"/>
    <col min="3982" max="3982" width="11.140625" style="14" bestFit="1" customWidth="1"/>
    <col min="3983" max="3983" width="9" style="14"/>
    <col min="3984" max="3984" width="13.140625" style="14" bestFit="1" customWidth="1"/>
    <col min="3985" max="3985" width="15.140625" style="14" bestFit="1" customWidth="1"/>
    <col min="3986" max="3987" width="14.5703125" style="14" bestFit="1" customWidth="1"/>
    <col min="3988" max="3988" width="14.140625" style="14" bestFit="1" customWidth="1"/>
    <col min="3989" max="3989" width="17" style="14" bestFit="1" customWidth="1"/>
    <col min="3990" max="3990" width="14.140625" style="14" bestFit="1" customWidth="1"/>
    <col min="3991" max="3991" width="11.140625" style="14" bestFit="1" customWidth="1"/>
    <col min="3992" max="3992" width="17" style="14" bestFit="1" customWidth="1"/>
    <col min="3993" max="3993" width="14.5703125" style="14" bestFit="1" customWidth="1"/>
    <col min="3994" max="3994" width="11.140625" style="14" bestFit="1" customWidth="1"/>
    <col min="3995" max="3995" width="9" style="14"/>
    <col min="3996" max="3996" width="11.140625" style="14" bestFit="1" customWidth="1"/>
    <col min="3997" max="3997" width="14.5703125" style="14" bestFit="1" customWidth="1"/>
    <col min="3998" max="3998" width="11.140625" style="14" bestFit="1" customWidth="1"/>
    <col min="3999" max="3999" width="9" style="14"/>
    <col min="4000" max="4000" width="13.140625" style="14" bestFit="1" customWidth="1"/>
    <col min="4001" max="4001" width="15.140625" style="14" bestFit="1" customWidth="1"/>
    <col min="4002" max="4003" width="14.5703125" style="14" bestFit="1" customWidth="1"/>
    <col min="4004" max="4004" width="14.140625" style="14" bestFit="1" customWidth="1"/>
    <col min="4005" max="4005" width="17" style="14" bestFit="1" customWidth="1"/>
    <col min="4006" max="4006" width="14.140625" style="14" bestFit="1" customWidth="1"/>
    <col min="4007" max="4007" width="11.140625" style="14" bestFit="1" customWidth="1"/>
    <col min="4008" max="4008" width="17" style="14" bestFit="1" customWidth="1"/>
    <col min="4009" max="4009" width="14.5703125" style="14" bestFit="1" customWidth="1"/>
    <col min="4010" max="4010" width="11.140625" style="14" bestFit="1" customWidth="1"/>
    <col min="4011" max="4011" width="9" style="14"/>
    <col min="4012" max="4012" width="11.140625" style="14" bestFit="1" customWidth="1"/>
    <col min="4013" max="4013" width="14.5703125" style="14" bestFit="1" customWidth="1"/>
    <col min="4014" max="4014" width="11.140625" style="14" bestFit="1" customWidth="1"/>
    <col min="4015" max="4015" width="9" style="14"/>
    <col min="4016" max="4016" width="13.140625" style="14" bestFit="1" customWidth="1"/>
    <col min="4017" max="4017" width="15.140625" style="14" bestFit="1" customWidth="1"/>
    <col min="4018" max="4019" width="14.5703125" style="14" bestFit="1" customWidth="1"/>
    <col min="4020" max="4020" width="14.140625" style="14" bestFit="1" customWidth="1"/>
    <col min="4021" max="4021" width="17" style="14" bestFit="1" customWidth="1"/>
    <col min="4022" max="4022" width="14.140625" style="14" bestFit="1" customWidth="1"/>
    <col min="4023" max="4023" width="11.140625" style="14" bestFit="1" customWidth="1"/>
    <col min="4024" max="4024" width="17" style="14" bestFit="1" customWidth="1"/>
    <col min="4025" max="4025" width="14.5703125" style="14" bestFit="1" customWidth="1"/>
    <col min="4026" max="4026" width="11.140625" style="14" bestFit="1" customWidth="1"/>
    <col min="4027" max="4027" width="9" style="14"/>
    <col min="4028" max="4028" width="11.140625" style="14" bestFit="1" customWidth="1"/>
    <col min="4029" max="4029" width="14.5703125" style="14" bestFit="1" customWidth="1"/>
    <col min="4030" max="4030" width="11.140625" style="14" bestFit="1" customWidth="1"/>
    <col min="4031" max="4031" width="9" style="14"/>
    <col min="4032" max="4032" width="13.140625" style="14" bestFit="1" customWidth="1"/>
    <col min="4033" max="4033" width="15.140625" style="14" bestFit="1" customWidth="1"/>
    <col min="4034" max="4035" width="14.5703125" style="14" bestFit="1" customWidth="1"/>
    <col min="4036" max="4036" width="14.140625" style="14" bestFit="1" customWidth="1"/>
    <col min="4037" max="4037" width="17" style="14" bestFit="1" customWidth="1"/>
    <col min="4038" max="4038" width="14.140625" style="14" bestFit="1" customWidth="1"/>
    <col min="4039" max="4039" width="11.140625" style="14" bestFit="1" customWidth="1"/>
    <col min="4040" max="4040" width="17" style="14" bestFit="1" customWidth="1"/>
    <col min="4041" max="4041" width="14.5703125" style="14" bestFit="1" customWidth="1"/>
    <col min="4042" max="4042" width="11.140625" style="14" bestFit="1" customWidth="1"/>
    <col min="4043" max="4043" width="9" style="14"/>
    <col min="4044" max="4044" width="11.140625" style="14" bestFit="1" customWidth="1"/>
    <col min="4045" max="4045" width="14.5703125" style="14" bestFit="1" customWidth="1"/>
    <col min="4046" max="4046" width="11.140625" style="14" bestFit="1" customWidth="1"/>
    <col min="4047" max="4047" width="9" style="14"/>
    <col min="4048" max="4048" width="13.140625" style="14" bestFit="1" customWidth="1"/>
    <col min="4049" max="4049" width="15.140625" style="14" bestFit="1" customWidth="1"/>
    <col min="4050" max="4051" width="14.5703125" style="14" bestFit="1" customWidth="1"/>
    <col min="4052" max="4052" width="14.140625" style="14" bestFit="1" customWidth="1"/>
    <col min="4053" max="4053" width="17" style="14" bestFit="1" customWidth="1"/>
    <col min="4054" max="4054" width="14.140625" style="14" bestFit="1" customWidth="1"/>
    <col min="4055" max="4055" width="11.140625" style="14" bestFit="1" customWidth="1"/>
    <col min="4056" max="4056" width="17" style="14" bestFit="1" customWidth="1"/>
    <col min="4057" max="4057" width="14.5703125" style="14" bestFit="1" customWidth="1"/>
    <col min="4058" max="4058" width="11.140625" style="14" bestFit="1" customWidth="1"/>
    <col min="4059" max="4059" width="9" style="14"/>
    <col min="4060" max="4060" width="11.140625" style="14" bestFit="1" customWidth="1"/>
    <col min="4061" max="4061" width="14.5703125" style="14" bestFit="1" customWidth="1"/>
    <col min="4062" max="4062" width="11.140625" style="14" bestFit="1" customWidth="1"/>
    <col min="4063" max="4063" width="9" style="14"/>
    <col min="4064" max="4064" width="13.140625" style="14" bestFit="1" customWidth="1"/>
    <col min="4065" max="4065" width="15.140625" style="14" bestFit="1" customWidth="1"/>
    <col min="4066" max="4067" width="14.5703125" style="14" bestFit="1" customWidth="1"/>
    <col min="4068" max="4068" width="14.140625" style="14" bestFit="1" customWidth="1"/>
    <col min="4069" max="4069" width="17" style="14" bestFit="1" customWidth="1"/>
    <col min="4070" max="4070" width="14.140625" style="14" bestFit="1" customWidth="1"/>
    <col min="4071" max="4071" width="11.140625" style="14" bestFit="1" customWidth="1"/>
    <col min="4072" max="4072" width="17" style="14" bestFit="1" customWidth="1"/>
    <col min="4073" max="4073" width="14.5703125" style="14" bestFit="1" customWidth="1"/>
    <col min="4074" max="4074" width="11.140625" style="14" bestFit="1" customWidth="1"/>
    <col min="4075" max="4075" width="9" style="14"/>
    <col min="4076" max="4076" width="11.140625" style="14" bestFit="1" customWidth="1"/>
    <col min="4077" max="4077" width="14.5703125" style="14" bestFit="1" customWidth="1"/>
    <col min="4078" max="4078" width="11.140625" style="14" bestFit="1" customWidth="1"/>
    <col min="4079" max="4079" width="9" style="14"/>
    <col min="4080" max="4080" width="13.140625" style="14" bestFit="1" customWidth="1"/>
    <col min="4081" max="4081" width="15.140625" style="14" bestFit="1" customWidth="1"/>
    <col min="4082" max="4083" width="14.5703125" style="14" bestFit="1" customWidth="1"/>
    <col min="4084" max="4084" width="14.140625" style="14" bestFit="1" customWidth="1"/>
    <col min="4085" max="4085" width="17" style="14" bestFit="1" customWidth="1"/>
    <col min="4086" max="4086" width="14.140625" style="14" bestFit="1" customWidth="1"/>
    <col min="4087" max="4087" width="11.140625" style="14" bestFit="1" customWidth="1"/>
    <col min="4088" max="4088" width="17" style="14" bestFit="1" customWidth="1"/>
    <col min="4089" max="4089" width="14.5703125" style="14" bestFit="1" customWidth="1"/>
    <col min="4090" max="4090" width="11.140625" style="14" bestFit="1" customWidth="1"/>
    <col min="4091" max="4091" width="9" style="14"/>
    <col min="4092" max="4092" width="9.140625" style="14" customWidth="1"/>
    <col min="4093" max="4093" width="0" style="14" hidden="1" customWidth="1"/>
    <col min="4094" max="4095" width="10.42578125" style="14" bestFit="1" customWidth="1"/>
    <col min="4096" max="4096" width="8.42578125" style="14" bestFit="1" customWidth="1"/>
    <col min="4097" max="4097" width="14.5703125" style="14" customWidth="1"/>
    <col min="4098" max="4098" width="14.140625" style="14" bestFit="1" customWidth="1"/>
    <col min="4099" max="4099" width="10.5703125" style="14" customWidth="1"/>
    <col min="4100" max="4100" width="11.85546875" style="14" customWidth="1"/>
    <col min="4101" max="4101" width="15.42578125" style="14" bestFit="1" customWidth="1"/>
    <col min="4102" max="4102" width="15.140625" style="14" bestFit="1" customWidth="1"/>
    <col min="4103" max="4103" width="11.42578125" style="14" bestFit="1" customWidth="1"/>
    <col min="4104" max="4104" width="9.42578125" style="14" bestFit="1" customWidth="1"/>
    <col min="4105" max="4105" width="13.5703125" style="14" customWidth="1"/>
    <col min="4106" max="4107" width="8.42578125" style="14" bestFit="1" customWidth="1"/>
    <col min="4108" max="4108" width="10.42578125" style="14" bestFit="1" customWidth="1"/>
    <col min="4109" max="4109" width="14.140625" style="14" customWidth="1"/>
    <col min="4110" max="4110" width="9" style="14"/>
    <col min="4111" max="4111" width="14.140625" style="14" bestFit="1" customWidth="1"/>
    <col min="4112" max="4171" width="9" style="14"/>
    <col min="4172" max="4172" width="11.140625" style="14" bestFit="1" customWidth="1"/>
    <col min="4173" max="4173" width="14.5703125" style="14" bestFit="1" customWidth="1"/>
    <col min="4174" max="4174" width="11.140625" style="14" bestFit="1" customWidth="1"/>
    <col min="4175" max="4175" width="9" style="14"/>
    <col min="4176" max="4176" width="13.140625" style="14" bestFit="1" customWidth="1"/>
    <col min="4177" max="4177" width="15.140625" style="14" bestFit="1" customWidth="1"/>
    <col min="4178" max="4179" width="14.5703125" style="14" bestFit="1" customWidth="1"/>
    <col min="4180" max="4180" width="14.140625" style="14" bestFit="1" customWidth="1"/>
    <col min="4181" max="4181" width="17" style="14" bestFit="1" customWidth="1"/>
    <col min="4182" max="4182" width="14.140625" style="14" bestFit="1" customWidth="1"/>
    <col min="4183" max="4183" width="11.140625" style="14" bestFit="1" customWidth="1"/>
    <col min="4184" max="4184" width="17" style="14" bestFit="1" customWidth="1"/>
    <col min="4185" max="4185" width="14.5703125" style="14" bestFit="1" customWidth="1"/>
    <col min="4186" max="4186" width="11.140625" style="14" bestFit="1" customWidth="1"/>
    <col min="4187" max="4187" width="9" style="14"/>
    <col min="4188" max="4188" width="11.140625" style="14" bestFit="1" customWidth="1"/>
    <col min="4189" max="4189" width="14.5703125" style="14" bestFit="1" customWidth="1"/>
    <col min="4190" max="4190" width="11.140625" style="14" bestFit="1" customWidth="1"/>
    <col min="4191" max="4191" width="9" style="14"/>
    <col min="4192" max="4192" width="13.140625" style="14" bestFit="1" customWidth="1"/>
    <col min="4193" max="4193" width="15.140625" style="14" bestFit="1" customWidth="1"/>
    <col min="4194" max="4195" width="14.5703125" style="14" bestFit="1" customWidth="1"/>
    <col min="4196" max="4196" width="14.140625" style="14" bestFit="1" customWidth="1"/>
    <col min="4197" max="4197" width="17" style="14" bestFit="1" customWidth="1"/>
    <col min="4198" max="4198" width="14.140625" style="14" bestFit="1" customWidth="1"/>
    <col min="4199" max="4199" width="11.140625" style="14" bestFit="1" customWidth="1"/>
    <col min="4200" max="4200" width="17" style="14" bestFit="1" customWidth="1"/>
    <col min="4201" max="4201" width="14.5703125" style="14" bestFit="1" customWidth="1"/>
    <col min="4202" max="4202" width="11.140625" style="14" bestFit="1" customWidth="1"/>
    <col min="4203" max="4203" width="9" style="14"/>
    <col min="4204" max="4204" width="11.140625" style="14" bestFit="1" customWidth="1"/>
    <col min="4205" max="4205" width="14.5703125" style="14" bestFit="1" customWidth="1"/>
    <col min="4206" max="4206" width="11.140625" style="14" bestFit="1" customWidth="1"/>
    <col min="4207" max="4207" width="9" style="14"/>
    <col min="4208" max="4208" width="13.140625" style="14" bestFit="1" customWidth="1"/>
    <col min="4209" max="4209" width="15.140625" style="14" bestFit="1" customWidth="1"/>
    <col min="4210" max="4211" width="14.5703125" style="14" bestFit="1" customWidth="1"/>
    <col min="4212" max="4212" width="14.140625" style="14" bestFit="1" customWidth="1"/>
    <col min="4213" max="4213" width="17" style="14" bestFit="1" customWidth="1"/>
    <col min="4214" max="4214" width="14.140625" style="14" bestFit="1" customWidth="1"/>
    <col min="4215" max="4215" width="11.140625" style="14" bestFit="1" customWidth="1"/>
    <col min="4216" max="4216" width="17" style="14" bestFit="1" customWidth="1"/>
    <col min="4217" max="4217" width="14.5703125" style="14" bestFit="1" customWidth="1"/>
    <col min="4218" max="4218" width="11.140625" style="14" bestFit="1" customWidth="1"/>
    <col min="4219" max="4219" width="9" style="14"/>
    <col min="4220" max="4220" width="11.140625" style="14" bestFit="1" customWidth="1"/>
    <col min="4221" max="4221" width="14.5703125" style="14" bestFit="1" customWidth="1"/>
    <col min="4222" max="4222" width="11.140625" style="14" bestFit="1" customWidth="1"/>
    <col min="4223" max="4223" width="9" style="14"/>
    <col min="4224" max="4224" width="13.140625" style="14" bestFit="1" customWidth="1"/>
    <col min="4225" max="4225" width="15.140625" style="14" bestFit="1" customWidth="1"/>
    <col min="4226" max="4227" width="14.5703125" style="14" bestFit="1" customWidth="1"/>
    <col min="4228" max="4228" width="14.140625" style="14" bestFit="1" customWidth="1"/>
    <col min="4229" max="4229" width="17" style="14" bestFit="1" customWidth="1"/>
    <col min="4230" max="4230" width="14.140625" style="14" bestFit="1" customWidth="1"/>
    <col min="4231" max="4231" width="11.140625" style="14" bestFit="1" customWidth="1"/>
    <col min="4232" max="4232" width="17" style="14" bestFit="1" customWidth="1"/>
    <col min="4233" max="4233" width="14.5703125" style="14" bestFit="1" customWidth="1"/>
    <col min="4234" max="4234" width="11.140625" style="14" bestFit="1" customWidth="1"/>
    <col min="4235" max="4235" width="9" style="14"/>
    <col min="4236" max="4236" width="11.140625" style="14" bestFit="1" customWidth="1"/>
    <col min="4237" max="4237" width="14.5703125" style="14" bestFit="1" customWidth="1"/>
    <col min="4238" max="4238" width="11.140625" style="14" bestFit="1" customWidth="1"/>
    <col min="4239" max="4239" width="9" style="14"/>
    <col min="4240" max="4240" width="13.140625" style="14" bestFit="1" customWidth="1"/>
    <col min="4241" max="4241" width="15.140625" style="14" bestFit="1" customWidth="1"/>
    <col min="4242" max="4243" width="14.5703125" style="14" bestFit="1" customWidth="1"/>
    <col min="4244" max="4244" width="14.140625" style="14" bestFit="1" customWidth="1"/>
    <col min="4245" max="4245" width="17" style="14" bestFit="1" customWidth="1"/>
    <col min="4246" max="4246" width="14.140625" style="14" bestFit="1" customWidth="1"/>
    <col min="4247" max="4247" width="11.140625" style="14" bestFit="1" customWidth="1"/>
    <col min="4248" max="4248" width="17" style="14" bestFit="1" customWidth="1"/>
    <col min="4249" max="4249" width="14.5703125" style="14" bestFit="1" customWidth="1"/>
    <col min="4250" max="4250" width="11.140625" style="14" bestFit="1" customWidth="1"/>
    <col min="4251" max="4251" width="9" style="14"/>
    <col min="4252" max="4252" width="11.140625" style="14" bestFit="1" customWidth="1"/>
    <col min="4253" max="4253" width="14.5703125" style="14" bestFit="1" customWidth="1"/>
    <col min="4254" max="4254" width="11.140625" style="14" bestFit="1" customWidth="1"/>
    <col min="4255" max="4255" width="9" style="14"/>
    <col min="4256" max="4256" width="13.140625" style="14" bestFit="1" customWidth="1"/>
    <col min="4257" max="4257" width="15.140625" style="14" bestFit="1" customWidth="1"/>
    <col min="4258" max="4259" width="14.5703125" style="14" bestFit="1" customWidth="1"/>
    <col min="4260" max="4260" width="14.140625" style="14" bestFit="1" customWidth="1"/>
    <col min="4261" max="4261" width="17" style="14" bestFit="1" customWidth="1"/>
    <col min="4262" max="4262" width="14.140625" style="14" bestFit="1" customWidth="1"/>
    <col min="4263" max="4263" width="11.140625" style="14" bestFit="1" customWidth="1"/>
    <col min="4264" max="4264" width="17" style="14" bestFit="1" customWidth="1"/>
    <col min="4265" max="4265" width="14.5703125" style="14" bestFit="1" customWidth="1"/>
    <col min="4266" max="4266" width="11.140625" style="14" bestFit="1" customWidth="1"/>
    <col min="4267" max="4267" width="9" style="14"/>
    <col min="4268" max="4268" width="11.140625" style="14" bestFit="1" customWidth="1"/>
    <col min="4269" max="4269" width="14.5703125" style="14" bestFit="1" customWidth="1"/>
    <col min="4270" max="4270" width="11.140625" style="14" bestFit="1" customWidth="1"/>
    <col min="4271" max="4271" width="9" style="14"/>
    <col min="4272" max="4272" width="13.140625" style="14" bestFit="1" customWidth="1"/>
    <col min="4273" max="4273" width="15.140625" style="14" bestFit="1" customWidth="1"/>
    <col min="4274" max="4275" width="14.5703125" style="14" bestFit="1" customWidth="1"/>
    <col min="4276" max="4276" width="14.140625" style="14" bestFit="1" customWidth="1"/>
    <col min="4277" max="4277" width="17" style="14" bestFit="1" customWidth="1"/>
    <col min="4278" max="4278" width="14.140625" style="14" bestFit="1" customWidth="1"/>
    <col min="4279" max="4279" width="11.140625" style="14" bestFit="1" customWidth="1"/>
    <col min="4280" max="4280" width="17" style="14" bestFit="1" customWidth="1"/>
    <col min="4281" max="4281" width="14.5703125" style="14" bestFit="1" customWidth="1"/>
    <col min="4282" max="4282" width="11.140625" style="14" bestFit="1" customWidth="1"/>
    <col min="4283" max="4283" width="9" style="14"/>
    <col min="4284" max="4284" width="11.140625" style="14" bestFit="1" customWidth="1"/>
    <col min="4285" max="4285" width="14.5703125" style="14" bestFit="1" customWidth="1"/>
    <col min="4286" max="4286" width="11.140625" style="14" bestFit="1" customWidth="1"/>
    <col min="4287" max="4287" width="9" style="14"/>
    <col min="4288" max="4288" width="13.140625" style="14" bestFit="1" customWidth="1"/>
    <col min="4289" max="4289" width="15.140625" style="14" bestFit="1" customWidth="1"/>
    <col min="4290" max="4291" width="14.5703125" style="14" bestFit="1" customWidth="1"/>
    <col min="4292" max="4292" width="14.140625" style="14" bestFit="1" customWidth="1"/>
    <col min="4293" max="4293" width="17" style="14" bestFit="1" customWidth="1"/>
    <col min="4294" max="4294" width="14.140625" style="14" bestFit="1" customWidth="1"/>
    <col min="4295" max="4295" width="11.140625" style="14" bestFit="1" customWidth="1"/>
    <col min="4296" max="4296" width="17" style="14" bestFit="1" customWidth="1"/>
    <col min="4297" max="4297" width="14.5703125" style="14" bestFit="1" customWidth="1"/>
    <col min="4298" max="4298" width="11.140625" style="14" bestFit="1" customWidth="1"/>
    <col min="4299" max="4299" width="9" style="14"/>
    <col min="4300" max="4300" width="11.140625" style="14" bestFit="1" customWidth="1"/>
    <col min="4301" max="4301" width="14.5703125" style="14" bestFit="1" customWidth="1"/>
    <col min="4302" max="4302" width="11.140625" style="14" bestFit="1" customWidth="1"/>
    <col min="4303" max="4303" width="9" style="14"/>
    <col min="4304" max="4304" width="13.140625" style="14" bestFit="1" customWidth="1"/>
    <col min="4305" max="4305" width="15.140625" style="14" bestFit="1" customWidth="1"/>
    <col min="4306" max="4307" width="14.5703125" style="14" bestFit="1" customWidth="1"/>
    <col min="4308" max="4308" width="14.140625" style="14" bestFit="1" customWidth="1"/>
    <col min="4309" max="4309" width="17" style="14" bestFit="1" customWidth="1"/>
    <col min="4310" max="4310" width="14.140625" style="14" bestFit="1" customWidth="1"/>
    <col min="4311" max="4311" width="11.140625" style="14" bestFit="1" customWidth="1"/>
    <col min="4312" max="4312" width="17" style="14" bestFit="1" customWidth="1"/>
    <col min="4313" max="4313" width="14.5703125" style="14" bestFit="1" customWidth="1"/>
    <col min="4314" max="4314" width="11.140625" style="14" bestFit="1" customWidth="1"/>
    <col min="4315" max="4315" width="9" style="14"/>
    <col min="4316" max="4316" width="11.140625" style="14" bestFit="1" customWidth="1"/>
    <col min="4317" max="4317" width="14.5703125" style="14" bestFit="1" customWidth="1"/>
    <col min="4318" max="4318" width="11.140625" style="14" bestFit="1" customWidth="1"/>
    <col min="4319" max="4319" width="9" style="14"/>
    <col min="4320" max="4320" width="13.140625" style="14" bestFit="1" customWidth="1"/>
    <col min="4321" max="4321" width="15.140625" style="14" bestFit="1" customWidth="1"/>
    <col min="4322" max="4323" width="14.5703125" style="14" bestFit="1" customWidth="1"/>
    <col min="4324" max="4324" width="14.140625" style="14" bestFit="1" customWidth="1"/>
    <col min="4325" max="4325" width="17" style="14" bestFit="1" customWidth="1"/>
    <col min="4326" max="4326" width="14.140625" style="14" bestFit="1" customWidth="1"/>
    <col min="4327" max="4327" width="11.140625" style="14" bestFit="1" customWidth="1"/>
    <col min="4328" max="4328" width="17" style="14" bestFit="1" customWidth="1"/>
    <col min="4329" max="4329" width="14.5703125" style="14" bestFit="1" customWidth="1"/>
    <col min="4330" max="4330" width="11.140625" style="14" bestFit="1" customWidth="1"/>
    <col min="4331" max="4331" width="9" style="14"/>
    <col min="4332" max="4332" width="11.140625" style="14" bestFit="1" customWidth="1"/>
    <col min="4333" max="4333" width="14.5703125" style="14" bestFit="1" customWidth="1"/>
    <col min="4334" max="4334" width="11.140625" style="14" bestFit="1" customWidth="1"/>
    <col min="4335" max="4335" width="9" style="14"/>
    <col min="4336" max="4336" width="13.140625" style="14" bestFit="1" customWidth="1"/>
    <col min="4337" max="4337" width="15.140625" style="14" bestFit="1" customWidth="1"/>
    <col min="4338" max="4339" width="14.5703125" style="14" bestFit="1" customWidth="1"/>
    <col min="4340" max="4340" width="14.140625" style="14" bestFit="1" customWidth="1"/>
    <col min="4341" max="4341" width="17" style="14" bestFit="1" customWidth="1"/>
    <col min="4342" max="4342" width="14.140625" style="14" bestFit="1" customWidth="1"/>
    <col min="4343" max="4343" width="11.140625" style="14" bestFit="1" customWidth="1"/>
    <col min="4344" max="4344" width="17" style="14" bestFit="1" customWidth="1"/>
    <col min="4345" max="4345" width="14.5703125" style="14" bestFit="1" customWidth="1"/>
    <col min="4346" max="4346" width="11.140625" style="14" bestFit="1" customWidth="1"/>
    <col min="4347" max="4347" width="9" style="14"/>
    <col min="4348" max="4348" width="9.140625" style="14" customWidth="1"/>
    <col min="4349" max="4349" width="0" style="14" hidden="1" customWidth="1"/>
    <col min="4350" max="4351" width="10.42578125" style="14" bestFit="1" customWidth="1"/>
    <col min="4352" max="4352" width="8.42578125" style="14" bestFit="1" customWidth="1"/>
    <col min="4353" max="4353" width="14.5703125" style="14" customWidth="1"/>
    <col min="4354" max="4354" width="14.140625" style="14" bestFit="1" customWidth="1"/>
    <col min="4355" max="4355" width="10.5703125" style="14" customWidth="1"/>
    <col min="4356" max="4356" width="11.85546875" style="14" customWidth="1"/>
    <col min="4357" max="4357" width="15.42578125" style="14" bestFit="1" customWidth="1"/>
    <col min="4358" max="4358" width="15.140625" style="14" bestFit="1" customWidth="1"/>
    <col min="4359" max="4359" width="11.42578125" style="14" bestFit="1" customWidth="1"/>
    <col min="4360" max="4360" width="9.42578125" style="14" bestFit="1" customWidth="1"/>
    <col min="4361" max="4361" width="13.5703125" style="14" customWidth="1"/>
    <col min="4362" max="4363" width="8.42578125" style="14" bestFit="1" customWidth="1"/>
    <col min="4364" max="4364" width="10.42578125" style="14" bestFit="1" customWidth="1"/>
    <col min="4365" max="4365" width="14.140625" style="14" customWidth="1"/>
    <col min="4366" max="4366" width="9" style="14"/>
    <col min="4367" max="4367" width="14.140625" style="14" bestFit="1" customWidth="1"/>
    <col min="4368" max="4427" width="9" style="14"/>
    <col min="4428" max="4428" width="11.140625" style="14" bestFit="1" customWidth="1"/>
    <col min="4429" max="4429" width="14.5703125" style="14" bestFit="1" customWidth="1"/>
    <col min="4430" max="4430" width="11.140625" style="14" bestFit="1" customWidth="1"/>
    <col min="4431" max="4431" width="9" style="14"/>
    <col min="4432" max="4432" width="13.140625" style="14" bestFit="1" customWidth="1"/>
    <col min="4433" max="4433" width="15.140625" style="14" bestFit="1" customWidth="1"/>
    <col min="4434" max="4435" width="14.5703125" style="14" bestFit="1" customWidth="1"/>
    <col min="4436" max="4436" width="14.140625" style="14" bestFit="1" customWidth="1"/>
    <col min="4437" max="4437" width="17" style="14" bestFit="1" customWidth="1"/>
    <col min="4438" max="4438" width="14.140625" style="14" bestFit="1" customWidth="1"/>
    <col min="4439" max="4439" width="11.140625" style="14" bestFit="1" customWidth="1"/>
    <col min="4440" max="4440" width="17" style="14" bestFit="1" customWidth="1"/>
    <col min="4441" max="4441" width="14.5703125" style="14" bestFit="1" customWidth="1"/>
    <col min="4442" max="4442" width="11.140625" style="14" bestFit="1" customWidth="1"/>
    <col min="4443" max="4443" width="9" style="14"/>
    <col min="4444" max="4444" width="11.140625" style="14" bestFit="1" customWidth="1"/>
    <col min="4445" max="4445" width="14.5703125" style="14" bestFit="1" customWidth="1"/>
    <col min="4446" max="4446" width="11.140625" style="14" bestFit="1" customWidth="1"/>
    <col min="4447" max="4447" width="9" style="14"/>
    <col min="4448" max="4448" width="13.140625" style="14" bestFit="1" customWidth="1"/>
    <col min="4449" max="4449" width="15.140625" style="14" bestFit="1" customWidth="1"/>
    <col min="4450" max="4451" width="14.5703125" style="14" bestFit="1" customWidth="1"/>
    <col min="4452" max="4452" width="14.140625" style="14" bestFit="1" customWidth="1"/>
    <col min="4453" max="4453" width="17" style="14" bestFit="1" customWidth="1"/>
    <col min="4454" max="4454" width="14.140625" style="14" bestFit="1" customWidth="1"/>
    <col min="4455" max="4455" width="11.140625" style="14" bestFit="1" customWidth="1"/>
    <col min="4456" max="4456" width="17" style="14" bestFit="1" customWidth="1"/>
    <col min="4457" max="4457" width="14.5703125" style="14" bestFit="1" customWidth="1"/>
    <col min="4458" max="4458" width="11.140625" style="14" bestFit="1" customWidth="1"/>
    <col min="4459" max="4459" width="9" style="14"/>
    <col min="4460" max="4460" width="11.140625" style="14" bestFit="1" customWidth="1"/>
    <col min="4461" max="4461" width="14.5703125" style="14" bestFit="1" customWidth="1"/>
    <col min="4462" max="4462" width="11.140625" style="14" bestFit="1" customWidth="1"/>
    <col min="4463" max="4463" width="9" style="14"/>
    <col min="4464" max="4464" width="13.140625" style="14" bestFit="1" customWidth="1"/>
    <col min="4465" max="4465" width="15.140625" style="14" bestFit="1" customWidth="1"/>
    <col min="4466" max="4467" width="14.5703125" style="14" bestFit="1" customWidth="1"/>
    <col min="4468" max="4468" width="14.140625" style="14" bestFit="1" customWidth="1"/>
    <col min="4469" max="4469" width="17" style="14" bestFit="1" customWidth="1"/>
    <col min="4470" max="4470" width="14.140625" style="14" bestFit="1" customWidth="1"/>
    <col min="4471" max="4471" width="11.140625" style="14" bestFit="1" customWidth="1"/>
    <col min="4472" max="4472" width="17" style="14" bestFit="1" customWidth="1"/>
    <col min="4473" max="4473" width="14.5703125" style="14" bestFit="1" customWidth="1"/>
    <col min="4474" max="4474" width="11.140625" style="14" bestFit="1" customWidth="1"/>
    <col min="4475" max="4475" width="9" style="14"/>
    <col min="4476" max="4476" width="11.140625" style="14" bestFit="1" customWidth="1"/>
    <col min="4477" max="4477" width="14.5703125" style="14" bestFit="1" customWidth="1"/>
    <col min="4478" max="4478" width="11.140625" style="14" bestFit="1" customWidth="1"/>
    <col min="4479" max="4479" width="9" style="14"/>
    <col min="4480" max="4480" width="13.140625" style="14" bestFit="1" customWidth="1"/>
    <col min="4481" max="4481" width="15.140625" style="14" bestFit="1" customWidth="1"/>
    <col min="4482" max="4483" width="14.5703125" style="14" bestFit="1" customWidth="1"/>
    <col min="4484" max="4484" width="14.140625" style="14" bestFit="1" customWidth="1"/>
    <col min="4485" max="4485" width="17" style="14" bestFit="1" customWidth="1"/>
    <col min="4486" max="4486" width="14.140625" style="14" bestFit="1" customWidth="1"/>
    <col min="4487" max="4487" width="11.140625" style="14" bestFit="1" customWidth="1"/>
    <col min="4488" max="4488" width="17" style="14" bestFit="1" customWidth="1"/>
    <col min="4489" max="4489" width="14.5703125" style="14" bestFit="1" customWidth="1"/>
    <col min="4490" max="4490" width="11.140625" style="14" bestFit="1" customWidth="1"/>
    <col min="4491" max="4491" width="9" style="14"/>
    <col min="4492" max="4492" width="11.140625" style="14" bestFit="1" customWidth="1"/>
    <col min="4493" max="4493" width="14.5703125" style="14" bestFit="1" customWidth="1"/>
    <col min="4494" max="4494" width="11.140625" style="14" bestFit="1" customWidth="1"/>
    <col min="4495" max="4495" width="9" style="14"/>
    <col min="4496" max="4496" width="13.140625" style="14" bestFit="1" customWidth="1"/>
    <col min="4497" max="4497" width="15.140625" style="14" bestFit="1" customWidth="1"/>
    <col min="4498" max="4499" width="14.5703125" style="14" bestFit="1" customWidth="1"/>
    <col min="4500" max="4500" width="14.140625" style="14" bestFit="1" customWidth="1"/>
    <col min="4501" max="4501" width="17" style="14" bestFit="1" customWidth="1"/>
    <col min="4502" max="4502" width="14.140625" style="14" bestFit="1" customWidth="1"/>
    <col min="4503" max="4503" width="11.140625" style="14" bestFit="1" customWidth="1"/>
    <col min="4504" max="4504" width="17" style="14" bestFit="1" customWidth="1"/>
    <col min="4505" max="4505" width="14.5703125" style="14" bestFit="1" customWidth="1"/>
    <col min="4506" max="4506" width="11.140625" style="14" bestFit="1" customWidth="1"/>
    <col min="4507" max="4507" width="9" style="14"/>
    <col min="4508" max="4508" width="11.140625" style="14" bestFit="1" customWidth="1"/>
    <col min="4509" max="4509" width="14.5703125" style="14" bestFit="1" customWidth="1"/>
    <col min="4510" max="4510" width="11.140625" style="14" bestFit="1" customWidth="1"/>
    <col min="4511" max="4511" width="9" style="14"/>
    <col min="4512" max="4512" width="13.140625" style="14" bestFit="1" customWidth="1"/>
    <col min="4513" max="4513" width="15.140625" style="14" bestFit="1" customWidth="1"/>
    <col min="4514" max="4515" width="14.5703125" style="14" bestFit="1" customWidth="1"/>
    <col min="4516" max="4516" width="14.140625" style="14" bestFit="1" customWidth="1"/>
    <col min="4517" max="4517" width="17" style="14" bestFit="1" customWidth="1"/>
    <col min="4518" max="4518" width="14.140625" style="14" bestFit="1" customWidth="1"/>
    <col min="4519" max="4519" width="11.140625" style="14" bestFit="1" customWidth="1"/>
    <col min="4520" max="4520" width="17" style="14" bestFit="1" customWidth="1"/>
    <col min="4521" max="4521" width="14.5703125" style="14" bestFit="1" customWidth="1"/>
    <col min="4522" max="4522" width="11.140625" style="14" bestFit="1" customWidth="1"/>
    <col min="4523" max="4523" width="9" style="14"/>
    <col min="4524" max="4524" width="11.140625" style="14" bestFit="1" customWidth="1"/>
    <col min="4525" max="4525" width="14.5703125" style="14" bestFit="1" customWidth="1"/>
    <col min="4526" max="4526" width="11.140625" style="14" bestFit="1" customWidth="1"/>
    <col min="4527" max="4527" width="9" style="14"/>
    <col min="4528" max="4528" width="13.140625" style="14" bestFit="1" customWidth="1"/>
    <col min="4529" max="4529" width="15.140625" style="14" bestFit="1" customWidth="1"/>
    <col min="4530" max="4531" width="14.5703125" style="14" bestFit="1" customWidth="1"/>
    <col min="4532" max="4532" width="14.140625" style="14" bestFit="1" customWidth="1"/>
    <col min="4533" max="4533" width="17" style="14" bestFit="1" customWidth="1"/>
    <col min="4534" max="4534" width="14.140625" style="14" bestFit="1" customWidth="1"/>
    <col min="4535" max="4535" width="11.140625" style="14" bestFit="1" customWidth="1"/>
    <col min="4536" max="4536" width="17" style="14" bestFit="1" customWidth="1"/>
    <col min="4537" max="4537" width="14.5703125" style="14" bestFit="1" customWidth="1"/>
    <col min="4538" max="4538" width="11.140625" style="14" bestFit="1" customWidth="1"/>
    <col min="4539" max="4539" width="9" style="14"/>
    <col min="4540" max="4540" width="11.140625" style="14" bestFit="1" customWidth="1"/>
    <col min="4541" max="4541" width="14.5703125" style="14" bestFit="1" customWidth="1"/>
    <col min="4542" max="4542" width="11.140625" style="14" bestFit="1" customWidth="1"/>
    <col min="4543" max="4543" width="9" style="14"/>
    <col min="4544" max="4544" width="13.140625" style="14" bestFit="1" customWidth="1"/>
    <col min="4545" max="4545" width="15.140625" style="14" bestFit="1" customWidth="1"/>
    <col min="4546" max="4547" width="14.5703125" style="14" bestFit="1" customWidth="1"/>
    <col min="4548" max="4548" width="14.140625" style="14" bestFit="1" customWidth="1"/>
    <col min="4549" max="4549" width="17" style="14" bestFit="1" customWidth="1"/>
    <col min="4550" max="4550" width="14.140625" style="14" bestFit="1" customWidth="1"/>
    <col min="4551" max="4551" width="11.140625" style="14" bestFit="1" customWidth="1"/>
    <col min="4552" max="4552" width="17" style="14" bestFit="1" customWidth="1"/>
    <col min="4553" max="4553" width="14.5703125" style="14" bestFit="1" customWidth="1"/>
    <col min="4554" max="4554" width="11.140625" style="14" bestFit="1" customWidth="1"/>
    <col min="4555" max="4555" width="9" style="14"/>
    <col min="4556" max="4556" width="11.140625" style="14" bestFit="1" customWidth="1"/>
    <col min="4557" max="4557" width="14.5703125" style="14" bestFit="1" customWidth="1"/>
    <col min="4558" max="4558" width="11.140625" style="14" bestFit="1" customWidth="1"/>
    <col min="4559" max="4559" width="9" style="14"/>
    <col min="4560" max="4560" width="13.140625" style="14" bestFit="1" customWidth="1"/>
    <col min="4561" max="4561" width="15.140625" style="14" bestFit="1" customWidth="1"/>
    <col min="4562" max="4563" width="14.5703125" style="14" bestFit="1" customWidth="1"/>
    <col min="4564" max="4564" width="14.140625" style="14" bestFit="1" customWidth="1"/>
    <col min="4565" max="4565" width="17" style="14" bestFit="1" customWidth="1"/>
    <col min="4566" max="4566" width="14.140625" style="14" bestFit="1" customWidth="1"/>
    <col min="4567" max="4567" width="11.140625" style="14" bestFit="1" customWidth="1"/>
    <col min="4568" max="4568" width="17" style="14" bestFit="1" customWidth="1"/>
    <col min="4569" max="4569" width="14.5703125" style="14" bestFit="1" customWidth="1"/>
    <col min="4570" max="4570" width="11.140625" style="14" bestFit="1" customWidth="1"/>
    <col min="4571" max="4571" width="9" style="14"/>
    <col min="4572" max="4572" width="11.140625" style="14" bestFit="1" customWidth="1"/>
    <col min="4573" max="4573" width="14.5703125" style="14" bestFit="1" customWidth="1"/>
    <col min="4574" max="4574" width="11.140625" style="14" bestFit="1" customWidth="1"/>
    <col min="4575" max="4575" width="9" style="14"/>
    <col min="4576" max="4576" width="13.140625" style="14" bestFit="1" customWidth="1"/>
    <col min="4577" max="4577" width="15.140625" style="14" bestFit="1" customWidth="1"/>
    <col min="4578" max="4579" width="14.5703125" style="14" bestFit="1" customWidth="1"/>
    <col min="4580" max="4580" width="14.140625" style="14" bestFit="1" customWidth="1"/>
    <col min="4581" max="4581" width="17" style="14" bestFit="1" customWidth="1"/>
    <col min="4582" max="4582" width="14.140625" style="14" bestFit="1" customWidth="1"/>
    <col min="4583" max="4583" width="11.140625" style="14" bestFit="1" customWidth="1"/>
    <col min="4584" max="4584" width="17" style="14" bestFit="1" customWidth="1"/>
    <col min="4585" max="4585" width="14.5703125" style="14" bestFit="1" customWidth="1"/>
    <col min="4586" max="4586" width="11.140625" style="14" bestFit="1" customWidth="1"/>
    <col min="4587" max="4587" width="9" style="14"/>
    <col min="4588" max="4588" width="11.140625" style="14" bestFit="1" customWidth="1"/>
    <col min="4589" max="4589" width="14.5703125" style="14" bestFit="1" customWidth="1"/>
    <col min="4590" max="4590" width="11.140625" style="14" bestFit="1" customWidth="1"/>
    <col min="4591" max="4591" width="9" style="14"/>
    <col min="4592" max="4592" width="13.140625" style="14" bestFit="1" customWidth="1"/>
    <col min="4593" max="4593" width="15.140625" style="14" bestFit="1" customWidth="1"/>
    <col min="4594" max="4595" width="14.5703125" style="14" bestFit="1" customWidth="1"/>
    <col min="4596" max="4596" width="14.140625" style="14" bestFit="1" customWidth="1"/>
    <col min="4597" max="4597" width="17" style="14" bestFit="1" customWidth="1"/>
    <col min="4598" max="4598" width="14.140625" style="14" bestFit="1" customWidth="1"/>
    <col min="4599" max="4599" width="11.140625" style="14" bestFit="1" customWidth="1"/>
    <col min="4600" max="4600" width="17" style="14" bestFit="1" customWidth="1"/>
    <col min="4601" max="4601" width="14.5703125" style="14" bestFit="1" customWidth="1"/>
    <col min="4602" max="4602" width="11.140625" style="14" bestFit="1" customWidth="1"/>
    <col min="4603" max="4603" width="9" style="14"/>
    <col min="4604" max="4604" width="9.140625" style="14" customWidth="1"/>
    <col min="4605" max="4605" width="0" style="14" hidden="1" customWidth="1"/>
    <col min="4606" max="4607" width="10.42578125" style="14" bestFit="1" customWidth="1"/>
    <col min="4608" max="4608" width="8.42578125" style="14" bestFit="1" customWidth="1"/>
    <col min="4609" max="4609" width="14.5703125" style="14" customWidth="1"/>
    <col min="4610" max="4610" width="14.140625" style="14" bestFit="1" customWidth="1"/>
    <col min="4611" max="4611" width="10.5703125" style="14" customWidth="1"/>
    <col min="4612" max="4612" width="11.85546875" style="14" customWidth="1"/>
    <col min="4613" max="4613" width="15.42578125" style="14" bestFit="1" customWidth="1"/>
    <col min="4614" max="4614" width="15.140625" style="14" bestFit="1" customWidth="1"/>
    <col min="4615" max="4615" width="11.42578125" style="14" bestFit="1" customWidth="1"/>
    <col min="4616" max="4616" width="9.42578125" style="14" bestFit="1" customWidth="1"/>
    <col min="4617" max="4617" width="13.5703125" style="14" customWidth="1"/>
    <col min="4618" max="4619" width="8.42578125" style="14" bestFit="1" customWidth="1"/>
    <col min="4620" max="4620" width="10.42578125" style="14" bestFit="1" customWidth="1"/>
    <col min="4621" max="4621" width="14.140625" style="14" customWidth="1"/>
    <col min="4622" max="4622" width="9" style="14"/>
    <col min="4623" max="4623" width="14.140625" style="14" bestFit="1" customWidth="1"/>
    <col min="4624" max="4683" width="9" style="14"/>
    <col min="4684" max="4684" width="11.140625" style="14" bestFit="1" customWidth="1"/>
    <col min="4685" max="4685" width="14.5703125" style="14" bestFit="1" customWidth="1"/>
    <col min="4686" max="4686" width="11.140625" style="14" bestFit="1" customWidth="1"/>
    <col min="4687" max="4687" width="9" style="14"/>
    <col min="4688" max="4688" width="13.140625" style="14" bestFit="1" customWidth="1"/>
    <col min="4689" max="4689" width="15.140625" style="14" bestFit="1" customWidth="1"/>
    <col min="4690" max="4691" width="14.5703125" style="14" bestFit="1" customWidth="1"/>
    <col min="4692" max="4692" width="14.140625" style="14" bestFit="1" customWidth="1"/>
    <col min="4693" max="4693" width="17" style="14" bestFit="1" customWidth="1"/>
    <col min="4694" max="4694" width="14.140625" style="14" bestFit="1" customWidth="1"/>
    <col min="4695" max="4695" width="11.140625" style="14" bestFit="1" customWidth="1"/>
    <col min="4696" max="4696" width="17" style="14" bestFit="1" customWidth="1"/>
    <col min="4697" max="4697" width="14.5703125" style="14" bestFit="1" customWidth="1"/>
    <col min="4698" max="4698" width="11.140625" style="14" bestFit="1" customWidth="1"/>
    <col min="4699" max="4699" width="9" style="14"/>
    <col min="4700" max="4700" width="11.140625" style="14" bestFit="1" customWidth="1"/>
    <col min="4701" max="4701" width="14.5703125" style="14" bestFit="1" customWidth="1"/>
    <col min="4702" max="4702" width="11.140625" style="14" bestFit="1" customWidth="1"/>
    <col min="4703" max="4703" width="9" style="14"/>
    <col min="4704" max="4704" width="13.140625" style="14" bestFit="1" customWidth="1"/>
    <col min="4705" max="4705" width="15.140625" style="14" bestFit="1" customWidth="1"/>
    <col min="4706" max="4707" width="14.5703125" style="14" bestFit="1" customWidth="1"/>
    <col min="4708" max="4708" width="14.140625" style="14" bestFit="1" customWidth="1"/>
    <col min="4709" max="4709" width="17" style="14" bestFit="1" customWidth="1"/>
    <col min="4710" max="4710" width="14.140625" style="14" bestFit="1" customWidth="1"/>
    <col min="4711" max="4711" width="11.140625" style="14" bestFit="1" customWidth="1"/>
    <col min="4712" max="4712" width="17" style="14" bestFit="1" customWidth="1"/>
    <col min="4713" max="4713" width="14.5703125" style="14" bestFit="1" customWidth="1"/>
    <col min="4714" max="4714" width="11.140625" style="14" bestFit="1" customWidth="1"/>
    <col min="4715" max="4715" width="9" style="14"/>
    <col min="4716" max="4716" width="11.140625" style="14" bestFit="1" customWidth="1"/>
    <col min="4717" max="4717" width="14.5703125" style="14" bestFit="1" customWidth="1"/>
    <col min="4718" max="4718" width="11.140625" style="14" bestFit="1" customWidth="1"/>
    <col min="4719" max="4719" width="9" style="14"/>
    <col min="4720" max="4720" width="13.140625" style="14" bestFit="1" customWidth="1"/>
    <col min="4721" max="4721" width="15.140625" style="14" bestFit="1" customWidth="1"/>
    <col min="4722" max="4723" width="14.5703125" style="14" bestFit="1" customWidth="1"/>
    <col min="4724" max="4724" width="14.140625" style="14" bestFit="1" customWidth="1"/>
    <col min="4725" max="4725" width="17" style="14" bestFit="1" customWidth="1"/>
    <col min="4726" max="4726" width="14.140625" style="14" bestFit="1" customWidth="1"/>
    <col min="4727" max="4727" width="11.140625" style="14" bestFit="1" customWidth="1"/>
    <col min="4728" max="4728" width="17" style="14" bestFit="1" customWidth="1"/>
    <col min="4729" max="4729" width="14.5703125" style="14" bestFit="1" customWidth="1"/>
    <col min="4730" max="4730" width="11.140625" style="14" bestFit="1" customWidth="1"/>
    <col min="4731" max="4731" width="9" style="14"/>
    <col min="4732" max="4732" width="11.140625" style="14" bestFit="1" customWidth="1"/>
    <col min="4733" max="4733" width="14.5703125" style="14" bestFit="1" customWidth="1"/>
    <col min="4734" max="4734" width="11.140625" style="14" bestFit="1" customWidth="1"/>
    <col min="4735" max="4735" width="9" style="14"/>
    <col min="4736" max="4736" width="13.140625" style="14" bestFit="1" customWidth="1"/>
    <col min="4737" max="4737" width="15.140625" style="14" bestFit="1" customWidth="1"/>
    <col min="4738" max="4739" width="14.5703125" style="14" bestFit="1" customWidth="1"/>
    <col min="4740" max="4740" width="14.140625" style="14" bestFit="1" customWidth="1"/>
    <col min="4741" max="4741" width="17" style="14" bestFit="1" customWidth="1"/>
    <col min="4742" max="4742" width="14.140625" style="14" bestFit="1" customWidth="1"/>
    <col min="4743" max="4743" width="11.140625" style="14" bestFit="1" customWidth="1"/>
    <col min="4744" max="4744" width="17" style="14" bestFit="1" customWidth="1"/>
    <col min="4745" max="4745" width="14.5703125" style="14" bestFit="1" customWidth="1"/>
    <col min="4746" max="4746" width="11.140625" style="14" bestFit="1" customWidth="1"/>
    <col min="4747" max="4747" width="9" style="14"/>
    <col min="4748" max="4748" width="11.140625" style="14" bestFit="1" customWidth="1"/>
    <col min="4749" max="4749" width="14.5703125" style="14" bestFit="1" customWidth="1"/>
    <col min="4750" max="4750" width="11.140625" style="14" bestFit="1" customWidth="1"/>
    <col min="4751" max="4751" width="9" style="14"/>
    <col min="4752" max="4752" width="13.140625" style="14" bestFit="1" customWidth="1"/>
    <col min="4753" max="4753" width="15.140625" style="14" bestFit="1" customWidth="1"/>
    <col min="4754" max="4755" width="14.5703125" style="14" bestFit="1" customWidth="1"/>
    <col min="4756" max="4756" width="14.140625" style="14" bestFit="1" customWidth="1"/>
    <col min="4757" max="4757" width="17" style="14" bestFit="1" customWidth="1"/>
    <col min="4758" max="4758" width="14.140625" style="14" bestFit="1" customWidth="1"/>
    <col min="4759" max="4759" width="11.140625" style="14" bestFit="1" customWidth="1"/>
    <col min="4760" max="4760" width="17" style="14" bestFit="1" customWidth="1"/>
    <col min="4761" max="4761" width="14.5703125" style="14" bestFit="1" customWidth="1"/>
    <col min="4762" max="4762" width="11.140625" style="14" bestFit="1" customWidth="1"/>
    <col min="4763" max="4763" width="9" style="14"/>
    <col min="4764" max="4764" width="11.140625" style="14" bestFit="1" customWidth="1"/>
    <col min="4765" max="4765" width="14.5703125" style="14" bestFit="1" customWidth="1"/>
    <col min="4766" max="4766" width="11.140625" style="14" bestFit="1" customWidth="1"/>
    <col min="4767" max="4767" width="9" style="14"/>
    <col min="4768" max="4768" width="13.140625" style="14" bestFit="1" customWidth="1"/>
    <col min="4769" max="4769" width="15.140625" style="14" bestFit="1" customWidth="1"/>
    <col min="4770" max="4771" width="14.5703125" style="14" bestFit="1" customWidth="1"/>
    <col min="4772" max="4772" width="14.140625" style="14" bestFit="1" customWidth="1"/>
    <col min="4773" max="4773" width="17" style="14" bestFit="1" customWidth="1"/>
    <col min="4774" max="4774" width="14.140625" style="14" bestFit="1" customWidth="1"/>
    <col min="4775" max="4775" width="11.140625" style="14" bestFit="1" customWidth="1"/>
    <col min="4776" max="4776" width="17" style="14" bestFit="1" customWidth="1"/>
    <col min="4777" max="4777" width="14.5703125" style="14" bestFit="1" customWidth="1"/>
    <col min="4778" max="4778" width="11.140625" style="14" bestFit="1" customWidth="1"/>
    <col min="4779" max="4779" width="9" style="14"/>
    <col min="4780" max="4780" width="11.140625" style="14" bestFit="1" customWidth="1"/>
    <col min="4781" max="4781" width="14.5703125" style="14" bestFit="1" customWidth="1"/>
    <col min="4782" max="4782" width="11.140625" style="14" bestFit="1" customWidth="1"/>
    <col min="4783" max="4783" width="9" style="14"/>
    <col min="4784" max="4784" width="13.140625" style="14" bestFit="1" customWidth="1"/>
    <col min="4785" max="4785" width="15.140625" style="14" bestFit="1" customWidth="1"/>
    <col min="4786" max="4787" width="14.5703125" style="14" bestFit="1" customWidth="1"/>
    <col min="4788" max="4788" width="14.140625" style="14" bestFit="1" customWidth="1"/>
    <col min="4789" max="4789" width="17" style="14" bestFit="1" customWidth="1"/>
    <col min="4790" max="4790" width="14.140625" style="14" bestFit="1" customWidth="1"/>
    <col min="4791" max="4791" width="11.140625" style="14" bestFit="1" customWidth="1"/>
    <col min="4792" max="4792" width="17" style="14" bestFit="1" customWidth="1"/>
    <col min="4793" max="4793" width="14.5703125" style="14" bestFit="1" customWidth="1"/>
    <col min="4794" max="4794" width="11.140625" style="14" bestFit="1" customWidth="1"/>
    <col min="4795" max="4795" width="9" style="14"/>
    <col min="4796" max="4796" width="11.140625" style="14" bestFit="1" customWidth="1"/>
    <col min="4797" max="4797" width="14.5703125" style="14" bestFit="1" customWidth="1"/>
    <col min="4798" max="4798" width="11.140625" style="14" bestFit="1" customWidth="1"/>
    <col min="4799" max="4799" width="9" style="14"/>
    <col min="4800" max="4800" width="13.140625" style="14" bestFit="1" customWidth="1"/>
    <col min="4801" max="4801" width="15.140625" style="14" bestFit="1" customWidth="1"/>
    <col min="4802" max="4803" width="14.5703125" style="14" bestFit="1" customWidth="1"/>
    <col min="4804" max="4804" width="14.140625" style="14" bestFit="1" customWidth="1"/>
    <col min="4805" max="4805" width="17" style="14" bestFit="1" customWidth="1"/>
    <col min="4806" max="4806" width="14.140625" style="14" bestFit="1" customWidth="1"/>
    <col min="4807" max="4807" width="11.140625" style="14" bestFit="1" customWidth="1"/>
    <col min="4808" max="4808" width="17" style="14" bestFit="1" customWidth="1"/>
    <col min="4809" max="4809" width="14.5703125" style="14" bestFit="1" customWidth="1"/>
    <col min="4810" max="4810" width="11.140625" style="14" bestFit="1" customWidth="1"/>
    <col min="4811" max="4811" width="9" style="14"/>
    <col min="4812" max="4812" width="11.140625" style="14" bestFit="1" customWidth="1"/>
    <col min="4813" max="4813" width="14.5703125" style="14" bestFit="1" customWidth="1"/>
    <col min="4814" max="4814" width="11.140625" style="14" bestFit="1" customWidth="1"/>
    <col min="4815" max="4815" width="9" style="14"/>
    <col min="4816" max="4816" width="13.140625" style="14" bestFit="1" customWidth="1"/>
    <col min="4817" max="4817" width="15.140625" style="14" bestFit="1" customWidth="1"/>
    <col min="4818" max="4819" width="14.5703125" style="14" bestFit="1" customWidth="1"/>
    <col min="4820" max="4820" width="14.140625" style="14" bestFit="1" customWidth="1"/>
    <col min="4821" max="4821" width="17" style="14" bestFit="1" customWidth="1"/>
    <col min="4822" max="4822" width="14.140625" style="14" bestFit="1" customWidth="1"/>
    <col min="4823" max="4823" width="11.140625" style="14" bestFit="1" customWidth="1"/>
    <col min="4824" max="4824" width="17" style="14" bestFit="1" customWidth="1"/>
    <col min="4825" max="4825" width="14.5703125" style="14" bestFit="1" customWidth="1"/>
    <col min="4826" max="4826" width="11.140625" style="14" bestFit="1" customWidth="1"/>
    <col min="4827" max="4827" width="9" style="14"/>
    <col min="4828" max="4828" width="11.140625" style="14" bestFit="1" customWidth="1"/>
    <col min="4829" max="4829" width="14.5703125" style="14" bestFit="1" customWidth="1"/>
    <col min="4830" max="4830" width="11.140625" style="14" bestFit="1" customWidth="1"/>
    <col min="4831" max="4831" width="9" style="14"/>
    <col min="4832" max="4832" width="13.140625" style="14" bestFit="1" customWidth="1"/>
    <col min="4833" max="4833" width="15.140625" style="14" bestFit="1" customWidth="1"/>
    <col min="4834" max="4835" width="14.5703125" style="14" bestFit="1" customWidth="1"/>
    <col min="4836" max="4836" width="14.140625" style="14" bestFit="1" customWidth="1"/>
    <col min="4837" max="4837" width="17" style="14" bestFit="1" customWidth="1"/>
    <col min="4838" max="4838" width="14.140625" style="14" bestFit="1" customWidth="1"/>
    <col min="4839" max="4839" width="11.140625" style="14" bestFit="1" customWidth="1"/>
    <col min="4840" max="4840" width="17" style="14" bestFit="1" customWidth="1"/>
    <col min="4841" max="4841" width="14.5703125" style="14" bestFit="1" customWidth="1"/>
    <col min="4842" max="4842" width="11.140625" style="14" bestFit="1" customWidth="1"/>
    <col min="4843" max="4843" width="9" style="14"/>
    <col min="4844" max="4844" width="11.140625" style="14" bestFit="1" customWidth="1"/>
    <col min="4845" max="4845" width="14.5703125" style="14" bestFit="1" customWidth="1"/>
    <col min="4846" max="4846" width="11.140625" style="14" bestFit="1" customWidth="1"/>
    <col min="4847" max="4847" width="9" style="14"/>
    <col min="4848" max="4848" width="13.140625" style="14" bestFit="1" customWidth="1"/>
    <col min="4849" max="4849" width="15.140625" style="14" bestFit="1" customWidth="1"/>
    <col min="4850" max="4851" width="14.5703125" style="14" bestFit="1" customWidth="1"/>
    <col min="4852" max="4852" width="14.140625" style="14" bestFit="1" customWidth="1"/>
    <col min="4853" max="4853" width="17" style="14" bestFit="1" customWidth="1"/>
    <col min="4854" max="4854" width="14.140625" style="14" bestFit="1" customWidth="1"/>
    <col min="4855" max="4855" width="11.140625" style="14" bestFit="1" customWidth="1"/>
    <col min="4856" max="4856" width="17" style="14" bestFit="1" customWidth="1"/>
    <col min="4857" max="4857" width="14.5703125" style="14" bestFit="1" customWidth="1"/>
    <col min="4858" max="4858" width="11.140625" style="14" bestFit="1" customWidth="1"/>
    <col min="4859" max="4859" width="9" style="14"/>
    <col min="4860" max="4860" width="9.140625" style="14" customWidth="1"/>
    <col min="4861" max="4861" width="0" style="14" hidden="1" customWidth="1"/>
    <col min="4862" max="4863" width="10.42578125" style="14" bestFit="1" customWidth="1"/>
    <col min="4864" max="4864" width="8.42578125" style="14" bestFit="1" customWidth="1"/>
    <col min="4865" max="4865" width="14.5703125" style="14" customWidth="1"/>
    <col min="4866" max="4866" width="14.140625" style="14" bestFit="1" customWidth="1"/>
    <col min="4867" max="4867" width="10.5703125" style="14" customWidth="1"/>
    <col min="4868" max="4868" width="11.85546875" style="14" customWidth="1"/>
    <col min="4869" max="4869" width="15.42578125" style="14" bestFit="1" customWidth="1"/>
    <col min="4870" max="4870" width="15.140625" style="14" bestFit="1" customWidth="1"/>
    <col min="4871" max="4871" width="11.42578125" style="14" bestFit="1" customWidth="1"/>
    <col min="4872" max="4872" width="9.42578125" style="14" bestFit="1" customWidth="1"/>
    <col min="4873" max="4873" width="13.5703125" style="14" customWidth="1"/>
    <col min="4874" max="4875" width="8.42578125" style="14" bestFit="1" customWidth="1"/>
    <col min="4876" max="4876" width="10.42578125" style="14" bestFit="1" customWidth="1"/>
    <col min="4877" max="4877" width="14.140625" style="14" customWidth="1"/>
    <col min="4878" max="4878" width="9" style="14"/>
    <col min="4879" max="4879" width="14.140625" style="14" bestFit="1" customWidth="1"/>
    <col min="4880" max="4939" width="9" style="14"/>
    <col min="4940" max="4940" width="11.140625" style="14" bestFit="1" customWidth="1"/>
    <col min="4941" max="4941" width="14.5703125" style="14" bestFit="1" customWidth="1"/>
    <col min="4942" max="4942" width="11.140625" style="14" bestFit="1" customWidth="1"/>
    <col min="4943" max="4943" width="9" style="14"/>
    <col min="4944" max="4944" width="13.140625" style="14" bestFit="1" customWidth="1"/>
    <col min="4945" max="4945" width="15.140625" style="14" bestFit="1" customWidth="1"/>
    <col min="4946" max="4947" width="14.5703125" style="14" bestFit="1" customWidth="1"/>
    <col min="4948" max="4948" width="14.140625" style="14" bestFit="1" customWidth="1"/>
    <col min="4949" max="4949" width="17" style="14" bestFit="1" customWidth="1"/>
    <col min="4950" max="4950" width="14.140625" style="14" bestFit="1" customWidth="1"/>
    <col min="4951" max="4951" width="11.140625" style="14" bestFit="1" customWidth="1"/>
    <col min="4952" max="4952" width="17" style="14" bestFit="1" customWidth="1"/>
    <col min="4953" max="4953" width="14.5703125" style="14" bestFit="1" customWidth="1"/>
    <col min="4954" max="4954" width="11.140625" style="14" bestFit="1" customWidth="1"/>
    <col min="4955" max="4955" width="9" style="14"/>
    <col min="4956" max="4956" width="11.140625" style="14" bestFit="1" customWidth="1"/>
    <col min="4957" max="4957" width="14.5703125" style="14" bestFit="1" customWidth="1"/>
    <col min="4958" max="4958" width="11.140625" style="14" bestFit="1" customWidth="1"/>
    <col min="4959" max="4959" width="9" style="14"/>
    <col min="4960" max="4960" width="13.140625" style="14" bestFit="1" customWidth="1"/>
    <col min="4961" max="4961" width="15.140625" style="14" bestFit="1" customWidth="1"/>
    <col min="4962" max="4963" width="14.5703125" style="14" bestFit="1" customWidth="1"/>
    <col min="4964" max="4964" width="14.140625" style="14" bestFit="1" customWidth="1"/>
    <col min="4965" max="4965" width="17" style="14" bestFit="1" customWidth="1"/>
    <col min="4966" max="4966" width="14.140625" style="14" bestFit="1" customWidth="1"/>
    <col min="4967" max="4967" width="11.140625" style="14" bestFit="1" customWidth="1"/>
    <col min="4968" max="4968" width="17" style="14" bestFit="1" customWidth="1"/>
    <col min="4969" max="4969" width="14.5703125" style="14" bestFit="1" customWidth="1"/>
    <col min="4970" max="4970" width="11.140625" style="14" bestFit="1" customWidth="1"/>
    <col min="4971" max="4971" width="9" style="14"/>
    <col min="4972" max="4972" width="11.140625" style="14" bestFit="1" customWidth="1"/>
    <col min="4973" max="4973" width="14.5703125" style="14" bestFit="1" customWidth="1"/>
    <col min="4974" max="4974" width="11.140625" style="14" bestFit="1" customWidth="1"/>
    <col min="4975" max="4975" width="9" style="14"/>
    <col min="4976" max="4976" width="13.140625" style="14" bestFit="1" customWidth="1"/>
    <col min="4977" max="4977" width="15.140625" style="14" bestFit="1" customWidth="1"/>
    <col min="4978" max="4979" width="14.5703125" style="14" bestFit="1" customWidth="1"/>
    <col min="4980" max="4980" width="14.140625" style="14" bestFit="1" customWidth="1"/>
    <col min="4981" max="4981" width="17" style="14" bestFit="1" customWidth="1"/>
    <col min="4982" max="4982" width="14.140625" style="14" bestFit="1" customWidth="1"/>
    <col min="4983" max="4983" width="11.140625" style="14" bestFit="1" customWidth="1"/>
    <col min="4984" max="4984" width="17" style="14" bestFit="1" customWidth="1"/>
    <col min="4985" max="4985" width="14.5703125" style="14" bestFit="1" customWidth="1"/>
    <col min="4986" max="4986" width="11.140625" style="14" bestFit="1" customWidth="1"/>
    <col min="4987" max="4987" width="9" style="14"/>
    <col min="4988" max="4988" width="11.140625" style="14" bestFit="1" customWidth="1"/>
    <col min="4989" max="4989" width="14.5703125" style="14" bestFit="1" customWidth="1"/>
    <col min="4990" max="4990" width="11.140625" style="14" bestFit="1" customWidth="1"/>
    <col min="4991" max="4991" width="9" style="14"/>
    <col min="4992" max="4992" width="13.140625" style="14" bestFit="1" customWidth="1"/>
    <col min="4993" max="4993" width="15.140625" style="14" bestFit="1" customWidth="1"/>
    <col min="4994" max="4995" width="14.5703125" style="14" bestFit="1" customWidth="1"/>
    <col min="4996" max="4996" width="14.140625" style="14" bestFit="1" customWidth="1"/>
    <col min="4997" max="4997" width="17" style="14" bestFit="1" customWidth="1"/>
    <col min="4998" max="4998" width="14.140625" style="14" bestFit="1" customWidth="1"/>
    <col min="4999" max="4999" width="11.140625" style="14" bestFit="1" customWidth="1"/>
    <col min="5000" max="5000" width="17" style="14" bestFit="1" customWidth="1"/>
    <col min="5001" max="5001" width="14.5703125" style="14" bestFit="1" customWidth="1"/>
    <col min="5002" max="5002" width="11.140625" style="14" bestFit="1" customWidth="1"/>
    <col min="5003" max="5003" width="9" style="14"/>
    <col min="5004" max="5004" width="11.140625" style="14" bestFit="1" customWidth="1"/>
    <col min="5005" max="5005" width="14.5703125" style="14" bestFit="1" customWidth="1"/>
    <col min="5006" max="5006" width="11.140625" style="14" bestFit="1" customWidth="1"/>
    <col min="5007" max="5007" width="9" style="14"/>
    <col min="5008" max="5008" width="13.140625" style="14" bestFit="1" customWidth="1"/>
    <col min="5009" max="5009" width="15.140625" style="14" bestFit="1" customWidth="1"/>
    <col min="5010" max="5011" width="14.5703125" style="14" bestFit="1" customWidth="1"/>
    <col min="5012" max="5012" width="14.140625" style="14" bestFit="1" customWidth="1"/>
    <col min="5013" max="5013" width="17" style="14" bestFit="1" customWidth="1"/>
    <col min="5014" max="5014" width="14.140625" style="14" bestFit="1" customWidth="1"/>
    <col min="5015" max="5015" width="11.140625" style="14" bestFit="1" customWidth="1"/>
    <col min="5016" max="5016" width="17" style="14" bestFit="1" customWidth="1"/>
    <col min="5017" max="5017" width="14.5703125" style="14" bestFit="1" customWidth="1"/>
    <col min="5018" max="5018" width="11.140625" style="14" bestFit="1" customWidth="1"/>
    <col min="5019" max="5019" width="9" style="14"/>
    <col min="5020" max="5020" width="11.140625" style="14" bestFit="1" customWidth="1"/>
    <col min="5021" max="5021" width="14.5703125" style="14" bestFit="1" customWidth="1"/>
    <col min="5022" max="5022" width="11.140625" style="14" bestFit="1" customWidth="1"/>
    <col min="5023" max="5023" width="9" style="14"/>
    <col min="5024" max="5024" width="13.140625" style="14" bestFit="1" customWidth="1"/>
    <col min="5025" max="5025" width="15.140625" style="14" bestFit="1" customWidth="1"/>
    <col min="5026" max="5027" width="14.5703125" style="14" bestFit="1" customWidth="1"/>
    <col min="5028" max="5028" width="14.140625" style="14" bestFit="1" customWidth="1"/>
    <col min="5029" max="5029" width="17" style="14" bestFit="1" customWidth="1"/>
    <col min="5030" max="5030" width="14.140625" style="14" bestFit="1" customWidth="1"/>
    <col min="5031" max="5031" width="11.140625" style="14" bestFit="1" customWidth="1"/>
    <col min="5032" max="5032" width="17" style="14" bestFit="1" customWidth="1"/>
    <col min="5033" max="5033" width="14.5703125" style="14" bestFit="1" customWidth="1"/>
    <col min="5034" max="5034" width="11.140625" style="14" bestFit="1" customWidth="1"/>
    <col min="5035" max="5035" width="9" style="14"/>
    <col min="5036" max="5036" width="11.140625" style="14" bestFit="1" customWidth="1"/>
    <col min="5037" max="5037" width="14.5703125" style="14" bestFit="1" customWidth="1"/>
    <col min="5038" max="5038" width="11.140625" style="14" bestFit="1" customWidth="1"/>
    <col min="5039" max="5039" width="9" style="14"/>
    <col min="5040" max="5040" width="13.140625" style="14" bestFit="1" customWidth="1"/>
    <col min="5041" max="5041" width="15.140625" style="14" bestFit="1" customWidth="1"/>
    <col min="5042" max="5043" width="14.5703125" style="14" bestFit="1" customWidth="1"/>
    <col min="5044" max="5044" width="14.140625" style="14" bestFit="1" customWidth="1"/>
    <col min="5045" max="5045" width="17" style="14" bestFit="1" customWidth="1"/>
    <col min="5046" max="5046" width="14.140625" style="14" bestFit="1" customWidth="1"/>
    <col min="5047" max="5047" width="11.140625" style="14" bestFit="1" customWidth="1"/>
    <col min="5048" max="5048" width="17" style="14" bestFit="1" customWidth="1"/>
    <col min="5049" max="5049" width="14.5703125" style="14" bestFit="1" customWidth="1"/>
    <col min="5050" max="5050" width="11.140625" style="14" bestFit="1" customWidth="1"/>
    <col min="5051" max="5051" width="9" style="14"/>
    <col min="5052" max="5052" width="11.140625" style="14" bestFit="1" customWidth="1"/>
    <col min="5053" max="5053" width="14.5703125" style="14" bestFit="1" customWidth="1"/>
    <col min="5054" max="5054" width="11.140625" style="14" bestFit="1" customWidth="1"/>
    <col min="5055" max="5055" width="9" style="14"/>
    <col min="5056" max="5056" width="13.140625" style="14" bestFit="1" customWidth="1"/>
    <col min="5057" max="5057" width="15.140625" style="14" bestFit="1" customWidth="1"/>
    <col min="5058" max="5059" width="14.5703125" style="14" bestFit="1" customWidth="1"/>
    <col min="5060" max="5060" width="14.140625" style="14" bestFit="1" customWidth="1"/>
    <col min="5061" max="5061" width="17" style="14" bestFit="1" customWidth="1"/>
    <col min="5062" max="5062" width="14.140625" style="14" bestFit="1" customWidth="1"/>
    <col min="5063" max="5063" width="11.140625" style="14" bestFit="1" customWidth="1"/>
    <col min="5064" max="5064" width="17" style="14" bestFit="1" customWidth="1"/>
    <col min="5065" max="5065" width="14.5703125" style="14" bestFit="1" customWidth="1"/>
    <col min="5066" max="5066" width="11.140625" style="14" bestFit="1" customWidth="1"/>
    <col min="5067" max="5067" width="9" style="14"/>
    <col min="5068" max="5068" width="11.140625" style="14" bestFit="1" customWidth="1"/>
    <col min="5069" max="5069" width="14.5703125" style="14" bestFit="1" customWidth="1"/>
    <col min="5070" max="5070" width="11.140625" style="14" bestFit="1" customWidth="1"/>
    <col min="5071" max="5071" width="9" style="14"/>
    <col min="5072" max="5072" width="13.140625" style="14" bestFit="1" customWidth="1"/>
    <col min="5073" max="5073" width="15.140625" style="14" bestFit="1" customWidth="1"/>
    <col min="5074" max="5075" width="14.5703125" style="14" bestFit="1" customWidth="1"/>
    <col min="5076" max="5076" width="14.140625" style="14" bestFit="1" customWidth="1"/>
    <col min="5077" max="5077" width="17" style="14" bestFit="1" customWidth="1"/>
    <col min="5078" max="5078" width="14.140625" style="14" bestFit="1" customWidth="1"/>
    <col min="5079" max="5079" width="11.140625" style="14" bestFit="1" customWidth="1"/>
    <col min="5080" max="5080" width="17" style="14" bestFit="1" customWidth="1"/>
    <col min="5081" max="5081" width="14.5703125" style="14" bestFit="1" customWidth="1"/>
    <col min="5082" max="5082" width="11.140625" style="14" bestFit="1" customWidth="1"/>
    <col min="5083" max="5083" width="9" style="14"/>
    <col min="5084" max="5084" width="11.140625" style="14" bestFit="1" customWidth="1"/>
    <col min="5085" max="5085" width="14.5703125" style="14" bestFit="1" customWidth="1"/>
    <col min="5086" max="5086" width="11.140625" style="14" bestFit="1" customWidth="1"/>
    <col min="5087" max="5087" width="9" style="14"/>
    <col min="5088" max="5088" width="13.140625" style="14" bestFit="1" customWidth="1"/>
    <col min="5089" max="5089" width="15.140625" style="14" bestFit="1" customWidth="1"/>
    <col min="5090" max="5091" width="14.5703125" style="14" bestFit="1" customWidth="1"/>
    <col min="5092" max="5092" width="14.140625" style="14" bestFit="1" customWidth="1"/>
    <col min="5093" max="5093" width="17" style="14" bestFit="1" customWidth="1"/>
    <col min="5094" max="5094" width="14.140625" style="14" bestFit="1" customWidth="1"/>
    <col min="5095" max="5095" width="11.140625" style="14" bestFit="1" customWidth="1"/>
    <col min="5096" max="5096" width="17" style="14" bestFit="1" customWidth="1"/>
    <col min="5097" max="5097" width="14.5703125" style="14" bestFit="1" customWidth="1"/>
    <col min="5098" max="5098" width="11.140625" style="14" bestFit="1" customWidth="1"/>
    <col min="5099" max="5099" width="9" style="14"/>
    <col min="5100" max="5100" width="11.140625" style="14" bestFit="1" customWidth="1"/>
    <col min="5101" max="5101" width="14.5703125" style="14" bestFit="1" customWidth="1"/>
    <col min="5102" max="5102" width="11.140625" style="14" bestFit="1" customWidth="1"/>
    <col min="5103" max="5103" width="9" style="14"/>
    <col min="5104" max="5104" width="13.140625" style="14" bestFit="1" customWidth="1"/>
    <col min="5105" max="5105" width="15.140625" style="14" bestFit="1" customWidth="1"/>
    <col min="5106" max="5107" width="14.5703125" style="14" bestFit="1" customWidth="1"/>
    <col min="5108" max="5108" width="14.140625" style="14" bestFit="1" customWidth="1"/>
    <col min="5109" max="5109" width="17" style="14" bestFit="1" customWidth="1"/>
    <col min="5110" max="5110" width="14.140625" style="14" bestFit="1" customWidth="1"/>
    <col min="5111" max="5111" width="11.140625" style="14" bestFit="1" customWidth="1"/>
    <col min="5112" max="5112" width="17" style="14" bestFit="1" customWidth="1"/>
    <col min="5113" max="5113" width="14.5703125" style="14" bestFit="1" customWidth="1"/>
    <col min="5114" max="5114" width="11.140625" style="14" bestFit="1" customWidth="1"/>
    <col min="5115" max="5115" width="9" style="14"/>
    <col min="5116" max="5116" width="9.140625" style="14" customWidth="1"/>
    <col min="5117" max="5117" width="0" style="14" hidden="1" customWidth="1"/>
    <col min="5118" max="5119" width="10.42578125" style="14" bestFit="1" customWidth="1"/>
    <col min="5120" max="5120" width="8.42578125" style="14" bestFit="1" customWidth="1"/>
    <col min="5121" max="5121" width="14.5703125" style="14" customWidth="1"/>
    <col min="5122" max="5122" width="14.140625" style="14" bestFit="1" customWidth="1"/>
    <col min="5123" max="5123" width="10.5703125" style="14" customWidth="1"/>
    <col min="5124" max="5124" width="11.85546875" style="14" customWidth="1"/>
    <col min="5125" max="5125" width="15.42578125" style="14" bestFit="1" customWidth="1"/>
    <col min="5126" max="5126" width="15.140625" style="14" bestFit="1" customWidth="1"/>
    <col min="5127" max="5127" width="11.42578125" style="14" bestFit="1" customWidth="1"/>
    <col min="5128" max="5128" width="9.42578125" style="14" bestFit="1" customWidth="1"/>
    <col min="5129" max="5129" width="13.5703125" style="14" customWidth="1"/>
    <col min="5130" max="5131" width="8.42578125" style="14" bestFit="1" customWidth="1"/>
    <col min="5132" max="5132" width="10.42578125" style="14" bestFit="1" customWidth="1"/>
    <col min="5133" max="5133" width="14.140625" style="14" customWidth="1"/>
    <col min="5134" max="5134" width="9" style="14"/>
    <col min="5135" max="5135" width="14.140625" style="14" bestFit="1" customWidth="1"/>
    <col min="5136" max="5195" width="9" style="14"/>
    <col min="5196" max="5196" width="11.140625" style="14" bestFit="1" customWidth="1"/>
    <col min="5197" max="5197" width="14.5703125" style="14" bestFit="1" customWidth="1"/>
    <col min="5198" max="5198" width="11.140625" style="14" bestFit="1" customWidth="1"/>
    <col min="5199" max="5199" width="9" style="14"/>
    <col min="5200" max="5200" width="13.140625" style="14" bestFit="1" customWidth="1"/>
    <col min="5201" max="5201" width="15.140625" style="14" bestFit="1" customWidth="1"/>
    <col min="5202" max="5203" width="14.5703125" style="14" bestFit="1" customWidth="1"/>
    <col min="5204" max="5204" width="14.140625" style="14" bestFit="1" customWidth="1"/>
    <col min="5205" max="5205" width="17" style="14" bestFit="1" customWidth="1"/>
    <col min="5206" max="5206" width="14.140625" style="14" bestFit="1" customWidth="1"/>
    <col min="5207" max="5207" width="11.140625" style="14" bestFit="1" customWidth="1"/>
    <col min="5208" max="5208" width="17" style="14" bestFit="1" customWidth="1"/>
    <col min="5209" max="5209" width="14.5703125" style="14" bestFit="1" customWidth="1"/>
    <col min="5210" max="5210" width="11.140625" style="14" bestFit="1" customWidth="1"/>
    <col min="5211" max="5211" width="9" style="14"/>
    <col min="5212" max="5212" width="11.140625" style="14" bestFit="1" customWidth="1"/>
    <col min="5213" max="5213" width="14.5703125" style="14" bestFit="1" customWidth="1"/>
    <col min="5214" max="5214" width="11.140625" style="14" bestFit="1" customWidth="1"/>
    <col min="5215" max="5215" width="9" style="14"/>
    <col min="5216" max="5216" width="13.140625" style="14" bestFit="1" customWidth="1"/>
    <col min="5217" max="5217" width="15.140625" style="14" bestFit="1" customWidth="1"/>
    <col min="5218" max="5219" width="14.5703125" style="14" bestFit="1" customWidth="1"/>
    <col min="5220" max="5220" width="14.140625" style="14" bestFit="1" customWidth="1"/>
    <col min="5221" max="5221" width="17" style="14" bestFit="1" customWidth="1"/>
    <col min="5222" max="5222" width="14.140625" style="14" bestFit="1" customWidth="1"/>
    <col min="5223" max="5223" width="11.140625" style="14" bestFit="1" customWidth="1"/>
    <col min="5224" max="5224" width="17" style="14" bestFit="1" customWidth="1"/>
    <col min="5225" max="5225" width="14.5703125" style="14" bestFit="1" customWidth="1"/>
    <col min="5226" max="5226" width="11.140625" style="14" bestFit="1" customWidth="1"/>
    <col min="5227" max="5227" width="9" style="14"/>
    <col min="5228" max="5228" width="11.140625" style="14" bestFit="1" customWidth="1"/>
    <col min="5229" max="5229" width="14.5703125" style="14" bestFit="1" customWidth="1"/>
    <col min="5230" max="5230" width="11.140625" style="14" bestFit="1" customWidth="1"/>
    <col min="5231" max="5231" width="9" style="14"/>
    <col min="5232" max="5232" width="13.140625" style="14" bestFit="1" customWidth="1"/>
    <col min="5233" max="5233" width="15.140625" style="14" bestFit="1" customWidth="1"/>
    <col min="5234" max="5235" width="14.5703125" style="14" bestFit="1" customWidth="1"/>
    <col min="5236" max="5236" width="14.140625" style="14" bestFit="1" customWidth="1"/>
    <col min="5237" max="5237" width="17" style="14" bestFit="1" customWidth="1"/>
    <col min="5238" max="5238" width="14.140625" style="14" bestFit="1" customWidth="1"/>
    <col min="5239" max="5239" width="11.140625" style="14" bestFit="1" customWidth="1"/>
    <col min="5240" max="5240" width="17" style="14" bestFit="1" customWidth="1"/>
    <col min="5241" max="5241" width="14.5703125" style="14" bestFit="1" customWidth="1"/>
    <col min="5242" max="5242" width="11.140625" style="14" bestFit="1" customWidth="1"/>
    <col min="5243" max="5243" width="9" style="14"/>
    <col min="5244" max="5244" width="11.140625" style="14" bestFit="1" customWidth="1"/>
    <col min="5245" max="5245" width="14.5703125" style="14" bestFit="1" customWidth="1"/>
    <col min="5246" max="5246" width="11.140625" style="14" bestFit="1" customWidth="1"/>
    <col min="5247" max="5247" width="9" style="14"/>
    <col min="5248" max="5248" width="13.140625" style="14" bestFit="1" customWidth="1"/>
    <col min="5249" max="5249" width="15.140625" style="14" bestFit="1" customWidth="1"/>
    <col min="5250" max="5251" width="14.5703125" style="14" bestFit="1" customWidth="1"/>
    <col min="5252" max="5252" width="14.140625" style="14" bestFit="1" customWidth="1"/>
    <col min="5253" max="5253" width="17" style="14" bestFit="1" customWidth="1"/>
    <col min="5254" max="5254" width="14.140625" style="14" bestFit="1" customWidth="1"/>
    <col min="5255" max="5255" width="11.140625" style="14" bestFit="1" customWidth="1"/>
    <col min="5256" max="5256" width="17" style="14" bestFit="1" customWidth="1"/>
    <col min="5257" max="5257" width="14.5703125" style="14" bestFit="1" customWidth="1"/>
    <col min="5258" max="5258" width="11.140625" style="14" bestFit="1" customWidth="1"/>
    <col min="5259" max="5259" width="9" style="14"/>
    <col min="5260" max="5260" width="11.140625" style="14" bestFit="1" customWidth="1"/>
    <col min="5261" max="5261" width="14.5703125" style="14" bestFit="1" customWidth="1"/>
    <col min="5262" max="5262" width="11.140625" style="14" bestFit="1" customWidth="1"/>
    <col min="5263" max="5263" width="9" style="14"/>
    <col min="5264" max="5264" width="13.140625" style="14" bestFit="1" customWidth="1"/>
    <col min="5265" max="5265" width="15.140625" style="14" bestFit="1" customWidth="1"/>
    <col min="5266" max="5267" width="14.5703125" style="14" bestFit="1" customWidth="1"/>
    <col min="5268" max="5268" width="14.140625" style="14" bestFit="1" customWidth="1"/>
    <col min="5269" max="5269" width="17" style="14" bestFit="1" customWidth="1"/>
    <col min="5270" max="5270" width="14.140625" style="14" bestFit="1" customWidth="1"/>
    <col min="5271" max="5271" width="11.140625" style="14" bestFit="1" customWidth="1"/>
    <col min="5272" max="5272" width="17" style="14" bestFit="1" customWidth="1"/>
    <col min="5273" max="5273" width="14.5703125" style="14" bestFit="1" customWidth="1"/>
    <col min="5274" max="5274" width="11.140625" style="14" bestFit="1" customWidth="1"/>
    <col min="5275" max="5275" width="9" style="14"/>
    <col min="5276" max="5276" width="11.140625" style="14" bestFit="1" customWidth="1"/>
    <col min="5277" max="5277" width="14.5703125" style="14" bestFit="1" customWidth="1"/>
    <col min="5278" max="5278" width="11.140625" style="14" bestFit="1" customWidth="1"/>
    <col min="5279" max="5279" width="9" style="14"/>
    <col min="5280" max="5280" width="13.140625" style="14" bestFit="1" customWidth="1"/>
    <col min="5281" max="5281" width="15.140625" style="14" bestFit="1" customWidth="1"/>
    <col min="5282" max="5283" width="14.5703125" style="14" bestFit="1" customWidth="1"/>
    <col min="5284" max="5284" width="14.140625" style="14" bestFit="1" customWidth="1"/>
    <col min="5285" max="5285" width="17" style="14" bestFit="1" customWidth="1"/>
    <col min="5286" max="5286" width="14.140625" style="14" bestFit="1" customWidth="1"/>
    <col min="5287" max="5287" width="11.140625" style="14" bestFit="1" customWidth="1"/>
    <col min="5288" max="5288" width="17" style="14" bestFit="1" customWidth="1"/>
    <col min="5289" max="5289" width="14.5703125" style="14" bestFit="1" customWidth="1"/>
    <col min="5290" max="5290" width="11.140625" style="14" bestFit="1" customWidth="1"/>
    <col min="5291" max="5291" width="9" style="14"/>
    <col min="5292" max="5292" width="11.140625" style="14" bestFit="1" customWidth="1"/>
    <col min="5293" max="5293" width="14.5703125" style="14" bestFit="1" customWidth="1"/>
    <col min="5294" max="5294" width="11.140625" style="14" bestFit="1" customWidth="1"/>
    <col min="5295" max="5295" width="9" style="14"/>
    <col min="5296" max="5296" width="13.140625" style="14" bestFit="1" customWidth="1"/>
    <col min="5297" max="5297" width="15.140625" style="14" bestFit="1" customWidth="1"/>
    <col min="5298" max="5299" width="14.5703125" style="14" bestFit="1" customWidth="1"/>
    <col min="5300" max="5300" width="14.140625" style="14" bestFit="1" customWidth="1"/>
    <col min="5301" max="5301" width="17" style="14" bestFit="1" customWidth="1"/>
    <col min="5302" max="5302" width="14.140625" style="14" bestFit="1" customWidth="1"/>
    <col min="5303" max="5303" width="11.140625" style="14" bestFit="1" customWidth="1"/>
    <col min="5304" max="5304" width="17" style="14" bestFit="1" customWidth="1"/>
    <col min="5305" max="5305" width="14.5703125" style="14" bestFit="1" customWidth="1"/>
    <col min="5306" max="5306" width="11.140625" style="14" bestFit="1" customWidth="1"/>
    <col min="5307" max="5307" width="9" style="14"/>
    <col min="5308" max="5308" width="11.140625" style="14" bestFit="1" customWidth="1"/>
    <col min="5309" max="5309" width="14.5703125" style="14" bestFit="1" customWidth="1"/>
    <col min="5310" max="5310" width="11.140625" style="14" bestFit="1" customWidth="1"/>
    <col min="5311" max="5311" width="9" style="14"/>
    <col min="5312" max="5312" width="13.140625" style="14" bestFit="1" customWidth="1"/>
    <col min="5313" max="5313" width="15.140625" style="14" bestFit="1" customWidth="1"/>
    <col min="5314" max="5315" width="14.5703125" style="14" bestFit="1" customWidth="1"/>
    <col min="5316" max="5316" width="14.140625" style="14" bestFit="1" customWidth="1"/>
    <col min="5317" max="5317" width="17" style="14" bestFit="1" customWidth="1"/>
    <col min="5318" max="5318" width="14.140625" style="14" bestFit="1" customWidth="1"/>
    <col min="5319" max="5319" width="11.140625" style="14" bestFit="1" customWidth="1"/>
    <col min="5320" max="5320" width="17" style="14" bestFit="1" customWidth="1"/>
    <col min="5321" max="5321" width="14.5703125" style="14" bestFit="1" customWidth="1"/>
    <col min="5322" max="5322" width="11.140625" style="14" bestFit="1" customWidth="1"/>
    <col min="5323" max="5323" width="9" style="14"/>
    <col min="5324" max="5324" width="11.140625" style="14" bestFit="1" customWidth="1"/>
    <col min="5325" max="5325" width="14.5703125" style="14" bestFit="1" customWidth="1"/>
    <col min="5326" max="5326" width="11.140625" style="14" bestFit="1" customWidth="1"/>
    <col min="5327" max="5327" width="9" style="14"/>
    <col min="5328" max="5328" width="13.140625" style="14" bestFit="1" customWidth="1"/>
    <col min="5329" max="5329" width="15.140625" style="14" bestFit="1" customWidth="1"/>
    <col min="5330" max="5331" width="14.5703125" style="14" bestFit="1" customWidth="1"/>
    <col min="5332" max="5332" width="14.140625" style="14" bestFit="1" customWidth="1"/>
    <col min="5333" max="5333" width="17" style="14" bestFit="1" customWidth="1"/>
    <col min="5334" max="5334" width="14.140625" style="14" bestFit="1" customWidth="1"/>
    <col min="5335" max="5335" width="11.140625" style="14" bestFit="1" customWidth="1"/>
    <col min="5336" max="5336" width="17" style="14" bestFit="1" customWidth="1"/>
    <col min="5337" max="5337" width="14.5703125" style="14" bestFit="1" customWidth="1"/>
    <col min="5338" max="5338" width="11.140625" style="14" bestFit="1" customWidth="1"/>
    <col min="5339" max="5339" width="9" style="14"/>
    <col min="5340" max="5340" width="11.140625" style="14" bestFit="1" customWidth="1"/>
    <col min="5341" max="5341" width="14.5703125" style="14" bestFit="1" customWidth="1"/>
    <col min="5342" max="5342" width="11.140625" style="14" bestFit="1" customWidth="1"/>
    <col min="5343" max="5343" width="9" style="14"/>
    <col min="5344" max="5344" width="13.140625" style="14" bestFit="1" customWidth="1"/>
    <col min="5345" max="5345" width="15.140625" style="14" bestFit="1" customWidth="1"/>
    <col min="5346" max="5347" width="14.5703125" style="14" bestFit="1" customWidth="1"/>
    <col min="5348" max="5348" width="14.140625" style="14" bestFit="1" customWidth="1"/>
    <col min="5349" max="5349" width="17" style="14" bestFit="1" customWidth="1"/>
    <col min="5350" max="5350" width="14.140625" style="14" bestFit="1" customWidth="1"/>
    <col min="5351" max="5351" width="11.140625" style="14" bestFit="1" customWidth="1"/>
    <col min="5352" max="5352" width="17" style="14" bestFit="1" customWidth="1"/>
    <col min="5353" max="5353" width="14.5703125" style="14" bestFit="1" customWidth="1"/>
    <col min="5354" max="5354" width="11.140625" style="14" bestFit="1" customWidth="1"/>
    <col min="5355" max="5355" width="9" style="14"/>
    <col min="5356" max="5356" width="11.140625" style="14" bestFit="1" customWidth="1"/>
    <col min="5357" max="5357" width="14.5703125" style="14" bestFit="1" customWidth="1"/>
    <col min="5358" max="5358" width="11.140625" style="14" bestFit="1" customWidth="1"/>
    <col min="5359" max="5359" width="9" style="14"/>
    <col min="5360" max="5360" width="13.140625" style="14" bestFit="1" customWidth="1"/>
    <col min="5361" max="5361" width="15.140625" style="14" bestFit="1" customWidth="1"/>
    <col min="5362" max="5363" width="14.5703125" style="14" bestFit="1" customWidth="1"/>
    <col min="5364" max="5364" width="14.140625" style="14" bestFit="1" customWidth="1"/>
    <col min="5365" max="5365" width="17" style="14" bestFit="1" customWidth="1"/>
    <col min="5366" max="5366" width="14.140625" style="14" bestFit="1" customWidth="1"/>
    <col min="5367" max="5367" width="11.140625" style="14" bestFit="1" customWidth="1"/>
    <col min="5368" max="5368" width="17" style="14" bestFit="1" customWidth="1"/>
    <col min="5369" max="5369" width="14.5703125" style="14" bestFit="1" customWidth="1"/>
    <col min="5370" max="5370" width="11.140625" style="14" bestFit="1" customWidth="1"/>
    <col min="5371" max="5371" width="9" style="14"/>
    <col min="5372" max="5372" width="9.140625" style="14" customWidth="1"/>
    <col min="5373" max="5373" width="0" style="14" hidden="1" customWidth="1"/>
    <col min="5374" max="5375" width="10.42578125" style="14" bestFit="1" customWidth="1"/>
    <col min="5376" max="5376" width="8.42578125" style="14" bestFit="1" customWidth="1"/>
    <col min="5377" max="5377" width="14.5703125" style="14" customWidth="1"/>
    <col min="5378" max="5378" width="14.140625" style="14" bestFit="1" customWidth="1"/>
    <col min="5379" max="5379" width="10.5703125" style="14" customWidth="1"/>
    <col min="5380" max="5380" width="11.85546875" style="14" customWidth="1"/>
    <col min="5381" max="5381" width="15.42578125" style="14" bestFit="1" customWidth="1"/>
    <col min="5382" max="5382" width="15.140625" style="14" bestFit="1" customWidth="1"/>
    <col min="5383" max="5383" width="11.42578125" style="14" bestFit="1" customWidth="1"/>
    <col min="5384" max="5384" width="9.42578125" style="14" bestFit="1" customWidth="1"/>
    <col min="5385" max="5385" width="13.5703125" style="14" customWidth="1"/>
    <col min="5386" max="5387" width="8.42578125" style="14" bestFit="1" customWidth="1"/>
    <col min="5388" max="5388" width="10.42578125" style="14" bestFit="1" customWidth="1"/>
    <col min="5389" max="5389" width="14.140625" style="14" customWidth="1"/>
    <col min="5390" max="5390" width="9" style="14"/>
    <col min="5391" max="5391" width="14.140625" style="14" bestFit="1" customWidth="1"/>
    <col min="5392" max="5451" width="9" style="14"/>
    <col min="5452" max="5452" width="11.140625" style="14" bestFit="1" customWidth="1"/>
    <col min="5453" max="5453" width="14.5703125" style="14" bestFit="1" customWidth="1"/>
    <col min="5454" max="5454" width="11.140625" style="14" bestFit="1" customWidth="1"/>
    <col min="5455" max="5455" width="9" style="14"/>
    <col min="5456" max="5456" width="13.140625" style="14" bestFit="1" customWidth="1"/>
    <col min="5457" max="5457" width="15.140625" style="14" bestFit="1" customWidth="1"/>
    <col min="5458" max="5459" width="14.5703125" style="14" bestFit="1" customWidth="1"/>
    <col min="5460" max="5460" width="14.140625" style="14" bestFit="1" customWidth="1"/>
    <col min="5461" max="5461" width="17" style="14" bestFit="1" customWidth="1"/>
    <col min="5462" max="5462" width="14.140625" style="14" bestFit="1" customWidth="1"/>
    <col min="5463" max="5463" width="11.140625" style="14" bestFit="1" customWidth="1"/>
    <col min="5464" max="5464" width="17" style="14" bestFit="1" customWidth="1"/>
    <col min="5465" max="5465" width="14.5703125" style="14" bestFit="1" customWidth="1"/>
    <col min="5466" max="5466" width="11.140625" style="14" bestFit="1" customWidth="1"/>
    <col min="5467" max="5467" width="9" style="14"/>
    <col min="5468" max="5468" width="11.140625" style="14" bestFit="1" customWidth="1"/>
    <col min="5469" max="5469" width="14.5703125" style="14" bestFit="1" customWidth="1"/>
    <col min="5470" max="5470" width="11.140625" style="14" bestFit="1" customWidth="1"/>
    <col min="5471" max="5471" width="9" style="14"/>
    <col min="5472" max="5472" width="13.140625" style="14" bestFit="1" customWidth="1"/>
    <col min="5473" max="5473" width="15.140625" style="14" bestFit="1" customWidth="1"/>
    <col min="5474" max="5475" width="14.5703125" style="14" bestFit="1" customWidth="1"/>
    <col min="5476" max="5476" width="14.140625" style="14" bestFit="1" customWidth="1"/>
    <col min="5477" max="5477" width="17" style="14" bestFit="1" customWidth="1"/>
    <col min="5478" max="5478" width="14.140625" style="14" bestFit="1" customWidth="1"/>
    <col min="5479" max="5479" width="11.140625" style="14" bestFit="1" customWidth="1"/>
    <col min="5480" max="5480" width="17" style="14" bestFit="1" customWidth="1"/>
    <col min="5481" max="5481" width="14.5703125" style="14" bestFit="1" customWidth="1"/>
    <col min="5482" max="5482" width="11.140625" style="14" bestFit="1" customWidth="1"/>
    <col min="5483" max="5483" width="9" style="14"/>
    <col min="5484" max="5484" width="11.140625" style="14" bestFit="1" customWidth="1"/>
    <col min="5485" max="5485" width="14.5703125" style="14" bestFit="1" customWidth="1"/>
    <col min="5486" max="5486" width="11.140625" style="14" bestFit="1" customWidth="1"/>
    <col min="5487" max="5487" width="9" style="14"/>
    <col min="5488" max="5488" width="13.140625" style="14" bestFit="1" customWidth="1"/>
    <col min="5489" max="5489" width="15.140625" style="14" bestFit="1" customWidth="1"/>
    <col min="5490" max="5491" width="14.5703125" style="14" bestFit="1" customWidth="1"/>
    <col min="5492" max="5492" width="14.140625" style="14" bestFit="1" customWidth="1"/>
    <col min="5493" max="5493" width="17" style="14" bestFit="1" customWidth="1"/>
    <col min="5494" max="5494" width="14.140625" style="14" bestFit="1" customWidth="1"/>
    <col min="5495" max="5495" width="11.140625" style="14" bestFit="1" customWidth="1"/>
    <col min="5496" max="5496" width="17" style="14" bestFit="1" customWidth="1"/>
    <col min="5497" max="5497" width="14.5703125" style="14" bestFit="1" customWidth="1"/>
    <col min="5498" max="5498" width="11.140625" style="14" bestFit="1" customWidth="1"/>
    <col min="5499" max="5499" width="9" style="14"/>
    <col min="5500" max="5500" width="11.140625" style="14" bestFit="1" customWidth="1"/>
    <col min="5501" max="5501" width="14.5703125" style="14" bestFit="1" customWidth="1"/>
    <col min="5502" max="5502" width="11.140625" style="14" bestFit="1" customWidth="1"/>
    <col min="5503" max="5503" width="9" style="14"/>
    <col min="5504" max="5504" width="13.140625" style="14" bestFit="1" customWidth="1"/>
    <col min="5505" max="5505" width="15.140625" style="14" bestFit="1" customWidth="1"/>
    <col min="5506" max="5507" width="14.5703125" style="14" bestFit="1" customWidth="1"/>
    <col min="5508" max="5508" width="14.140625" style="14" bestFit="1" customWidth="1"/>
    <col min="5509" max="5509" width="17" style="14" bestFit="1" customWidth="1"/>
    <col min="5510" max="5510" width="14.140625" style="14" bestFit="1" customWidth="1"/>
    <col min="5511" max="5511" width="11.140625" style="14" bestFit="1" customWidth="1"/>
    <col min="5512" max="5512" width="17" style="14" bestFit="1" customWidth="1"/>
    <col min="5513" max="5513" width="14.5703125" style="14" bestFit="1" customWidth="1"/>
    <col min="5514" max="5514" width="11.140625" style="14" bestFit="1" customWidth="1"/>
    <col min="5515" max="5515" width="9" style="14"/>
    <col min="5516" max="5516" width="11.140625" style="14" bestFit="1" customWidth="1"/>
    <col min="5517" max="5517" width="14.5703125" style="14" bestFit="1" customWidth="1"/>
    <col min="5518" max="5518" width="11.140625" style="14" bestFit="1" customWidth="1"/>
    <col min="5519" max="5519" width="9" style="14"/>
    <col min="5520" max="5520" width="13.140625" style="14" bestFit="1" customWidth="1"/>
    <col min="5521" max="5521" width="15.140625" style="14" bestFit="1" customWidth="1"/>
    <col min="5522" max="5523" width="14.5703125" style="14" bestFit="1" customWidth="1"/>
    <col min="5524" max="5524" width="14.140625" style="14" bestFit="1" customWidth="1"/>
    <col min="5525" max="5525" width="17" style="14" bestFit="1" customWidth="1"/>
    <col min="5526" max="5526" width="14.140625" style="14" bestFit="1" customWidth="1"/>
    <col min="5527" max="5527" width="11.140625" style="14" bestFit="1" customWidth="1"/>
    <col min="5528" max="5528" width="17" style="14" bestFit="1" customWidth="1"/>
    <col min="5529" max="5529" width="14.5703125" style="14" bestFit="1" customWidth="1"/>
    <col min="5530" max="5530" width="11.140625" style="14" bestFit="1" customWidth="1"/>
    <col min="5531" max="5531" width="9" style="14"/>
    <col min="5532" max="5532" width="11.140625" style="14" bestFit="1" customWidth="1"/>
    <col min="5533" max="5533" width="14.5703125" style="14" bestFit="1" customWidth="1"/>
    <col min="5534" max="5534" width="11.140625" style="14" bestFit="1" customWidth="1"/>
    <col min="5535" max="5535" width="9" style="14"/>
    <col min="5536" max="5536" width="13.140625" style="14" bestFit="1" customWidth="1"/>
    <col min="5537" max="5537" width="15.140625" style="14" bestFit="1" customWidth="1"/>
    <col min="5538" max="5539" width="14.5703125" style="14" bestFit="1" customWidth="1"/>
    <col min="5540" max="5540" width="14.140625" style="14" bestFit="1" customWidth="1"/>
    <col min="5541" max="5541" width="17" style="14" bestFit="1" customWidth="1"/>
    <col min="5542" max="5542" width="14.140625" style="14" bestFit="1" customWidth="1"/>
    <col min="5543" max="5543" width="11.140625" style="14" bestFit="1" customWidth="1"/>
    <col min="5544" max="5544" width="17" style="14" bestFit="1" customWidth="1"/>
    <col min="5545" max="5545" width="14.5703125" style="14" bestFit="1" customWidth="1"/>
    <col min="5546" max="5546" width="11.140625" style="14" bestFit="1" customWidth="1"/>
    <col min="5547" max="5547" width="9" style="14"/>
    <col min="5548" max="5548" width="11.140625" style="14" bestFit="1" customWidth="1"/>
    <col min="5549" max="5549" width="14.5703125" style="14" bestFit="1" customWidth="1"/>
    <col min="5550" max="5550" width="11.140625" style="14" bestFit="1" customWidth="1"/>
    <col min="5551" max="5551" width="9" style="14"/>
    <col min="5552" max="5552" width="13.140625" style="14" bestFit="1" customWidth="1"/>
    <col min="5553" max="5553" width="15.140625" style="14" bestFit="1" customWidth="1"/>
    <col min="5554" max="5555" width="14.5703125" style="14" bestFit="1" customWidth="1"/>
    <col min="5556" max="5556" width="14.140625" style="14" bestFit="1" customWidth="1"/>
    <col min="5557" max="5557" width="17" style="14" bestFit="1" customWidth="1"/>
    <col min="5558" max="5558" width="14.140625" style="14" bestFit="1" customWidth="1"/>
    <col min="5559" max="5559" width="11.140625" style="14" bestFit="1" customWidth="1"/>
    <col min="5560" max="5560" width="17" style="14" bestFit="1" customWidth="1"/>
    <col min="5561" max="5561" width="14.5703125" style="14" bestFit="1" customWidth="1"/>
    <col min="5562" max="5562" width="11.140625" style="14" bestFit="1" customWidth="1"/>
    <col min="5563" max="5563" width="9" style="14"/>
    <col min="5564" max="5564" width="11.140625" style="14" bestFit="1" customWidth="1"/>
    <col min="5565" max="5565" width="14.5703125" style="14" bestFit="1" customWidth="1"/>
    <col min="5566" max="5566" width="11.140625" style="14" bestFit="1" customWidth="1"/>
    <col min="5567" max="5567" width="9" style="14"/>
    <col min="5568" max="5568" width="13.140625" style="14" bestFit="1" customWidth="1"/>
    <col min="5569" max="5569" width="15.140625" style="14" bestFit="1" customWidth="1"/>
    <col min="5570" max="5571" width="14.5703125" style="14" bestFit="1" customWidth="1"/>
    <col min="5572" max="5572" width="14.140625" style="14" bestFit="1" customWidth="1"/>
    <col min="5573" max="5573" width="17" style="14" bestFit="1" customWidth="1"/>
    <col min="5574" max="5574" width="14.140625" style="14" bestFit="1" customWidth="1"/>
    <col min="5575" max="5575" width="11.140625" style="14" bestFit="1" customWidth="1"/>
    <col min="5576" max="5576" width="17" style="14" bestFit="1" customWidth="1"/>
    <col min="5577" max="5577" width="14.5703125" style="14" bestFit="1" customWidth="1"/>
    <col min="5578" max="5578" width="11.140625" style="14" bestFit="1" customWidth="1"/>
    <col min="5579" max="5579" width="9" style="14"/>
    <col min="5580" max="5580" width="11.140625" style="14" bestFit="1" customWidth="1"/>
    <col min="5581" max="5581" width="14.5703125" style="14" bestFit="1" customWidth="1"/>
    <col min="5582" max="5582" width="11.140625" style="14" bestFit="1" customWidth="1"/>
    <col min="5583" max="5583" width="9" style="14"/>
    <col min="5584" max="5584" width="13.140625" style="14" bestFit="1" customWidth="1"/>
    <col min="5585" max="5585" width="15.140625" style="14" bestFit="1" customWidth="1"/>
    <col min="5586" max="5587" width="14.5703125" style="14" bestFit="1" customWidth="1"/>
    <col min="5588" max="5588" width="14.140625" style="14" bestFit="1" customWidth="1"/>
    <col min="5589" max="5589" width="17" style="14" bestFit="1" customWidth="1"/>
    <col min="5590" max="5590" width="14.140625" style="14" bestFit="1" customWidth="1"/>
    <col min="5591" max="5591" width="11.140625" style="14" bestFit="1" customWidth="1"/>
    <col min="5592" max="5592" width="17" style="14" bestFit="1" customWidth="1"/>
    <col min="5593" max="5593" width="14.5703125" style="14" bestFit="1" customWidth="1"/>
    <col min="5594" max="5594" width="11.140625" style="14" bestFit="1" customWidth="1"/>
    <col min="5595" max="5595" width="9" style="14"/>
    <col min="5596" max="5596" width="11.140625" style="14" bestFit="1" customWidth="1"/>
    <col min="5597" max="5597" width="14.5703125" style="14" bestFit="1" customWidth="1"/>
    <col min="5598" max="5598" width="11.140625" style="14" bestFit="1" customWidth="1"/>
    <col min="5599" max="5599" width="9" style="14"/>
    <col min="5600" max="5600" width="13.140625" style="14" bestFit="1" customWidth="1"/>
    <col min="5601" max="5601" width="15.140625" style="14" bestFit="1" customWidth="1"/>
    <col min="5602" max="5603" width="14.5703125" style="14" bestFit="1" customWidth="1"/>
    <col min="5604" max="5604" width="14.140625" style="14" bestFit="1" customWidth="1"/>
    <col min="5605" max="5605" width="17" style="14" bestFit="1" customWidth="1"/>
    <col min="5606" max="5606" width="14.140625" style="14" bestFit="1" customWidth="1"/>
    <col min="5607" max="5607" width="11.140625" style="14" bestFit="1" customWidth="1"/>
    <col min="5608" max="5608" width="17" style="14" bestFit="1" customWidth="1"/>
    <col min="5609" max="5609" width="14.5703125" style="14" bestFit="1" customWidth="1"/>
    <col min="5610" max="5610" width="11.140625" style="14" bestFit="1" customWidth="1"/>
    <col min="5611" max="5611" width="9" style="14"/>
    <col min="5612" max="5612" width="11.140625" style="14" bestFit="1" customWidth="1"/>
    <col min="5613" max="5613" width="14.5703125" style="14" bestFit="1" customWidth="1"/>
    <col min="5614" max="5614" width="11.140625" style="14" bestFit="1" customWidth="1"/>
    <col min="5615" max="5615" width="9" style="14"/>
    <col min="5616" max="5616" width="13.140625" style="14" bestFit="1" customWidth="1"/>
    <col min="5617" max="5617" width="15.140625" style="14" bestFit="1" customWidth="1"/>
    <col min="5618" max="5619" width="14.5703125" style="14" bestFit="1" customWidth="1"/>
    <col min="5620" max="5620" width="14.140625" style="14" bestFit="1" customWidth="1"/>
    <col min="5621" max="5621" width="17" style="14" bestFit="1" customWidth="1"/>
    <col min="5622" max="5622" width="14.140625" style="14" bestFit="1" customWidth="1"/>
    <col min="5623" max="5623" width="11.140625" style="14" bestFit="1" customWidth="1"/>
    <col min="5624" max="5624" width="17" style="14" bestFit="1" customWidth="1"/>
    <col min="5625" max="5625" width="14.5703125" style="14" bestFit="1" customWidth="1"/>
    <col min="5626" max="5626" width="11.140625" style="14" bestFit="1" customWidth="1"/>
    <col min="5627" max="5627" width="9" style="14"/>
    <col min="5628" max="5628" width="9.140625" style="14" customWidth="1"/>
    <col min="5629" max="5629" width="0" style="14" hidden="1" customWidth="1"/>
    <col min="5630" max="5631" width="10.42578125" style="14" bestFit="1" customWidth="1"/>
    <col min="5632" max="5632" width="8.42578125" style="14" bestFit="1" customWidth="1"/>
    <col min="5633" max="5633" width="14.5703125" style="14" customWidth="1"/>
    <col min="5634" max="5634" width="14.140625" style="14" bestFit="1" customWidth="1"/>
    <col min="5635" max="5635" width="10.5703125" style="14" customWidth="1"/>
    <col min="5636" max="5636" width="11.85546875" style="14" customWidth="1"/>
    <col min="5637" max="5637" width="15.42578125" style="14" bestFit="1" customWidth="1"/>
    <col min="5638" max="5638" width="15.140625" style="14" bestFit="1" customWidth="1"/>
    <col min="5639" max="5639" width="11.42578125" style="14" bestFit="1" customWidth="1"/>
    <col min="5640" max="5640" width="9.42578125" style="14" bestFit="1" customWidth="1"/>
    <col min="5641" max="5641" width="13.5703125" style="14" customWidth="1"/>
    <col min="5642" max="5643" width="8.42578125" style="14" bestFit="1" customWidth="1"/>
    <col min="5644" max="5644" width="10.42578125" style="14" bestFit="1" customWidth="1"/>
    <col min="5645" max="5645" width="14.140625" style="14" customWidth="1"/>
    <col min="5646" max="5646" width="9" style="14"/>
    <col min="5647" max="5647" width="14.140625" style="14" bestFit="1" customWidth="1"/>
    <col min="5648" max="5707" width="9" style="14"/>
    <col min="5708" max="5708" width="11.140625" style="14" bestFit="1" customWidth="1"/>
    <col min="5709" max="5709" width="14.5703125" style="14" bestFit="1" customWidth="1"/>
    <col min="5710" max="5710" width="11.140625" style="14" bestFit="1" customWidth="1"/>
    <col min="5711" max="5711" width="9" style="14"/>
    <col min="5712" max="5712" width="13.140625" style="14" bestFit="1" customWidth="1"/>
    <col min="5713" max="5713" width="15.140625" style="14" bestFit="1" customWidth="1"/>
    <col min="5714" max="5715" width="14.5703125" style="14" bestFit="1" customWidth="1"/>
    <col min="5716" max="5716" width="14.140625" style="14" bestFit="1" customWidth="1"/>
    <col min="5717" max="5717" width="17" style="14" bestFit="1" customWidth="1"/>
    <col min="5718" max="5718" width="14.140625" style="14" bestFit="1" customWidth="1"/>
    <col min="5719" max="5719" width="11.140625" style="14" bestFit="1" customWidth="1"/>
    <col min="5720" max="5720" width="17" style="14" bestFit="1" customWidth="1"/>
    <col min="5721" max="5721" width="14.5703125" style="14" bestFit="1" customWidth="1"/>
    <col min="5722" max="5722" width="11.140625" style="14" bestFit="1" customWidth="1"/>
    <col min="5723" max="5723" width="9" style="14"/>
    <col min="5724" max="5724" width="11.140625" style="14" bestFit="1" customWidth="1"/>
    <col min="5725" max="5725" width="14.5703125" style="14" bestFit="1" customWidth="1"/>
    <col min="5726" max="5726" width="11.140625" style="14" bestFit="1" customWidth="1"/>
    <col min="5727" max="5727" width="9" style="14"/>
    <col min="5728" max="5728" width="13.140625" style="14" bestFit="1" customWidth="1"/>
    <col min="5729" max="5729" width="15.140625" style="14" bestFit="1" customWidth="1"/>
    <col min="5730" max="5731" width="14.5703125" style="14" bestFit="1" customWidth="1"/>
    <col min="5732" max="5732" width="14.140625" style="14" bestFit="1" customWidth="1"/>
    <col min="5733" max="5733" width="17" style="14" bestFit="1" customWidth="1"/>
    <col min="5734" max="5734" width="14.140625" style="14" bestFit="1" customWidth="1"/>
    <col min="5735" max="5735" width="11.140625" style="14" bestFit="1" customWidth="1"/>
    <col min="5736" max="5736" width="17" style="14" bestFit="1" customWidth="1"/>
    <col min="5737" max="5737" width="14.5703125" style="14" bestFit="1" customWidth="1"/>
    <col min="5738" max="5738" width="11.140625" style="14" bestFit="1" customWidth="1"/>
    <col min="5739" max="5739" width="9" style="14"/>
    <col min="5740" max="5740" width="11.140625" style="14" bestFit="1" customWidth="1"/>
    <col min="5741" max="5741" width="14.5703125" style="14" bestFit="1" customWidth="1"/>
    <col min="5742" max="5742" width="11.140625" style="14" bestFit="1" customWidth="1"/>
    <col min="5743" max="5743" width="9" style="14"/>
    <col min="5744" max="5744" width="13.140625" style="14" bestFit="1" customWidth="1"/>
    <col min="5745" max="5745" width="15.140625" style="14" bestFit="1" customWidth="1"/>
    <col min="5746" max="5747" width="14.5703125" style="14" bestFit="1" customWidth="1"/>
    <col min="5748" max="5748" width="14.140625" style="14" bestFit="1" customWidth="1"/>
    <col min="5749" max="5749" width="17" style="14" bestFit="1" customWidth="1"/>
    <col min="5750" max="5750" width="14.140625" style="14" bestFit="1" customWidth="1"/>
    <col min="5751" max="5751" width="11.140625" style="14" bestFit="1" customWidth="1"/>
    <col min="5752" max="5752" width="17" style="14" bestFit="1" customWidth="1"/>
    <col min="5753" max="5753" width="14.5703125" style="14" bestFit="1" customWidth="1"/>
    <col min="5754" max="5754" width="11.140625" style="14" bestFit="1" customWidth="1"/>
    <col min="5755" max="5755" width="9" style="14"/>
    <col min="5756" max="5756" width="11.140625" style="14" bestFit="1" customWidth="1"/>
    <col min="5757" max="5757" width="14.5703125" style="14" bestFit="1" customWidth="1"/>
    <col min="5758" max="5758" width="11.140625" style="14" bestFit="1" customWidth="1"/>
    <col min="5759" max="5759" width="9" style="14"/>
    <col min="5760" max="5760" width="13.140625" style="14" bestFit="1" customWidth="1"/>
    <col min="5761" max="5761" width="15.140625" style="14" bestFit="1" customWidth="1"/>
    <col min="5762" max="5763" width="14.5703125" style="14" bestFit="1" customWidth="1"/>
    <col min="5764" max="5764" width="14.140625" style="14" bestFit="1" customWidth="1"/>
    <col min="5765" max="5765" width="17" style="14" bestFit="1" customWidth="1"/>
    <col min="5766" max="5766" width="14.140625" style="14" bestFit="1" customWidth="1"/>
    <col min="5767" max="5767" width="11.140625" style="14" bestFit="1" customWidth="1"/>
    <col min="5768" max="5768" width="17" style="14" bestFit="1" customWidth="1"/>
    <col min="5769" max="5769" width="14.5703125" style="14" bestFit="1" customWidth="1"/>
    <col min="5770" max="5770" width="11.140625" style="14" bestFit="1" customWidth="1"/>
    <col min="5771" max="5771" width="9" style="14"/>
    <col min="5772" max="5772" width="11.140625" style="14" bestFit="1" customWidth="1"/>
    <col min="5773" max="5773" width="14.5703125" style="14" bestFit="1" customWidth="1"/>
    <col min="5774" max="5774" width="11.140625" style="14" bestFit="1" customWidth="1"/>
    <col min="5775" max="5775" width="9" style="14"/>
    <col min="5776" max="5776" width="13.140625" style="14" bestFit="1" customWidth="1"/>
    <col min="5777" max="5777" width="15.140625" style="14" bestFit="1" customWidth="1"/>
    <col min="5778" max="5779" width="14.5703125" style="14" bestFit="1" customWidth="1"/>
    <col min="5780" max="5780" width="14.140625" style="14" bestFit="1" customWidth="1"/>
    <col min="5781" max="5781" width="17" style="14" bestFit="1" customWidth="1"/>
    <col min="5782" max="5782" width="14.140625" style="14" bestFit="1" customWidth="1"/>
    <col min="5783" max="5783" width="11.140625" style="14" bestFit="1" customWidth="1"/>
    <col min="5784" max="5784" width="17" style="14" bestFit="1" customWidth="1"/>
    <col min="5785" max="5785" width="14.5703125" style="14" bestFit="1" customWidth="1"/>
    <col min="5786" max="5786" width="11.140625" style="14" bestFit="1" customWidth="1"/>
    <col min="5787" max="5787" width="9" style="14"/>
    <col min="5788" max="5788" width="11.140625" style="14" bestFit="1" customWidth="1"/>
    <col min="5789" max="5789" width="14.5703125" style="14" bestFit="1" customWidth="1"/>
    <col min="5790" max="5790" width="11.140625" style="14" bestFit="1" customWidth="1"/>
    <col min="5791" max="5791" width="9" style="14"/>
    <col min="5792" max="5792" width="13.140625" style="14" bestFit="1" customWidth="1"/>
    <col min="5793" max="5793" width="15.140625" style="14" bestFit="1" customWidth="1"/>
    <col min="5794" max="5795" width="14.5703125" style="14" bestFit="1" customWidth="1"/>
    <col min="5796" max="5796" width="14.140625" style="14" bestFit="1" customWidth="1"/>
    <col min="5797" max="5797" width="17" style="14" bestFit="1" customWidth="1"/>
    <col min="5798" max="5798" width="14.140625" style="14" bestFit="1" customWidth="1"/>
    <col min="5799" max="5799" width="11.140625" style="14" bestFit="1" customWidth="1"/>
    <col min="5800" max="5800" width="17" style="14" bestFit="1" customWidth="1"/>
    <col min="5801" max="5801" width="14.5703125" style="14" bestFit="1" customWidth="1"/>
    <col min="5802" max="5802" width="11.140625" style="14" bestFit="1" customWidth="1"/>
    <col min="5803" max="5803" width="9" style="14"/>
    <col min="5804" max="5804" width="11.140625" style="14" bestFit="1" customWidth="1"/>
    <col min="5805" max="5805" width="14.5703125" style="14" bestFit="1" customWidth="1"/>
    <col min="5806" max="5806" width="11.140625" style="14" bestFit="1" customWidth="1"/>
    <col min="5807" max="5807" width="9" style="14"/>
    <col min="5808" max="5808" width="13.140625" style="14" bestFit="1" customWidth="1"/>
    <col min="5809" max="5809" width="15.140625" style="14" bestFit="1" customWidth="1"/>
    <col min="5810" max="5811" width="14.5703125" style="14" bestFit="1" customWidth="1"/>
    <col min="5812" max="5812" width="14.140625" style="14" bestFit="1" customWidth="1"/>
    <col min="5813" max="5813" width="17" style="14" bestFit="1" customWidth="1"/>
    <col min="5814" max="5814" width="14.140625" style="14" bestFit="1" customWidth="1"/>
    <col min="5815" max="5815" width="11.140625" style="14" bestFit="1" customWidth="1"/>
    <col min="5816" max="5816" width="17" style="14" bestFit="1" customWidth="1"/>
    <col min="5817" max="5817" width="14.5703125" style="14" bestFit="1" customWidth="1"/>
    <col min="5818" max="5818" width="11.140625" style="14" bestFit="1" customWidth="1"/>
    <col min="5819" max="5819" width="9" style="14"/>
    <col min="5820" max="5820" width="11.140625" style="14" bestFit="1" customWidth="1"/>
    <col min="5821" max="5821" width="14.5703125" style="14" bestFit="1" customWidth="1"/>
    <col min="5822" max="5822" width="11.140625" style="14" bestFit="1" customWidth="1"/>
    <col min="5823" max="5823" width="9" style="14"/>
    <col min="5824" max="5824" width="13.140625" style="14" bestFit="1" customWidth="1"/>
    <col min="5825" max="5825" width="15.140625" style="14" bestFit="1" customWidth="1"/>
    <col min="5826" max="5827" width="14.5703125" style="14" bestFit="1" customWidth="1"/>
    <col min="5828" max="5828" width="14.140625" style="14" bestFit="1" customWidth="1"/>
    <col min="5829" max="5829" width="17" style="14" bestFit="1" customWidth="1"/>
    <col min="5830" max="5830" width="14.140625" style="14" bestFit="1" customWidth="1"/>
    <col min="5831" max="5831" width="11.140625" style="14" bestFit="1" customWidth="1"/>
    <col min="5832" max="5832" width="17" style="14" bestFit="1" customWidth="1"/>
    <col min="5833" max="5833" width="14.5703125" style="14" bestFit="1" customWidth="1"/>
    <col min="5834" max="5834" width="11.140625" style="14" bestFit="1" customWidth="1"/>
    <col min="5835" max="5835" width="9" style="14"/>
    <col min="5836" max="5836" width="11.140625" style="14" bestFit="1" customWidth="1"/>
    <col min="5837" max="5837" width="14.5703125" style="14" bestFit="1" customWidth="1"/>
    <col min="5838" max="5838" width="11.140625" style="14" bestFit="1" customWidth="1"/>
    <col min="5839" max="5839" width="9" style="14"/>
    <col min="5840" max="5840" width="13.140625" style="14" bestFit="1" customWidth="1"/>
    <col min="5841" max="5841" width="15.140625" style="14" bestFit="1" customWidth="1"/>
    <col min="5842" max="5843" width="14.5703125" style="14" bestFit="1" customWidth="1"/>
    <col min="5844" max="5844" width="14.140625" style="14" bestFit="1" customWidth="1"/>
    <col min="5845" max="5845" width="17" style="14" bestFit="1" customWidth="1"/>
    <col min="5846" max="5846" width="14.140625" style="14" bestFit="1" customWidth="1"/>
    <col min="5847" max="5847" width="11.140625" style="14" bestFit="1" customWidth="1"/>
    <col min="5848" max="5848" width="17" style="14" bestFit="1" customWidth="1"/>
    <col min="5849" max="5849" width="14.5703125" style="14" bestFit="1" customWidth="1"/>
    <col min="5850" max="5850" width="11.140625" style="14" bestFit="1" customWidth="1"/>
    <col min="5851" max="5851" width="9" style="14"/>
    <col min="5852" max="5852" width="11.140625" style="14" bestFit="1" customWidth="1"/>
    <col min="5853" max="5853" width="14.5703125" style="14" bestFit="1" customWidth="1"/>
    <col min="5854" max="5854" width="11.140625" style="14" bestFit="1" customWidth="1"/>
    <col min="5855" max="5855" width="9" style="14"/>
    <col min="5856" max="5856" width="13.140625" style="14" bestFit="1" customWidth="1"/>
    <col min="5857" max="5857" width="15.140625" style="14" bestFit="1" customWidth="1"/>
    <col min="5858" max="5859" width="14.5703125" style="14" bestFit="1" customWidth="1"/>
    <col min="5860" max="5860" width="14.140625" style="14" bestFit="1" customWidth="1"/>
    <col min="5861" max="5861" width="17" style="14" bestFit="1" customWidth="1"/>
    <col min="5862" max="5862" width="14.140625" style="14" bestFit="1" customWidth="1"/>
    <col min="5863" max="5863" width="11.140625" style="14" bestFit="1" customWidth="1"/>
    <col min="5864" max="5864" width="17" style="14" bestFit="1" customWidth="1"/>
    <col min="5865" max="5865" width="14.5703125" style="14" bestFit="1" customWidth="1"/>
    <col min="5866" max="5866" width="11.140625" style="14" bestFit="1" customWidth="1"/>
    <col min="5867" max="5867" width="9" style="14"/>
    <col min="5868" max="5868" width="11.140625" style="14" bestFit="1" customWidth="1"/>
    <col min="5869" max="5869" width="14.5703125" style="14" bestFit="1" customWidth="1"/>
    <col min="5870" max="5870" width="11.140625" style="14" bestFit="1" customWidth="1"/>
    <col min="5871" max="5871" width="9" style="14"/>
    <col min="5872" max="5872" width="13.140625" style="14" bestFit="1" customWidth="1"/>
    <col min="5873" max="5873" width="15.140625" style="14" bestFit="1" customWidth="1"/>
    <col min="5874" max="5875" width="14.5703125" style="14" bestFit="1" customWidth="1"/>
    <col min="5876" max="5876" width="14.140625" style="14" bestFit="1" customWidth="1"/>
    <col min="5877" max="5877" width="17" style="14" bestFit="1" customWidth="1"/>
    <col min="5878" max="5878" width="14.140625" style="14" bestFit="1" customWidth="1"/>
    <col min="5879" max="5879" width="11.140625" style="14" bestFit="1" customWidth="1"/>
    <col min="5880" max="5880" width="17" style="14" bestFit="1" customWidth="1"/>
    <col min="5881" max="5881" width="14.5703125" style="14" bestFit="1" customWidth="1"/>
    <col min="5882" max="5882" width="11.140625" style="14" bestFit="1" customWidth="1"/>
    <col min="5883" max="5883" width="9" style="14"/>
    <col min="5884" max="5884" width="9.140625" style="14" customWidth="1"/>
    <col min="5885" max="5885" width="0" style="14" hidden="1" customWidth="1"/>
    <col min="5886" max="5887" width="10.42578125" style="14" bestFit="1" customWidth="1"/>
    <col min="5888" max="5888" width="8.42578125" style="14" bestFit="1" customWidth="1"/>
    <col min="5889" max="5889" width="14.5703125" style="14" customWidth="1"/>
    <col min="5890" max="5890" width="14.140625" style="14" bestFit="1" customWidth="1"/>
    <col min="5891" max="5891" width="10.5703125" style="14" customWidth="1"/>
    <col min="5892" max="5892" width="11.85546875" style="14" customWidth="1"/>
    <col min="5893" max="5893" width="15.42578125" style="14" bestFit="1" customWidth="1"/>
    <col min="5894" max="5894" width="15.140625" style="14" bestFit="1" customWidth="1"/>
    <col min="5895" max="5895" width="11.42578125" style="14" bestFit="1" customWidth="1"/>
    <col min="5896" max="5896" width="9.42578125" style="14" bestFit="1" customWidth="1"/>
    <col min="5897" max="5897" width="13.5703125" style="14" customWidth="1"/>
    <col min="5898" max="5899" width="8.42578125" style="14" bestFit="1" customWidth="1"/>
    <col min="5900" max="5900" width="10.42578125" style="14" bestFit="1" customWidth="1"/>
    <col min="5901" max="5901" width="14.140625" style="14" customWidth="1"/>
    <col min="5902" max="5902" width="9" style="14"/>
    <col min="5903" max="5903" width="14.140625" style="14" bestFit="1" customWidth="1"/>
    <col min="5904" max="5963" width="9" style="14"/>
    <col min="5964" max="5964" width="11.140625" style="14" bestFit="1" customWidth="1"/>
    <col min="5965" max="5965" width="14.5703125" style="14" bestFit="1" customWidth="1"/>
    <col min="5966" max="5966" width="11.140625" style="14" bestFit="1" customWidth="1"/>
    <col min="5967" max="5967" width="9" style="14"/>
    <col min="5968" max="5968" width="13.140625" style="14" bestFit="1" customWidth="1"/>
    <col min="5969" max="5969" width="15.140625" style="14" bestFit="1" customWidth="1"/>
    <col min="5970" max="5971" width="14.5703125" style="14" bestFit="1" customWidth="1"/>
    <col min="5972" max="5972" width="14.140625" style="14" bestFit="1" customWidth="1"/>
    <col min="5973" max="5973" width="17" style="14" bestFit="1" customWidth="1"/>
    <col min="5974" max="5974" width="14.140625" style="14" bestFit="1" customWidth="1"/>
    <col min="5975" max="5975" width="11.140625" style="14" bestFit="1" customWidth="1"/>
    <col min="5976" max="5976" width="17" style="14" bestFit="1" customWidth="1"/>
    <col min="5977" max="5977" width="14.5703125" style="14" bestFit="1" customWidth="1"/>
    <col min="5978" max="5978" width="11.140625" style="14" bestFit="1" customWidth="1"/>
    <col min="5979" max="5979" width="9" style="14"/>
    <col min="5980" max="5980" width="11.140625" style="14" bestFit="1" customWidth="1"/>
    <col min="5981" max="5981" width="14.5703125" style="14" bestFit="1" customWidth="1"/>
    <col min="5982" max="5982" width="11.140625" style="14" bestFit="1" customWidth="1"/>
    <col min="5983" max="5983" width="9" style="14"/>
    <col min="5984" max="5984" width="13.140625" style="14" bestFit="1" customWidth="1"/>
    <col min="5985" max="5985" width="15.140625" style="14" bestFit="1" customWidth="1"/>
    <col min="5986" max="5987" width="14.5703125" style="14" bestFit="1" customWidth="1"/>
    <col min="5988" max="5988" width="14.140625" style="14" bestFit="1" customWidth="1"/>
    <col min="5989" max="5989" width="17" style="14" bestFit="1" customWidth="1"/>
    <col min="5990" max="5990" width="14.140625" style="14" bestFit="1" customWidth="1"/>
    <col min="5991" max="5991" width="11.140625" style="14" bestFit="1" customWidth="1"/>
    <col min="5992" max="5992" width="17" style="14" bestFit="1" customWidth="1"/>
    <col min="5993" max="5993" width="14.5703125" style="14" bestFit="1" customWidth="1"/>
    <col min="5994" max="5994" width="11.140625" style="14" bestFit="1" customWidth="1"/>
    <col min="5995" max="5995" width="9" style="14"/>
    <col min="5996" max="5996" width="11.140625" style="14" bestFit="1" customWidth="1"/>
    <col min="5997" max="5997" width="14.5703125" style="14" bestFit="1" customWidth="1"/>
    <col min="5998" max="5998" width="11.140625" style="14" bestFit="1" customWidth="1"/>
    <col min="5999" max="5999" width="9" style="14"/>
    <col min="6000" max="6000" width="13.140625" style="14" bestFit="1" customWidth="1"/>
    <col min="6001" max="6001" width="15.140625" style="14" bestFit="1" customWidth="1"/>
    <col min="6002" max="6003" width="14.5703125" style="14" bestFit="1" customWidth="1"/>
    <col min="6004" max="6004" width="14.140625" style="14" bestFit="1" customWidth="1"/>
    <col min="6005" max="6005" width="17" style="14" bestFit="1" customWidth="1"/>
    <col min="6006" max="6006" width="14.140625" style="14" bestFit="1" customWidth="1"/>
    <col min="6007" max="6007" width="11.140625" style="14" bestFit="1" customWidth="1"/>
    <col min="6008" max="6008" width="17" style="14" bestFit="1" customWidth="1"/>
    <col min="6009" max="6009" width="14.5703125" style="14" bestFit="1" customWidth="1"/>
    <col min="6010" max="6010" width="11.140625" style="14" bestFit="1" customWidth="1"/>
    <col min="6011" max="6011" width="9" style="14"/>
    <col min="6012" max="6012" width="11.140625" style="14" bestFit="1" customWidth="1"/>
    <col min="6013" max="6013" width="14.5703125" style="14" bestFit="1" customWidth="1"/>
    <col min="6014" max="6014" width="11.140625" style="14" bestFit="1" customWidth="1"/>
    <col min="6015" max="6015" width="9" style="14"/>
    <col min="6016" max="6016" width="13.140625" style="14" bestFit="1" customWidth="1"/>
    <col min="6017" max="6017" width="15.140625" style="14" bestFit="1" customWidth="1"/>
    <col min="6018" max="6019" width="14.5703125" style="14" bestFit="1" customWidth="1"/>
    <col min="6020" max="6020" width="14.140625" style="14" bestFit="1" customWidth="1"/>
    <col min="6021" max="6021" width="17" style="14" bestFit="1" customWidth="1"/>
    <col min="6022" max="6022" width="14.140625" style="14" bestFit="1" customWidth="1"/>
    <col min="6023" max="6023" width="11.140625" style="14" bestFit="1" customWidth="1"/>
    <col min="6024" max="6024" width="17" style="14" bestFit="1" customWidth="1"/>
    <col min="6025" max="6025" width="14.5703125" style="14" bestFit="1" customWidth="1"/>
    <col min="6026" max="6026" width="11.140625" style="14" bestFit="1" customWidth="1"/>
    <col min="6027" max="6027" width="9" style="14"/>
    <col min="6028" max="6028" width="11.140625" style="14" bestFit="1" customWidth="1"/>
    <col min="6029" max="6029" width="14.5703125" style="14" bestFit="1" customWidth="1"/>
    <col min="6030" max="6030" width="11.140625" style="14" bestFit="1" customWidth="1"/>
    <col min="6031" max="6031" width="9" style="14"/>
    <col min="6032" max="6032" width="13.140625" style="14" bestFit="1" customWidth="1"/>
    <col min="6033" max="6033" width="15.140625" style="14" bestFit="1" customWidth="1"/>
    <col min="6034" max="6035" width="14.5703125" style="14" bestFit="1" customWidth="1"/>
    <col min="6036" max="6036" width="14.140625" style="14" bestFit="1" customWidth="1"/>
    <col min="6037" max="6037" width="17" style="14" bestFit="1" customWidth="1"/>
    <col min="6038" max="6038" width="14.140625" style="14" bestFit="1" customWidth="1"/>
    <col min="6039" max="6039" width="11.140625" style="14" bestFit="1" customWidth="1"/>
    <col min="6040" max="6040" width="17" style="14" bestFit="1" customWidth="1"/>
    <col min="6041" max="6041" width="14.5703125" style="14" bestFit="1" customWidth="1"/>
    <col min="6042" max="6042" width="11.140625" style="14" bestFit="1" customWidth="1"/>
    <col min="6043" max="6043" width="9" style="14"/>
    <col min="6044" max="6044" width="11.140625" style="14" bestFit="1" customWidth="1"/>
    <col min="6045" max="6045" width="14.5703125" style="14" bestFit="1" customWidth="1"/>
    <col min="6046" max="6046" width="11.140625" style="14" bestFit="1" customWidth="1"/>
    <col min="6047" max="6047" width="9" style="14"/>
    <col min="6048" max="6048" width="13.140625" style="14" bestFit="1" customWidth="1"/>
    <col min="6049" max="6049" width="15.140625" style="14" bestFit="1" customWidth="1"/>
    <col min="6050" max="6051" width="14.5703125" style="14" bestFit="1" customWidth="1"/>
    <col min="6052" max="6052" width="14.140625" style="14" bestFit="1" customWidth="1"/>
    <col min="6053" max="6053" width="17" style="14" bestFit="1" customWidth="1"/>
    <col min="6054" max="6054" width="14.140625" style="14" bestFit="1" customWidth="1"/>
    <col min="6055" max="6055" width="11.140625" style="14" bestFit="1" customWidth="1"/>
    <col min="6056" max="6056" width="17" style="14" bestFit="1" customWidth="1"/>
    <col min="6057" max="6057" width="14.5703125" style="14" bestFit="1" customWidth="1"/>
    <col min="6058" max="6058" width="11.140625" style="14" bestFit="1" customWidth="1"/>
    <col min="6059" max="6059" width="9" style="14"/>
    <col min="6060" max="6060" width="11.140625" style="14" bestFit="1" customWidth="1"/>
    <col min="6061" max="6061" width="14.5703125" style="14" bestFit="1" customWidth="1"/>
    <col min="6062" max="6062" width="11.140625" style="14" bestFit="1" customWidth="1"/>
    <col min="6063" max="6063" width="9" style="14"/>
    <col min="6064" max="6064" width="13.140625" style="14" bestFit="1" customWidth="1"/>
    <col min="6065" max="6065" width="15.140625" style="14" bestFit="1" customWidth="1"/>
    <col min="6066" max="6067" width="14.5703125" style="14" bestFit="1" customWidth="1"/>
    <col min="6068" max="6068" width="14.140625" style="14" bestFit="1" customWidth="1"/>
    <col min="6069" max="6069" width="17" style="14" bestFit="1" customWidth="1"/>
    <col min="6070" max="6070" width="14.140625" style="14" bestFit="1" customWidth="1"/>
    <col min="6071" max="6071" width="11.140625" style="14" bestFit="1" customWidth="1"/>
    <col min="6072" max="6072" width="17" style="14" bestFit="1" customWidth="1"/>
    <col min="6073" max="6073" width="14.5703125" style="14" bestFit="1" customWidth="1"/>
    <col min="6074" max="6074" width="11.140625" style="14" bestFit="1" customWidth="1"/>
    <col min="6075" max="6075" width="9" style="14"/>
    <col min="6076" max="6076" width="11.140625" style="14" bestFit="1" customWidth="1"/>
    <col min="6077" max="6077" width="14.5703125" style="14" bestFit="1" customWidth="1"/>
    <col min="6078" max="6078" width="11.140625" style="14" bestFit="1" customWidth="1"/>
    <col min="6079" max="6079" width="9" style="14"/>
    <col min="6080" max="6080" width="13.140625" style="14" bestFit="1" customWidth="1"/>
    <col min="6081" max="6081" width="15.140625" style="14" bestFit="1" customWidth="1"/>
    <col min="6082" max="6083" width="14.5703125" style="14" bestFit="1" customWidth="1"/>
    <col min="6084" max="6084" width="14.140625" style="14" bestFit="1" customWidth="1"/>
    <col min="6085" max="6085" width="17" style="14" bestFit="1" customWidth="1"/>
    <col min="6086" max="6086" width="14.140625" style="14" bestFit="1" customWidth="1"/>
    <col min="6087" max="6087" width="11.140625" style="14" bestFit="1" customWidth="1"/>
    <col min="6088" max="6088" width="17" style="14" bestFit="1" customWidth="1"/>
    <col min="6089" max="6089" width="14.5703125" style="14" bestFit="1" customWidth="1"/>
    <col min="6090" max="6090" width="11.140625" style="14" bestFit="1" customWidth="1"/>
    <col min="6091" max="6091" width="9" style="14"/>
    <col min="6092" max="6092" width="11.140625" style="14" bestFit="1" customWidth="1"/>
    <col min="6093" max="6093" width="14.5703125" style="14" bestFit="1" customWidth="1"/>
    <col min="6094" max="6094" width="11.140625" style="14" bestFit="1" customWidth="1"/>
    <col min="6095" max="6095" width="9" style="14"/>
    <col min="6096" max="6096" width="13.140625" style="14" bestFit="1" customWidth="1"/>
    <col min="6097" max="6097" width="15.140625" style="14" bestFit="1" customWidth="1"/>
    <col min="6098" max="6099" width="14.5703125" style="14" bestFit="1" customWidth="1"/>
    <col min="6100" max="6100" width="14.140625" style="14" bestFit="1" customWidth="1"/>
    <col min="6101" max="6101" width="17" style="14" bestFit="1" customWidth="1"/>
    <col min="6102" max="6102" width="14.140625" style="14" bestFit="1" customWidth="1"/>
    <col min="6103" max="6103" width="11.140625" style="14" bestFit="1" customWidth="1"/>
    <col min="6104" max="6104" width="17" style="14" bestFit="1" customWidth="1"/>
    <col min="6105" max="6105" width="14.5703125" style="14" bestFit="1" customWidth="1"/>
    <col min="6106" max="6106" width="11.140625" style="14" bestFit="1" customWidth="1"/>
    <col min="6107" max="6107" width="9" style="14"/>
    <col min="6108" max="6108" width="11.140625" style="14" bestFit="1" customWidth="1"/>
    <col min="6109" max="6109" width="14.5703125" style="14" bestFit="1" customWidth="1"/>
    <col min="6110" max="6110" width="11.140625" style="14" bestFit="1" customWidth="1"/>
    <col min="6111" max="6111" width="9" style="14"/>
    <col min="6112" max="6112" width="13.140625" style="14" bestFit="1" customWidth="1"/>
    <col min="6113" max="6113" width="15.140625" style="14" bestFit="1" customWidth="1"/>
    <col min="6114" max="6115" width="14.5703125" style="14" bestFit="1" customWidth="1"/>
    <col min="6116" max="6116" width="14.140625" style="14" bestFit="1" customWidth="1"/>
    <col min="6117" max="6117" width="17" style="14" bestFit="1" customWidth="1"/>
    <col min="6118" max="6118" width="14.140625" style="14" bestFit="1" customWidth="1"/>
    <col min="6119" max="6119" width="11.140625" style="14" bestFit="1" customWidth="1"/>
    <col min="6120" max="6120" width="17" style="14" bestFit="1" customWidth="1"/>
    <col min="6121" max="6121" width="14.5703125" style="14" bestFit="1" customWidth="1"/>
    <col min="6122" max="6122" width="11.140625" style="14" bestFit="1" customWidth="1"/>
    <col min="6123" max="6123" width="9" style="14"/>
    <col min="6124" max="6124" width="11.140625" style="14" bestFit="1" customWidth="1"/>
    <col min="6125" max="6125" width="14.5703125" style="14" bestFit="1" customWidth="1"/>
    <col min="6126" max="6126" width="11.140625" style="14" bestFit="1" customWidth="1"/>
    <col min="6127" max="6127" width="9" style="14"/>
    <col min="6128" max="6128" width="13.140625" style="14" bestFit="1" customWidth="1"/>
    <col min="6129" max="6129" width="15.140625" style="14" bestFit="1" customWidth="1"/>
    <col min="6130" max="6131" width="14.5703125" style="14" bestFit="1" customWidth="1"/>
    <col min="6132" max="6132" width="14.140625" style="14" bestFit="1" customWidth="1"/>
    <col min="6133" max="6133" width="17" style="14" bestFit="1" customWidth="1"/>
    <col min="6134" max="6134" width="14.140625" style="14" bestFit="1" customWidth="1"/>
    <col min="6135" max="6135" width="11.140625" style="14" bestFit="1" customWidth="1"/>
    <col min="6136" max="6136" width="17" style="14" bestFit="1" customWidth="1"/>
    <col min="6137" max="6137" width="14.5703125" style="14" bestFit="1" customWidth="1"/>
    <col min="6138" max="6138" width="11.140625" style="14" bestFit="1" customWidth="1"/>
    <col min="6139" max="6139" width="9" style="14"/>
    <col min="6140" max="6140" width="9.140625" style="14" customWidth="1"/>
    <col min="6141" max="6141" width="0" style="14" hidden="1" customWidth="1"/>
    <col min="6142" max="6143" width="10.42578125" style="14" bestFit="1" customWidth="1"/>
    <col min="6144" max="6144" width="8.42578125" style="14" bestFit="1" customWidth="1"/>
    <col min="6145" max="6145" width="14.5703125" style="14" customWidth="1"/>
    <col min="6146" max="6146" width="14.140625" style="14" bestFit="1" customWidth="1"/>
    <col min="6147" max="6147" width="10.5703125" style="14" customWidth="1"/>
    <col min="6148" max="6148" width="11.85546875" style="14" customWidth="1"/>
    <col min="6149" max="6149" width="15.42578125" style="14" bestFit="1" customWidth="1"/>
    <col min="6150" max="6150" width="15.140625" style="14" bestFit="1" customWidth="1"/>
    <col min="6151" max="6151" width="11.42578125" style="14" bestFit="1" customWidth="1"/>
    <col min="6152" max="6152" width="9.42578125" style="14" bestFit="1" customWidth="1"/>
    <col min="6153" max="6153" width="13.5703125" style="14" customWidth="1"/>
    <col min="6154" max="6155" width="8.42578125" style="14" bestFit="1" customWidth="1"/>
    <col min="6156" max="6156" width="10.42578125" style="14" bestFit="1" customWidth="1"/>
    <col min="6157" max="6157" width="14.140625" style="14" customWidth="1"/>
    <col min="6158" max="6158" width="9" style="14"/>
    <col min="6159" max="6159" width="14.140625" style="14" bestFit="1" customWidth="1"/>
    <col min="6160" max="6219" width="9" style="14"/>
    <col min="6220" max="6220" width="11.140625" style="14" bestFit="1" customWidth="1"/>
    <col min="6221" max="6221" width="14.5703125" style="14" bestFit="1" customWidth="1"/>
    <col min="6222" max="6222" width="11.140625" style="14" bestFit="1" customWidth="1"/>
    <col min="6223" max="6223" width="9" style="14"/>
    <col min="6224" max="6224" width="13.140625" style="14" bestFit="1" customWidth="1"/>
    <col min="6225" max="6225" width="15.140625" style="14" bestFit="1" customWidth="1"/>
    <col min="6226" max="6227" width="14.5703125" style="14" bestFit="1" customWidth="1"/>
    <col min="6228" max="6228" width="14.140625" style="14" bestFit="1" customWidth="1"/>
    <col min="6229" max="6229" width="17" style="14" bestFit="1" customWidth="1"/>
    <col min="6230" max="6230" width="14.140625" style="14" bestFit="1" customWidth="1"/>
    <col min="6231" max="6231" width="11.140625" style="14" bestFit="1" customWidth="1"/>
    <col min="6232" max="6232" width="17" style="14" bestFit="1" customWidth="1"/>
    <col min="6233" max="6233" width="14.5703125" style="14" bestFit="1" customWidth="1"/>
    <col min="6234" max="6234" width="11.140625" style="14" bestFit="1" customWidth="1"/>
    <col min="6235" max="6235" width="9" style="14"/>
    <col min="6236" max="6236" width="11.140625" style="14" bestFit="1" customWidth="1"/>
    <col min="6237" max="6237" width="14.5703125" style="14" bestFit="1" customWidth="1"/>
    <col min="6238" max="6238" width="11.140625" style="14" bestFit="1" customWidth="1"/>
    <col min="6239" max="6239" width="9" style="14"/>
    <col min="6240" max="6240" width="13.140625" style="14" bestFit="1" customWidth="1"/>
    <col min="6241" max="6241" width="15.140625" style="14" bestFit="1" customWidth="1"/>
    <col min="6242" max="6243" width="14.5703125" style="14" bestFit="1" customWidth="1"/>
    <col min="6244" max="6244" width="14.140625" style="14" bestFit="1" customWidth="1"/>
    <col min="6245" max="6245" width="17" style="14" bestFit="1" customWidth="1"/>
    <col min="6246" max="6246" width="14.140625" style="14" bestFit="1" customWidth="1"/>
    <col min="6247" max="6247" width="11.140625" style="14" bestFit="1" customWidth="1"/>
    <col min="6248" max="6248" width="17" style="14" bestFit="1" customWidth="1"/>
    <col min="6249" max="6249" width="14.5703125" style="14" bestFit="1" customWidth="1"/>
    <col min="6250" max="6250" width="11.140625" style="14" bestFit="1" customWidth="1"/>
    <col min="6251" max="6251" width="9" style="14"/>
    <col min="6252" max="6252" width="11.140625" style="14" bestFit="1" customWidth="1"/>
    <col min="6253" max="6253" width="14.5703125" style="14" bestFit="1" customWidth="1"/>
    <col min="6254" max="6254" width="11.140625" style="14" bestFit="1" customWidth="1"/>
    <col min="6255" max="6255" width="9" style="14"/>
    <col min="6256" max="6256" width="13.140625" style="14" bestFit="1" customWidth="1"/>
    <col min="6257" max="6257" width="15.140625" style="14" bestFit="1" customWidth="1"/>
    <col min="6258" max="6259" width="14.5703125" style="14" bestFit="1" customWidth="1"/>
    <col min="6260" max="6260" width="14.140625" style="14" bestFit="1" customWidth="1"/>
    <col min="6261" max="6261" width="17" style="14" bestFit="1" customWidth="1"/>
    <col min="6262" max="6262" width="14.140625" style="14" bestFit="1" customWidth="1"/>
    <col min="6263" max="6263" width="11.140625" style="14" bestFit="1" customWidth="1"/>
    <col min="6264" max="6264" width="17" style="14" bestFit="1" customWidth="1"/>
    <col min="6265" max="6265" width="14.5703125" style="14" bestFit="1" customWidth="1"/>
    <col min="6266" max="6266" width="11.140625" style="14" bestFit="1" customWidth="1"/>
    <col min="6267" max="6267" width="9" style="14"/>
    <col min="6268" max="6268" width="11.140625" style="14" bestFit="1" customWidth="1"/>
    <col min="6269" max="6269" width="14.5703125" style="14" bestFit="1" customWidth="1"/>
    <col min="6270" max="6270" width="11.140625" style="14" bestFit="1" customWidth="1"/>
    <col min="6271" max="6271" width="9" style="14"/>
    <col min="6272" max="6272" width="13.140625" style="14" bestFit="1" customWidth="1"/>
    <col min="6273" max="6273" width="15.140625" style="14" bestFit="1" customWidth="1"/>
    <col min="6274" max="6275" width="14.5703125" style="14" bestFit="1" customWidth="1"/>
    <col min="6276" max="6276" width="14.140625" style="14" bestFit="1" customWidth="1"/>
    <col min="6277" max="6277" width="17" style="14" bestFit="1" customWidth="1"/>
    <col min="6278" max="6278" width="14.140625" style="14" bestFit="1" customWidth="1"/>
    <col min="6279" max="6279" width="11.140625" style="14" bestFit="1" customWidth="1"/>
    <col min="6280" max="6280" width="17" style="14" bestFit="1" customWidth="1"/>
    <col min="6281" max="6281" width="14.5703125" style="14" bestFit="1" customWidth="1"/>
    <col min="6282" max="6282" width="11.140625" style="14" bestFit="1" customWidth="1"/>
    <col min="6283" max="6283" width="9" style="14"/>
    <col min="6284" max="6284" width="11.140625" style="14" bestFit="1" customWidth="1"/>
    <col min="6285" max="6285" width="14.5703125" style="14" bestFit="1" customWidth="1"/>
    <col min="6286" max="6286" width="11.140625" style="14" bestFit="1" customWidth="1"/>
    <col min="6287" max="6287" width="9" style="14"/>
    <col min="6288" max="6288" width="13.140625" style="14" bestFit="1" customWidth="1"/>
    <col min="6289" max="6289" width="15.140625" style="14" bestFit="1" customWidth="1"/>
    <col min="6290" max="6291" width="14.5703125" style="14" bestFit="1" customWidth="1"/>
    <col min="6292" max="6292" width="14.140625" style="14" bestFit="1" customWidth="1"/>
    <col min="6293" max="6293" width="17" style="14" bestFit="1" customWidth="1"/>
    <col min="6294" max="6294" width="14.140625" style="14" bestFit="1" customWidth="1"/>
    <col min="6295" max="6295" width="11.140625" style="14" bestFit="1" customWidth="1"/>
    <col min="6296" max="6296" width="17" style="14" bestFit="1" customWidth="1"/>
    <col min="6297" max="6297" width="14.5703125" style="14" bestFit="1" customWidth="1"/>
    <col min="6298" max="6298" width="11.140625" style="14" bestFit="1" customWidth="1"/>
    <col min="6299" max="6299" width="9" style="14"/>
    <col min="6300" max="6300" width="11.140625" style="14" bestFit="1" customWidth="1"/>
    <col min="6301" max="6301" width="14.5703125" style="14" bestFit="1" customWidth="1"/>
    <col min="6302" max="6302" width="11.140625" style="14" bestFit="1" customWidth="1"/>
    <col min="6303" max="6303" width="9" style="14"/>
    <col min="6304" max="6304" width="13.140625" style="14" bestFit="1" customWidth="1"/>
    <col min="6305" max="6305" width="15.140625" style="14" bestFit="1" customWidth="1"/>
    <col min="6306" max="6307" width="14.5703125" style="14" bestFit="1" customWidth="1"/>
    <col min="6308" max="6308" width="14.140625" style="14" bestFit="1" customWidth="1"/>
    <col min="6309" max="6309" width="17" style="14" bestFit="1" customWidth="1"/>
    <col min="6310" max="6310" width="14.140625" style="14" bestFit="1" customWidth="1"/>
    <col min="6311" max="6311" width="11.140625" style="14" bestFit="1" customWidth="1"/>
    <col min="6312" max="6312" width="17" style="14" bestFit="1" customWidth="1"/>
    <col min="6313" max="6313" width="14.5703125" style="14" bestFit="1" customWidth="1"/>
    <col min="6314" max="6314" width="11.140625" style="14" bestFit="1" customWidth="1"/>
    <col min="6315" max="6315" width="9" style="14"/>
    <col min="6316" max="6316" width="11.140625" style="14" bestFit="1" customWidth="1"/>
    <col min="6317" max="6317" width="14.5703125" style="14" bestFit="1" customWidth="1"/>
    <col min="6318" max="6318" width="11.140625" style="14" bestFit="1" customWidth="1"/>
    <col min="6319" max="6319" width="9" style="14"/>
    <col min="6320" max="6320" width="13.140625" style="14" bestFit="1" customWidth="1"/>
    <col min="6321" max="6321" width="15.140625" style="14" bestFit="1" customWidth="1"/>
    <col min="6322" max="6323" width="14.5703125" style="14" bestFit="1" customWidth="1"/>
    <col min="6324" max="6324" width="14.140625" style="14" bestFit="1" customWidth="1"/>
    <col min="6325" max="6325" width="17" style="14" bestFit="1" customWidth="1"/>
    <col min="6326" max="6326" width="14.140625" style="14" bestFit="1" customWidth="1"/>
    <col min="6327" max="6327" width="11.140625" style="14" bestFit="1" customWidth="1"/>
    <col min="6328" max="6328" width="17" style="14" bestFit="1" customWidth="1"/>
    <col min="6329" max="6329" width="14.5703125" style="14" bestFit="1" customWidth="1"/>
    <col min="6330" max="6330" width="11.140625" style="14" bestFit="1" customWidth="1"/>
    <col min="6331" max="6331" width="9" style="14"/>
    <col min="6332" max="6332" width="11.140625" style="14" bestFit="1" customWidth="1"/>
    <col min="6333" max="6333" width="14.5703125" style="14" bestFit="1" customWidth="1"/>
    <col min="6334" max="6334" width="11.140625" style="14" bestFit="1" customWidth="1"/>
    <col min="6335" max="6335" width="9" style="14"/>
    <col min="6336" max="6336" width="13.140625" style="14" bestFit="1" customWidth="1"/>
    <col min="6337" max="6337" width="15.140625" style="14" bestFit="1" customWidth="1"/>
    <col min="6338" max="6339" width="14.5703125" style="14" bestFit="1" customWidth="1"/>
    <col min="6340" max="6340" width="14.140625" style="14" bestFit="1" customWidth="1"/>
    <col min="6341" max="6341" width="17" style="14" bestFit="1" customWidth="1"/>
    <col min="6342" max="6342" width="14.140625" style="14" bestFit="1" customWidth="1"/>
    <col min="6343" max="6343" width="11.140625" style="14" bestFit="1" customWidth="1"/>
    <col min="6344" max="6344" width="17" style="14" bestFit="1" customWidth="1"/>
    <col min="6345" max="6345" width="14.5703125" style="14" bestFit="1" customWidth="1"/>
    <col min="6346" max="6346" width="11.140625" style="14" bestFit="1" customWidth="1"/>
    <col min="6347" max="6347" width="9" style="14"/>
    <col min="6348" max="6348" width="11.140625" style="14" bestFit="1" customWidth="1"/>
    <col min="6349" max="6349" width="14.5703125" style="14" bestFit="1" customWidth="1"/>
    <col min="6350" max="6350" width="11.140625" style="14" bestFit="1" customWidth="1"/>
    <col min="6351" max="6351" width="9" style="14"/>
    <col min="6352" max="6352" width="13.140625" style="14" bestFit="1" customWidth="1"/>
    <col min="6353" max="6353" width="15.140625" style="14" bestFit="1" customWidth="1"/>
    <col min="6354" max="6355" width="14.5703125" style="14" bestFit="1" customWidth="1"/>
    <col min="6356" max="6356" width="14.140625" style="14" bestFit="1" customWidth="1"/>
    <col min="6357" max="6357" width="17" style="14" bestFit="1" customWidth="1"/>
    <col min="6358" max="6358" width="14.140625" style="14" bestFit="1" customWidth="1"/>
    <col min="6359" max="6359" width="11.140625" style="14" bestFit="1" customWidth="1"/>
    <col min="6360" max="6360" width="17" style="14" bestFit="1" customWidth="1"/>
    <col min="6361" max="6361" width="14.5703125" style="14" bestFit="1" customWidth="1"/>
    <col min="6362" max="6362" width="11.140625" style="14" bestFit="1" customWidth="1"/>
    <col min="6363" max="6363" width="9" style="14"/>
    <col min="6364" max="6364" width="11.140625" style="14" bestFit="1" customWidth="1"/>
    <col min="6365" max="6365" width="14.5703125" style="14" bestFit="1" customWidth="1"/>
    <col min="6366" max="6366" width="11.140625" style="14" bestFit="1" customWidth="1"/>
    <col min="6367" max="6367" width="9" style="14"/>
    <col min="6368" max="6368" width="13.140625" style="14" bestFit="1" customWidth="1"/>
    <col min="6369" max="6369" width="15.140625" style="14" bestFit="1" customWidth="1"/>
    <col min="6370" max="6371" width="14.5703125" style="14" bestFit="1" customWidth="1"/>
    <col min="6372" max="6372" width="14.140625" style="14" bestFit="1" customWidth="1"/>
    <col min="6373" max="6373" width="17" style="14" bestFit="1" customWidth="1"/>
    <col min="6374" max="6374" width="14.140625" style="14" bestFit="1" customWidth="1"/>
    <col min="6375" max="6375" width="11.140625" style="14" bestFit="1" customWidth="1"/>
    <col min="6376" max="6376" width="17" style="14" bestFit="1" customWidth="1"/>
    <col min="6377" max="6377" width="14.5703125" style="14" bestFit="1" customWidth="1"/>
    <col min="6378" max="6378" width="11.140625" style="14" bestFit="1" customWidth="1"/>
    <col min="6379" max="6379" width="9" style="14"/>
    <col min="6380" max="6380" width="11.140625" style="14" bestFit="1" customWidth="1"/>
    <col min="6381" max="6381" width="14.5703125" style="14" bestFit="1" customWidth="1"/>
    <col min="6382" max="6382" width="11.140625" style="14" bestFit="1" customWidth="1"/>
    <col min="6383" max="6383" width="9" style="14"/>
    <col min="6384" max="6384" width="13.140625" style="14" bestFit="1" customWidth="1"/>
    <col min="6385" max="6385" width="15.140625" style="14" bestFit="1" customWidth="1"/>
    <col min="6386" max="6387" width="14.5703125" style="14" bestFit="1" customWidth="1"/>
    <col min="6388" max="6388" width="14.140625" style="14" bestFit="1" customWidth="1"/>
    <col min="6389" max="6389" width="17" style="14" bestFit="1" customWidth="1"/>
    <col min="6390" max="6390" width="14.140625" style="14" bestFit="1" customWidth="1"/>
    <col min="6391" max="6391" width="11.140625" style="14" bestFit="1" customWidth="1"/>
    <col min="6392" max="6392" width="17" style="14" bestFit="1" customWidth="1"/>
    <col min="6393" max="6393" width="14.5703125" style="14" bestFit="1" customWidth="1"/>
    <col min="6394" max="6394" width="11.140625" style="14" bestFit="1" customWidth="1"/>
    <col min="6395" max="6395" width="9" style="14"/>
    <col min="6396" max="6396" width="9.140625" style="14" customWidth="1"/>
    <col min="6397" max="6397" width="0" style="14" hidden="1" customWidth="1"/>
    <col min="6398" max="6399" width="10.42578125" style="14" bestFit="1" customWidth="1"/>
    <col min="6400" max="6400" width="8.42578125" style="14" bestFit="1" customWidth="1"/>
    <col min="6401" max="6401" width="14.5703125" style="14" customWidth="1"/>
    <col min="6402" max="6402" width="14.140625" style="14" bestFit="1" customWidth="1"/>
    <col min="6403" max="6403" width="10.5703125" style="14" customWidth="1"/>
    <col min="6404" max="6404" width="11.85546875" style="14" customWidth="1"/>
    <col min="6405" max="6405" width="15.42578125" style="14" bestFit="1" customWidth="1"/>
    <col min="6406" max="6406" width="15.140625" style="14" bestFit="1" customWidth="1"/>
    <col min="6407" max="6407" width="11.42578125" style="14" bestFit="1" customWidth="1"/>
    <col min="6408" max="6408" width="9.42578125" style="14" bestFit="1" customWidth="1"/>
    <col min="6409" max="6409" width="13.5703125" style="14" customWidth="1"/>
    <col min="6410" max="6411" width="8.42578125" style="14" bestFit="1" customWidth="1"/>
    <col min="6412" max="6412" width="10.42578125" style="14" bestFit="1" customWidth="1"/>
    <col min="6413" max="6413" width="14.140625" style="14" customWidth="1"/>
    <col min="6414" max="6414" width="9" style="14"/>
    <col min="6415" max="6415" width="14.140625" style="14" bestFit="1" customWidth="1"/>
    <col min="6416" max="6475" width="9" style="14"/>
    <col min="6476" max="6476" width="11.140625" style="14" bestFit="1" customWidth="1"/>
    <col min="6477" max="6477" width="14.5703125" style="14" bestFit="1" customWidth="1"/>
    <col min="6478" max="6478" width="11.140625" style="14" bestFit="1" customWidth="1"/>
    <col min="6479" max="6479" width="9" style="14"/>
    <col min="6480" max="6480" width="13.140625" style="14" bestFit="1" customWidth="1"/>
    <col min="6481" max="6481" width="15.140625" style="14" bestFit="1" customWidth="1"/>
    <col min="6482" max="6483" width="14.5703125" style="14" bestFit="1" customWidth="1"/>
    <col min="6484" max="6484" width="14.140625" style="14" bestFit="1" customWidth="1"/>
    <col min="6485" max="6485" width="17" style="14" bestFit="1" customWidth="1"/>
    <col min="6486" max="6486" width="14.140625" style="14" bestFit="1" customWidth="1"/>
    <col min="6487" max="6487" width="11.140625" style="14" bestFit="1" customWidth="1"/>
    <col min="6488" max="6488" width="17" style="14" bestFit="1" customWidth="1"/>
    <col min="6489" max="6489" width="14.5703125" style="14" bestFit="1" customWidth="1"/>
    <col min="6490" max="6490" width="11.140625" style="14" bestFit="1" customWidth="1"/>
    <col min="6491" max="6491" width="9" style="14"/>
    <col min="6492" max="6492" width="11.140625" style="14" bestFit="1" customWidth="1"/>
    <col min="6493" max="6493" width="14.5703125" style="14" bestFit="1" customWidth="1"/>
    <col min="6494" max="6494" width="11.140625" style="14" bestFit="1" customWidth="1"/>
    <col min="6495" max="6495" width="9" style="14"/>
    <col min="6496" max="6496" width="13.140625" style="14" bestFit="1" customWidth="1"/>
    <col min="6497" max="6497" width="15.140625" style="14" bestFit="1" customWidth="1"/>
    <col min="6498" max="6499" width="14.5703125" style="14" bestFit="1" customWidth="1"/>
    <col min="6500" max="6500" width="14.140625" style="14" bestFit="1" customWidth="1"/>
    <col min="6501" max="6501" width="17" style="14" bestFit="1" customWidth="1"/>
    <col min="6502" max="6502" width="14.140625" style="14" bestFit="1" customWidth="1"/>
    <col min="6503" max="6503" width="11.140625" style="14" bestFit="1" customWidth="1"/>
    <col min="6504" max="6504" width="17" style="14" bestFit="1" customWidth="1"/>
    <col min="6505" max="6505" width="14.5703125" style="14" bestFit="1" customWidth="1"/>
    <col min="6506" max="6506" width="11.140625" style="14" bestFit="1" customWidth="1"/>
    <col min="6507" max="6507" width="9" style="14"/>
    <col min="6508" max="6508" width="11.140625" style="14" bestFit="1" customWidth="1"/>
    <col min="6509" max="6509" width="14.5703125" style="14" bestFit="1" customWidth="1"/>
    <col min="6510" max="6510" width="11.140625" style="14" bestFit="1" customWidth="1"/>
    <col min="6511" max="6511" width="9" style="14"/>
    <col min="6512" max="6512" width="13.140625" style="14" bestFit="1" customWidth="1"/>
    <col min="6513" max="6513" width="15.140625" style="14" bestFit="1" customWidth="1"/>
    <col min="6514" max="6515" width="14.5703125" style="14" bestFit="1" customWidth="1"/>
    <col min="6516" max="6516" width="14.140625" style="14" bestFit="1" customWidth="1"/>
    <col min="6517" max="6517" width="17" style="14" bestFit="1" customWidth="1"/>
    <col min="6518" max="6518" width="14.140625" style="14" bestFit="1" customWidth="1"/>
    <col min="6519" max="6519" width="11.140625" style="14" bestFit="1" customWidth="1"/>
    <col min="6520" max="6520" width="17" style="14" bestFit="1" customWidth="1"/>
    <col min="6521" max="6521" width="14.5703125" style="14" bestFit="1" customWidth="1"/>
    <col min="6522" max="6522" width="11.140625" style="14" bestFit="1" customWidth="1"/>
    <col min="6523" max="6523" width="9" style="14"/>
    <col min="6524" max="6524" width="11.140625" style="14" bestFit="1" customWidth="1"/>
    <col min="6525" max="6525" width="14.5703125" style="14" bestFit="1" customWidth="1"/>
    <col min="6526" max="6526" width="11.140625" style="14" bestFit="1" customWidth="1"/>
    <col min="6527" max="6527" width="9" style="14"/>
    <col min="6528" max="6528" width="13.140625" style="14" bestFit="1" customWidth="1"/>
    <col min="6529" max="6529" width="15.140625" style="14" bestFit="1" customWidth="1"/>
    <col min="6530" max="6531" width="14.5703125" style="14" bestFit="1" customWidth="1"/>
    <col min="6532" max="6532" width="14.140625" style="14" bestFit="1" customWidth="1"/>
    <col min="6533" max="6533" width="17" style="14" bestFit="1" customWidth="1"/>
    <col min="6534" max="6534" width="14.140625" style="14" bestFit="1" customWidth="1"/>
    <col min="6535" max="6535" width="11.140625" style="14" bestFit="1" customWidth="1"/>
    <col min="6536" max="6536" width="17" style="14" bestFit="1" customWidth="1"/>
    <col min="6537" max="6537" width="14.5703125" style="14" bestFit="1" customWidth="1"/>
    <col min="6538" max="6538" width="11.140625" style="14" bestFit="1" customWidth="1"/>
    <col min="6539" max="6539" width="9" style="14"/>
    <col min="6540" max="6540" width="11.140625" style="14" bestFit="1" customWidth="1"/>
    <col min="6541" max="6541" width="14.5703125" style="14" bestFit="1" customWidth="1"/>
    <col min="6542" max="6542" width="11.140625" style="14" bestFit="1" customWidth="1"/>
    <col min="6543" max="6543" width="9" style="14"/>
    <col min="6544" max="6544" width="13.140625" style="14" bestFit="1" customWidth="1"/>
    <col min="6545" max="6545" width="15.140625" style="14" bestFit="1" customWidth="1"/>
    <col min="6546" max="6547" width="14.5703125" style="14" bestFit="1" customWidth="1"/>
    <col min="6548" max="6548" width="14.140625" style="14" bestFit="1" customWidth="1"/>
    <col min="6549" max="6549" width="17" style="14" bestFit="1" customWidth="1"/>
    <col min="6550" max="6550" width="14.140625" style="14" bestFit="1" customWidth="1"/>
    <col min="6551" max="6551" width="11.140625" style="14" bestFit="1" customWidth="1"/>
    <col min="6552" max="6552" width="17" style="14" bestFit="1" customWidth="1"/>
    <col min="6553" max="6553" width="14.5703125" style="14" bestFit="1" customWidth="1"/>
    <col min="6554" max="6554" width="11.140625" style="14" bestFit="1" customWidth="1"/>
    <col min="6555" max="6555" width="9" style="14"/>
    <col min="6556" max="6556" width="11.140625" style="14" bestFit="1" customWidth="1"/>
    <col min="6557" max="6557" width="14.5703125" style="14" bestFit="1" customWidth="1"/>
    <col min="6558" max="6558" width="11.140625" style="14" bestFit="1" customWidth="1"/>
    <col min="6559" max="6559" width="9" style="14"/>
    <col min="6560" max="6560" width="13.140625" style="14" bestFit="1" customWidth="1"/>
    <col min="6561" max="6561" width="15.140625" style="14" bestFit="1" customWidth="1"/>
    <col min="6562" max="6563" width="14.5703125" style="14" bestFit="1" customWidth="1"/>
    <col min="6564" max="6564" width="14.140625" style="14" bestFit="1" customWidth="1"/>
    <col min="6565" max="6565" width="17" style="14" bestFit="1" customWidth="1"/>
    <col min="6566" max="6566" width="14.140625" style="14" bestFit="1" customWidth="1"/>
    <col min="6567" max="6567" width="11.140625" style="14" bestFit="1" customWidth="1"/>
    <col min="6568" max="6568" width="17" style="14" bestFit="1" customWidth="1"/>
    <col min="6569" max="6569" width="14.5703125" style="14" bestFit="1" customWidth="1"/>
    <col min="6570" max="6570" width="11.140625" style="14" bestFit="1" customWidth="1"/>
    <col min="6571" max="6571" width="9" style="14"/>
    <col min="6572" max="6572" width="11.140625" style="14" bestFit="1" customWidth="1"/>
    <col min="6573" max="6573" width="14.5703125" style="14" bestFit="1" customWidth="1"/>
    <col min="6574" max="6574" width="11.140625" style="14" bestFit="1" customWidth="1"/>
    <col min="6575" max="6575" width="9" style="14"/>
    <col min="6576" max="6576" width="13.140625" style="14" bestFit="1" customWidth="1"/>
    <col min="6577" max="6577" width="15.140625" style="14" bestFit="1" customWidth="1"/>
    <col min="6578" max="6579" width="14.5703125" style="14" bestFit="1" customWidth="1"/>
    <col min="6580" max="6580" width="14.140625" style="14" bestFit="1" customWidth="1"/>
    <col min="6581" max="6581" width="17" style="14" bestFit="1" customWidth="1"/>
    <col min="6582" max="6582" width="14.140625" style="14" bestFit="1" customWidth="1"/>
    <col min="6583" max="6583" width="11.140625" style="14" bestFit="1" customWidth="1"/>
    <col min="6584" max="6584" width="17" style="14" bestFit="1" customWidth="1"/>
    <col min="6585" max="6585" width="14.5703125" style="14" bestFit="1" customWidth="1"/>
    <col min="6586" max="6586" width="11.140625" style="14" bestFit="1" customWidth="1"/>
    <col min="6587" max="6587" width="9" style="14"/>
    <col min="6588" max="6588" width="11.140625" style="14" bestFit="1" customWidth="1"/>
    <col min="6589" max="6589" width="14.5703125" style="14" bestFit="1" customWidth="1"/>
    <col min="6590" max="6590" width="11.140625" style="14" bestFit="1" customWidth="1"/>
    <col min="6591" max="6591" width="9" style="14"/>
    <col min="6592" max="6592" width="13.140625" style="14" bestFit="1" customWidth="1"/>
    <col min="6593" max="6593" width="15.140625" style="14" bestFit="1" customWidth="1"/>
    <col min="6594" max="6595" width="14.5703125" style="14" bestFit="1" customWidth="1"/>
    <col min="6596" max="6596" width="14.140625" style="14" bestFit="1" customWidth="1"/>
    <col min="6597" max="6597" width="17" style="14" bestFit="1" customWidth="1"/>
    <col min="6598" max="6598" width="14.140625" style="14" bestFit="1" customWidth="1"/>
    <col min="6599" max="6599" width="11.140625" style="14" bestFit="1" customWidth="1"/>
    <col min="6600" max="6600" width="17" style="14" bestFit="1" customWidth="1"/>
    <col min="6601" max="6601" width="14.5703125" style="14" bestFit="1" customWidth="1"/>
    <col min="6602" max="6602" width="11.140625" style="14" bestFit="1" customWidth="1"/>
    <col min="6603" max="6603" width="9" style="14"/>
    <col min="6604" max="6604" width="11.140625" style="14" bestFit="1" customWidth="1"/>
    <col min="6605" max="6605" width="14.5703125" style="14" bestFit="1" customWidth="1"/>
    <col min="6606" max="6606" width="11.140625" style="14" bestFit="1" customWidth="1"/>
    <col min="6607" max="6607" width="9" style="14"/>
    <col min="6608" max="6608" width="13.140625" style="14" bestFit="1" customWidth="1"/>
    <col min="6609" max="6609" width="15.140625" style="14" bestFit="1" customWidth="1"/>
    <col min="6610" max="6611" width="14.5703125" style="14" bestFit="1" customWidth="1"/>
    <col min="6612" max="6612" width="14.140625" style="14" bestFit="1" customWidth="1"/>
    <col min="6613" max="6613" width="17" style="14" bestFit="1" customWidth="1"/>
    <col min="6614" max="6614" width="14.140625" style="14" bestFit="1" customWidth="1"/>
    <col min="6615" max="6615" width="11.140625" style="14" bestFit="1" customWidth="1"/>
    <col min="6616" max="6616" width="17" style="14" bestFit="1" customWidth="1"/>
    <col min="6617" max="6617" width="14.5703125" style="14" bestFit="1" customWidth="1"/>
    <col min="6618" max="6618" width="11.140625" style="14" bestFit="1" customWidth="1"/>
    <col min="6619" max="6619" width="9" style="14"/>
    <col min="6620" max="6620" width="11.140625" style="14" bestFit="1" customWidth="1"/>
    <col min="6621" max="6621" width="14.5703125" style="14" bestFit="1" customWidth="1"/>
    <col min="6622" max="6622" width="11.140625" style="14" bestFit="1" customWidth="1"/>
    <col min="6623" max="6623" width="9" style="14"/>
    <col min="6624" max="6624" width="13.140625" style="14" bestFit="1" customWidth="1"/>
    <col min="6625" max="6625" width="15.140625" style="14" bestFit="1" customWidth="1"/>
    <col min="6626" max="6627" width="14.5703125" style="14" bestFit="1" customWidth="1"/>
    <col min="6628" max="6628" width="14.140625" style="14" bestFit="1" customWidth="1"/>
    <col min="6629" max="6629" width="17" style="14" bestFit="1" customWidth="1"/>
    <col min="6630" max="6630" width="14.140625" style="14" bestFit="1" customWidth="1"/>
    <col min="6631" max="6631" width="11.140625" style="14" bestFit="1" customWidth="1"/>
    <col min="6632" max="6632" width="17" style="14" bestFit="1" customWidth="1"/>
    <col min="6633" max="6633" width="14.5703125" style="14" bestFit="1" customWidth="1"/>
    <col min="6634" max="6634" width="11.140625" style="14" bestFit="1" customWidth="1"/>
    <col min="6635" max="6635" width="9" style="14"/>
    <col min="6636" max="6636" width="11.140625" style="14" bestFit="1" customWidth="1"/>
    <col min="6637" max="6637" width="14.5703125" style="14" bestFit="1" customWidth="1"/>
    <col min="6638" max="6638" width="11.140625" style="14" bestFit="1" customWidth="1"/>
    <col min="6639" max="6639" width="9" style="14"/>
    <col min="6640" max="6640" width="13.140625" style="14" bestFit="1" customWidth="1"/>
    <col min="6641" max="6641" width="15.140625" style="14" bestFit="1" customWidth="1"/>
    <col min="6642" max="6643" width="14.5703125" style="14" bestFit="1" customWidth="1"/>
    <col min="6644" max="6644" width="14.140625" style="14" bestFit="1" customWidth="1"/>
    <col min="6645" max="6645" width="17" style="14" bestFit="1" customWidth="1"/>
    <col min="6646" max="6646" width="14.140625" style="14" bestFit="1" customWidth="1"/>
    <col min="6647" max="6647" width="11.140625" style="14" bestFit="1" customWidth="1"/>
    <col min="6648" max="6648" width="17" style="14" bestFit="1" customWidth="1"/>
    <col min="6649" max="6649" width="14.5703125" style="14" bestFit="1" customWidth="1"/>
    <col min="6650" max="6650" width="11.140625" style="14" bestFit="1" customWidth="1"/>
    <col min="6651" max="6651" width="9" style="14"/>
    <col min="6652" max="6652" width="9.140625" style="14" customWidth="1"/>
    <col min="6653" max="6653" width="0" style="14" hidden="1" customWidth="1"/>
    <col min="6654" max="6655" width="10.42578125" style="14" bestFit="1" customWidth="1"/>
    <col min="6656" max="6656" width="8.42578125" style="14" bestFit="1" customWidth="1"/>
    <col min="6657" max="6657" width="14.5703125" style="14" customWidth="1"/>
    <col min="6658" max="6658" width="14.140625" style="14" bestFit="1" customWidth="1"/>
    <col min="6659" max="6659" width="10.5703125" style="14" customWidth="1"/>
    <col min="6660" max="6660" width="11.85546875" style="14" customWidth="1"/>
    <col min="6661" max="6661" width="15.42578125" style="14" bestFit="1" customWidth="1"/>
    <col min="6662" max="6662" width="15.140625" style="14" bestFit="1" customWidth="1"/>
    <col min="6663" max="6663" width="11.42578125" style="14" bestFit="1" customWidth="1"/>
    <col min="6664" max="6664" width="9.42578125" style="14" bestFit="1" customWidth="1"/>
    <col min="6665" max="6665" width="13.5703125" style="14" customWidth="1"/>
    <col min="6666" max="6667" width="8.42578125" style="14" bestFit="1" customWidth="1"/>
    <col min="6668" max="6668" width="10.42578125" style="14" bestFit="1" customWidth="1"/>
    <col min="6669" max="6669" width="14.140625" style="14" customWidth="1"/>
    <col min="6670" max="6670" width="9" style="14"/>
    <col min="6671" max="6671" width="14.140625" style="14" bestFit="1" customWidth="1"/>
    <col min="6672" max="6731" width="9" style="14"/>
    <col min="6732" max="6732" width="11.140625" style="14" bestFit="1" customWidth="1"/>
    <col min="6733" max="6733" width="14.5703125" style="14" bestFit="1" customWidth="1"/>
    <col min="6734" max="6734" width="11.140625" style="14" bestFit="1" customWidth="1"/>
    <col min="6735" max="6735" width="9" style="14"/>
    <col min="6736" max="6736" width="13.140625" style="14" bestFit="1" customWidth="1"/>
    <col min="6737" max="6737" width="15.140625" style="14" bestFit="1" customWidth="1"/>
    <col min="6738" max="6739" width="14.5703125" style="14" bestFit="1" customWidth="1"/>
    <col min="6740" max="6740" width="14.140625" style="14" bestFit="1" customWidth="1"/>
    <col min="6741" max="6741" width="17" style="14" bestFit="1" customWidth="1"/>
    <col min="6742" max="6742" width="14.140625" style="14" bestFit="1" customWidth="1"/>
    <col min="6743" max="6743" width="11.140625" style="14" bestFit="1" customWidth="1"/>
    <col min="6744" max="6744" width="17" style="14" bestFit="1" customWidth="1"/>
    <col min="6745" max="6745" width="14.5703125" style="14" bestFit="1" customWidth="1"/>
    <col min="6746" max="6746" width="11.140625" style="14" bestFit="1" customWidth="1"/>
    <col min="6747" max="6747" width="9" style="14"/>
    <col min="6748" max="6748" width="11.140625" style="14" bestFit="1" customWidth="1"/>
    <col min="6749" max="6749" width="14.5703125" style="14" bestFit="1" customWidth="1"/>
    <col min="6750" max="6750" width="11.140625" style="14" bestFit="1" customWidth="1"/>
    <col min="6751" max="6751" width="9" style="14"/>
    <col min="6752" max="6752" width="13.140625" style="14" bestFit="1" customWidth="1"/>
    <col min="6753" max="6753" width="15.140625" style="14" bestFit="1" customWidth="1"/>
    <col min="6754" max="6755" width="14.5703125" style="14" bestFit="1" customWidth="1"/>
    <col min="6756" max="6756" width="14.140625" style="14" bestFit="1" customWidth="1"/>
    <col min="6757" max="6757" width="17" style="14" bestFit="1" customWidth="1"/>
    <col min="6758" max="6758" width="14.140625" style="14" bestFit="1" customWidth="1"/>
    <col min="6759" max="6759" width="11.140625" style="14" bestFit="1" customWidth="1"/>
    <col min="6760" max="6760" width="17" style="14" bestFit="1" customWidth="1"/>
    <col min="6761" max="6761" width="14.5703125" style="14" bestFit="1" customWidth="1"/>
    <col min="6762" max="6762" width="11.140625" style="14" bestFit="1" customWidth="1"/>
    <col min="6763" max="6763" width="9" style="14"/>
    <col min="6764" max="6764" width="11.140625" style="14" bestFit="1" customWidth="1"/>
    <col min="6765" max="6765" width="14.5703125" style="14" bestFit="1" customWidth="1"/>
    <col min="6766" max="6766" width="11.140625" style="14" bestFit="1" customWidth="1"/>
    <col min="6767" max="6767" width="9" style="14"/>
    <col min="6768" max="6768" width="13.140625" style="14" bestFit="1" customWidth="1"/>
    <col min="6769" max="6769" width="15.140625" style="14" bestFit="1" customWidth="1"/>
    <col min="6770" max="6771" width="14.5703125" style="14" bestFit="1" customWidth="1"/>
    <col min="6772" max="6772" width="14.140625" style="14" bestFit="1" customWidth="1"/>
    <col min="6773" max="6773" width="17" style="14" bestFit="1" customWidth="1"/>
    <col min="6774" max="6774" width="14.140625" style="14" bestFit="1" customWidth="1"/>
    <col min="6775" max="6775" width="11.140625" style="14" bestFit="1" customWidth="1"/>
    <col min="6776" max="6776" width="17" style="14" bestFit="1" customWidth="1"/>
    <col min="6777" max="6777" width="14.5703125" style="14" bestFit="1" customWidth="1"/>
    <col min="6778" max="6778" width="11.140625" style="14" bestFit="1" customWidth="1"/>
    <col min="6779" max="6779" width="9" style="14"/>
    <col min="6780" max="6780" width="11.140625" style="14" bestFit="1" customWidth="1"/>
    <col min="6781" max="6781" width="14.5703125" style="14" bestFit="1" customWidth="1"/>
    <col min="6782" max="6782" width="11.140625" style="14" bestFit="1" customWidth="1"/>
    <col min="6783" max="6783" width="9" style="14"/>
    <col min="6784" max="6784" width="13.140625" style="14" bestFit="1" customWidth="1"/>
    <col min="6785" max="6785" width="15.140625" style="14" bestFit="1" customWidth="1"/>
    <col min="6786" max="6787" width="14.5703125" style="14" bestFit="1" customWidth="1"/>
    <col min="6788" max="6788" width="14.140625" style="14" bestFit="1" customWidth="1"/>
    <col min="6789" max="6789" width="17" style="14" bestFit="1" customWidth="1"/>
    <col min="6790" max="6790" width="14.140625" style="14" bestFit="1" customWidth="1"/>
    <col min="6791" max="6791" width="11.140625" style="14" bestFit="1" customWidth="1"/>
    <col min="6792" max="6792" width="17" style="14" bestFit="1" customWidth="1"/>
    <col min="6793" max="6793" width="14.5703125" style="14" bestFit="1" customWidth="1"/>
    <col min="6794" max="6794" width="11.140625" style="14" bestFit="1" customWidth="1"/>
    <col min="6795" max="6795" width="9" style="14"/>
    <col min="6796" max="6796" width="11.140625" style="14" bestFit="1" customWidth="1"/>
    <col min="6797" max="6797" width="14.5703125" style="14" bestFit="1" customWidth="1"/>
    <col min="6798" max="6798" width="11.140625" style="14" bestFit="1" customWidth="1"/>
    <col min="6799" max="6799" width="9" style="14"/>
    <col min="6800" max="6800" width="13.140625" style="14" bestFit="1" customWidth="1"/>
    <col min="6801" max="6801" width="15.140625" style="14" bestFit="1" customWidth="1"/>
    <col min="6802" max="6803" width="14.5703125" style="14" bestFit="1" customWidth="1"/>
    <col min="6804" max="6804" width="14.140625" style="14" bestFit="1" customWidth="1"/>
    <col min="6805" max="6805" width="17" style="14" bestFit="1" customWidth="1"/>
    <col min="6806" max="6806" width="14.140625" style="14" bestFit="1" customWidth="1"/>
    <col min="6807" max="6807" width="11.140625" style="14" bestFit="1" customWidth="1"/>
    <col min="6808" max="6808" width="17" style="14" bestFit="1" customWidth="1"/>
    <col min="6809" max="6809" width="14.5703125" style="14" bestFit="1" customWidth="1"/>
    <col min="6810" max="6810" width="11.140625" style="14" bestFit="1" customWidth="1"/>
    <col min="6811" max="6811" width="9" style="14"/>
    <col min="6812" max="6812" width="11.140625" style="14" bestFit="1" customWidth="1"/>
    <col min="6813" max="6813" width="14.5703125" style="14" bestFit="1" customWidth="1"/>
    <col min="6814" max="6814" width="11.140625" style="14" bestFit="1" customWidth="1"/>
    <col min="6815" max="6815" width="9" style="14"/>
    <col min="6816" max="6816" width="13.140625" style="14" bestFit="1" customWidth="1"/>
    <col min="6817" max="6817" width="15.140625" style="14" bestFit="1" customWidth="1"/>
    <col min="6818" max="6819" width="14.5703125" style="14" bestFit="1" customWidth="1"/>
    <col min="6820" max="6820" width="14.140625" style="14" bestFit="1" customWidth="1"/>
    <col min="6821" max="6821" width="17" style="14" bestFit="1" customWidth="1"/>
    <col min="6822" max="6822" width="14.140625" style="14" bestFit="1" customWidth="1"/>
    <col min="6823" max="6823" width="11.140625" style="14" bestFit="1" customWidth="1"/>
    <col min="6824" max="6824" width="17" style="14" bestFit="1" customWidth="1"/>
    <col min="6825" max="6825" width="14.5703125" style="14" bestFit="1" customWidth="1"/>
    <col min="6826" max="6826" width="11.140625" style="14" bestFit="1" customWidth="1"/>
    <col min="6827" max="6827" width="9" style="14"/>
    <col min="6828" max="6828" width="11.140625" style="14" bestFit="1" customWidth="1"/>
    <col min="6829" max="6829" width="14.5703125" style="14" bestFit="1" customWidth="1"/>
    <col min="6830" max="6830" width="11.140625" style="14" bestFit="1" customWidth="1"/>
    <col min="6831" max="6831" width="9" style="14"/>
    <col min="6832" max="6832" width="13.140625" style="14" bestFit="1" customWidth="1"/>
    <col min="6833" max="6833" width="15.140625" style="14" bestFit="1" customWidth="1"/>
    <col min="6834" max="6835" width="14.5703125" style="14" bestFit="1" customWidth="1"/>
    <col min="6836" max="6836" width="14.140625" style="14" bestFit="1" customWidth="1"/>
    <col min="6837" max="6837" width="17" style="14" bestFit="1" customWidth="1"/>
    <col min="6838" max="6838" width="14.140625" style="14" bestFit="1" customWidth="1"/>
    <col min="6839" max="6839" width="11.140625" style="14" bestFit="1" customWidth="1"/>
    <col min="6840" max="6840" width="17" style="14" bestFit="1" customWidth="1"/>
    <col min="6841" max="6841" width="14.5703125" style="14" bestFit="1" customWidth="1"/>
    <col min="6842" max="6842" width="11.140625" style="14" bestFit="1" customWidth="1"/>
    <col min="6843" max="6843" width="9" style="14"/>
    <col min="6844" max="6844" width="11.140625" style="14" bestFit="1" customWidth="1"/>
    <col min="6845" max="6845" width="14.5703125" style="14" bestFit="1" customWidth="1"/>
    <col min="6846" max="6846" width="11.140625" style="14" bestFit="1" customWidth="1"/>
    <col min="6847" max="6847" width="9" style="14"/>
    <col min="6848" max="6848" width="13.140625" style="14" bestFit="1" customWidth="1"/>
    <col min="6849" max="6849" width="15.140625" style="14" bestFit="1" customWidth="1"/>
    <col min="6850" max="6851" width="14.5703125" style="14" bestFit="1" customWidth="1"/>
    <col min="6852" max="6852" width="14.140625" style="14" bestFit="1" customWidth="1"/>
    <col min="6853" max="6853" width="17" style="14" bestFit="1" customWidth="1"/>
    <col min="6854" max="6854" width="14.140625" style="14" bestFit="1" customWidth="1"/>
    <col min="6855" max="6855" width="11.140625" style="14" bestFit="1" customWidth="1"/>
    <col min="6856" max="6856" width="17" style="14" bestFit="1" customWidth="1"/>
    <col min="6857" max="6857" width="14.5703125" style="14" bestFit="1" customWidth="1"/>
    <col min="6858" max="6858" width="11.140625" style="14" bestFit="1" customWidth="1"/>
    <col min="6859" max="6859" width="9" style="14"/>
    <col min="6860" max="6860" width="11.140625" style="14" bestFit="1" customWidth="1"/>
    <col min="6861" max="6861" width="14.5703125" style="14" bestFit="1" customWidth="1"/>
    <col min="6862" max="6862" width="11.140625" style="14" bestFit="1" customWidth="1"/>
    <col min="6863" max="6863" width="9" style="14"/>
    <col min="6864" max="6864" width="13.140625" style="14" bestFit="1" customWidth="1"/>
    <col min="6865" max="6865" width="15.140625" style="14" bestFit="1" customWidth="1"/>
    <col min="6866" max="6867" width="14.5703125" style="14" bestFit="1" customWidth="1"/>
    <col min="6868" max="6868" width="14.140625" style="14" bestFit="1" customWidth="1"/>
    <col min="6869" max="6869" width="17" style="14" bestFit="1" customWidth="1"/>
    <col min="6870" max="6870" width="14.140625" style="14" bestFit="1" customWidth="1"/>
    <col min="6871" max="6871" width="11.140625" style="14" bestFit="1" customWidth="1"/>
    <col min="6872" max="6872" width="17" style="14" bestFit="1" customWidth="1"/>
    <col min="6873" max="6873" width="14.5703125" style="14" bestFit="1" customWidth="1"/>
    <col min="6874" max="6874" width="11.140625" style="14" bestFit="1" customWidth="1"/>
    <col min="6875" max="6875" width="9" style="14"/>
    <col min="6876" max="6876" width="11.140625" style="14" bestFit="1" customWidth="1"/>
    <col min="6877" max="6877" width="14.5703125" style="14" bestFit="1" customWidth="1"/>
    <col min="6878" max="6878" width="11.140625" style="14" bestFit="1" customWidth="1"/>
    <col min="6879" max="6879" width="9" style="14"/>
    <col min="6880" max="6880" width="13.140625" style="14" bestFit="1" customWidth="1"/>
    <col min="6881" max="6881" width="15.140625" style="14" bestFit="1" customWidth="1"/>
    <col min="6882" max="6883" width="14.5703125" style="14" bestFit="1" customWidth="1"/>
    <col min="6884" max="6884" width="14.140625" style="14" bestFit="1" customWidth="1"/>
    <col min="6885" max="6885" width="17" style="14" bestFit="1" customWidth="1"/>
    <col min="6886" max="6886" width="14.140625" style="14" bestFit="1" customWidth="1"/>
    <col min="6887" max="6887" width="11.140625" style="14" bestFit="1" customWidth="1"/>
    <col min="6888" max="6888" width="17" style="14" bestFit="1" customWidth="1"/>
    <col min="6889" max="6889" width="14.5703125" style="14" bestFit="1" customWidth="1"/>
    <col min="6890" max="6890" width="11.140625" style="14" bestFit="1" customWidth="1"/>
    <col min="6891" max="6891" width="9" style="14"/>
    <col min="6892" max="6892" width="11.140625" style="14" bestFit="1" customWidth="1"/>
    <col min="6893" max="6893" width="14.5703125" style="14" bestFit="1" customWidth="1"/>
    <col min="6894" max="6894" width="11.140625" style="14" bestFit="1" customWidth="1"/>
    <col min="6895" max="6895" width="9" style="14"/>
    <col min="6896" max="6896" width="13.140625" style="14" bestFit="1" customWidth="1"/>
    <col min="6897" max="6897" width="15.140625" style="14" bestFit="1" customWidth="1"/>
    <col min="6898" max="6899" width="14.5703125" style="14" bestFit="1" customWidth="1"/>
    <col min="6900" max="6900" width="14.140625" style="14" bestFit="1" customWidth="1"/>
    <col min="6901" max="6901" width="17" style="14" bestFit="1" customWidth="1"/>
    <col min="6902" max="6902" width="14.140625" style="14" bestFit="1" customWidth="1"/>
    <col min="6903" max="6903" width="11.140625" style="14" bestFit="1" customWidth="1"/>
    <col min="6904" max="6904" width="17" style="14" bestFit="1" customWidth="1"/>
    <col min="6905" max="6905" width="14.5703125" style="14" bestFit="1" customWidth="1"/>
    <col min="6906" max="6906" width="11.140625" style="14" bestFit="1" customWidth="1"/>
    <col min="6907" max="6907" width="9" style="14"/>
    <col min="6908" max="6908" width="9.140625" style="14" customWidth="1"/>
    <col min="6909" max="6909" width="0" style="14" hidden="1" customWidth="1"/>
    <col min="6910" max="6911" width="10.42578125" style="14" bestFit="1" customWidth="1"/>
    <col min="6912" max="6912" width="8.42578125" style="14" bestFit="1" customWidth="1"/>
    <col min="6913" max="6913" width="14.5703125" style="14" customWidth="1"/>
    <col min="6914" max="6914" width="14.140625" style="14" bestFit="1" customWidth="1"/>
    <col min="6915" max="6915" width="10.5703125" style="14" customWidth="1"/>
    <col min="6916" max="6916" width="11.85546875" style="14" customWidth="1"/>
    <col min="6917" max="6917" width="15.42578125" style="14" bestFit="1" customWidth="1"/>
    <col min="6918" max="6918" width="15.140625" style="14" bestFit="1" customWidth="1"/>
    <col min="6919" max="6919" width="11.42578125" style="14" bestFit="1" customWidth="1"/>
    <col min="6920" max="6920" width="9.42578125" style="14" bestFit="1" customWidth="1"/>
    <col min="6921" max="6921" width="13.5703125" style="14" customWidth="1"/>
    <col min="6922" max="6923" width="8.42578125" style="14" bestFit="1" customWidth="1"/>
    <col min="6924" max="6924" width="10.42578125" style="14" bestFit="1" customWidth="1"/>
    <col min="6925" max="6925" width="14.140625" style="14" customWidth="1"/>
    <col min="6926" max="6926" width="9" style="14"/>
    <col min="6927" max="6927" width="14.140625" style="14" bestFit="1" customWidth="1"/>
    <col min="6928" max="6987" width="9" style="14"/>
    <col min="6988" max="6988" width="11.140625" style="14" bestFit="1" customWidth="1"/>
    <col min="6989" max="6989" width="14.5703125" style="14" bestFit="1" customWidth="1"/>
    <col min="6990" max="6990" width="11.140625" style="14" bestFit="1" customWidth="1"/>
    <col min="6991" max="6991" width="9" style="14"/>
    <col min="6992" max="6992" width="13.140625" style="14" bestFit="1" customWidth="1"/>
    <col min="6993" max="6993" width="15.140625" style="14" bestFit="1" customWidth="1"/>
    <col min="6994" max="6995" width="14.5703125" style="14" bestFit="1" customWidth="1"/>
    <col min="6996" max="6996" width="14.140625" style="14" bestFit="1" customWidth="1"/>
    <col min="6997" max="6997" width="17" style="14" bestFit="1" customWidth="1"/>
    <col min="6998" max="6998" width="14.140625" style="14" bestFit="1" customWidth="1"/>
    <col min="6999" max="6999" width="11.140625" style="14" bestFit="1" customWidth="1"/>
    <col min="7000" max="7000" width="17" style="14" bestFit="1" customWidth="1"/>
    <col min="7001" max="7001" width="14.5703125" style="14" bestFit="1" customWidth="1"/>
    <col min="7002" max="7002" width="11.140625" style="14" bestFit="1" customWidth="1"/>
    <col min="7003" max="7003" width="9" style="14"/>
    <col min="7004" max="7004" width="11.140625" style="14" bestFit="1" customWidth="1"/>
    <col min="7005" max="7005" width="14.5703125" style="14" bestFit="1" customWidth="1"/>
    <col min="7006" max="7006" width="11.140625" style="14" bestFit="1" customWidth="1"/>
    <col min="7007" max="7007" width="9" style="14"/>
    <col min="7008" max="7008" width="13.140625" style="14" bestFit="1" customWidth="1"/>
    <col min="7009" max="7009" width="15.140625" style="14" bestFit="1" customWidth="1"/>
    <col min="7010" max="7011" width="14.5703125" style="14" bestFit="1" customWidth="1"/>
    <col min="7012" max="7012" width="14.140625" style="14" bestFit="1" customWidth="1"/>
    <col min="7013" max="7013" width="17" style="14" bestFit="1" customWidth="1"/>
    <col min="7014" max="7014" width="14.140625" style="14" bestFit="1" customWidth="1"/>
    <col min="7015" max="7015" width="11.140625" style="14" bestFit="1" customWidth="1"/>
    <col min="7016" max="7016" width="17" style="14" bestFit="1" customWidth="1"/>
    <col min="7017" max="7017" width="14.5703125" style="14" bestFit="1" customWidth="1"/>
    <col min="7018" max="7018" width="11.140625" style="14" bestFit="1" customWidth="1"/>
    <col min="7019" max="7019" width="9" style="14"/>
    <col min="7020" max="7020" width="11.140625" style="14" bestFit="1" customWidth="1"/>
    <col min="7021" max="7021" width="14.5703125" style="14" bestFit="1" customWidth="1"/>
    <col min="7022" max="7022" width="11.140625" style="14" bestFit="1" customWidth="1"/>
    <col min="7023" max="7023" width="9" style="14"/>
    <col min="7024" max="7024" width="13.140625" style="14" bestFit="1" customWidth="1"/>
    <col min="7025" max="7025" width="15.140625" style="14" bestFit="1" customWidth="1"/>
    <col min="7026" max="7027" width="14.5703125" style="14" bestFit="1" customWidth="1"/>
    <col min="7028" max="7028" width="14.140625" style="14" bestFit="1" customWidth="1"/>
    <col min="7029" max="7029" width="17" style="14" bestFit="1" customWidth="1"/>
    <col min="7030" max="7030" width="14.140625" style="14" bestFit="1" customWidth="1"/>
    <col min="7031" max="7031" width="11.140625" style="14" bestFit="1" customWidth="1"/>
    <col min="7032" max="7032" width="17" style="14" bestFit="1" customWidth="1"/>
    <col min="7033" max="7033" width="14.5703125" style="14" bestFit="1" customWidth="1"/>
    <col min="7034" max="7034" width="11.140625" style="14" bestFit="1" customWidth="1"/>
    <col min="7035" max="7035" width="9" style="14"/>
    <col min="7036" max="7036" width="11.140625" style="14" bestFit="1" customWidth="1"/>
    <col min="7037" max="7037" width="14.5703125" style="14" bestFit="1" customWidth="1"/>
    <col min="7038" max="7038" width="11.140625" style="14" bestFit="1" customWidth="1"/>
    <col min="7039" max="7039" width="9" style="14"/>
    <col min="7040" max="7040" width="13.140625" style="14" bestFit="1" customWidth="1"/>
    <col min="7041" max="7041" width="15.140625" style="14" bestFit="1" customWidth="1"/>
    <col min="7042" max="7043" width="14.5703125" style="14" bestFit="1" customWidth="1"/>
    <col min="7044" max="7044" width="14.140625" style="14" bestFit="1" customWidth="1"/>
    <col min="7045" max="7045" width="17" style="14" bestFit="1" customWidth="1"/>
    <col min="7046" max="7046" width="14.140625" style="14" bestFit="1" customWidth="1"/>
    <col min="7047" max="7047" width="11.140625" style="14" bestFit="1" customWidth="1"/>
    <col min="7048" max="7048" width="17" style="14" bestFit="1" customWidth="1"/>
    <col min="7049" max="7049" width="14.5703125" style="14" bestFit="1" customWidth="1"/>
    <col min="7050" max="7050" width="11.140625" style="14" bestFit="1" customWidth="1"/>
    <col min="7051" max="7051" width="9" style="14"/>
    <col min="7052" max="7052" width="11.140625" style="14" bestFit="1" customWidth="1"/>
    <col min="7053" max="7053" width="14.5703125" style="14" bestFit="1" customWidth="1"/>
    <col min="7054" max="7054" width="11.140625" style="14" bestFit="1" customWidth="1"/>
    <col min="7055" max="7055" width="9" style="14"/>
    <col min="7056" max="7056" width="13.140625" style="14" bestFit="1" customWidth="1"/>
    <col min="7057" max="7057" width="15.140625" style="14" bestFit="1" customWidth="1"/>
    <col min="7058" max="7059" width="14.5703125" style="14" bestFit="1" customWidth="1"/>
    <col min="7060" max="7060" width="14.140625" style="14" bestFit="1" customWidth="1"/>
    <col min="7061" max="7061" width="17" style="14" bestFit="1" customWidth="1"/>
    <col min="7062" max="7062" width="14.140625" style="14" bestFit="1" customWidth="1"/>
    <col min="7063" max="7063" width="11.140625" style="14" bestFit="1" customWidth="1"/>
    <col min="7064" max="7064" width="17" style="14" bestFit="1" customWidth="1"/>
    <col min="7065" max="7065" width="14.5703125" style="14" bestFit="1" customWidth="1"/>
    <col min="7066" max="7066" width="11.140625" style="14" bestFit="1" customWidth="1"/>
    <col min="7067" max="7067" width="9" style="14"/>
    <col min="7068" max="7068" width="11.140625" style="14" bestFit="1" customWidth="1"/>
    <col min="7069" max="7069" width="14.5703125" style="14" bestFit="1" customWidth="1"/>
    <col min="7070" max="7070" width="11.140625" style="14" bestFit="1" customWidth="1"/>
    <col min="7071" max="7071" width="9" style="14"/>
    <col min="7072" max="7072" width="13.140625" style="14" bestFit="1" customWidth="1"/>
    <col min="7073" max="7073" width="15.140625" style="14" bestFit="1" customWidth="1"/>
    <col min="7074" max="7075" width="14.5703125" style="14" bestFit="1" customWidth="1"/>
    <col min="7076" max="7076" width="14.140625" style="14" bestFit="1" customWidth="1"/>
    <col min="7077" max="7077" width="17" style="14" bestFit="1" customWidth="1"/>
    <col min="7078" max="7078" width="14.140625" style="14" bestFit="1" customWidth="1"/>
    <col min="7079" max="7079" width="11.140625" style="14" bestFit="1" customWidth="1"/>
    <col min="7080" max="7080" width="17" style="14" bestFit="1" customWidth="1"/>
    <col min="7081" max="7081" width="14.5703125" style="14" bestFit="1" customWidth="1"/>
    <col min="7082" max="7082" width="11.140625" style="14" bestFit="1" customWidth="1"/>
    <col min="7083" max="7083" width="9" style="14"/>
    <col min="7084" max="7084" width="11.140625" style="14" bestFit="1" customWidth="1"/>
    <col min="7085" max="7085" width="14.5703125" style="14" bestFit="1" customWidth="1"/>
    <col min="7086" max="7086" width="11.140625" style="14" bestFit="1" customWidth="1"/>
    <col min="7087" max="7087" width="9" style="14"/>
    <col min="7088" max="7088" width="13.140625" style="14" bestFit="1" customWidth="1"/>
    <col min="7089" max="7089" width="15.140625" style="14" bestFit="1" customWidth="1"/>
    <col min="7090" max="7091" width="14.5703125" style="14" bestFit="1" customWidth="1"/>
    <col min="7092" max="7092" width="14.140625" style="14" bestFit="1" customWidth="1"/>
    <col min="7093" max="7093" width="17" style="14" bestFit="1" customWidth="1"/>
    <col min="7094" max="7094" width="14.140625" style="14" bestFit="1" customWidth="1"/>
    <col min="7095" max="7095" width="11.140625" style="14" bestFit="1" customWidth="1"/>
    <col min="7096" max="7096" width="17" style="14" bestFit="1" customWidth="1"/>
    <col min="7097" max="7097" width="14.5703125" style="14" bestFit="1" customWidth="1"/>
    <col min="7098" max="7098" width="11.140625" style="14" bestFit="1" customWidth="1"/>
    <col min="7099" max="7099" width="9" style="14"/>
    <col min="7100" max="7100" width="11.140625" style="14" bestFit="1" customWidth="1"/>
    <col min="7101" max="7101" width="14.5703125" style="14" bestFit="1" customWidth="1"/>
    <col min="7102" max="7102" width="11.140625" style="14" bestFit="1" customWidth="1"/>
    <col min="7103" max="7103" width="9" style="14"/>
    <col min="7104" max="7104" width="13.140625" style="14" bestFit="1" customWidth="1"/>
    <col min="7105" max="7105" width="15.140625" style="14" bestFit="1" customWidth="1"/>
    <col min="7106" max="7107" width="14.5703125" style="14" bestFit="1" customWidth="1"/>
    <col min="7108" max="7108" width="14.140625" style="14" bestFit="1" customWidth="1"/>
    <col min="7109" max="7109" width="17" style="14" bestFit="1" customWidth="1"/>
    <col min="7110" max="7110" width="14.140625" style="14" bestFit="1" customWidth="1"/>
    <col min="7111" max="7111" width="11.140625" style="14" bestFit="1" customWidth="1"/>
    <col min="7112" max="7112" width="17" style="14" bestFit="1" customWidth="1"/>
    <col min="7113" max="7113" width="14.5703125" style="14" bestFit="1" customWidth="1"/>
    <col min="7114" max="7114" width="11.140625" style="14" bestFit="1" customWidth="1"/>
    <col min="7115" max="7115" width="9" style="14"/>
    <col min="7116" max="7116" width="11.140625" style="14" bestFit="1" customWidth="1"/>
    <col min="7117" max="7117" width="14.5703125" style="14" bestFit="1" customWidth="1"/>
    <col min="7118" max="7118" width="11.140625" style="14" bestFit="1" customWidth="1"/>
    <col min="7119" max="7119" width="9" style="14"/>
    <col min="7120" max="7120" width="13.140625" style="14" bestFit="1" customWidth="1"/>
    <col min="7121" max="7121" width="15.140625" style="14" bestFit="1" customWidth="1"/>
    <col min="7122" max="7123" width="14.5703125" style="14" bestFit="1" customWidth="1"/>
    <col min="7124" max="7124" width="14.140625" style="14" bestFit="1" customWidth="1"/>
    <col min="7125" max="7125" width="17" style="14" bestFit="1" customWidth="1"/>
    <col min="7126" max="7126" width="14.140625" style="14" bestFit="1" customWidth="1"/>
    <col min="7127" max="7127" width="11.140625" style="14" bestFit="1" customWidth="1"/>
    <col min="7128" max="7128" width="17" style="14" bestFit="1" customWidth="1"/>
    <col min="7129" max="7129" width="14.5703125" style="14" bestFit="1" customWidth="1"/>
    <col min="7130" max="7130" width="11.140625" style="14" bestFit="1" customWidth="1"/>
    <col min="7131" max="7131" width="9" style="14"/>
    <col min="7132" max="7132" width="11.140625" style="14" bestFit="1" customWidth="1"/>
    <col min="7133" max="7133" width="14.5703125" style="14" bestFit="1" customWidth="1"/>
    <col min="7134" max="7134" width="11.140625" style="14" bestFit="1" customWidth="1"/>
    <col min="7135" max="7135" width="9" style="14"/>
    <col min="7136" max="7136" width="13.140625" style="14" bestFit="1" customWidth="1"/>
    <col min="7137" max="7137" width="15.140625" style="14" bestFit="1" customWidth="1"/>
    <col min="7138" max="7139" width="14.5703125" style="14" bestFit="1" customWidth="1"/>
    <col min="7140" max="7140" width="14.140625" style="14" bestFit="1" customWidth="1"/>
    <col min="7141" max="7141" width="17" style="14" bestFit="1" customWidth="1"/>
    <col min="7142" max="7142" width="14.140625" style="14" bestFit="1" customWidth="1"/>
    <col min="7143" max="7143" width="11.140625" style="14" bestFit="1" customWidth="1"/>
    <col min="7144" max="7144" width="17" style="14" bestFit="1" customWidth="1"/>
    <col min="7145" max="7145" width="14.5703125" style="14" bestFit="1" customWidth="1"/>
    <col min="7146" max="7146" width="11.140625" style="14" bestFit="1" customWidth="1"/>
    <col min="7147" max="7147" width="9" style="14"/>
    <col min="7148" max="7148" width="11.140625" style="14" bestFit="1" customWidth="1"/>
    <col min="7149" max="7149" width="14.5703125" style="14" bestFit="1" customWidth="1"/>
    <col min="7150" max="7150" width="11.140625" style="14" bestFit="1" customWidth="1"/>
    <col min="7151" max="7151" width="9" style="14"/>
    <col min="7152" max="7152" width="13.140625" style="14" bestFit="1" customWidth="1"/>
    <col min="7153" max="7153" width="15.140625" style="14" bestFit="1" customWidth="1"/>
    <col min="7154" max="7155" width="14.5703125" style="14" bestFit="1" customWidth="1"/>
    <col min="7156" max="7156" width="14.140625" style="14" bestFit="1" customWidth="1"/>
    <col min="7157" max="7157" width="17" style="14" bestFit="1" customWidth="1"/>
    <col min="7158" max="7158" width="14.140625" style="14" bestFit="1" customWidth="1"/>
    <col min="7159" max="7159" width="11.140625" style="14" bestFit="1" customWidth="1"/>
    <col min="7160" max="7160" width="17" style="14" bestFit="1" customWidth="1"/>
    <col min="7161" max="7161" width="14.5703125" style="14" bestFit="1" customWidth="1"/>
    <col min="7162" max="7162" width="11.140625" style="14" bestFit="1" customWidth="1"/>
    <col min="7163" max="7163" width="9" style="14"/>
    <col min="7164" max="7164" width="9.140625" style="14" customWidth="1"/>
    <col min="7165" max="7165" width="0" style="14" hidden="1" customWidth="1"/>
    <col min="7166" max="7167" width="10.42578125" style="14" bestFit="1" customWidth="1"/>
    <col min="7168" max="7168" width="8.42578125" style="14" bestFit="1" customWidth="1"/>
    <col min="7169" max="7169" width="14.5703125" style="14" customWidth="1"/>
    <col min="7170" max="7170" width="14.140625" style="14" bestFit="1" customWidth="1"/>
    <col min="7171" max="7171" width="10.5703125" style="14" customWidth="1"/>
    <col min="7172" max="7172" width="11.85546875" style="14" customWidth="1"/>
    <col min="7173" max="7173" width="15.42578125" style="14" bestFit="1" customWidth="1"/>
    <col min="7174" max="7174" width="15.140625" style="14" bestFit="1" customWidth="1"/>
    <col min="7175" max="7175" width="11.42578125" style="14" bestFit="1" customWidth="1"/>
    <col min="7176" max="7176" width="9.42578125" style="14" bestFit="1" customWidth="1"/>
    <col min="7177" max="7177" width="13.5703125" style="14" customWidth="1"/>
    <col min="7178" max="7179" width="8.42578125" style="14" bestFit="1" customWidth="1"/>
    <col min="7180" max="7180" width="10.42578125" style="14" bestFit="1" customWidth="1"/>
    <col min="7181" max="7181" width="14.140625" style="14" customWidth="1"/>
    <col min="7182" max="7182" width="9" style="14"/>
    <col min="7183" max="7183" width="14.140625" style="14" bestFit="1" customWidth="1"/>
    <col min="7184" max="7243" width="9" style="14"/>
    <col min="7244" max="7244" width="11.140625" style="14" bestFit="1" customWidth="1"/>
    <col min="7245" max="7245" width="14.5703125" style="14" bestFit="1" customWidth="1"/>
    <col min="7246" max="7246" width="11.140625" style="14" bestFit="1" customWidth="1"/>
    <col min="7247" max="7247" width="9" style="14"/>
    <col min="7248" max="7248" width="13.140625" style="14" bestFit="1" customWidth="1"/>
    <col min="7249" max="7249" width="15.140625" style="14" bestFit="1" customWidth="1"/>
    <col min="7250" max="7251" width="14.5703125" style="14" bestFit="1" customWidth="1"/>
    <col min="7252" max="7252" width="14.140625" style="14" bestFit="1" customWidth="1"/>
    <col min="7253" max="7253" width="17" style="14" bestFit="1" customWidth="1"/>
    <col min="7254" max="7254" width="14.140625" style="14" bestFit="1" customWidth="1"/>
    <col min="7255" max="7255" width="11.140625" style="14" bestFit="1" customWidth="1"/>
    <col min="7256" max="7256" width="17" style="14" bestFit="1" customWidth="1"/>
    <col min="7257" max="7257" width="14.5703125" style="14" bestFit="1" customWidth="1"/>
    <col min="7258" max="7258" width="11.140625" style="14" bestFit="1" customWidth="1"/>
    <col min="7259" max="7259" width="9" style="14"/>
    <col min="7260" max="7260" width="11.140625" style="14" bestFit="1" customWidth="1"/>
    <col min="7261" max="7261" width="14.5703125" style="14" bestFit="1" customWidth="1"/>
    <col min="7262" max="7262" width="11.140625" style="14" bestFit="1" customWidth="1"/>
    <col min="7263" max="7263" width="9" style="14"/>
    <col min="7264" max="7264" width="13.140625" style="14" bestFit="1" customWidth="1"/>
    <col min="7265" max="7265" width="15.140625" style="14" bestFit="1" customWidth="1"/>
    <col min="7266" max="7267" width="14.5703125" style="14" bestFit="1" customWidth="1"/>
    <col min="7268" max="7268" width="14.140625" style="14" bestFit="1" customWidth="1"/>
    <col min="7269" max="7269" width="17" style="14" bestFit="1" customWidth="1"/>
    <col min="7270" max="7270" width="14.140625" style="14" bestFit="1" customWidth="1"/>
    <col min="7271" max="7271" width="11.140625" style="14" bestFit="1" customWidth="1"/>
    <col min="7272" max="7272" width="17" style="14" bestFit="1" customWidth="1"/>
    <col min="7273" max="7273" width="14.5703125" style="14" bestFit="1" customWidth="1"/>
    <col min="7274" max="7274" width="11.140625" style="14" bestFit="1" customWidth="1"/>
    <col min="7275" max="7275" width="9" style="14"/>
    <col min="7276" max="7276" width="11.140625" style="14" bestFit="1" customWidth="1"/>
    <col min="7277" max="7277" width="14.5703125" style="14" bestFit="1" customWidth="1"/>
    <col min="7278" max="7278" width="11.140625" style="14" bestFit="1" customWidth="1"/>
    <col min="7279" max="7279" width="9" style="14"/>
    <col min="7280" max="7280" width="13.140625" style="14" bestFit="1" customWidth="1"/>
    <col min="7281" max="7281" width="15.140625" style="14" bestFit="1" customWidth="1"/>
    <col min="7282" max="7283" width="14.5703125" style="14" bestFit="1" customWidth="1"/>
    <col min="7284" max="7284" width="14.140625" style="14" bestFit="1" customWidth="1"/>
    <col min="7285" max="7285" width="17" style="14" bestFit="1" customWidth="1"/>
    <col min="7286" max="7286" width="14.140625" style="14" bestFit="1" customWidth="1"/>
    <col min="7287" max="7287" width="11.140625" style="14" bestFit="1" customWidth="1"/>
    <col min="7288" max="7288" width="17" style="14" bestFit="1" customWidth="1"/>
    <col min="7289" max="7289" width="14.5703125" style="14" bestFit="1" customWidth="1"/>
    <col min="7290" max="7290" width="11.140625" style="14" bestFit="1" customWidth="1"/>
    <col min="7291" max="7291" width="9" style="14"/>
    <col min="7292" max="7292" width="11.140625" style="14" bestFit="1" customWidth="1"/>
    <col min="7293" max="7293" width="14.5703125" style="14" bestFit="1" customWidth="1"/>
    <col min="7294" max="7294" width="11.140625" style="14" bestFit="1" customWidth="1"/>
    <col min="7295" max="7295" width="9" style="14"/>
    <col min="7296" max="7296" width="13.140625" style="14" bestFit="1" customWidth="1"/>
    <col min="7297" max="7297" width="15.140625" style="14" bestFit="1" customWidth="1"/>
    <col min="7298" max="7299" width="14.5703125" style="14" bestFit="1" customWidth="1"/>
    <col min="7300" max="7300" width="14.140625" style="14" bestFit="1" customWidth="1"/>
    <col min="7301" max="7301" width="17" style="14" bestFit="1" customWidth="1"/>
    <col min="7302" max="7302" width="14.140625" style="14" bestFit="1" customWidth="1"/>
    <col min="7303" max="7303" width="11.140625" style="14" bestFit="1" customWidth="1"/>
    <col min="7304" max="7304" width="17" style="14" bestFit="1" customWidth="1"/>
    <col min="7305" max="7305" width="14.5703125" style="14" bestFit="1" customWidth="1"/>
    <col min="7306" max="7306" width="11.140625" style="14" bestFit="1" customWidth="1"/>
    <col min="7307" max="7307" width="9" style="14"/>
    <col min="7308" max="7308" width="11.140625" style="14" bestFit="1" customWidth="1"/>
    <col min="7309" max="7309" width="14.5703125" style="14" bestFit="1" customWidth="1"/>
    <col min="7310" max="7310" width="11.140625" style="14" bestFit="1" customWidth="1"/>
    <col min="7311" max="7311" width="9" style="14"/>
    <col min="7312" max="7312" width="13.140625" style="14" bestFit="1" customWidth="1"/>
    <col min="7313" max="7313" width="15.140625" style="14" bestFit="1" customWidth="1"/>
    <col min="7314" max="7315" width="14.5703125" style="14" bestFit="1" customWidth="1"/>
    <col min="7316" max="7316" width="14.140625" style="14" bestFit="1" customWidth="1"/>
    <col min="7317" max="7317" width="17" style="14" bestFit="1" customWidth="1"/>
    <col min="7318" max="7318" width="14.140625" style="14" bestFit="1" customWidth="1"/>
    <col min="7319" max="7319" width="11.140625" style="14" bestFit="1" customWidth="1"/>
    <col min="7320" max="7320" width="17" style="14" bestFit="1" customWidth="1"/>
    <col min="7321" max="7321" width="14.5703125" style="14" bestFit="1" customWidth="1"/>
    <col min="7322" max="7322" width="11.140625" style="14" bestFit="1" customWidth="1"/>
    <col min="7323" max="7323" width="9" style="14"/>
    <col min="7324" max="7324" width="11.140625" style="14" bestFit="1" customWidth="1"/>
    <col min="7325" max="7325" width="14.5703125" style="14" bestFit="1" customWidth="1"/>
    <col min="7326" max="7326" width="11.140625" style="14" bestFit="1" customWidth="1"/>
    <col min="7327" max="7327" width="9" style="14"/>
    <col min="7328" max="7328" width="13.140625" style="14" bestFit="1" customWidth="1"/>
    <col min="7329" max="7329" width="15.140625" style="14" bestFit="1" customWidth="1"/>
    <col min="7330" max="7331" width="14.5703125" style="14" bestFit="1" customWidth="1"/>
    <col min="7332" max="7332" width="14.140625" style="14" bestFit="1" customWidth="1"/>
    <col min="7333" max="7333" width="17" style="14" bestFit="1" customWidth="1"/>
    <col min="7334" max="7334" width="14.140625" style="14" bestFit="1" customWidth="1"/>
    <col min="7335" max="7335" width="11.140625" style="14" bestFit="1" customWidth="1"/>
    <col min="7336" max="7336" width="17" style="14" bestFit="1" customWidth="1"/>
    <col min="7337" max="7337" width="14.5703125" style="14" bestFit="1" customWidth="1"/>
    <col min="7338" max="7338" width="11.140625" style="14" bestFit="1" customWidth="1"/>
    <col min="7339" max="7339" width="9" style="14"/>
    <col min="7340" max="7340" width="11.140625" style="14" bestFit="1" customWidth="1"/>
    <col min="7341" max="7341" width="14.5703125" style="14" bestFit="1" customWidth="1"/>
    <col min="7342" max="7342" width="11.140625" style="14" bestFit="1" customWidth="1"/>
    <col min="7343" max="7343" width="9" style="14"/>
    <col min="7344" max="7344" width="13.140625" style="14" bestFit="1" customWidth="1"/>
    <col min="7345" max="7345" width="15.140625" style="14" bestFit="1" customWidth="1"/>
    <col min="7346" max="7347" width="14.5703125" style="14" bestFit="1" customWidth="1"/>
    <col min="7348" max="7348" width="14.140625" style="14" bestFit="1" customWidth="1"/>
    <col min="7349" max="7349" width="17" style="14" bestFit="1" customWidth="1"/>
    <col min="7350" max="7350" width="14.140625" style="14" bestFit="1" customWidth="1"/>
    <col min="7351" max="7351" width="11.140625" style="14" bestFit="1" customWidth="1"/>
    <col min="7352" max="7352" width="17" style="14" bestFit="1" customWidth="1"/>
    <col min="7353" max="7353" width="14.5703125" style="14" bestFit="1" customWidth="1"/>
    <col min="7354" max="7354" width="11.140625" style="14" bestFit="1" customWidth="1"/>
    <col min="7355" max="7355" width="9" style="14"/>
    <col min="7356" max="7356" width="11.140625" style="14" bestFit="1" customWidth="1"/>
    <col min="7357" max="7357" width="14.5703125" style="14" bestFit="1" customWidth="1"/>
    <col min="7358" max="7358" width="11.140625" style="14" bestFit="1" customWidth="1"/>
    <col min="7359" max="7359" width="9" style="14"/>
    <col min="7360" max="7360" width="13.140625" style="14" bestFit="1" customWidth="1"/>
    <col min="7361" max="7361" width="15.140625" style="14" bestFit="1" customWidth="1"/>
    <col min="7362" max="7363" width="14.5703125" style="14" bestFit="1" customWidth="1"/>
    <col min="7364" max="7364" width="14.140625" style="14" bestFit="1" customWidth="1"/>
    <col min="7365" max="7365" width="17" style="14" bestFit="1" customWidth="1"/>
    <col min="7366" max="7366" width="14.140625" style="14" bestFit="1" customWidth="1"/>
    <col min="7367" max="7367" width="11.140625" style="14" bestFit="1" customWidth="1"/>
    <col min="7368" max="7368" width="17" style="14" bestFit="1" customWidth="1"/>
    <col min="7369" max="7369" width="14.5703125" style="14" bestFit="1" customWidth="1"/>
    <col min="7370" max="7370" width="11.140625" style="14" bestFit="1" customWidth="1"/>
    <col min="7371" max="7371" width="9" style="14"/>
    <col min="7372" max="7372" width="11.140625" style="14" bestFit="1" customWidth="1"/>
    <col min="7373" max="7373" width="14.5703125" style="14" bestFit="1" customWidth="1"/>
    <col min="7374" max="7374" width="11.140625" style="14" bestFit="1" customWidth="1"/>
    <col min="7375" max="7375" width="9" style="14"/>
    <col min="7376" max="7376" width="13.140625" style="14" bestFit="1" customWidth="1"/>
    <col min="7377" max="7377" width="15.140625" style="14" bestFit="1" customWidth="1"/>
    <col min="7378" max="7379" width="14.5703125" style="14" bestFit="1" customWidth="1"/>
    <col min="7380" max="7380" width="14.140625" style="14" bestFit="1" customWidth="1"/>
    <col min="7381" max="7381" width="17" style="14" bestFit="1" customWidth="1"/>
    <col min="7382" max="7382" width="14.140625" style="14" bestFit="1" customWidth="1"/>
    <col min="7383" max="7383" width="11.140625" style="14" bestFit="1" customWidth="1"/>
    <col min="7384" max="7384" width="17" style="14" bestFit="1" customWidth="1"/>
    <col min="7385" max="7385" width="14.5703125" style="14" bestFit="1" customWidth="1"/>
    <col min="7386" max="7386" width="11.140625" style="14" bestFit="1" customWidth="1"/>
    <col min="7387" max="7387" width="9" style="14"/>
    <col min="7388" max="7388" width="11.140625" style="14" bestFit="1" customWidth="1"/>
    <col min="7389" max="7389" width="14.5703125" style="14" bestFit="1" customWidth="1"/>
    <col min="7390" max="7390" width="11.140625" style="14" bestFit="1" customWidth="1"/>
    <col min="7391" max="7391" width="9" style="14"/>
    <col min="7392" max="7392" width="13.140625" style="14" bestFit="1" customWidth="1"/>
    <col min="7393" max="7393" width="15.140625" style="14" bestFit="1" customWidth="1"/>
    <col min="7394" max="7395" width="14.5703125" style="14" bestFit="1" customWidth="1"/>
    <col min="7396" max="7396" width="14.140625" style="14" bestFit="1" customWidth="1"/>
    <col min="7397" max="7397" width="17" style="14" bestFit="1" customWidth="1"/>
    <col min="7398" max="7398" width="14.140625" style="14" bestFit="1" customWidth="1"/>
    <col min="7399" max="7399" width="11.140625" style="14" bestFit="1" customWidth="1"/>
    <col min="7400" max="7400" width="17" style="14" bestFit="1" customWidth="1"/>
    <col min="7401" max="7401" width="14.5703125" style="14" bestFit="1" customWidth="1"/>
    <col min="7402" max="7402" width="11.140625" style="14" bestFit="1" customWidth="1"/>
    <col min="7403" max="7403" width="9" style="14"/>
    <col min="7404" max="7404" width="11.140625" style="14" bestFit="1" customWidth="1"/>
    <col min="7405" max="7405" width="14.5703125" style="14" bestFit="1" customWidth="1"/>
    <col min="7406" max="7406" width="11.140625" style="14" bestFit="1" customWidth="1"/>
    <col min="7407" max="7407" width="9" style="14"/>
    <col min="7408" max="7408" width="13.140625" style="14" bestFit="1" customWidth="1"/>
    <col min="7409" max="7409" width="15.140625" style="14" bestFit="1" customWidth="1"/>
    <col min="7410" max="7411" width="14.5703125" style="14" bestFit="1" customWidth="1"/>
    <col min="7412" max="7412" width="14.140625" style="14" bestFit="1" customWidth="1"/>
    <col min="7413" max="7413" width="17" style="14" bestFit="1" customWidth="1"/>
    <col min="7414" max="7414" width="14.140625" style="14" bestFit="1" customWidth="1"/>
    <col min="7415" max="7415" width="11.140625" style="14" bestFit="1" customWidth="1"/>
    <col min="7416" max="7416" width="17" style="14" bestFit="1" customWidth="1"/>
    <col min="7417" max="7417" width="14.5703125" style="14" bestFit="1" customWidth="1"/>
    <col min="7418" max="7418" width="11.140625" style="14" bestFit="1" customWidth="1"/>
    <col min="7419" max="7419" width="9" style="14"/>
    <col min="7420" max="7420" width="9.140625" style="14" customWidth="1"/>
    <col min="7421" max="7421" width="0" style="14" hidden="1" customWidth="1"/>
    <col min="7422" max="7423" width="10.42578125" style="14" bestFit="1" customWidth="1"/>
    <col min="7424" max="7424" width="8.42578125" style="14" bestFit="1" customWidth="1"/>
    <col min="7425" max="7425" width="14.5703125" style="14" customWidth="1"/>
    <col min="7426" max="7426" width="14.140625" style="14" bestFit="1" customWidth="1"/>
    <col min="7427" max="7427" width="10.5703125" style="14" customWidth="1"/>
    <col min="7428" max="7428" width="11.85546875" style="14" customWidth="1"/>
    <col min="7429" max="7429" width="15.42578125" style="14" bestFit="1" customWidth="1"/>
    <col min="7430" max="7430" width="15.140625" style="14" bestFit="1" customWidth="1"/>
    <col min="7431" max="7431" width="11.42578125" style="14" bestFit="1" customWidth="1"/>
    <col min="7432" max="7432" width="9.42578125" style="14" bestFit="1" customWidth="1"/>
    <col min="7433" max="7433" width="13.5703125" style="14" customWidth="1"/>
    <col min="7434" max="7435" width="8.42578125" style="14" bestFit="1" customWidth="1"/>
    <col min="7436" max="7436" width="10.42578125" style="14" bestFit="1" customWidth="1"/>
    <col min="7437" max="7437" width="14.140625" style="14" customWidth="1"/>
    <col min="7438" max="7438" width="9" style="14"/>
    <col min="7439" max="7439" width="14.140625" style="14" bestFit="1" customWidth="1"/>
    <col min="7440" max="7499" width="9" style="14"/>
    <col min="7500" max="7500" width="11.140625" style="14" bestFit="1" customWidth="1"/>
    <col min="7501" max="7501" width="14.5703125" style="14" bestFit="1" customWidth="1"/>
    <col min="7502" max="7502" width="11.140625" style="14" bestFit="1" customWidth="1"/>
    <col min="7503" max="7503" width="9" style="14"/>
    <col min="7504" max="7504" width="13.140625" style="14" bestFit="1" customWidth="1"/>
    <col min="7505" max="7505" width="15.140625" style="14" bestFit="1" customWidth="1"/>
    <col min="7506" max="7507" width="14.5703125" style="14" bestFit="1" customWidth="1"/>
    <col min="7508" max="7508" width="14.140625" style="14" bestFit="1" customWidth="1"/>
    <col min="7509" max="7509" width="17" style="14" bestFit="1" customWidth="1"/>
    <col min="7510" max="7510" width="14.140625" style="14" bestFit="1" customWidth="1"/>
    <col min="7511" max="7511" width="11.140625" style="14" bestFit="1" customWidth="1"/>
    <col min="7512" max="7512" width="17" style="14" bestFit="1" customWidth="1"/>
    <col min="7513" max="7513" width="14.5703125" style="14" bestFit="1" customWidth="1"/>
    <col min="7514" max="7514" width="11.140625" style="14" bestFit="1" customWidth="1"/>
    <col min="7515" max="7515" width="9" style="14"/>
    <col min="7516" max="7516" width="11.140625" style="14" bestFit="1" customWidth="1"/>
    <col min="7517" max="7517" width="14.5703125" style="14" bestFit="1" customWidth="1"/>
    <col min="7518" max="7518" width="11.140625" style="14" bestFit="1" customWidth="1"/>
    <col min="7519" max="7519" width="9" style="14"/>
    <col min="7520" max="7520" width="13.140625" style="14" bestFit="1" customWidth="1"/>
    <col min="7521" max="7521" width="15.140625" style="14" bestFit="1" customWidth="1"/>
    <col min="7522" max="7523" width="14.5703125" style="14" bestFit="1" customWidth="1"/>
    <col min="7524" max="7524" width="14.140625" style="14" bestFit="1" customWidth="1"/>
    <col min="7525" max="7525" width="17" style="14" bestFit="1" customWidth="1"/>
    <col min="7526" max="7526" width="14.140625" style="14" bestFit="1" customWidth="1"/>
    <col min="7527" max="7527" width="11.140625" style="14" bestFit="1" customWidth="1"/>
    <col min="7528" max="7528" width="17" style="14" bestFit="1" customWidth="1"/>
    <col min="7529" max="7529" width="14.5703125" style="14" bestFit="1" customWidth="1"/>
    <col min="7530" max="7530" width="11.140625" style="14" bestFit="1" customWidth="1"/>
    <col min="7531" max="7531" width="9" style="14"/>
    <col min="7532" max="7532" width="11.140625" style="14" bestFit="1" customWidth="1"/>
    <col min="7533" max="7533" width="14.5703125" style="14" bestFit="1" customWidth="1"/>
    <col min="7534" max="7534" width="11.140625" style="14" bestFit="1" customWidth="1"/>
    <col min="7535" max="7535" width="9" style="14"/>
    <col min="7536" max="7536" width="13.140625" style="14" bestFit="1" customWidth="1"/>
    <col min="7537" max="7537" width="15.140625" style="14" bestFit="1" customWidth="1"/>
    <col min="7538" max="7539" width="14.5703125" style="14" bestFit="1" customWidth="1"/>
    <col min="7540" max="7540" width="14.140625" style="14" bestFit="1" customWidth="1"/>
    <col min="7541" max="7541" width="17" style="14" bestFit="1" customWidth="1"/>
    <col min="7542" max="7542" width="14.140625" style="14" bestFit="1" customWidth="1"/>
    <col min="7543" max="7543" width="11.140625" style="14" bestFit="1" customWidth="1"/>
    <col min="7544" max="7544" width="17" style="14" bestFit="1" customWidth="1"/>
    <col min="7545" max="7545" width="14.5703125" style="14" bestFit="1" customWidth="1"/>
    <col min="7546" max="7546" width="11.140625" style="14" bestFit="1" customWidth="1"/>
    <col min="7547" max="7547" width="9" style="14"/>
    <col min="7548" max="7548" width="11.140625" style="14" bestFit="1" customWidth="1"/>
    <col min="7549" max="7549" width="14.5703125" style="14" bestFit="1" customWidth="1"/>
    <col min="7550" max="7550" width="11.140625" style="14" bestFit="1" customWidth="1"/>
    <col min="7551" max="7551" width="9" style="14"/>
    <col min="7552" max="7552" width="13.140625" style="14" bestFit="1" customWidth="1"/>
    <col min="7553" max="7553" width="15.140625" style="14" bestFit="1" customWidth="1"/>
    <col min="7554" max="7555" width="14.5703125" style="14" bestFit="1" customWidth="1"/>
    <col min="7556" max="7556" width="14.140625" style="14" bestFit="1" customWidth="1"/>
    <col min="7557" max="7557" width="17" style="14" bestFit="1" customWidth="1"/>
    <col min="7558" max="7558" width="14.140625" style="14" bestFit="1" customWidth="1"/>
    <col min="7559" max="7559" width="11.140625" style="14" bestFit="1" customWidth="1"/>
    <col min="7560" max="7560" width="17" style="14" bestFit="1" customWidth="1"/>
    <col min="7561" max="7561" width="14.5703125" style="14" bestFit="1" customWidth="1"/>
    <col min="7562" max="7562" width="11.140625" style="14" bestFit="1" customWidth="1"/>
    <col min="7563" max="7563" width="9" style="14"/>
    <col min="7564" max="7564" width="11.140625" style="14" bestFit="1" customWidth="1"/>
    <col min="7565" max="7565" width="14.5703125" style="14" bestFit="1" customWidth="1"/>
    <col min="7566" max="7566" width="11.140625" style="14" bestFit="1" customWidth="1"/>
    <col min="7567" max="7567" width="9" style="14"/>
    <col min="7568" max="7568" width="13.140625" style="14" bestFit="1" customWidth="1"/>
    <col min="7569" max="7569" width="15.140625" style="14" bestFit="1" customWidth="1"/>
    <col min="7570" max="7571" width="14.5703125" style="14" bestFit="1" customWidth="1"/>
    <col min="7572" max="7572" width="14.140625" style="14" bestFit="1" customWidth="1"/>
    <col min="7573" max="7573" width="17" style="14" bestFit="1" customWidth="1"/>
    <col min="7574" max="7574" width="14.140625" style="14" bestFit="1" customWidth="1"/>
    <col min="7575" max="7575" width="11.140625" style="14" bestFit="1" customWidth="1"/>
    <col min="7576" max="7576" width="17" style="14" bestFit="1" customWidth="1"/>
    <col min="7577" max="7577" width="14.5703125" style="14" bestFit="1" customWidth="1"/>
    <col min="7578" max="7578" width="11.140625" style="14" bestFit="1" customWidth="1"/>
    <col min="7579" max="7579" width="9" style="14"/>
    <col min="7580" max="7580" width="11.140625" style="14" bestFit="1" customWidth="1"/>
    <col min="7581" max="7581" width="14.5703125" style="14" bestFit="1" customWidth="1"/>
    <col min="7582" max="7582" width="11.140625" style="14" bestFit="1" customWidth="1"/>
    <col min="7583" max="7583" width="9" style="14"/>
    <col min="7584" max="7584" width="13.140625" style="14" bestFit="1" customWidth="1"/>
    <col min="7585" max="7585" width="15.140625" style="14" bestFit="1" customWidth="1"/>
    <col min="7586" max="7587" width="14.5703125" style="14" bestFit="1" customWidth="1"/>
    <col min="7588" max="7588" width="14.140625" style="14" bestFit="1" customWidth="1"/>
    <col min="7589" max="7589" width="17" style="14" bestFit="1" customWidth="1"/>
    <col min="7590" max="7590" width="14.140625" style="14" bestFit="1" customWidth="1"/>
    <col min="7591" max="7591" width="11.140625" style="14" bestFit="1" customWidth="1"/>
    <col min="7592" max="7592" width="17" style="14" bestFit="1" customWidth="1"/>
    <col min="7593" max="7593" width="14.5703125" style="14" bestFit="1" customWidth="1"/>
    <col min="7594" max="7594" width="11.140625" style="14" bestFit="1" customWidth="1"/>
    <col min="7595" max="7595" width="9" style="14"/>
    <col min="7596" max="7596" width="11.140625" style="14" bestFit="1" customWidth="1"/>
    <col min="7597" max="7597" width="14.5703125" style="14" bestFit="1" customWidth="1"/>
    <col min="7598" max="7598" width="11.140625" style="14" bestFit="1" customWidth="1"/>
    <col min="7599" max="7599" width="9" style="14"/>
    <col min="7600" max="7600" width="13.140625" style="14" bestFit="1" customWidth="1"/>
    <col min="7601" max="7601" width="15.140625" style="14" bestFit="1" customWidth="1"/>
    <col min="7602" max="7603" width="14.5703125" style="14" bestFit="1" customWidth="1"/>
    <col min="7604" max="7604" width="14.140625" style="14" bestFit="1" customWidth="1"/>
    <col min="7605" max="7605" width="17" style="14" bestFit="1" customWidth="1"/>
    <col min="7606" max="7606" width="14.140625" style="14" bestFit="1" customWidth="1"/>
    <col min="7607" max="7607" width="11.140625" style="14" bestFit="1" customWidth="1"/>
    <col min="7608" max="7608" width="17" style="14" bestFit="1" customWidth="1"/>
    <col min="7609" max="7609" width="14.5703125" style="14" bestFit="1" customWidth="1"/>
    <col min="7610" max="7610" width="11.140625" style="14" bestFit="1" customWidth="1"/>
    <col min="7611" max="7611" width="9" style="14"/>
    <col min="7612" max="7612" width="11.140625" style="14" bestFit="1" customWidth="1"/>
    <col min="7613" max="7613" width="14.5703125" style="14" bestFit="1" customWidth="1"/>
    <col min="7614" max="7614" width="11.140625" style="14" bestFit="1" customWidth="1"/>
    <col min="7615" max="7615" width="9" style="14"/>
    <col min="7616" max="7616" width="13.140625" style="14" bestFit="1" customWidth="1"/>
    <col min="7617" max="7617" width="15.140625" style="14" bestFit="1" customWidth="1"/>
    <col min="7618" max="7619" width="14.5703125" style="14" bestFit="1" customWidth="1"/>
    <col min="7620" max="7620" width="14.140625" style="14" bestFit="1" customWidth="1"/>
    <col min="7621" max="7621" width="17" style="14" bestFit="1" customWidth="1"/>
    <col min="7622" max="7622" width="14.140625" style="14" bestFit="1" customWidth="1"/>
    <col min="7623" max="7623" width="11.140625" style="14" bestFit="1" customWidth="1"/>
    <col min="7624" max="7624" width="17" style="14" bestFit="1" customWidth="1"/>
    <col min="7625" max="7625" width="14.5703125" style="14" bestFit="1" customWidth="1"/>
    <col min="7626" max="7626" width="11.140625" style="14" bestFit="1" customWidth="1"/>
    <col min="7627" max="7627" width="9" style="14"/>
    <col min="7628" max="7628" width="11.140625" style="14" bestFit="1" customWidth="1"/>
    <col min="7629" max="7629" width="14.5703125" style="14" bestFit="1" customWidth="1"/>
    <col min="7630" max="7630" width="11.140625" style="14" bestFit="1" customWidth="1"/>
    <col min="7631" max="7631" width="9" style="14"/>
    <col min="7632" max="7632" width="13.140625" style="14" bestFit="1" customWidth="1"/>
    <col min="7633" max="7633" width="15.140625" style="14" bestFit="1" customWidth="1"/>
    <col min="7634" max="7635" width="14.5703125" style="14" bestFit="1" customWidth="1"/>
    <col min="7636" max="7636" width="14.140625" style="14" bestFit="1" customWidth="1"/>
    <col min="7637" max="7637" width="17" style="14" bestFit="1" customWidth="1"/>
    <col min="7638" max="7638" width="14.140625" style="14" bestFit="1" customWidth="1"/>
    <col min="7639" max="7639" width="11.140625" style="14" bestFit="1" customWidth="1"/>
    <col min="7640" max="7640" width="17" style="14" bestFit="1" customWidth="1"/>
    <col min="7641" max="7641" width="14.5703125" style="14" bestFit="1" customWidth="1"/>
    <col min="7642" max="7642" width="11.140625" style="14" bestFit="1" customWidth="1"/>
    <col min="7643" max="7643" width="9" style="14"/>
    <col min="7644" max="7644" width="11.140625" style="14" bestFit="1" customWidth="1"/>
    <col min="7645" max="7645" width="14.5703125" style="14" bestFit="1" customWidth="1"/>
    <col min="7646" max="7646" width="11.140625" style="14" bestFit="1" customWidth="1"/>
    <col min="7647" max="7647" width="9" style="14"/>
    <col min="7648" max="7648" width="13.140625" style="14" bestFit="1" customWidth="1"/>
    <col min="7649" max="7649" width="15.140625" style="14" bestFit="1" customWidth="1"/>
    <col min="7650" max="7651" width="14.5703125" style="14" bestFit="1" customWidth="1"/>
    <col min="7652" max="7652" width="14.140625" style="14" bestFit="1" customWidth="1"/>
    <col min="7653" max="7653" width="17" style="14" bestFit="1" customWidth="1"/>
    <col min="7654" max="7654" width="14.140625" style="14" bestFit="1" customWidth="1"/>
    <col min="7655" max="7655" width="11.140625" style="14" bestFit="1" customWidth="1"/>
    <col min="7656" max="7656" width="17" style="14" bestFit="1" customWidth="1"/>
    <col min="7657" max="7657" width="14.5703125" style="14" bestFit="1" customWidth="1"/>
    <col min="7658" max="7658" width="11.140625" style="14" bestFit="1" customWidth="1"/>
    <col min="7659" max="7659" width="9" style="14"/>
    <col min="7660" max="7660" width="11.140625" style="14" bestFit="1" customWidth="1"/>
    <col min="7661" max="7661" width="14.5703125" style="14" bestFit="1" customWidth="1"/>
    <col min="7662" max="7662" width="11.140625" style="14" bestFit="1" customWidth="1"/>
    <col min="7663" max="7663" width="9" style="14"/>
    <col min="7664" max="7664" width="13.140625" style="14" bestFit="1" customWidth="1"/>
    <col min="7665" max="7665" width="15.140625" style="14" bestFit="1" customWidth="1"/>
    <col min="7666" max="7667" width="14.5703125" style="14" bestFit="1" customWidth="1"/>
    <col min="7668" max="7668" width="14.140625" style="14" bestFit="1" customWidth="1"/>
    <col min="7669" max="7669" width="17" style="14" bestFit="1" customWidth="1"/>
    <col min="7670" max="7670" width="14.140625" style="14" bestFit="1" customWidth="1"/>
    <col min="7671" max="7671" width="11.140625" style="14" bestFit="1" customWidth="1"/>
    <col min="7672" max="7672" width="17" style="14" bestFit="1" customWidth="1"/>
    <col min="7673" max="7673" width="14.5703125" style="14" bestFit="1" customWidth="1"/>
    <col min="7674" max="7674" width="11.140625" style="14" bestFit="1" customWidth="1"/>
    <col min="7675" max="7675" width="9" style="14"/>
    <col min="7676" max="7676" width="9.140625" style="14" customWidth="1"/>
    <col min="7677" max="7677" width="0" style="14" hidden="1" customWidth="1"/>
    <col min="7678" max="7679" width="10.42578125" style="14" bestFit="1" customWidth="1"/>
    <col min="7680" max="7680" width="8.42578125" style="14" bestFit="1" customWidth="1"/>
    <col min="7681" max="7681" width="14.5703125" style="14" customWidth="1"/>
    <col min="7682" max="7682" width="14.140625" style="14" bestFit="1" customWidth="1"/>
    <col min="7683" max="7683" width="10.5703125" style="14" customWidth="1"/>
    <col min="7684" max="7684" width="11.85546875" style="14" customWidth="1"/>
    <col min="7685" max="7685" width="15.42578125" style="14" bestFit="1" customWidth="1"/>
    <col min="7686" max="7686" width="15.140625" style="14" bestFit="1" customWidth="1"/>
    <col min="7687" max="7687" width="11.42578125" style="14" bestFit="1" customWidth="1"/>
    <col min="7688" max="7688" width="9.42578125" style="14" bestFit="1" customWidth="1"/>
    <col min="7689" max="7689" width="13.5703125" style="14" customWidth="1"/>
    <col min="7690" max="7691" width="8.42578125" style="14" bestFit="1" customWidth="1"/>
    <col min="7692" max="7692" width="10.42578125" style="14" bestFit="1" customWidth="1"/>
    <col min="7693" max="7693" width="14.140625" style="14" customWidth="1"/>
    <col min="7694" max="7694" width="9" style="14"/>
    <col min="7695" max="7695" width="14.140625" style="14" bestFit="1" customWidth="1"/>
    <col min="7696" max="7755" width="9" style="14"/>
    <col min="7756" max="7756" width="11.140625" style="14" bestFit="1" customWidth="1"/>
    <col min="7757" max="7757" width="14.5703125" style="14" bestFit="1" customWidth="1"/>
    <col min="7758" max="7758" width="11.140625" style="14" bestFit="1" customWidth="1"/>
    <col min="7759" max="7759" width="9" style="14"/>
    <col min="7760" max="7760" width="13.140625" style="14" bestFit="1" customWidth="1"/>
    <col min="7761" max="7761" width="15.140625" style="14" bestFit="1" customWidth="1"/>
    <col min="7762" max="7763" width="14.5703125" style="14" bestFit="1" customWidth="1"/>
    <col min="7764" max="7764" width="14.140625" style="14" bestFit="1" customWidth="1"/>
    <col min="7765" max="7765" width="17" style="14" bestFit="1" customWidth="1"/>
    <col min="7766" max="7766" width="14.140625" style="14" bestFit="1" customWidth="1"/>
    <col min="7767" max="7767" width="11.140625" style="14" bestFit="1" customWidth="1"/>
    <col min="7768" max="7768" width="17" style="14" bestFit="1" customWidth="1"/>
    <col min="7769" max="7769" width="14.5703125" style="14" bestFit="1" customWidth="1"/>
    <col min="7770" max="7770" width="11.140625" style="14" bestFit="1" customWidth="1"/>
    <col min="7771" max="7771" width="9" style="14"/>
    <col min="7772" max="7772" width="11.140625" style="14" bestFit="1" customWidth="1"/>
    <col min="7773" max="7773" width="14.5703125" style="14" bestFit="1" customWidth="1"/>
    <col min="7774" max="7774" width="11.140625" style="14" bestFit="1" customWidth="1"/>
    <col min="7775" max="7775" width="9" style="14"/>
    <col min="7776" max="7776" width="13.140625" style="14" bestFit="1" customWidth="1"/>
    <col min="7777" max="7777" width="15.140625" style="14" bestFit="1" customWidth="1"/>
    <col min="7778" max="7779" width="14.5703125" style="14" bestFit="1" customWidth="1"/>
    <col min="7780" max="7780" width="14.140625" style="14" bestFit="1" customWidth="1"/>
    <col min="7781" max="7781" width="17" style="14" bestFit="1" customWidth="1"/>
    <col min="7782" max="7782" width="14.140625" style="14" bestFit="1" customWidth="1"/>
    <col min="7783" max="7783" width="11.140625" style="14" bestFit="1" customWidth="1"/>
    <col min="7784" max="7784" width="17" style="14" bestFit="1" customWidth="1"/>
    <col min="7785" max="7785" width="14.5703125" style="14" bestFit="1" customWidth="1"/>
    <col min="7786" max="7786" width="11.140625" style="14" bestFit="1" customWidth="1"/>
    <col min="7787" max="7787" width="9" style="14"/>
    <col min="7788" max="7788" width="11.140625" style="14" bestFit="1" customWidth="1"/>
    <col min="7789" max="7789" width="14.5703125" style="14" bestFit="1" customWidth="1"/>
    <col min="7790" max="7790" width="11.140625" style="14" bestFit="1" customWidth="1"/>
    <col min="7791" max="7791" width="9" style="14"/>
    <col min="7792" max="7792" width="13.140625" style="14" bestFit="1" customWidth="1"/>
    <col min="7793" max="7793" width="15.140625" style="14" bestFit="1" customWidth="1"/>
    <col min="7794" max="7795" width="14.5703125" style="14" bestFit="1" customWidth="1"/>
    <col min="7796" max="7796" width="14.140625" style="14" bestFit="1" customWidth="1"/>
    <col min="7797" max="7797" width="17" style="14" bestFit="1" customWidth="1"/>
    <col min="7798" max="7798" width="14.140625" style="14" bestFit="1" customWidth="1"/>
    <col min="7799" max="7799" width="11.140625" style="14" bestFit="1" customWidth="1"/>
    <col min="7800" max="7800" width="17" style="14" bestFit="1" customWidth="1"/>
    <col min="7801" max="7801" width="14.5703125" style="14" bestFit="1" customWidth="1"/>
    <col min="7802" max="7802" width="11.140625" style="14" bestFit="1" customWidth="1"/>
    <col min="7803" max="7803" width="9" style="14"/>
    <col min="7804" max="7804" width="11.140625" style="14" bestFit="1" customWidth="1"/>
    <col min="7805" max="7805" width="14.5703125" style="14" bestFit="1" customWidth="1"/>
    <col min="7806" max="7806" width="11.140625" style="14" bestFit="1" customWidth="1"/>
    <col min="7807" max="7807" width="9" style="14"/>
    <col min="7808" max="7808" width="13.140625" style="14" bestFit="1" customWidth="1"/>
    <col min="7809" max="7809" width="15.140625" style="14" bestFit="1" customWidth="1"/>
    <col min="7810" max="7811" width="14.5703125" style="14" bestFit="1" customWidth="1"/>
    <col min="7812" max="7812" width="14.140625" style="14" bestFit="1" customWidth="1"/>
    <col min="7813" max="7813" width="17" style="14" bestFit="1" customWidth="1"/>
    <col min="7814" max="7814" width="14.140625" style="14" bestFit="1" customWidth="1"/>
    <col min="7815" max="7815" width="11.140625" style="14" bestFit="1" customWidth="1"/>
    <col min="7816" max="7816" width="17" style="14" bestFit="1" customWidth="1"/>
    <col min="7817" max="7817" width="14.5703125" style="14" bestFit="1" customWidth="1"/>
    <col min="7818" max="7818" width="11.140625" style="14" bestFit="1" customWidth="1"/>
    <col min="7819" max="7819" width="9" style="14"/>
    <col min="7820" max="7820" width="11.140625" style="14" bestFit="1" customWidth="1"/>
    <col min="7821" max="7821" width="14.5703125" style="14" bestFit="1" customWidth="1"/>
    <col min="7822" max="7822" width="11.140625" style="14" bestFit="1" customWidth="1"/>
    <col min="7823" max="7823" width="9" style="14"/>
    <col min="7824" max="7824" width="13.140625" style="14" bestFit="1" customWidth="1"/>
    <col min="7825" max="7825" width="15.140625" style="14" bestFit="1" customWidth="1"/>
    <col min="7826" max="7827" width="14.5703125" style="14" bestFit="1" customWidth="1"/>
    <col min="7828" max="7828" width="14.140625" style="14" bestFit="1" customWidth="1"/>
    <col min="7829" max="7829" width="17" style="14" bestFit="1" customWidth="1"/>
    <col min="7830" max="7830" width="14.140625" style="14" bestFit="1" customWidth="1"/>
    <col min="7831" max="7831" width="11.140625" style="14" bestFit="1" customWidth="1"/>
    <col min="7832" max="7832" width="17" style="14" bestFit="1" customWidth="1"/>
    <col min="7833" max="7833" width="14.5703125" style="14" bestFit="1" customWidth="1"/>
    <col min="7834" max="7834" width="11.140625" style="14" bestFit="1" customWidth="1"/>
    <col min="7835" max="7835" width="9" style="14"/>
    <col min="7836" max="7836" width="11.140625" style="14" bestFit="1" customWidth="1"/>
    <col min="7837" max="7837" width="14.5703125" style="14" bestFit="1" customWidth="1"/>
    <col min="7838" max="7838" width="11.140625" style="14" bestFit="1" customWidth="1"/>
    <col min="7839" max="7839" width="9" style="14"/>
    <col min="7840" max="7840" width="13.140625" style="14" bestFit="1" customWidth="1"/>
    <col min="7841" max="7841" width="15.140625" style="14" bestFit="1" customWidth="1"/>
    <col min="7842" max="7843" width="14.5703125" style="14" bestFit="1" customWidth="1"/>
    <col min="7844" max="7844" width="14.140625" style="14" bestFit="1" customWidth="1"/>
    <col min="7845" max="7845" width="17" style="14" bestFit="1" customWidth="1"/>
    <col min="7846" max="7846" width="14.140625" style="14" bestFit="1" customWidth="1"/>
    <col min="7847" max="7847" width="11.140625" style="14" bestFit="1" customWidth="1"/>
    <col min="7848" max="7848" width="17" style="14" bestFit="1" customWidth="1"/>
    <col min="7849" max="7849" width="14.5703125" style="14" bestFit="1" customWidth="1"/>
    <col min="7850" max="7850" width="11.140625" style="14" bestFit="1" customWidth="1"/>
    <col min="7851" max="7851" width="9" style="14"/>
    <col min="7852" max="7852" width="11.140625" style="14" bestFit="1" customWidth="1"/>
    <col min="7853" max="7853" width="14.5703125" style="14" bestFit="1" customWidth="1"/>
    <col min="7854" max="7854" width="11.140625" style="14" bestFit="1" customWidth="1"/>
    <col min="7855" max="7855" width="9" style="14"/>
    <col min="7856" max="7856" width="13.140625" style="14" bestFit="1" customWidth="1"/>
    <col min="7857" max="7857" width="15.140625" style="14" bestFit="1" customWidth="1"/>
    <col min="7858" max="7859" width="14.5703125" style="14" bestFit="1" customWidth="1"/>
    <col min="7860" max="7860" width="14.140625" style="14" bestFit="1" customWidth="1"/>
    <col min="7861" max="7861" width="17" style="14" bestFit="1" customWidth="1"/>
    <col min="7862" max="7862" width="14.140625" style="14" bestFit="1" customWidth="1"/>
    <col min="7863" max="7863" width="11.140625" style="14" bestFit="1" customWidth="1"/>
    <col min="7864" max="7864" width="17" style="14" bestFit="1" customWidth="1"/>
    <col min="7865" max="7865" width="14.5703125" style="14" bestFit="1" customWidth="1"/>
    <col min="7866" max="7866" width="11.140625" style="14" bestFit="1" customWidth="1"/>
    <col min="7867" max="7867" width="9" style="14"/>
    <col min="7868" max="7868" width="11.140625" style="14" bestFit="1" customWidth="1"/>
    <col min="7869" max="7869" width="14.5703125" style="14" bestFit="1" customWidth="1"/>
    <col min="7870" max="7870" width="11.140625" style="14" bestFit="1" customWidth="1"/>
    <col min="7871" max="7871" width="9" style="14"/>
    <col min="7872" max="7872" width="13.140625" style="14" bestFit="1" customWidth="1"/>
    <col min="7873" max="7873" width="15.140625" style="14" bestFit="1" customWidth="1"/>
    <col min="7874" max="7875" width="14.5703125" style="14" bestFit="1" customWidth="1"/>
    <col min="7876" max="7876" width="14.140625" style="14" bestFit="1" customWidth="1"/>
    <col min="7877" max="7877" width="17" style="14" bestFit="1" customWidth="1"/>
    <col min="7878" max="7878" width="14.140625" style="14" bestFit="1" customWidth="1"/>
    <col min="7879" max="7879" width="11.140625" style="14" bestFit="1" customWidth="1"/>
    <col min="7880" max="7880" width="17" style="14" bestFit="1" customWidth="1"/>
    <col min="7881" max="7881" width="14.5703125" style="14" bestFit="1" customWidth="1"/>
    <col min="7882" max="7882" width="11.140625" style="14" bestFit="1" customWidth="1"/>
    <col min="7883" max="7883" width="9" style="14"/>
    <col min="7884" max="7884" width="11.140625" style="14" bestFit="1" customWidth="1"/>
    <col min="7885" max="7885" width="14.5703125" style="14" bestFit="1" customWidth="1"/>
    <col min="7886" max="7886" width="11.140625" style="14" bestFit="1" customWidth="1"/>
    <col min="7887" max="7887" width="9" style="14"/>
    <col min="7888" max="7888" width="13.140625" style="14" bestFit="1" customWidth="1"/>
    <col min="7889" max="7889" width="15.140625" style="14" bestFit="1" customWidth="1"/>
    <col min="7890" max="7891" width="14.5703125" style="14" bestFit="1" customWidth="1"/>
    <col min="7892" max="7892" width="14.140625" style="14" bestFit="1" customWidth="1"/>
    <col min="7893" max="7893" width="17" style="14" bestFit="1" customWidth="1"/>
    <col min="7894" max="7894" width="14.140625" style="14" bestFit="1" customWidth="1"/>
    <col min="7895" max="7895" width="11.140625" style="14" bestFit="1" customWidth="1"/>
    <col min="7896" max="7896" width="17" style="14" bestFit="1" customWidth="1"/>
    <col min="7897" max="7897" width="14.5703125" style="14" bestFit="1" customWidth="1"/>
    <col min="7898" max="7898" width="11.140625" style="14" bestFit="1" customWidth="1"/>
    <col min="7899" max="7899" width="9" style="14"/>
    <col min="7900" max="7900" width="11.140625" style="14" bestFit="1" customWidth="1"/>
    <col min="7901" max="7901" width="14.5703125" style="14" bestFit="1" customWidth="1"/>
    <col min="7902" max="7902" width="11.140625" style="14" bestFit="1" customWidth="1"/>
    <col min="7903" max="7903" width="9" style="14"/>
    <col min="7904" max="7904" width="13.140625" style="14" bestFit="1" customWidth="1"/>
    <col min="7905" max="7905" width="15.140625" style="14" bestFit="1" customWidth="1"/>
    <col min="7906" max="7907" width="14.5703125" style="14" bestFit="1" customWidth="1"/>
    <col min="7908" max="7908" width="14.140625" style="14" bestFit="1" customWidth="1"/>
    <col min="7909" max="7909" width="17" style="14" bestFit="1" customWidth="1"/>
    <col min="7910" max="7910" width="14.140625" style="14" bestFit="1" customWidth="1"/>
    <col min="7911" max="7911" width="11.140625" style="14" bestFit="1" customWidth="1"/>
    <col min="7912" max="7912" width="17" style="14" bestFit="1" customWidth="1"/>
    <col min="7913" max="7913" width="14.5703125" style="14" bestFit="1" customWidth="1"/>
    <col min="7914" max="7914" width="11.140625" style="14" bestFit="1" customWidth="1"/>
    <col min="7915" max="7915" width="9" style="14"/>
    <col min="7916" max="7916" width="11.140625" style="14" bestFit="1" customWidth="1"/>
    <col min="7917" max="7917" width="14.5703125" style="14" bestFit="1" customWidth="1"/>
    <col min="7918" max="7918" width="11.140625" style="14" bestFit="1" customWidth="1"/>
    <col min="7919" max="7919" width="9" style="14"/>
    <col min="7920" max="7920" width="13.140625" style="14" bestFit="1" customWidth="1"/>
    <col min="7921" max="7921" width="15.140625" style="14" bestFit="1" customWidth="1"/>
    <col min="7922" max="7923" width="14.5703125" style="14" bestFit="1" customWidth="1"/>
    <col min="7924" max="7924" width="14.140625" style="14" bestFit="1" customWidth="1"/>
    <col min="7925" max="7925" width="17" style="14" bestFit="1" customWidth="1"/>
    <col min="7926" max="7926" width="14.140625" style="14" bestFit="1" customWidth="1"/>
    <col min="7927" max="7927" width="11.140625" style="14" bestFit="1" customWidth="1"/>
    <col min="7928" max="7928" width="17" style="14" bestFit="1" customWidth="1"/>
    <col min="7929" max="7929" width="14.5703125" style="14" bestFit="1" customWidth="1"/>
    <col min="7930" max="7930" width="11.140625" style="14" bestFit="1" customWidth="1"/>
    <col min="7931" max="7931" width="9" style="14"/>
    <col min="7932" max="7932" width="9.140625" style="14" customWidth="1"/>
    <col min="7933" max="7933" width="0" style="14" hidden="1" customWidth="1"/>
    <col min="7934" max="7935" width="10.42578125" style="14" bestFit="1" customWidth="1"/>
    <col min="7936" max="7936" width="8.42578125" style="14" bestFit="1" customWidth="1"/>
    <col min="7937" max="7937" width="14.5703125" style="14" customWidth="1"/>
    <col min="7938" max="7938" width="14.140625" style="14" bestFit="1" customWidth="1"/>
    <col min="7939" max="7939" width="10.5703125" style="14" customWidth="1"/>
    <col min="7940" max="7940" width="11.85546875" style="14" customWidth="1"/>
    <col min="7941" max="7941" width="15.42578125" style="14" bestFit="1" customWidth="1"/>
    <col min="7942" max="7942" width="15.140625" style="14" bestFit="1" customWidth="1"/>
    <col min="7943" max="7943" width="11.42578125" style="14" bestFit="1" customWidth="1"/>
    <col min="7944" max="7944" width="9.42578125" style="14" bestFit="1" customWidth="1"/>
    <col min="7945" max="7945" width="13.5703125" style="14" customWidth="1"/>
    <col min="7946" max="7947" width="8.42578125" style="14" bestFit="1" customWidth="1"/>
    <col min="7948" max="7948" width="10.42578125" style="14" bestFit="1" customWidth="1"/>
    <col min="7949" max="7949" width="14.140625" style="14" customWidth="1"/>
    <col min="7950" max="7950" width="9" style="14"/>
    <col min="7951" max="7951" width="14.140625" style="14" bestFit="1" customWidth="1"/>
    <col min="7952" max="8011" width="9" style="14"/>
    <col min="8012" max="8012" width="11.140625" style="14" bestFit="1" customWidth="1"/>
    <col min="8013" max="8013" width="14.5703125" style="14" bestFit="1" customWidth="1"/>
    <col min="8014" max="8014" width="11.140625" style="14" bestFit="1" customWidth="1"/>
    <col min="8015" max="8015" width="9" style="14"/>
    <col min="8016" max="8016" width="13.140625" style="14" bestFit="1" customWidth="1"/>
    <col min="8017" max="8017" width="15.140625" style="14" bestFit="1" customWidth="1"/>
    <col min="8018" max="8019" width="14.5703125" style="14" bestFit="1" customWidth="1"/>
    <col min="8020" max="8020" width="14.140625" style="14" bestFit="1" customWidth="1"/>
    <col min="8021" max="8021" width="17" style="14" bestFit="1" customWidth="1"/>
    <col min="8022" max="8022" width="14.140625" style="14" bestFit="1" customWidth="1"/>
    <col min="8023" max="8023" width="11.140625" style="14" bestFit="1" customWidth="1"/>
    <col min="8024" max="8024" width="17" style="14" bestFit="1" customWidth="1"/>
    <col min="8025" max="8025" width="14.5703125" style="14" bestFit="1" customWidth="1"/>
    <col min="8026" max="8026" width="11.140625" style="14" bestFit="1" customWidth="1"/>
    <col min="8027" max="8027" width="9" style="14"/>
    <col min="8028" max="8028" width="11.140625" style="14" bestFit="1" customWidth="1"/>
    <col min="8029" max="8029" width="14.5703125" style="14" bestFit="1" customWidth="1"/>
    <col min="8030" max="8030" width="11.140625" style="14" bestFit="1" customWidth="1"/>
    <col min="8031" max="8031" width="9" style="14"/>
    <col min="8032" max="8032" width="13.140625" style="14" bestFit="1" customWidth="1"/>
    <col min="8033" max="8033" width="15.140625" style="14" bestFit="1" customWidth="1"/>
    <col min="8034" max="8035" width="14.5703125" style="14" bestFit="1" customWidth="1"/>
    <col min="8036" max="8036" width="14.140625" style="14" bestFit="1" customWidth="1"/>
    <col min="8037" max="8037" width="17" style="14" bestFit="1" customWidth="1"/>
    <col min="8038" max="8038" width="14.140625" style="14" bestFit="1" customWidth="1"/>
    <col min="8039" max="8039" width="11.140625" style="14" bestFit="1" customWidth="1"/>
    <col min="8040" max="8040" width="17" style="14" bestFit="1" customWidth="1"/>
    <col min="8041" max="8041" width="14.5703125" style="14" bestFit="1" customWidth="1"/>
    <col min="8042" max="8042" width="11.140625" style="14" bestFit="1" customWidth="1"/>
    <col min="8043" max="8043" width="9" style="14"/>
    <col min="8044" max="8044" width="11.140625" style="14" bestFit="1" customWidth="1"/>
    <col min="8045" max="8045" width="14.5703125" style="14" bestFit="1" customWidth="1"/>
    <col min="8046" max="8046" width="11.140625" style="14" bestFit="1" customWidth="1"/>
    <col min="8047" max="8047" width="9" style="14"/>
    <col min="8048" max="8048" width="13.140625" style="14" bestFit="1" customWidth="1"/>
    <col min="8049" max="8049" width="15.140625" style="14" bestFit="1" customWidth="1"/>
    <col min="8050" max="8051" width="14.5703125" style="14" bestFit="1" customWidth="1"/>
    <col min="8052" max="8052" width="14.140625" style="14" bestFit="1" customWidth="1"/>
    <col min="8053" max="8053" width="17" style="14" bestFit="1" customWidth="1"/>
    <col min="8054" max="8054" width="14.140625" style="14" bestFit="1" customWidth="1"/>
    <col min="8055" max="8055" width="11.140625" style="14" bestFit="1" customWidth="1"/>
    <col min="8056" max="8056" width="17" style="14" bestFit="1" customWidth="1"/>
    <col min="8057" max="8057" width="14.5703125" style="14" bestFit="1" customWidth="1"/>
    <col min="8058" max="8058" width="11.140625" style="14" bestFit="1" customWidth="1"/>
    <col min="8059" max="8059" width="9" style="14"/>
    <col min="8060" max="8060" width="11.140625" style="14" bestFit="1" customWidth="1"/>
    <col min="8061" max="8061" width="14.5703125" style="14" bestFit="1" customWidth="1"/>
    <col min="8062" max="8062" width="11.140625" style="14" bestFit="1" customWidth="1"/>
    <col min="8063" max="8063" width="9" style="14"/>
    <col min="8064" max="8064" width="13.140625" style="14" bestFit="1" customWidth="1"/>
    <col min="8065" max="8065" width="15.140625" style="14" bestFit="1" customWidth="1"/>
    <col min="8066" max="8067" width="14.5703125" style="14" bestFit="1" customWidth="1"/>
    <col min="8068" max="8068" width="14.140625" style="14" bestFit="1" customWidth="1"/>
    <col min="8069" max="8069" width="17" style="14" bestFit="1" customWidth="1"/>
    <col min="8070" max="8070" width="14.140625" style="14" bestFit="1" customWidth="1"/>
    <col min="8071" max="8071" width="11.140625" style="14" bestFit="1" customWidth="1"/>
    <col min="8072" max="8072" width="17" style="14" bestFit="1" customWidth="1"/>
    <col min="8073" max="8073" width="14.5703125" style="14" bestFit="1" customWidth="1"/>
    <col min="8074" max="8074" width="11.140625" style="14" bestFit="1" customWidth="1"/>
    <col min="8075" max="8075" width="9" style="14"/>
    <col min="8076" max="8076" width="11.140625" style="14" bestFit="1" customWidth="1"/>
    <col min="8077" max="8077" width="14.5703125" style="14" bestFit="1" customWidth="1"/>
    <col min="8078" max="8078" width="11.140625" style="14" bestFit="1" customWidth="1"/>
    <col min="8079" max="8079" width="9" style="14"/>
    <col min="8080" max="8080" width="13.140625" style="14" bestFit="1" customWidth="1"/>
    <col min="8081" max="8081" width="15.140625" style="14" bestFit="1" customWidth="1"/>
    <col min="8082" max="8083" width="14.5703125" style="14" bestFit="1" customWidth="1"/>
    <col min="8084" max="8084" width="14.140625" style="14" bestFit="1" customWidth="1"/>
    <col min="8085" max="8085" width="17" style="14" bestFit="1" customWidth="1"/>
    <col min="8086" max="8086" width="14.140625" style="14" bestFit="1" customWidth="1"/>
    <col min="8087" max="8087" width="11.140625" style="14" bestFit="1" customWidth="1"/>
    <col min="8088" max="8088" width="17" style="14" bestFit="1" customWidth="1"/>
    <col min="8089" max="8089" width="14.5703125" style="14" bestFit="1" customWidth="1"/>
    <col min="8090" max="8090" width="11.140625" style="14" bestFit="1" customWidth="1"/>
    <col min="8091" max="8091" width="9" style="14"/>
    <col min="8092" max="8092" width="11.140625" style="14" bestFit="1" customWidth="1"/>
    <col min="8093" max="8093" width="14.5703125" style="14" bestFit="1" customWidth="1"/>
    <col min="8094" max="8094" width="11.140625" style="14" bestFit="1" customWidth="1"/>
    <col min="8095" max="8095" width="9" style="14"/>
    <col min="8096" max="8096" width="13.140625" style="14" bestFit="1" customWidth="1"/>
    <col min="8097" max="8097" width="15.140625" style="14" bestFit="1" customWidth="1"/>
    <col min="8098" max="8099" width="14.5703125" style="14" bestFit="1" customWidth="1"/>
    <col min="8100" max="8100" width="14.140625" style="14" bestFit="1" customWidth="1"/>
    <col min="8101" max="8101" width="17" style="14" bestFit="1" customWidth="1"/>
    <col min="8102" max="8102" width="14.140625" style="14" bestFit="1" customWidth="1"/>
    <col min="8103" max="8103" width="11.140625" style="14" bestFit="1" customWidth="1"/>
    <col min="8104" max="8104" width="17" style="14" bestFit="1" customWidth="1"/>
    <col min="8105" max="8105" width="14.5703125" style="14" bestFit="1" customWidth="1"/>
    <col min="8106" max="8106" width="11.140625" style="14" bestFit="1" customWidth="1"/>
    <col min="8107" max="8107" width="9" style="14"/>
    <col min="8108" max="8108" width="11.140625" style="14" bestFit="1" customWidth="1"/>
    <col min="8109" max="8109" width="14.5703125" style="14" bestFit="1" customWidth="1"/>
    <col min="8110" max="8110" width="11.140625" style="14" bestFit="1" customWidth="1"/>
    <col min="8111" max="8111" width="9" style="14"/>
    <col min="8112" max="8112" width="13.140625" style="14" bestFit="1" customWidth="1"/>
    <col min="8113" max="8113" width="15.140625" style="14" bestFit="1" customWidth="1"/>
    <col min="8114" max="8115" width="14.5703125" style="14" bestFit="1" customWidth="1"/>
    <col min="8116" max="8116" width="14.140625" style="14" bestFit="1" customWidth="1"/>
    <col min="8117" max="8117" width="17" style="14" bestFit="1" customWidth="1"/>
    <col min="8118" max="8118" width="14.140625" style="14" bestFit="1" customWidth="1"/>
    <col min="8119" max="8119" width="11.140625" style="14" bestFit="1" customWidth="1"/>
    <col min="8120" max="8120" width="17" style="14" bestFit="1" customWidth="1"/>
    <col min="8121" max="8121" width="14.5703125" style="14" bestFit="1" customWidth="1"/>
    <col min="8122" max="8122" width="11.140625" style="14" bestFit="1" customWidth="1"/>
    <col min="8123" max="8123" width="9" style="14"/>
    <col min="8124" max="8124" width="11.140625" style="14" bestFit="1" customWidth="1"/>
    <col min="8125" max="8125" width="14.5703125" style="14" bestFit="1" customWidth="1"/>
    <col min="8126" max="8126" width="11.140625" style="14" bestFit="1" customWidth="1"/>
    <col min="8127" max="8127" width="9" style="14"/>
    <col min="8128" max="8128" width="13.140625" style="14" bestFit="1" customWidth="1"/>
    <col min="8129" max="8129" width="15.140625" style="14" bestFit="1" customWidth="1"/>
    <col min="8130" max="8131" width="14.5703125" style="14" bestFit="1" customWidth="1"/>
    <col min="8132" max="8132" width="14.140625" style="14" bestFit="1" customWidth="1"/>
    <col min="8133" max="8133" width="17" style="14" bestFit="1" customWidth="1"/>
    <col min="8134" max="8134" width="14.140625" style="14" bestFit="1" customWidth="1"/>
    <col min="8135" max="8135" width="11.140625" style="14" bestFit="1" customWidth="1"/>
    <col min="8136" max="8136" width="17" style="14" bestFit="1" customWidth="1"/>
    <col min="8137" max="8137" width="14.5703125" style="14" bestFit="1" customWidth="1"/>
    <col min="8138" max="8138" width="11.140625" style="14" bestFit="1" customWidth="1"/>
    <col min="8139" max="8139" width="9" style="14"/>
    <col min="8140" max="8140" width="11.140625" style="14" bestFit="1" customWidth="1"/>
    <col min="8141" max="8141" width="14.5703125" style="14" bestFit="1" customWidth="1"/>
    <col min="8142" max="8142" width="11.140625" style="14" bestFit="1" customWidth="1"/>
    <col min="8143" max="8143" width="9" style="14"/>
    <col min="8144" max="8144" width="13.140625" style="14" bestFit="1" customWidth="1"/>
    <col min="8145" max="8145" width="15.140625" style="14" bestFit="1" customWidth="1"/>
    <col min="8146" max="8147" width="14.5703125" style="14" bestFit="1" customWidth="1"/>
    <col min="8148" max="8148" width="14.140625" style="14" bestFit="1" customWidth="1"/>
    <col min="8149" max="8149" width="17" style="14" bestFit="1" customWidth="1"/>
    <col min="8150" max="8150" width="14.140625" style="14" bestFit="1" customWidth="1"/>
    <col min="8151" max="8151" width="11.140625" style="14" bestFit="1" customWidth="1"/>
    <col min="8152" max="8152" width="17" style="14" bestFit="1" customWidth="1"/>
    <col min="8153" max="8153" width="14.5703125" style="14" bestFit="1" customWidth="1"/>
    <col min="8154" max="8154" width="11.140625" style="14" bestFit="1" customWidth="1"/>
    <col min="8155" max="8155" width="9" style="14"/>
    <col min="8156" max="8156" width="11.140625" style="14" bestFit="1" customWidth="1"/>
    <col min="8157" max="8157" width="14.5703125" style="14" bestFit="1" customWidth="1"/>
    <col min="8158" max="8158" width="11.140625" style="14" bestFit="1" customWidth="1"/>
    <col min="8159" max="8159" width="9" style="14"/>
    <col min="8160" max="8160" width="13.140625" style="14" bestFit="1" customWidth="1"/>
    <col min="8161" max="8161" width="15.140625" style="14" bestFit="1" customWidth="1"/>
    <col min="8162" max="8163" width="14.5703125" style="14" bestFit="1" customWidth="1"/>
    <col min="8164" max="8164" width="14.140625" style="14" bestFit="1" customWidth="1"/>
    <col min="8165" max="8165" width="17" style="14" bestFit="1" customWidth="1"/>
    <col min="8166" max="8166" width="14.140625" style="14" bestFit="1" customWidth="1"/>
    <col min="8167" max="8167" width="11.140625" style="14" bestFit="1" customWidth="1"/>
    <col min="8168" max="8168" width="17" style="14" bestFit="1" customWidth="1"/>
    <col min="8169" max="8169" width="14.5703125" style="14" bestFit="1" customWidth="1"/>
    <col min="8170" max="8170" width="11.140625" style="14" bestFit="1" customWidth="1"/>
    <col min="8171" max="8171" width="9" style="14"/>
    <col min="8172" max="8172" width="11.140625" style="14" bestFit="1" customWidth="1"/>
    <col min="8173" max="8173" width="14.5703125" style="14" bestFit="1" customWidth="1"/>
    <col min="8174" max="8174" width="11.140625" style="14" bestFit="1" customWidth="1"/>
    <col min="8175" max="8175" width="9" style="14"/>
    <col min="8176" max="8176" width="13.140625" style="14" bestFit="1" customWidth="1"/>
    <col min="8177" max="8177" width="15.140625" style="14" bestFit="1" customWidth="1"/>
    <col min="8178" max="8179" width="14.5703125" style="14" bestFit="1" customWidth="1"/>
    <col min="8180" max="8180" width="14.140625" style="14" bestFit="1" customWidth="1"/>
    <col min="8181" max="8181" width="17" style="14" bestFit="1" customWidth="1"/>
    <col min="8182" max="8182" width="14.140625" style="14" bestFit="1" customWidth="1"/>
    <col min="8183" max="8183" width="11.140625" style="14" bestFit="1" customWidth="1"/>
    <col min="8184" max="8184" width="17" style="14" bestFit="1" customWidth="1"/>
    <col min="8185" max="8185" width="14.5703125" style="14" bestFit="1" customWidth="1"/>
    <col min="8186" max="8186" width="11.140625" style="14" bestFit="1" customWidth="1"/>
    <col min="8187" max="8187" width="9" style="14"/>
    <col min="8188" max="8188" width="9.140625" style="14" customWidth="1"/>
    <col min="8189" max="8189" width="0" style="14" hidden="1" customWidth="1"/>
    <col min="8190" max="8191" width="10.42578125" style="14" bestFit="1" customWidth="1"/>
    <col min="8192" max="8192" width="8.42578125" style="14" bestFit="1" customWidth="1"/>
    <col min="8193" max="8193" width="14.5703125" style="14" customWidth="1"/>
    <col min="8194" max="8194" width="14.140625" style="14" bestFit="1" customWidth="1"/>
    <col min="8195" max="8195" width="10.5703125" style="14" customWidth="1"/>
    <col min="8196" max="8196" width="11.85546875" style="14" customWidth="1"/>
    <col min="8197" max="8197" width="15.42578125" style="14" bestFit="1" customWidth="1"/>
    <col min="8198" max="8198" width="15.140625" style="14" bestFit="1" customWidth="1"/>
    <col min="8199" max="8199" width="11.42578125" style="14" bestFit="1" customWidth="1"/>
    <col min="8200" max="8200" width="9.42578125" style="14" bestFit="1" customWidth="1"/>
    <col min="8201" max="8201" width="13.5703125" style="14" customWidth="1"/>
    <col min="8202" max="8203" width="8.42578125" style="14" bestFit="1" customWidth="1"/>
    <col min="8204" max="8204" width="10.42578125" style="14" bestFit="1" customWidth="1"/>
    <col min="8205" max="8205" width="14.140625" style="14" customWidth="1"/>
    <col min="8206" max="8206" width="9" style="14"/>
    <col min="8207" max="8207" width="14.140625" style="14" bestFit="1" customWidth="1"/>
    <col min="8208" max="8267" width="9" style="14"/>
    <col min="8268" max="8268" width="11.140625" style="14" bestFit="1" customWidth="1"/>
    <col min="8269" max="8269" width="14.5703125" style="14" bestFit="1" customWidth="1"/>
    <col min="8270" max="8270" width="11.140625" style="14" bestFit="1" customWidth="1"/>
    <col min="8271" max="8271" width="9" style="14"/>
    <col min="8272" max="8272" width="13.140625" style="14" bestFit="1" customWidth="1"/>
    <col min="8273" max="8273" width="15.140625" style="14" bestFit="1" customWidth="1"/>
    <col min="8274" max="8275" width="14.5703125" style="14" bestFit="1" customWidth="1"/>
    <col min="8276" max="8276" width="14.140625" style="14" bestFit="1" customWidth="1"/>
    <col min="8277" max="8277" width="17" style="14" bestFit="1" customWidth="1"/>
    <col min="8278" max="8278" width="14.140625" style="14" bestFit="1" customWidth="1"/>
    <col min="8279" max="8279" width="11.140625" style="14" bestFit="1" customWidth="1"/>
    <col min="8280" max="8280" width="17" style="14" bestFit="1" customWidth="1"/>
    <col min="8281" max="8281" width="14.5703125" style="14" bestFit="1" customWidth="1"/>
    <col min="8282" max="8282" width="11.140625" style="14" bestFit="1" customWidth="1"/>
    <col min="8283" max="8283" width="9" style="14"/>
    <col min="8284" max="8284" width="11.140625" style="14" bestFit="1" customWidth="1"/>
    <col min="8285" max="8285" width="14.5703125" style="14" bestFit="1" customWidth="1"/>
    <col min="8286" max="8286" width="11.140625" style="14" bestFit="1" customWidth="1"/>
    <col min="8287" max="8287" width="9" style="14"/>
    <col min="8288" max="8288" width="13.140625" style="14" bestFit="1" customWidth="1"/>
    <col min="8289" max="8289" width="15.140625" style="14" bestFit="1" customWidth="1"/>
    <col min="8290" max="8291" width="14.5703125" style="14" bestFit="1" customWidth="1"/>
    <col min="8292" max="8292" width="14.140625" style="14" bestFit="1" customWidth="1"/>
    <col min="8293" max="8293" width="17" style="14" bestFit="1" customWidth="1"/>
    <col min="8294" max="8294" width="14.140625" style="14" bestFit="1" customWidth="1"/>
    <col min="8295" max="8295" width="11.140625" style="14" bestFit="1" customWidth="1"/>
    <col min="8296" max="8296" width="17" style="14" bestFit="1" customWidth="1"/>
    <col min="8297" max="8297" width="14.5703125" style="14" bestFit="1" customWidth="1"/>
    <col min="8298" max="8298" width="11.140625" style="14" bestFit="1" customWidth="1"/>
    <col min="8299" max="8299" width="9" style="14"/>
    <col min="8300" max="8300" width="11.140625" style="14" bestFit="1" customWidth="1"/>
    <col min="8301" max="8301" width="14.5703125" style="14" bestFit="1" customWidth="1"/>
    <col min="8302" max="8302" width="11.140625" style="14" bestFit="1" customWidth="1"/>
    <col min="8303" max="8303" width="9" style="14"/>
    <col min="8304" max="8304" width="13.140625" style="14" bestFit="1" customWidth="1"/>
    <col min="8305" max="8305" width="15.140625" style="14" bestFit="1" customWidth="1"/>
    <col min="8306" max="8307" width="14.5703125" style="14" bestFit="1" customWidth="1"/>
    <col min="8308" max="8308" width="14.140625" style="14" bestFit="1" customWidth="1"/>
    <col min="8309" max="8309" width="17" style="14" bestFit="1" customWidth="1"/>
    <col min="8310" max="8310" width="14.140625" style="14" bestFit="1" customWidth="1"/>
    <col min="8311" max="8311" width="11.140625" style="14" bestFit="1" customWidth="1"/>
    <col min="8312" max="8312" width="17" style="14" bestFit="1" customWidth="1"/>
    <col min="8313" max="8313" width="14.5703125" style="14" bestFit="1" customWidth="1"/>
    <col min="8314" max="8314" width="11.140625" style="14" bestFit="1" customWidth="1"/>
    <col min="8315" max="8315" width="9" style="14"/>
    <col min="8316" max="8316" width="11.140625" style="14" bestFit="1" customWidth="1"/>
    <col min="8317" max="8317" width="14.5703125" style="14" bestFit="1" customWidth="1"/>
    <col min="8318" max="8318" width="11.140625" style="14" bestFit="1" customWidth="1"/>
    <col min="8319" max="8319" width="9" style="14"/>
    <col min="8320" max="8320" width="13.140625" style="14" bestFit="1" customWidth="1"/>
    <col min="8321" max="8321" width="15.140625" style="14" bestFit="1" customWidth="1"/>
    <col min="8322" max="8323" width="14.5703125" style="14" bestFit="1" customWidth="1"/>
    <col min="8324" max="8324" width="14.140625" style="14" bestFit="1" customWidth="1"/>
    <col min="8325" max="8325" width="17" style="14" bestFit="1" customWidth="1"/>
    <col min="8326" max="8326" width="14.140625" style="14" bestFit="1" customWidth="1"/>
    <col min="8327" max="8327" width="11.140625" style="14" bestFit="1" customWidth="1"/>
    <col min="8328" max="8328" width="17" style="14" bestFit="1" customWidth="1"/>
    <col min="8329" max="8329" width="14.5703125" style="14" bestFit="1" customWidth="1"/>
    <col min="8330" max="8330" width="11.140625" style="14" bestFit="1" customWidth="1"/>
    <col min="8331" max="8331" width="9" style="14"/>
    <col min="8332" max="8332" width="11.140625" style="14" bestFit="1" customWidth="1"/>
    <col min="8333" max="8333" width="14.5703125" style="14" bestFit="1" customWidth="1"/>
    <col min="8334" max="8334" width="11.140625" style="14" bestFit="1" customWidth="1"/>
    <col min="8335" max="8335" width="9" style="14"/>
    <col min="8336" max="8336" width="13.140625" style="14" bestFit="1" customWidth="1"/>
    <col min="8337" max="8337" width="15.140625" style="14" bestFit="1" customWidth="1"/>
    <col min="8338" max="8339" width="14.5703125" style="14" bestFit="1" customWidth="1"/>
    <col min="8340" max="8340" width="14.140625" style="14" bestFit="1" customWidth="1"/>
    <col min="8341" max="8341" width="17" style="14" bestFit="1" customWidth="1"/>
    <col min="8342" max="8342" width="14.140625" style="14" bestFit="1" customWidth="1"/>
    <col min="8343" max="8343" width="11.140625" style="14" bestFit="1" customWidth="1"/>
    <col min="8344" max="8344" width="17" style="14" bestFit="1" customWidth="1"/>
    <col min="8345" max="8345" width="14.5703125" style="14" bestFit="1" customWidth="1"/>
    <col min="8346" max="8346" width="11.140625" style="14" bestFit="1" customWidth="1"/>
    <col min="8347" max="8347" width="9" style="14"/>
    <col min="8348" max="8348" width="11.140625" style="14" bestFit="1" customWidth="1"/>
    <col min="8349" max="8349" width="14.5703125" style="14" bestFit="1" customWidth="1"/>
    <col min="8350" max="8350" width="11.140625" style="14" bestFit="1" customWidth="1"/>
    <col min="8351" max="8351" width="9" style="14"/>
    <col min="8352" max="8352" width="13.140625" style="14" bestFit="1" customWidth="1"/>
    <col min="8353" max="8353" width="15.140625" style="14" bestFit="1" customWidth="1"/>
    <col min="8354" max="8355" width="14.5703125" style="14" bestFit="1" customWidth="1"/>
    <col min="8356" max="8356" width="14.140625" style="14" bestFit="1" customWidth="1"/>
    <col min="8357" max="8357" width="17" style="14" bestFit="1" customWidth="1"/>
    <col min="8358" max="8358" width="14.140625" style="14" bestFit="1" customWidth="1"/>
    <col min="8359" max="8359" width="11.140625" style="14" bestFit="1" customWidth="1"/>
    <col min="8360" max="8360" width="17" style="14" bestFit="1" customWidth="1"/>
    <col min="8361" max="8361" width="14.5703125" style="14" bestFit="1" customWidth="1"/>
    <col min="8362" max="8362" width="11.140625" style="14" bestFit="1" customWidth="1"/>
    <col min="8363" max="8363" width="9" style="14"/>
    <col min="8364" max="8364" width="11.140625" style="14" bestFit="1" customWidth="1"/>
    <col min="8365" max="8365" width="14.5703125" style="14" bestFit="1" customWidth="1"/>
    <col min="8366" max="8366" width="11.140625" style="14" bestFit="1" customWidth="1"/>
    <col min="8367" max="8367" width="9" style="14"/>
    <col min="8368" max="8368" width="13.140625" style="14" bestFit="1" customWidth="1"/>
    <col min="8369" max="8369" width="15.140625" style="14" bestFit="1" customWidth="1"/>
    <col min="8370" max="8371" width="14.5703125" style="14" bestFit="1" customWidth="1"/>
    <col min="8372" max="8372" width="14.140625" style="14" bestFit="1" customWidth="1"/>
    <col min="8373" max="8373" width="17" style="14" bestFit="1" customWidth="1"/>
    <col min="8374" max="8374" width="14.140625" style="14" bestFit="1" customWidth="1"/>
    <col min="8375" max="8375" width="11.140625" style="14" bestFit="1" customWidth="1"/>
    <col min="8376" max="8376" width="17" style="14" bestFit="1" customWidth="1"/>
    <col min="8377" max="8377" width="14.5703125" style="14" bestFit="1" customWidth="1"/>
    <col min="8378" max="8378" width="11.140625" style="14" bestFit="1" customWidth="1"/>
    <col min="8379" max="8379" width="9" style="14"/>
    <col min="8380" max="8380" width="11.140625" style="14" bestFit="1" customWidth="1"/>
    <col min="8381" max="8381" width="14.5703125" style="14" bestFit="1" customWidth="1"/>
    <col min="8382" max="8382" width="11.140625" style="14" bestFit="1" customWidth="1"/>
    <col min="8383" max="8383" width="9" style="14"/>
    <col min="8384" max="8384" width="13.140625" style="14" bestFit="1" customWidth="1"/>
    <col min="8385" max="8385" width="15.140625" style="14" bestFit="1" customWidth="1"/>
    <col min="8386" max="8387" width="14.5703125" style="14" bestFit="1" customWidth="1"/>
    <col min="8388" max="8388" width="14.140625" style="14" bestFit="1" customWidth="1"/>
    <col min="8389" max="8389" width="17" style="14" bestFit="1" customWidth="1"/>
    <col min="8390" max="8390" width="14.140625" style="14" bestFit="1" customWidth="1"/>
    <col min="8391" max="8391" width="11.140625" style="14" bestFit="1" customWidth="1"/>
    <col min="8392" max="8392" width="17" style="14" bestFit="1" customWidth="1"/>
    <col min="8393" max="8393" width="14.5703125" style="14" bestFit="1" customWidth="1"/>
    <col min="8394" max="8394" width="11.140625" style="14" bestFit="1" customWidth="1"/>
    <col min="8395" max="8395" width="9" style="14"/>
    <col min="8396" max="8396" width="11.140625" style="14" bestFit="1" customWidth="1"/>
    <col min="8397" max="8397" width="14.5703125" style="14" bestFit="1" customWidth="1"/>
    <col min="8398" max="8398" width="11.140625" style="14" bestFit="1" customWidth="1"/>
    <col min="8399" max="8399" width="9" style="14"/>
    <col min="8400" max="8400" width="13.140625" style="14" bestFit="1" customWidth="1"/>
    <col min="8401" max="8401" width="15.140625" style="14" bestFit="1" customWidth="1"/>
    <col min="8402" max="8403" width="14.5703125" style="14" bestFit="1" customWidth="1"/>
    <col min="8404" max="8404" width="14.140625" style="14" bestFit="1" customWidth="1"/>
    <col min="8405" max="8405" width="17" style="14" bestFit="1" customWidth="1"/>
    <col min="8406" max="8406" width="14.140625" style="14" bestFit="1" customWidth="1"/>
    <col min="8407" max="8407" width="11.140625" style="14" bestFit="1" customWidth="1"/>
    <col min="8408" max="8408" width="17" style="14" bestFit="1" customWidth="1"/>
    <col min="8409" max="8409" width="14.5703125" style="14" bestFit="1" customWidth="1"/>
    <col min="8410" max="8410" width="11.140625" style="14" bestFit="1" customWidth="1"/>
    <col min="8411" max="8411" width="9" style="14"/>
    <col min="8412" max="8412" width="11.140625" style="14" bestFit="1" customWidth="1"/>
    <col min="8413" max="8413" width="14.5703125" style="14" bestFit="1" customWidth="1"/>
    <col min="8414" max="8414" width="11.140625" style="14" bestFit="1" customWidth="1"/>
    <col min="8415" max="8415" width="9" style="14"/>
    <col min="8416" max="8416" width="13.140625" style="14" bestFit="1" customWidth="1"/>
    <col min="8417" max="8417" width="15.140625" style="14" bestFit="1" customWidth="1"/>
    <col min="8418" max="8419" width="14.5703125" style="14" bestFit="1" customWidth="1"/>
    <col min="8420" max="8420" width="14.140625" style="14" bestFit="1" customWidth="1"/>
    <col min="8421" max="8421" width="17" style="14" bestFit="1" customWidth="1"/>
    <col min="8422" max="8422" width="14.140625" style="14" bestFit="1" customWidth="1"/>
    <col min="8423" max="8423" width="11.140625" style="14" bestFit="1" customWidth="1"/>
    <col min="8424" max="8424" width="17" style="14" bestFit="1" customWidth="1"/>
    <col min="8425" max="8425" width="14.5703125" style="14" bestFit="1" customWidth="1"/>
    <col min="8426" max="8426" width="11.140625" style="14" bestFit="1" customWidth="1"/>
    <col min="8427" max="8427" width="9" style="14"/>
    <col min="8428" max="8428" width="11.140625" style="14" bestFit="1" customWidth="1"/>
    <col min="8429" max="8429" width="14.5703125" style="14" bestFit="1" customWidth="1"/>
    <col min="8430" max="8430" width="11.140625" style="14" bestFit="1" customWidth="1"/>
    <col min="8431" max="8431" width="9" style="14"/>
    <col min="8432" max="8432" width="13.140625" style="14" bestFit="1" customWidth="1"/>
    <col min="8433" max="8433" width="15.140625" style="14" bestFit="1" customWidth="1"/>
    <col min="8434" max="8435" width="14.5703125" style="14" bestFit="1" customWidth="1"/>
    <col min="8436" max="8436" width="14.140625" style="14" bestFit="1" customWidth="1"/>
    <col min="8437" max="8437" width="17" style="14" bestFit="1" customWidth="1"/>
    <col min="8438" max="8438" width="14.140625" style="14" bestFit="1" customWidth="1"/>
    <col min="8439" max="8439" width="11.140625" style="14" bestFit="1" customWidth="1"/>
    <col min="8440" max="8440" width="17" style="14" bestFit="1" customWidth="1"/>
    <col min="8441" max="8441" width="14.5703125" style="14" bestFit="1" customWidth="1"/>
    <col min="8442" max="8442" width="11.140625" style="14" bestFit="1" customWidth="1"/>
    <col min="8443" max="8443" width="9" style="14"/>
    <col min="8444" max="8444" width="9.140625" style="14" customWidth="1"/>
    <col min="8445" max="8445" width="0" style="14" hidden="1" customWidth="1"/>
    <col min="8446" max="8447" width="10.42578125" style="14" bestFit="1" customWidth="1"/>
    <col min="8448" max="8448" width="8.42578125" style="14" bestFit="1" customWidth="1"/>
    <col min="8449" max="8449" width="14.5703125" style="14" customWidth="1"/>
    <col min="8450" max="8450" width="14.140625" style="14" bestFit="1" customWidth="1"/>
    <col min="8451" max="8451" width="10.5703125" style="14" customWidth="1"/>
    <col min="8452" max="8452" width="11.85546875" style="14" customWidth="1"/>
    <col min="8453" max="8453" width="15.42578125" style="14" bestFit="1" customWidth="1"/>
    <col min="8454" max="8454" width="15.140625" style="14" bestFit="1" customWidth="1"/>
    <col min="8455" max="8455" width="11.42578125" style="14" bestFit="1" customWidth="1"/>
    <col min="8456" max="8456" width="9.42578125" style="14" bestFit="1" customWidth="1"/>
    <col min="8457" max="8457" width="13.5703125" style="14" customWidth="1"/>
    <col min="8458" max="8459" width="8.42578125" style="14" bestFit="1" customWidth="1"/>
    <col min="8460" max="8460" width="10.42578125" style="14" bestFit="1" customWidth="1"/>
    <col min="8461" max="8461" width="14.140625" style="14" customWidth="1"/>
    <col min="8462" max="8462" width="9" style="14"/>
    <col min="8463" max="8463" width="14.140625" style="14" bestFit="1" customWidth="1"/>
    <col min="8464" max="8523" width="9" style="14"/>
    <col min="8524" max="8524" width="11.140625" style="14" bestFit="1" customWidth="1"/>
    <col min="8525" max="8525" width="14.5703125" style="14" bestFit="1" customWidth="1"/>
    <col min="8526" max="8526" width="11.140625" style="14" bestFit="1" customWidth="1"/>
    <col min="8527" max="8527" width="9" style="14"/>
    <col min="8528" max="8528" width="13.140625" style="14" bestFit="1" customWidth="1"/>
    <col min="8529" max="8529" width="15.140625" style="14" bestFit="1" customWidth="1"/>
    <col min="8530" max="8531" width="14.5703125" style="14" bestFit="1" customWidth="1"/>
    <col min="8532" max="8532" width="14.140625" style="14" bestFit="1" customWidth="1"/>
    <col min="8533" max="8533" width="17" style="14" bestFit="1" customWidth="1"/>
    <col min="8534" max="8534" width="14.140625" style="14" bestFit="1" customWidth="1"/>
    <col min="8535" max="8535" width="11.140625" style="14" bestFit="1" customWidth="1"/>
    <col min="8536" max="8536" width="17" style="14" bestFit="1" customWidth="1"/>
    <col min="8537" max="8537" width="14.5703125" style="14" bestFit="1" customWidth="1"/>
    <col min="8538" max="8538" width="11.140625" style="14" bestFit="1" customWidth="1"/>
    <col min="8539" max="8539" width="9" style="14"/>
    <col min="8540" max="8540" width="11.140625" style="14" bestFit="1" customWidth="1"/>
    <col min="8541" max="8541" width="14.5703125" style="14" bestFit="1" customWidth="1"/>
    <col min="8542" max="8542" width="11.140625" style="14" bestFit="1" customWidth="1"/>
    <col min="8543" max="8543" width="9" style="14"/>
    <col min="8544" max="8544" width="13.140625" style="14" bestFit="1" customWidth="1"/>
    <col min="8545" max="8545" width="15.140625" style="14" bestFit="1" customWidth="1"/>
    <col min="8546" max="8547" width="14.5703125" style="14" bestFit="1" customWidth="1"/>
    <col min="8548" max="8548" width="14.140625" style="14" bestFit="1" customWidth="1"/>
    <col min="8549" max="8549" width="17" style="14" bestFit="1" customWidth="1"/>
    <col min="8550" max="8550" width="14.140625" style="14" bestFit="1" customWidth="1"/>
    <col min="8551" max="8551" width="11.140625" style="14" bestFit="1" customWidth="1"/>
    <col min="8552" max="8552" width="17" style="14" bestFit="1" customWidth="1"/>
    <col min="8553" max="8553" width="14.5703125" style="14" bestFit="1" customWidth="1"/>
    <col min="8554" max="8554" width="11.140625" style="14" bestFit="1" customWidth="1"/>
    <col min="8555" max="8555" width="9" style="14"/>
    <col min="8556" max="8556" width="11.140625" style="14" bestFit="1" customWidth="1"/>
    <col min="8557" max="8557" width="14.5703125" style="14" bestFit="1" customWidth="1"/>
    <col min="8558" max="8558" width="11.140625" style="14" bestFit="1" customWidth="1"/>
    <col min="8559" max="8559" width="9" style="14"/>
    <col min="8560" max="8560" width="13.140625" style="14" bestFit="1" customWidth="1"/>
    <col min="8561" max="8561" width="15.140625" style="14" bestFit="1" customWidth="1"/>
    <col min="8562" max="8563" width="14.5703125" style="14" bestFit="1" customWidth="1"/>
    <col min="8564" max="8564" width="14.140625" style="14" bestFit="1" customWidth="1"/>
    <col min="8565" max="8565" width="17" style="14" bestFit="1" customWidth="1"/>
    <col min="8566" max="8566" width="14.140625" style="14" bestFit="1" customWidth="1"/>
    <col min="8567" max="8567" width="11.140625" style="14" bestFit="1" customWidth="1"/>
    <col min="8568" max="8568" width="17" style="14" bestFit="1" customWidth="1"/>
    <col min="8569" max="8569" width="14.5703125" style="14" bestFit="1" customWidth="1"/>
    <col min="8570" max="8570" width="11.140625" style="14" bestFit="1" customWidth="1"/>
    <col min="8571" max="8571" width="9" style="14"/>
    <col min="8572" max="8572" width="11.140625" style="14" bestFit="1" customWidth="1"/>
    <col min="8573" max="8573" width="14.5703125" style="14" bestFit="1" customWidth="1"/>
    <col min="8574" max="8574" width="11.140625" style="14" bestFit="1" customWidth="1"/>
    <col min="8575" max="8575" width="9" style="14"/>
    <col min="8576" max="8576" width="13.140625" style="14" bestFit="1" customWidth="1"/>
    <col min="8577" max="8577" width="15.140625" style="14" bestFit="1" customWidth="1"/>
    <col min="8578" max="8579" width="14.5703125" style="14" bestFit="1" customWidth="1"/>
    <col min="8580" max="8580" width="14.140625" style="14" bestFit="1" customWidth="1"/>
    <col min="8581" max="8581" width="17" style="14" bestFit="1" customWidth="1"/>
    <col min="8582" max="8582" width="14.140625" style="14" bestFit="1" customWidth="1"/>
    <col min="8583" max="8583" width="11.140625" style="14" bestFit="1" customWidth="1"/>
    <col min="8584" max="8584" width="17" style="14" bestFit="1" customWidth="1"/>
    <col min="8585" max="8585" width="14.5703125" style="14" bestFit="1" customWidth="1"/>
    <col min="8586" max="8586" width="11.140625" style="14" bestFit="1" customWidth="1"/>
    <col min="8587" max="8587" width="9" style="14"/>
    <col min="8588" max="8588" width="11.140625" style="14" bestFit="1" customWidth="1"/>
    <col min="8589" max="8589" width="14.5703125" style="14" bestFit="1" customWidth="1"/>
    <col min="8590" max="8590" width="11.140625" style="14" bestFit="1" customWidth="1"/>
    <col min="8591" max="8591" width="9" style="14"/>
    <col min="8592" max="8592" width="13.140625" style="14" bestFit="1" customWidth="1"/>
    <col min="8593" max="8593" width="15.140625" style="14" bestFit="1" customWidth="1"/>
    <col min="8594" max="8595" width="14.5703125" style="14" bestFit="1" customWidth="1"/>
    <col min="8596" max="8596" width="14.140625" style="14" bestFit="1" customWidth="1"/>
    <col min="8597" max="8597" width="17" style="14" bestFit="1" customWidth="1"/>
    <col min="8598" max="8598" width="14.140625" style="14" bestFit="1" customWidth="1"/>
    <col min="8599" max="8599" width="11.140625" style="14" bestFit="1" customWidth="1"/>
    <col min="8600" max="8600" width="17" style="14" bestFit="1" customWidth="1"/>
    <col min="8601" max="8601" width="14.5703125" style="14" bestFit="1" customWidth="1"/>
    <col min="8602" max="8602" width="11.140625" style="14" bestFit="1" customWidth="1"/>
    <col min="8603" max="8603" width="9" style="14"/>
    <col min="8604" max="8604" width="11.140625" style="14" bestFit="1" customWidth="1"/>
    <col min="8605" max="8605" width="14.5703125" style="14" bestFit="1" customWidth="1"/>
    <col min="8606" max="8606" width="11.140625" style="14" bestFit="1" customWidth="1"/>
    <col min="8607" max="8607" width="9" style="14"/>
    <col min="8608" max="8608" width="13.140625" style="14" bestFit="1" customWidth="1"/>
    <col min="8609" max="8609" width="15.140625" style="14" bestFit="1" customWidth="1"/>
    <col min="8610" max="8611" width="14.5703125" style="14" bestFit="1" customWidth="1"/>
    <col min="8612" max="8612" width="14.140625" style="14" bestFit="1" customWidth="1"/>
    <col min="8613" max="8613" width="17" style="14" bestFit="1" customWidth="1"/>
    <col min="8614" max="8614" width="14.140625" style="14" bestFit="1" customWidth="1"/>
    <col min="8615" max="8615" width="11.140625" style="14" bestFit="1" customWidth="1"/>
    <col min="8616" max="8616" width="17" style="14" bestFit="1" customWidth="1"/>
    <col min="8617" max="8617" width="14.5703125" style="14" bestFit="1" customWidth="1"/>
    <col min="8618" max="8618" width="11.140625" style="14" bestFit="1" customWidth="1"/>
    <col min="8619" max="8619" width="9" style="14"/>
    <col min="8620" max="8620" width="11.140625" style="14" bestFit="1" customWidth="1"/>
    <col min="8621" max="8621" width="14.5703125" style="14" bestFit="1" customWidth="1"/>
    <col min="8622" max="8622" width="11.140625" style="14" bestFit="1" customWidth="1"/>
    <col min="8623" max="8623" width="9" style="14"/>
    <col min="8624" max="8624" width="13.140625" style="14" bestFit="1" customWidth="1"/>
    <col min="8625" max="8625" width="15.140625" style="14" bestFit="1" customWidth="1"/>
    <col min="8626" max="8627" width="14.5703125" style="14" bestFit="1" customWidth="1"/>
    <col min="8628" max="8628" width="14.140625" style="14" bestFit="1" customWidth="1"/>
    <col min="8629" max="8629" width="17" style="14" bestFit="1" customWidth="1"/>
    <col min="8630" max="8630" width="14.140625" style="14" bestFit="1" customWidth="1"/>
    <col min="8631" max="8631" width="11.140625" style="14" bestFit="1" customWidth="1"/>
    <col min="8632" max="8632" width="17" style="14" bestFit="1" customWidth="1"/>
    <col min="8633" max="8633" width="14.5703125" style="14" bestFit="1" customWidth="1"/>
    <col min="8634" max="8634" width="11.140625" style="14" bestFit="1" customWidth="1"/>
    <col min="8635" max="8635" width="9" style="14"/>
    <col min="8636" max="8636" width="11.140625" style="14" bestFit="1" customWidth="1"/>
    <col min="8637" max="8637" width="14.5703125" style="14" bestFit="1" customWidth="1"/>
    <col min="8638" max="8638" width="11.140625" style="14" bestFit="1" customWidth="1"/>
    <col min="8639" max="8639" width="9" style="14"/>
    <col min="8640" max="8640" width="13.140625" style="14" bestFit="1" customWidth="1"/>
    <col min="8641" max="8641" width="15.140625" style="14" bestFit="1" customWidth="1"/>
    <col min="8642" max="8643" width="14.5703125" style="14" bestFit="1" customWidth="1"/>
    <col min="8644" max="8644" width="14.140625" style="14" bestFit="1" customWidth="1"/>
    <col min="8645" max="8645" width="17" style="14" bestFit="1" customWidth="1"/>
    <col min="8646" max="8646" width="14.140625" style="14" bestFit="1" customWidth="1"/>
    <col min="8647" max="8647" width="11.140625" style="14" bestFit="1" customWidth="1"/>
    <col min="8648" max="8648" width="17" style="14" bestFit="1" customWidth="1"/>
    <col min="8649" max="8649" width="14.5703125" style="14" bestFit="1" customWidth="1"/>
    <col min="8650" max="8650" width="11.140625" style="14" bestFit="1" customWidth="1"/>
    <col min="8651" max="8651" width="9" style="14"/>
    <col min="8652" max="8652" width="11.140625" style="14" bestFit="1" customWidth="1"/>
    <col min="8653" max="8653" width="14.5703125" style="14" bestFit="1" customWidth="1"/>
    <col min="8654" max="8654" width="11.140625" style="14" bestFit="1" customWidth="1"/>
    <col min="8655" max="8655" width="9" style="14"/>
    <col min="8656" max="8656" width="13.140625" style="14" bestFit="1" customWidth="1"/>
    <col min="8657" max="8657" width="15.140625" style="14" bestFit="1" customWidth="1"/>
    <col min="8658" max="8659" width="14.5703125" style="14" bestFit="1" customWidth="1"/>
    <col min="8660" max="8660" width="14.140625" style="14" bestFit="1" customWidth="1"/>
    <col min="8661" max="8661" width="17" style="14" bestFit="1" customWidth="1"/>
    <col min="8662" max="8662" width="14.140625" style="14" bestFit="1" customWidth="1"/>
    <col min="8663" max="8663" width="11.140625" style="14" bestFit="1" customWidth="1"/>
    <col min="8664" max="8664" width="17" style="14" bestFit="1" customWidth="1"/>
    <col min="8665" max="8665" width="14.5703125" style="14" bestFit="1" customWidth="1"/>
    <col min="8666" max="8666" width="11.140625" style="14" bestFit="1" customWidth="1"/>
    <col min="8667" max="8667" width="9" style="14"/>
    <col min="8668" max="8668" width="11.140625" style="14" bestFit="1" customWidth="1"/>
    <col min="8669" max="8669" width="14.5703125" style="14" bestFit="1" customWidth="1"/>
    <col min="8670" max="8670" width="11.140625" style="14" bestFit="1" customWidth="1"/>
    <col min="8671" max="8671" width="9" style="14"/>
    <col min="8672" max="8672" width="13.140625" style="14" bestFit="1" customWidth="1"/>
    <col min="8673" max="8673" width="15.140625" style="14" bestFit="1" customWidth="1"/>
    <col min="8674" max="8675" width="14.5703125" style="14" bestFit="1" customWidth="1"/>
    <col min="8676" max="8676" width="14.140625" style="14" bestFit="1" customWidth="1"/>
    <col min="8677" max="8677" width="17" style="14" bestFit="1" customWidth="1"/>
    <col min="8678" max="8678" width="14.140625" style="14" bestFit="1" customWidth="1"/>
    <col min="8679" max="8679" width="11.140625" style="14" bestFit="1" customWidth="1"/>
    <col min="8680" max="8680" width="17" style="14" bestFit="1" customWidth="1"/>
    <col min="8681" max="8681" width="14.5703125" style="14" bestFit="1" customWidth="1"/>
    <col min="8682" max="8682" width="11.140625" style="14" bestFit="1" customWidth="1"/>
    <col min="8683" max="8683" width="9" style="14"/>
    <col min="8684" max="8684" width="11.140625" style="14" bestFit="1" customWidth="1"/>
    <col min="8685" max="8685" width="14.5703125" style="14" bestFit="1" customWidth="1"/>
    <col min="8686" max="8686" width="11.140625" style="14" bestFit="1" customWidth="1"/>
    <col min="8687" max="8687" width="9" style="14"/>
    <col min="8688" max="8688" width="13.140625" style="14" bestFit="1" customWidth="1"/>
    <col min="8689" max="8689" width="15.140625" style="14" bestFit="1" customWidth="1"/>
    <col min="8690" max="8691" width="14.5703125" style="14" bestFit="1" customWidth="1"/>
    <col min="8692" max="8692" width="14.140625" style="14" bestFit="1" customWidth="1"/>
    <col min="8693" max="8693" width="17" style="14" bestFit="1" customWidth="1"/>
    <col min="8694" max="8694" width="14.140625" style="14" bestFit="1" customWidth="1"/>
    <col min="8695" max="8695" width="11.140625" style="14" bestFit="1" customWidth="1"/>
    <col min="8696" max="8696" width="17" style="14" bestFit="1" customWidth="1"/>
    <col min="8697" max="8697" width="14.5703125" style="14" bestFit="1" customWidth="1"/>
    <col min="8698" max="8698" width="11.140625" style="14" bestFit="1" customWidth="1"/>
    <col min="8699" max="8699" width="9" style="14"/>
    <col min="8700" max="8700" width="9.140625" style="14" customWidth="1"/>
    <col min="8701" max="8701" width="0" style="14" hidden="1" customWidth="1"/>
    <col min="8702" max="8703" width="10.42578125" style="14" bestFit="1" customWidth="1"/>
    <col min="8704" max="8704" width="8.42578125" style="14" bestFit="1" customWidth="1"/>
    <col min="8705" max="8705" width="14.5703125" style="14" customWidth="1"/>
    <col min="8706" max="8706" width="14.140625" style="14" bestFit="1" customWidth="1"/>
    <col min="8707" max="8707" width="10.5703125" style="14" customWidth="1"/>
    <col min="8708" max="8708" width="11.85546875" style="14" customWidth="1"/>
    <col min="8709" max="8709" width="15.42578125" style="14" bestFit="1" customWidth="1"/>
    <col min="8710" max="8710" width="15.140625" style="14" bestFit="1" customWidth="1"/>
    <col min="8711" max="8711" width="11.42578125" style="14" bestFit="1" customWidth="1"/>
    <col min="8712" max="8712" width="9.42578125" style="14" bestFit="1" customWidth="1"/>
    <col min="8713" max="8713" width="13.5703125" style="14" customWidth="1"/>
    <col min="8714" max="8715" width="8.42578125" style="14" bestFit="1" customWidth="1"/>
    <col min="8716" max="8716" width="10.42578125" style="14" bestFit="1" customWidth="1"/>
    <col min="8717" max="8717" width="14.140625" style="14" customWidth="1"/>
    <col min="8718" max="8718" width="9" style="14"/>
    <col min="8719" max="8719" width="14.140625" style="14" bestFit="1" customWidth="1"/>
    <col min="8720" max="8779" width="9" style="14"/>
    <col min="8780" max="8780" width="11.140625" style="14" bestFit="1" customWidth="1"/>
    <col min="8781" max="8781" width="14.5703125" style="14" bestFit="1" customWidth="1"/>
    <col min="8782" max="8782" width="11.140625" style="14" bestFit="1" customWidth="1"/>
    <col min="8783" max="8783" width="9" style="14"/>
    <col min="8784" max="8784" width="13.140625" style="14" bestFit="1" customWidth="1"/>
    <col min="8785" max="8785" width="15.140625" style="14" bestFit="1" customWidth="1"/>
    <col min="8786" max="8787" width="14.5703125" style="14" bestFit="1" customWidth="1"/>
    <col min="8788" max="8788" width="14.140625" style="14" bestFit="1" customWidth="1"/>
    <col min="8789" max="8789" width="17" style="14" bestFit="1" customWidth="1"/>
    <col min="8790" max="8790" width="14.140625" style="14" bestFit="1" customWidth="1"/>
    <col min="8791" max="8791" width="11.140625" style="14" bestFit="1" customWidth="1"/>
    <col min="8792" max="8792" width="17" style="14" bestFit="1" customWidth="1"/>
    <col min="8793" max="8793" width="14.5703125" style="14" bestFit="1" customWidth="1"/>
    <col min="8794" max="8794" width="11.140625" style="14" bestFit="1" customWidth="1"/>
    <col min="8795" max="8795" width="9" style="14"/>
    <col min="8796" max="8796" width="11.140625" style="14" bestFit="1" customWidth="1"/>
    <col min="8797" max="8797" width="14.5703125" style="14" bestFit="1" customWidth="1"/>
    <col min="8798" max="8798" width="11.140625" style="14" bestFit="1" customWidth="1"/>
    <col min="8799" max="8799" width="9" style="14"/>
    <col min="8800" max="8800" width="13.140625" style="14" bestFit="1" customWidth="1"/>
    <col min="8801" max="8801" width="15.140625" style="14" bestFit="1" customWidth="1"/>
    <col min="8802" max="8803" width="14.5703125" style="14" bestFit="1" customWidth="1"/>
    <col min="8804" max="8804" width="14.140625" style="14" bestFit="1" customWidth="1"/>
    <col min="8805" max="8805" width="17" style="14" bestFit="1" customWidth="1"/>
    <col min="8806" max="8806" width="14.140625" style="14" bestFit="1" customWidth="1"/>
    <col min="8807" max="8807" width="11.140625" style="14" bestFit="1" customWidth="1"/>
    <col min="8808" max="8808" width="17" style="14" bestFit="1" customWidth="1"/>
    <col min="8809" max="8809" width="14.5703125" style="14" bestFit="1" customWidth="1"/>
    <col min="8810" max="8810" width="11.140625" style="14" bestFit="1" customWidth="1"/>
    <col min="8811" max="8811" width="9" style="14"/>
    <col min="8812" max="8812" width="11.140625" style="14" bestFit="1" customWidth="1"/>
    <col min="8813" max="8813" width="14.5703125" style="14" bestFit="1" customWidth="1"/>
    <col min="8814" max="8814" width="11.140625" style="14" bestFit="1" customWidth="1"/>
    <col min="8815" max="8815" width="9" style="14"/>
    <col min="8816" max="8816" width="13.140625" style="14" bestFit="1" customWidth="1"/>
    <col min="8817" max="8817" width="15.140625" style="14" bestFit="1" customWidth="1"/>
    <col min="8818" max="8819" width="14.5703125" style="14" bestFit="1" customWidth="1"/>
    <col min="8820" max="8820" width="14.140625" style="14" bestFit="1" customWidth="1"/>
    <col min="8821" max="8821" width="17" style="14" bestFit="1" customWidth="1"/>
    <col min="8822" max="8822" width="14.140625" style="14" bestFit="1" customWidth="1"/>
    <col min="8823" max="8823" width="11.140625" style="14" bestFit="1" customWidth="1"/>
    <col min="8824" max="8824" width="17" style="14" bestFit="1" customWidth="1"/>
    <col min="8825" max="8825" width="14.5703125" style="14" bestFit="1" customWidth="1"/>
    <col min="8826" max="8826" width="11.140625" style="14" bestFit="1" customWidth="1"/>
    <col min="8827" max="8827" width="9" style="14"/>
    <col min="8828" max="8828" width="11.140625" style="14" bestFit="1" customWidth="1"/>
    <col min="8829" max="8829" width="14.5703125" style="14" bestFit="1" customWidth="1"/>
    <col min="8830" max="8830" width="11.140625" style="14" bestFit="1" customWidth="1"/>
    <col min="8831" max="8831" width="9" style="14"/>
    <col min="8832" max="8832" width="13.140625" style="14" bestFit="1" customWidth="1"/>
    <col min="8833" max="8833" width="15.140625" style="14" bestFit="1" customWidth="1"/>
    <col min="8834" max="8835" width="14.5703125" style="14" bestFit="1" customWidth="1"/>
    <col min="8836" max="8836" width="14.140625" style="14" bestFit="1" customWidth="1"/>
    <col min="8837" max="8837" width="17" style="14" bestFit="1" customWidth="1"/>
    <col min="8838" max="8838" width="14.140625" style="14" bestFit="1" customWidth="1"/>
    <col min="8839" max="8839" width="11.140625" style="14" bestFit="1" customWidth="1"/>
    <col min="8840" max="8840" width="17" style="14" bestFit="1" customWidth="1"/>
    <col min="8841" max="8841" width="14.5703125" style="14" bestFit="1" customWidth="1"/>
    <col min="8842" max="8842" width="11.140625" style="14" bestFit="1" customWidth="1"/>
    <col min="8843" max="8843" width="9" style="14"/>
    <col min="8844" max="8844" width="11.140625" style="14" bestFit="1" customWidth="1"/>
    <col min="8845" max="8845" width="14.5703125" style="14" bestFit="1" customWidth="1"/>
    <col min="8846" max="8846" width="11.140625" style="14" bestFit="1" customWidth="1"/>
    <col min="8847" max="8847" width="9" style="14"/>
    <col min="8848" max="8848" width="13.140625" style="14" bestFit="1" customWidth="1"/>
    <col min="8849" max="8849" width="15.140625" style="14" bestFit="1" customWidth="1"/>
    <col min="8850" max="8851" width="14.5703125" style="14" bestFit="1" customWidth="1"/>
    <col min="8852" max="8852" width="14.140625" style="14" bestFit="1" customWidth="1"/>
    <col min="8853" max="8853" width="17" style="14" bestFit="1" customWidth="1"/>
    <col min="8854" max="8854" width="14.140625" style="14" bestFit="1" customWidth="1"/>
    <col min="8855" max="8855" width="11.140625" style="14" bestFit="1" customWidth="1"/>
    <col min="8856" max="8856" width="17" style="14" bestFit="1" customWidth="1"/>
    <col min="8857" max="8857" width="14.5703125" style="14" bestFit="1" customWidth="1"/>
    <col min="8858" max="8858" width="11.140625" style="14" bestFit="1" customWidth="1"/>
    <col min="8859" max="8859" width="9" style="14"/>
    <col min="8860" max="8860" width="11.140625" style="14" bestFit="1" customWidth="1"/>
    <col min="8861" max="8861" width="14.5703125" style="14" bestFit="1" customWidth="1"/>
    <col min="8862" max="8862" width="11.140625" style="14" bestFit="1" customWidth="1"/>
    <col min="8863" max="8863" width="9" style="14"/>
    <col min="8864" max="8864" width="13.140625" style="14" bestFit="1" customWidth="1"/>
    <col min="8865" max="8865" width="15.140625" style="14" bestFit="1" customWidth="1"/>
    <col min="8866" max="8867" width="14.5703125" style="14" bestFit="1" customWidth="1"/>
    <col min="8868" max="8868" width="14.140625" style="14" bestFit="1" customWidth="1"/>
    <col min="8869" max="8869" width="17" style="14" bestFit="1" customWidth="1"/>
    <col min="8870" max="8870" width="14.140625" style="14" bestFit="1" customWidth="1"/>
    <col min="8871" max="8871" width="11.140625" style="14" bestFit="1" customWidth="1"/>
    <col min="8872" max="8872" width="17" style="14" bestFit="1" customWidth="1"/>
    <col min="8873" max="8873" width="14.5703125" style="14" bestFit="1" customWidth="1"/>
    <col min="8874" max="8874" width="11.140625" style="14" bestFit="1" customWidth="1"/>
    <col min="8875" max="8875" width="9" style="14"/>
    <col min="8876" max="8876" width="11.140625" style="14" bestFit="1" customWidth="1"/>
    <col min="8877" max="8877" width="14.5703125" style="14" bestFit="1" customWidth="1"/>
    <col min="8878" max="8878" width="11.140625" style="14" bestFit="1" customWidth="1"/>
    <col min="8879" max="8879" width="9" style="14"/>
    <col min="8880" max="8880" width="13.140625" style="14" bestFit="1" customWidth="1"/>
    <col min="8881" max="8881" width="15.140625" style="14" bestFit="1" customWidth="1"/>
    <col min="8882" max="8883" width="14.5703125" style="14" bestFit="1" customWidth="1"/>
    <col min="8884" max="8884" width="14.140625" style="14" bestFit="1" customWidth="1"/>
    <col min="8885" max="8885" width="17" style="14" bestFit="1" customWidth="1"/>
    <col min="8886" max="8886" width="14.140625" style="14" bestFit="1" customWidth="1"/>
    <col min="8887" max="8887" width="11.140625" style="14" bestFit="1" customWidth="1"/>
    <col min="8888" max="8888" width="17" style="14" bestFit="1" customWidth="1"/>
    <col min="8889" max="8889" width="14.5703125" style="14" bestFit="1" customWidth="1"/>
    <col min="8890" max="8890" width="11.140625" style="14" bestFit="1" customWidth="1"/>
    <col min="8891" max="8891" width="9" style="14"/>
    <col min="8892" max="8892" width="11.140625" style="14" bestFit="1" customWidth="1"/>
    <col min="8893" max="8893" width="14.5703125" style="14" bestFit="1" customWidth="1"/>
    <col min="8894" max="8894" width="11.140625" style="14" bestFit="1" customWidth="1"/>
    <col min="8895" max="8895" width="9" style="14"/>
    <col min="8896" max="8896" width="13.140625" style="14" bestFit="1" customWidth="1"/>
    <col min="8897" max="8897" width="15.140625" style="14" bestFit="1" customWidth="1"/>
    <col min="8898" max="8899" width="14.5703125" style="14" bestFit="1" customWidth="1"/>
    <col min="8900" max="8900" width="14.140625" style="14" bestFit="1" customWidth="1"/>
    <col min="8901" max="8901" width="17" style="14" bestFit="1" customWidth="1"/>
    <col min="8902" max="8902" width="14.140625" style="14" bestFit="1" customWidth="1"/>
    <col min="8903" max="8903" width="11.140625" style="14" bestFit="1" customWidth="1"/>
    <col min="8904" max="8904" width="17" style="14" bestFit="1" customWidth="1"/>
    <col min="8905" max="8905" width="14.5703125" style="14" bestFit="1" customWidth="1"/>
    <col min="8906" max="8906" width="11.140625" style="14" bestFit="1" customWidth="1"/>
    <col min="8907" max="8907" width="9" style="14"/>
    <col min="8908" max="8908" width="11.140625" style="14" bestFit="1" customWidth="1"/>
    <col min="8909" max="8909" width="14.5703125" style="14" bestFit="1" customWidth="1"/>
    <col min="8910" max="8910" width="11.140625" style="14" bestFit="1" customWidth="1"/>
    <col min="8911" max="8911" width="9" style="14"/>
    <col min="8912" max="8912" width="13.140625" style="14" bestFit="1" customWidth="1"/>
    <col min="8913" max="8913" width="15.140625" style="14" bestFit="1" customWidth="1"/>
    <col min="8914" max="8915" width="14.5703125" style="14" bestFit="1" customWidth="1"/>
    <col min="8916" max="8916" width="14.140625" style="14" bestFit="1" customWidth="1"/>
    <col min="8917" max="8917" width="17" style="14" bestFit="1" customWidth="1"/>
    <col min="8918" max="8918" width="14.140625" style="14" bestFit="1" customWidth="1"/>
    <col min="8919" max="8919" width="11.140625" style="14" bestFit="1" customWidth="1"/>
    <col min="8920" max="8920" width="17" style="14" bestFit="1" customWidth="1"/>
    <col min="8921" max="8921" width="14.5703125" style="14" bestFit="1" customWidth="1"/>
    <col min="8922" max="8922" width="11.140625" style="14" bestFit="1" customWidth="1"/>
    <col min="8923" max="8923" width="9" style="14"/>
    <col min="8924" max="8924" width="11.140625" style="14" bestFit="1" customWidth="1"/>
    <col min="8925" max="8925" width="14.5703125" style="14" bestFit="1" customWidth="1"/>
    <col min="8926" max="8926" width="11.140625" style="14" bestFit="1" customWidth="1"/>
    <col min="8927" max="8927" width="9" style="14"/>
    <col min="8928" max="8928" width="13.140625" style="14" bestFit="1" customWidth="1"/>
    <col min="8929" max="8929" width="15.140625" style="14" bestFit="1" customWidth="1"/>
    <col min="8930" max="8931" width="14.5703125" style="14" bestFit="1" customWidth="1"/>
    <col min="8932" max="8932" width="14.140625" style="14" bestFit="1" customWidth="1"/>
    <col min="8933" max="8933" width="17" style="14" bestFit="1" customWidth="1"/>
    <col min="8934" max="8934" width="14.140625" style="14" bestFit="1" customWidth="1"/>
    <col min="8935" max="8935" width="11.140625" style="14" bestFit="1" customWidth="1"/>
    <col min="8936" max="8936" width="17" style="14" bestFit="1" customWidth="1"/>
    <col min="8937" max="8937" width="14.5703125" style="14" bestFit="1" customWidth="1"/>
    <col min="8938" max="8938" width="11.140625" style="14" bestFit="1" customWidth="1"/>
    <col min="8939" max="8939" width="9" style="14"/>
    <col min="8940" max="8940" width="11.140625" style="14" bestFit="1" customWidth="1"/>
    <col min="8941" max="8941" width="14.5703125" style="14" bestFit="1" customWidth="1"/>
    <col min="8942" max="8942" width="11.140625" style="14" bestFit="1" customWidth="1"/>
    <col min="8943" max="8943" width="9" style="14"/>
    <col min="8944" max="8944" width="13.140625" style="14" bestFit="1" customWidth="1"/>
    <col min="8945" max="8945" width="15.140625" style="14" bestFit="1" customWidth="1"/>
    <col min="8946" max="8947" width="14.5703125" style="14" bestFit="1" customWidth="1"/>
    <col min="8948" max="8948" width="14.140625" style="14" bestFit="1" customWidth="1"/>
    <col min="8949" max="8949" width="17" style="14" bestFit="1" customWidth="1"/>
    <col min="8950" max="8950" width="14.140625" style="14" bestFit="1" customWidth="1"/>
    <col min="8951" max="8951" width="11.140625" style="14" bestFit="1" customWidth="1"/>
    <col min="8952" max="8952" width="17" style="14" bestFit="1" customWidth="1"/>
    <col min="8953" max="8953" width="14.5703125" style="14" bestFit="1" customWidth="1"/>
    <col min="8954" max="8954" width="11.140625" style="14" bestFit="1" customWidth="1"/>
    <col min="8955" max="8955" width="9" style="14"/>
    <col min="8956" max="8956" width="9.140625" style="14" customWidth="1"/>
    <col min="8957" max="8957" width="0" style="14" hidden="1" customWidth="1"/>
    <col min="8958" max="8959" width="10.42578125" style="14" bestFit="1" customWidth="1"/>
    <col min="8960" max="8960" width="8.42578125" style="14" bestFit="1" customWidth="1"/>
    <col min="8961" max="8961" width="14.5703125" style="14" customWidth="1"/>
    <col min="8962" max="8962" width="14.140625" style="14" bestFit="1" customWidth="1"/>
    <col min="8963" max="8963" width="10.5703125" style="14" customWidth="1"/>
    <col min="8964" max="8964" width="11.85546875" style="14" customWidth="1"/>
    <col min="8965" max="8965" width="15.42578125" style="14" bestFit="1" customWidth="1"/>
    <col min="8966" max="8966" width="15.140625" style="14" bestFit="1" customWidth="1"/>
    <col min="8967" max="8967" width="11.42578125" style="14" bestFit="1" customWidth="1"/>
    <col min="8968" max="8968" width="9.42578125" style="14" bestFit="1" customWidth="1"/>
    <col min="8969" max="8969" width="13.5703125" style="14" customWidth="1"/>
    <col min="8970" max="8971" width="8.42578125" style="14" bestFit="1" customWidth="1"/>
    <col min="8972" max="8972" width="10.42578125" style="14" bestFit="1" customWidth="1"/>
    <col min="8973" max="8973" width="14.140625" style="14" customWidth="1"/>
    <col min="8974" max="8974" width="9" style="14"/>
    <col min="8975" max="8975" width="14.140625" style="14" bestFit="1" customWidth="1"/>
    <col min="8976" max="9035" width="9" style="14"/>
    <col min="9036" max="9036" width="11.140625" style="14" bestFit="1" customWidth="1"/>
    <col min="9037" max="9037" width="14.5703125" style="14" bestFit="1" customWidth="1"/>
    <col min="9038" max="9038" width="11.140625" style="14" bestFit="1" customWidth="1"/>
    <col min="9039" max="9039" width="9" style="14"/>
    <col min="9040" max="9040" width="13.140625" style="14" bestFit="1" customWidth="1"/>
    <col min="9041" max="9041" width="15.140625" style="14" bestFit="1" customWidth="1"/>
    <col min="9042" max="9043" width="14.5703125" style="14" bestFit="1" customWidth="1"/>
    <col min="9044" max="9044" width="14.140625" style="14" bestFit="1" customWidth="1"/>
    <col min="9045" max="9045" width="17" style="14" bestFit="1" customWidth="1"/>
    <col min="9046" max="9046" width="14.140625" style="14" bestFit="1" customWidth="1"/>
    <col min="9047" max="9047" width="11.140625" style="14" bestFit="1" customWidth="1"/>
    <col min="9048" max="9048" width="17" style="14" bestFit="1" customWidth="1"/>
    <col min="9049" max="9049" width="14.5703125" style="14" bestFit="1" customWidth="1"/>
    <col min="9050" max="9050" width="11.140625" style="14" bestFit="1" customWidth="1"/>
    <col min="9051" max="9051" width="9" style="14"/>
    <col min="9052" max="9052" width="11.140625" style="14" bestFit="1" customWidth="1"/>
    <col min="9053" max="9053" width="14.5703125" style="14" bestFit="1" customWidth="1"/>
    <col min="9054" max="9054" width="11.140625" style="14" bestFit="1" customWidth="1"/>
    <col min="9055" max="9055" width="9" style="14"/>
    <col min="9056" max="9056" width="13.140625" style="14" bestFit="1" customWidth="1"/>
    <col min="9057" max="9057" width="15.140625" style="14" bestFit="1" customWidth="1"/>
    <col min="9058" max="9059" width="14.5703125" style="14" bestFit="1" customWidth="1"/>
    <col min="9060" max="9060" width="14.140625" style="14" bestFit="1" customWidth="1"/>
    <col min="9061" max="9061" width="17" style="14" bestFit="1" customWidth="1"/>
    <col min="9062" max="9062" width="14.140625" style="14" bestFit="1" customWidth="1"/>
    <col min="9063" max="9063" width="11.140625" style="14" bestFit="1" customWidth="1"/>
    <col min="9064" max="9064" width="17" style="14" bestFit="1" customWidth="1"/>
    <col min="9065" max="9065" width="14.5703125" style="14" bestFit="1" customWidth="1"/>
    <col min="9066" max="9066" width="11.140625" style="14" bestFit="1" customWidth="1"/>
    <col min="9067" max="9067" width="9" style="14"/>
    <col min="9068" max="9068" width="11.140625" style="14" bestFit="1" customWidth="1"/>
    <col min="9069" max="9069" width="14.5703125" style="14" bestFit="1" customWidth="1"/>
    <col min="9070" max="9070" width="11.140625" style="14" bestFit="1" customWidth="1"/>
    <col min="9071" max="9071" width="9" style="14"/>
    <col min="9072" max="9072" width="13.140625" style="14" bestFit="1" customWidth="1"/>
    <col min="9073" max="9073" width="15.140625" style="14" bestFit="1" customWidth="1"/>
    <col min="9074" max="9075" width="14.5703125" style="14" bestFit="1" customWidth="1"/>
    <col min="9076" max="9076" width="14.140625" style="14" bestFit="1" customWidth="1"/>
    <col min="9077" max="9077" width="17" style="14" bestFit="1" customWidth="1"/>
    <col min="9078" max="9078" width="14.140625" style="14" bestFit="1" customWidth="1"/>
    <col min="9079" max="9079" width="11.140625" style="14" bestFit="1" customWidth="1"/>
    <col min="9080" max="9080" width="17" style="14" bestFit="1" customWidth="1"/>
    <col min="9081" max="9081" width="14.5703125" style="14" bestFit="1" customWidth="1"/>
    <col min="9082" max="9082" width="11.140625" style="14" bestFit="1" customWidth="1"/>
    <col min="9083" max="9083" width="9" style="14"/>
    <col min="9084" max="9084" width="11.140625" style="14" bestFit="1" customWidth="1"/>
    <col min="9085" max="9085" width="14.5703125" style="14" bestFit="1" customWidth="1"/>
    <col min="9086" max="9086" width="11.140625" style="14" bestFit="1" customWidth="1"/>
    <col min="9087" max="9087" width="9" style="14"/>
    <col min="9088" max="9088" width="13.140625" style="14" bestFit="1" customWidth="1"/>
    <col min="9089" max="9089" width="15.140625" style="14" bestFit="1" customWidth="1"/>
    <col min="9090" max="9091" width="14.5703125" style="14" bestFit="1" customWidth="1"/>
    <col min="9092" max="9092" width="14.140625" style="14" bestFit="1" customWidth="1"/>
    <col min="9093" max="9093" width="17" style="14" bestFit="1" customWidth="1"/>
    <col min="9094" max="9094" width="14.140625" style="14" bestFit="1" customWidth="1"/>
    <col min="9095" max="9095" width="11.140625" style="14" bestFit="1" customWidth="1"/>
    <col min="9096" max="9096" width="17" style="14" bestFit="1" customWidth="1"/>
    <col min="9097" max="9097" width="14.5703125" style="14" bestFit="1" customWidth="1"/>
    <col min="9098" max="9098" width="11.140625" style="14" bestFit="1" customWidth="1"/>
    <col min="9099" max="9099" width="9" style="14"/>
    <col min="9100" max="9100" width="11.140625" style="14" bestFit="1" customWidth="1"/>
    <col min="9101" max="9101" width="14.5703125" style="14" bestFit="1" customWidth="1"/>
    <col min="9102" max="9102" width="11.140625" style="14" bestFit="1" customWidth="1"/>
    <col min="9103" max="9103" width="9" style="14"/>
    <col min="9104" max="9104" width="13.140625" style="14" bestFit="1" customWidth="1"/>
    <col min="9105" max="9105" width="15.140625" style="14" bestFit="1" customWidth="1"/>
    <col min="9106" max="9107" width="14.5703125" style="14" bestFit="1" customWidth="1"/>
    <col min="9108" max="9108" width="14.140625" style="14" bestFit="1" customWidth="1"/>
    <col min="9109" max="9109" width="17" style="14" bestFit="1" customWidth="1"/>
    <col min="9110" max="9110" width="14.140625" style="14" bestFit="1" customWidth="1"/>
    <col min="9111" max="9111" width="11.140625" style="14" bestFit="1" customWidth="1"/>
    <col min="9112" max="9112" width="17" style="14" bestFit="1" customWidth="1"/>
    <col min="9113" max="9113" width="14.5703125" style="14" bestFit="1" customWidth="1"/>
    <col min="9114" max="9114" width="11.140625" style="14" bestFit="1" customWidth="1"/>
    <col min="9115" max="9115" width="9" style="14"/>
    <col min="9116" max="9116" width="11.140625" style="14" bestFit="1" customWidth="1"/>
    <col min="9117" max="9117" width="14.5703125" style="14" bestFit="1" customWidth="1"/>
    <col min="9118" max="9118" width="11.140625" style="14" bestFit="1" customWidth="1"/>
    <col min="9119" max="9119" width="9" style="14"/>
    <col min="9120" max="9120" width="13.140625" style="14" bestFit="1" customWidth="1"/>
    <col min="9121" max="9121" width="15.140625" style="14" bestFit="1" customWidth="1"/>
    <col min="9122" max="9123" width="14.5703125" style="14" bestFit="1" customWidth="1"/>
    <col min="9124" max="9124" width="14.140625" style="14" bestFit="1" customWidth="1"/>
    <col min="9125" max="9125" width="17" style="14" bestFit="1" customWidth="1"/>
    <col min="9126" max="9126" width="14.140625" style="14" bestFit="1" customWidth="1"/>
    <col min="9127" max="9127" width="11.140625" style="14" bestFit="1" customWidth="1"/>
    <col min="9128" max="9128" width="17" style="14" bestFit="1" customWidth="1"/>
    <col min="9129" max="9129" width="14.5703125" style="14" bestFit="1" customWidth="1"/>
    <col min="9130" max="9130" width="11.140625" style="14" bestFit="1" customWidth="1"/>
    <col min="9131" max="9131" width="9" style="14"/>
    <col min="9132" max="9132" width="11.140625" style="14" bestFit="1" customWidth="1"/>
    <col min="9133" max="9133" width="14.5703125" style="14" bestFit="1" customWidth="1"/>
    <col min="9134" max="9134" width="11.140625" style="14" bestFit="1" customWidth="1"/>
    <col min="9135" max="9135" width="9" style="14"/>
    <col min="9136" max="9136" width="13.140625" style="14" bestFit="1" customWidth="1"/>
    <col min="9137" max="9137" width="15.140625" style="14" bestFit="1" customWidth="1"/>
    <col min="9138" max="9139" width="14.5703125" style="14" bestFit="1" customWidth="1"/>
    <col min="9140" max="9140" width="14.140625" style="14" bestFit="1" customWidth="1"/>
    <col min="9141" max="9141" width="17" style="14" bestFit="1" customWidth="1"/>
    <col min="9142" max="9142" width="14.140625" style="14" bestFit="1" customWidth="1"/>
    <col min="9143" max="9143" width="11.140625" style="14" bestFit="1" customWidth="1"/>
    <col min="9144" max="9144" width="17" style="14" bestFit="1" customWidth="1"/>
    <col min="9145" max="9145" width="14.5703125" style="14" bestFit="1" customWidth="1"/>
    <col min="9146" max="9146" width="11.140625" style="14" bestFit="1" customWidth="1"/>
    <col min="9147" max="9147" width="9" style="14"/>
    <col min="9148" max="9148" width="11.140625" style="14" bestFit="1" customWidth="1"/>
    <col min="9149" max="9149" width="14.5703125" style="14" bestFit="1" customWidth="1"/>
    <col min="9150" max="9150" width="11.140625" style="14" bestFit="1" customWidth="1"/>
    <col min="9151" max="9151" width="9" style="14"/>
    <col min="9152" max="9152" width="13.140625" style="14" bestFit="1" customWidth="1"/>
    <col min="9153" max="9153" width="15.140625" style="14" bestFit="1" customWidth="1"/>
    <col min="9154" max="9155" width="14.5703125" style="14" bestFit="1" customWidth="1"/>
    <col min="9156" max="9156" width="14.140625" style="14" bestFit="1" customWidth="1"/>
    <col min="9157" max="9157" width="17" style="14" bestFit="1" customWidth="1"/>
    <col min="9158" max="9158" width="14.140625" style="14" bestFit="1" customWidth="1"/>
    <col min="9159" max="9159" width="11.140625" style="14" bestFit="1" customWidth="1"/>
    <col min="9160" max="9160" width="17" style="14" bestFit="1" customWidth="1"/>
    <col min="9161" max="9161" width="14.5703125" style="14" bestFit="1" customWidth="1"/>
    <col min="9162" max="9162" width="11.140625" style="14" bestFit="1" customWidth="1"/>
    <col min="9163" max="9163" width="9" style="14"/>
    <col min="9164" max="9164" width="11.140625" style="14" bestFit="1" customWidth="1"/>
    <col min="9165" max="9165" width="14.5703125" style="14" bestFit="1" customWidth="1"/>
    <col min="9166" max="9166" width="11.140625" style="14" bestFit="1" customWidth="1"/>
    <col min="9167" max="9167" width="9" style="14"/>
    <col min="9168" max="9168" width="13.140625" style="14" bestFit="1" customWidth="1"/>
    <col min="9169" max="9169" width="15.140625" style="14" bestFit="1" customWidth="1"/>
    <col min="9170" max="9171" width="14.5703125" style="14" bestFit="1" customWidth="1"/>
    <col min="9172" max="9172" width="14.140625" style="14" bestFit="1" customWidth="1"/>
    <col min="9173" max="9173" width="17" style="14" bestFit="1" customWidth="1"/>
    <col min="9174" max="9174" width="14.140625" style="14" bestFit="1" customWidth="1"/>
    <col min="9175" max="9175" width="11.140625" style="14" bestFit="1" customWidth="1"/>
    <col min="9176" max="9176" width="17" style="14" bestFit="1" customWidth="1"/>
    <col min="9177" max="9177" width="14.5703125" style="14" bestFit="1" customWidth="1"/>
    <col min="9178" max="9178" width="11.140625" style="14" bestFit="1" customWidth="1"/>
    <col min="9179" max="9179" width="9" style="14"/>
    <col min="9180" max="9180" width="11.140625" style="14" bestFit="1" customWidth="1"/>
    <col min="9181" max="9181" width="14.5703125" style="14" bestFit="1" customWidth="1"/>
    <col min="9182" max="9182" width="11.140625" style="14" bestFit="1" customWidth="1"/>
    <col min="9183" max="9183" width="9" style="14"/>
    <col min="9184" max="9184" width="13.140625" style="14" bestFit="1" customWidth="1"/>
    <col min="9185" max="9185" width="15.140625" style="14" bestFit="1" customWidth="1"/>
    <col min="9186" max="9187" width="14.5703125" style="14" bestFit="1" customWidth="1"/>
    <col min="9188" max="9188" width="14.140625" style="14" bestFit="1" customWidth="1"/>
    <col min="9189" max="9189" width="17" style="14" bestFit="1" customWidth="1"/>
    <col min="9190" max="9190" width="14.140625" style="14" bestFit="1" customWidth="1"/>
    <col min="9191" max="9191" width="11.140625" style="14" bestFit="1" customWidth="1"/>
    <col min="9192" max="9192" width="17" style="14" bestFit="1" customWidth="1"/>
    <col min="9193" max="9193" width="14.5703125" style="14" bestFit="1" customWidth="1"/>
    <col min="9194" max="9194" width="11.140625" style="14" bestFit="1" customWidth="1"/>
    <col min="9195" max="9195" width="9" style="14"/>
    <col min="9196" max="9196" width="11.140625" style="14" bestFit="1" customWidth="1"/>
    <col min="9197" max="9197" width="14.5703125" style="14" bestFit="1" customWidth="1"/>
    <col min="9198" max="9198" width="11.140625" style="14" bestFit="1" customWidth="1"/>
    <col min="9199" max="9199" width="9" style="14"/>
    <col min="9200" max="9200" width="13.140625" style="14" bestFit="1" customWidth="1"/>
    <col min="9201" max="9201" width="15.140625" style="14" bestFit="1" customWidth="1"/>
    <col min="9202" max="9203" width="14.5703125" style="14" bestFit="1" customWidth="1"/>
    <col min="9204" max="9204" width="14.140625" style="14" bestFit="1" customWidth="1"/>
    <col min="9205" max="9205" width="17" style="14" bestFit="1" customWidth="1"/>
    <col min="9206" max="9206" width="14.140625" style="14" bestFit="1" customWidth="1"/>
    <col min="9207" max="9207" width="11.140625" style="14" bestFit="1" customWidth="1"/>
    <col min="9208" max="9208" width="17" style="14" bestFit="1" customWidth="1"/>
    <col min="9209" max="9209" width="14.5703125" style="14" bestFit="1" customWidth="1"/>
    <col min="9210" max="9210" width="11.140625" style="14" bestFit="1" customWidth="1"/>
    <col min="9211" max="9211" width="9" style="14"/>
    <col min="9212" max="9212" width="9.140625" style="14" customWidth="1"/>
    <col min="9213" max="9213" width="0" style="14" hidden="1" customWidth="1"/>
    <col min="9214" max="9215" width="10.42578125" style="14" bestFit="1" customWidth="1"/>
    <col min="9216" max="9216" width="8.42578125" style="14" bestFit="1" customWidth="1"/>
    <col min="9217" max="9217" width="14.5703125" style="14" customWidth="1"/>
    <col min="9218" max="9218" width="14.140625" style="14" bestFit="1" customWidth="1"/>
    <col min="9219" max="9219" width="10.5703125" style="14" customWidth="1"/>
    <col min="9220" max="9220" width="11.85546875" style="14" customWidth="1"/>
    <col min="9221" max="9221" width="15.42578125" style="14" bestFit="1" customWidth="1"/>
    <col min="9222" max="9222" width="15.140625" style="14" bestFit="1" customWidth="1"/>
    <col min="9223" max="9223" width="11.42578125" style="14" bestFit="1" customWidth="1"/>
    <col min="9224" max="9224" width="9.42578125" style="14" bestFit="1" customWidth="1"/>
    <col min="9225" max="9225" width="13.5703125" style="14" customWidth="1"/>
    <col min="9226" max="9227" width="8.42578125" style="14" bestFit="1" customWidth="1"/>
    <col min="9228" max="9228" width="10.42578125" style="14" bestFit="1" customWidth="1"/>
    <col min="9229" max="9229" width="14.140625" style="14" customWidth="1"/>
    <col min="9230" max="9230" width="9" style="14"/>
    <col min="9231" max="9231" width="14.140625" style="14" bestFit="1" customWidth="1"/>
    <col min="9232" max="9291" width="9" style="14"/>
    <col min="9292" max="9292" width="11.140625" style="14" bestFit="1" customWidth="1"/>
    <col min="9293" max="9293" width="14.5703125" style="14" bestFit="1" customWidth="1"/>
    <col min="9294" max="9294" width="11.140625" style="14" bestFit="1" customWidth="1"/>
    <col min="9295" max="9295" width="9" style="14"/>
    <col min="9296" max="9296" width="13.140625" style="14" bestFit="1" customWidth="1"/>
    <col min="9297" max="9297" width="15.140625" style="14" bestFit="1" customWidth="1"/>
    <col min="9298" max="9299" width="14.5703125" style="14" bestFit="1" customWidth="1"/>
    <col min="9300" max="9300" width="14.140625" style="14" bestFit="1" customWidth="1"/>
    <col min="9301" max="9301" width="17" style="14" bestFit="1" customWidth="1"/>
    <col min="9302" max="9302" width="14.140625" style="14" bestFit="1" customWidth="1"/>
    <col min="9303" max="9303" width="11.140625" style="14" bestFit="1" customWidth="1"/>
    <col min="9304" max="9304" width="17" style="14" bestFit="1" customWidth="1"/>
    <col min="9305" max="9305" width="14.5703125" style="14" bestFit="1" customWidth="1"/>
    <col min="9306" max="9306" width="11.140625" style="14" bestFit="1" customWidth="1"/>
    <col min="9307" max="9307" width="9" style="14"/>
    <col min="9308" max="9308" width="11.140625" style="14" bestFit="1" customWidth="1"/>
    <col min="9309" max="9309" width="14.5703125" style="14" bestFit="1" customWidth="1"/>
    <col min="9310" max="9310" width="11.140625" style="14" bestFit="1" customWidth="1"/>
    <col min="9311" max="9311" width="9" style="14"/>
    <col min="9312" max="9312" width="13.140625" style="14" bestFit="1" customWidth="1"/>
    <col min="9313" max="9313" width="15.140625" style="14" bestFit="1" customWidth="1"/>
    <col min="9314" max="9315" width="14.5703125" style="14" bestFit="1" customWidth="1"/>
    <col min="9316" max="9316" width="14.140625" style="14" bestFit="1" customWidth="1"/>
    <col min="9317" max="9317" width="17" style="14" bestFit="1" customWidth="1"/>
    <col min="9318" max="9318" width="14.140625" style="14" bestFit="1" customWidth="1"/>
    <col min="9319" max="9319" width="11.140625" style="14" bestFit="1" customWidth="1"/>
    <col min="9320" max="9320" width="17" style="14" bestFit="1" customWidth="1"/>
    <col min="9321" max="9321" width="14.5703125" style="14" bestFit="1" customWidth="1"/>
    <col min="9322" max="9322" width="11.140625" style="14" bestFit="1" customWidth="1"/>
    <col min="9323" max="9323" width="9" style="14"/>
    <col min="9324" max="9324" width="11.140625" style="14" bestFit="1" customWidth="1"/>
    <col min="9325" max="9325" width="14.5703125" style="14" bestFit="1" customWidth="1"/>
    <col min="9326" max="9326" width="11.140625" style="14" bestFit="1" customWidth="1"/>
    <col min="9327" max="9327" width="9" style="14"/>
    <col min="9328" max="9328" width="13.140625" style="14" bestFit="1" customWidth="1"/>
    <col min="9329" max="9329" width="15.140625" style="14" bestFit="1" customWidth="1"/>
    <col min="9330" max="9331" width="14.5703125" style="14" bestFit="1" customWidth="1"/>
    <col min="9332" max="9332" width="14.140625" style="14" bestFit="1" customWidth="1"/>
    <col min="9333" max="9333" width="17" style="14" bestFit="1" customWidth="1"/>
    <col min="9334" max="9334" width="14.140625" style="14" bestFit="1" customWidth="1"/>
    <col min="9335" max="9335" width="11.140625" style="14" bestFit="1" customWidth="1"/>
    <col min="9336" max="9336" width="17" style="14" bestFit="1" customWidth="1"/>
    <col min="9337" max="9337" width="14.5703125" style="14" bestFit="1" customWidth="1"/>
    <col min="9338" max="9338" width="11.140625" style="14" bestFit="1" customWidth="1"/>
    <col min="9339" max="9339" width="9" style="14"/>
    <col min="9340" max="9340" width="11.140625" style="14" bestFit="1" customWidth="1"/>
    <col min="9341" max="9341" width="14.5703125" style="14" bestFit="1" customWidth="1"/>
    <col min="9342" max="9342" width="11.140625" style="14" bestFit="1" customWidth="1"/>
    <col min="9343" max="9343" width="9" style="14"/>
    <col min="9344" max="9344" width="13.140625" style="14" bestFit="1" customWidth="1"/>
    <col min="9345" max="9345" width="15.140625" style="14" bestFit="1" customWidth="1"/>
    <col min="9346" max="9347" width="14.5703125" style="14" bestFit="1" customWidth="1"/>
    <col min="9348" max="9348" width="14.140625" style="14" bestFit="1" customWidth="1"/>
    <col min="9349" max="9349" width="17" style="14" bestFit="1" customWidth="1"/>
    <col min="9350" max="9350" width="14.140625" style="14" bestFit="1" customWidth="1"/>
    <col min="9351" max="9351" width="11.140625" style="14" bestFit="1" customWidth="1"/>
    <col min="9352" max="9352" width="17" style="14" bestFit="1" customWidth="1"/>
    <col min="9353" max="9353" width="14.5703125" style="14" bestFit="1" customWidth="1"/>
    <col min="9354" max="9354" width="11.140625" style="14" bestFit="1" customWidth="1"/>
    <col min="9355" max="9355" width="9" style="14"/>
    <col min="9356" max="9356" width="11.140625" style="14" bestFit="1" customWidth="1"/>
    <col min="9357" max="9357" width="14.5703125" style="14" bestFit="1" customWidth="1"/>
    <col min="9358" max="9358" width="11.140625" style="14" bestFit="1" customWidth="1"/>
    <col min="9359" max="9359" width="9" style="14"/>
    <col min="9360" max="9360" width="13.140625" style="14" bestFit="1" customWidth="1"/>
    <col min="9361" max="9361" width="15.140625" style="14" bestFit="1" customWidth="1"/>
    <col min="9362" max="9363" width="14.5703125" style="14" bestFit="1" customWidth="1"/>
    <col min="9364" max="9364" width="14.140625" style="14" bestFit="1" customWidth="1"/>
    <col min="9365" max="9365" width="17" style="14" bestFit="1" customWidth="1"/>
    <col min="9366" max="9366" width="14.140625" style="14" bestFit="1" customWidth="1"/>
    <col min="9367" max="9367" width="11.140625" style="14" bestFit="1" customWidth="1"/>
    <col min="9368" max="9368" width="17" style="14" bestFit="1" customWidth="1"/>
    <col min="9369" max="9369" width="14.5703125" style="14" bestFit="1" customWidth="1"/>
    <col min="9370" max="9370" width="11.140625" style="14" bestFit="1" customWidth="1"/>
    <col min="9371" max="9371" width="9" style="14"/>
    <col min="9372" max="9372" width="11.140625" style="14" bestFit="1" customWidth="1"/>
    <col min="9373" max="9373" width="14.5703125" style="14" bestFit="1" customWidth="1"/>
    <col min="9374" max="9374" width="11.140625" style="14" bestFit="1" customWidth="1"/>
    <col min="9375" max="9375" width="9" style="14"/>
    <col min="9376" max="9376" width="13.140625" style="14" bestFit="1" customWidth="1"/>
    <col min="9377" max="9377" width="15.140625" style="14" bestFit="1" customWidth="1"/>
    <col min="9378" max="9379" width="14.5703125" style="14" bestFit="1" customWidth="1"/>
    <col min="9380" max="9380" width="14.140625" style="14" bestFit="1" customWidth="1"/>
    <col min="9381" max="9381" width="17" style="14" bestFit="1" customWidth="1"/>
    <col min="9382" max="9382" width="14.140625" style="14" bestFit="1" customWidth="1"/>
    <col min="9383" max="9383" width="11.140625" style="14" bestFit="1" customWidth="1"/>
    <col min="9384" max="9384" width="17" style="14" bestFit="1" customWidth="1"/>
    <col min="9385" max="9385" width="14.5703125" style="14" bestFit="1" customWidth="1"/>
    <col min="9386" max="9386" width="11.140625" style="14" bestFit="1" customWidth="1"/>
    <col min="9387" max="9387" width="9" style="14"/>
    <col min="9388" max="9388" width="11.140625" style="14" bestFit="1" customWidth="1"/>
    <col min="9389" max="9389" width="14.5703125" style="14" bestFit="1" customWidth="1"/>
    <col min="9390" max="9390" width="11.140625" style="14" bestFit="1" customWidth="1"/>
    <col min="9391" max="9391" width="9" style="14"/>
    <col min="9392" max="9392" width="13.140625" style="14" bestFit="1" customWidth="1"/>
    <col min="9393" max="9393" width="15.140625" style="14" bestFit="1" customWidth="1"/>
    <col min="9394" max="9395" width="14.5703125" style="14" bestFit="1" customWidth="1"/>
    <col min="9396" max="9396" width="14.140625" style="14" bestFit="1" customWidth="1"/>
    <col min="9397" max="9397" width="17" style="14" bestFit="1" customWidth="1"/>
    <col min="9398" max="9398" width="14.140625" style="14" bestFit="1" customWidth="1"/>
    <col min="9399" max="9399" width="11.140625" style="14" bestFit="1" customWidth="1"/>
    <col min="9400" max="9400" width="17" style="14" bestFit="1" customWidth="1"/>
    <col min="9401" max="9401" width="14.5703125" style="14" bestFit="1" customWidth="1"/>
    <col min="9402" max="9402" width="11.140625" style="14" bestFit="1" customWidth="1"/>
    <col min="9403" max="9403" width="9" style="14"/>
    <col min="9404" max="9404" width="11.140625" style="14" bestFit="1" customWidth="1"/>
    <col min="9405" max="9405" width="14.5703125" style="14" bestFit="1" customWidth="1"/>
    <col min="9406" max="9406" width="11.140625" style="14" bestFit="1" customWidth="1"/>
    <col min="9407" max="9407" width="9" style="14"/>
    <col min="9408" max="9408" width="13.140625" style="14" bestFit="1" customWidth="1"/>
    <col min="9409" max="9409" width="15.140625" style="14" bestFit="1" customWidth="1"/>
    <col min="9410" max="9411" width="14.5703125" style="14" bestFit="1" customWidth="1"/>
    <col min="9412" max="9412" width="14.140625" style="14" bestFit="1" customWidth="1"/>
    <col min="9413" max="9413" width="17" style="14" bestFit="1" customWidth="1"/>
    <col min="9414" max="9414" width="14.140625" style="14" bestFit="1" customWidth="1"/>
    <col min="9415" max="9415" width="11.140625" style="14" bestFit="1" customWidth="1"/>
    <col min="9416" max="9416" width="17" style="14" bestFit="1" customWidth="1"/>
    <col min="9417" max="9417" width="14.5703125" style="14" bestFit="1" customWidth="1"/>
    <col min="9418" max="9418" width="11.140625" style="14" bestFit="1" customWidth="1"/>
    <col min="9419" max="9419" width="9" style="14"/>
    <col min="9420" max="9420" width="11.140625" style="14" bestFit="1" customWidth="1"/>
    <col min="9421" max="9421" width="14.5703125" style="14" bestFit="1" customWidth="1"/>
    <col min="9422" max="9422" width="11.140625" style="14" bestFit="1" customWidth="1"/>
    <col min="9423" max="9423" width="9" style="14"/>
    <col min="9424" max="9424" width="13.140625" style="14" bestFit="1" customWidth="1"/>
    <col min="9425" max="9425" width="15.140625" style="14" bestFit="1" customWidth="1"/>
    <col min="9426" max="9427" width="14.5703125" style="14" bestFit="1" customWidth="1"/>
    <col min="9428" max="9428" width="14.140625" style="14" bestFit="1" customWidth="1"/>
    <col min="9429" max="9429" width="17" style="14" bestFit="1" customWidth="1"/>
    <col min="9430" max="9430" width="14.140625" style="14" bestFit="1" customWidth="1"/>
    <col min="9431" max="9431" width="11.140625" style="14" bestFit="1" customWidth="1"/>
    <col min="9432" max="9432" width="17" style="14" bestFit="1" customWidth="1"/>
    <col min="9433" max="9433" width="14.5703125" style="14" bestFit="1" customWidth="1"/>
    <col min="9434" max="9434" width="11.140625" style="14" bestFit="1" customWidth="1"/>
    <col min="9435" max="9435" width="9" style="14"/>
    <col min="9436" max="9436" width="11.140625" style="14" bestFit="1" customWidth="1"/>
    <col min="9437" max="9437" width="14.5703125" style="14" bestFit="1" customWidth="1"/>
    <col min="9438" max="9438" width="11.140625" style="14" bestFit="1" customWidth="1"/>
    <col min="9439" max="9439" width="9" style="14"/>
    <col min="9440" max="9440" width="13.140625" style="14" bestFit="1" customWidth="1"/>
    <col min="9441" max="9441" width="15.140625" style="14" bestFit="1" customWidth="1"/>
    <col min="9442" max="9443" width="14.5703125" style="14" bestFit="1" customWidth="1"/>
    <col min="9444" max="9444" width="14.140625" style="14" bestFit="1" customWidth="1"/>
    <col min="9445" max="9445" width="17" style="14" bestFit="1" customWidth="1"/>
    <col min="9446" max="9446" width="14.140625" style="14" bestFit="1" customWidth="1"/>
    <col min="9447" max="9447" width="11.140625" style="14" bestFit="1" customWidth="1"/>
    <col min="9448" max="9448" width="17" style="14" bestFit="1" customWidth="1"/>
    <col min="9449" max="9449" width="14.5703125" style="14" bestFit="1" customWidth="1"/>
    <col min="9450" max="9450" width="11.140625" style="14" bestFit="1" customWidth="1"/>
    <col min="9451" max="9451" width="9" style="14"/>
    <col min="9452" max="9452" width="11.140625" style="14" bestFit="1" customWidth="1"/>
    <col min="9453" max="9453" width="14.5703125" style="14" bestFit="1" customWidth="1"/>
    <col min="9454" max="9454" width="11.140625" style="14" bestFit="1" customWidth="1"/>
    <col min="9455" max="9455" width="9" style="14"/>
    <col min="9456" max="9456" width="13.140625" style="14" bestFit="1" customWidth="1"/>
    <col min="9457" max="9457" width="15.140625" style="14" bestFit="1" customWidth="1"/>
    <col min="9458" max="9459" width="14.5703125" style="14" bestFit="1" customWidth="1"/>
    <col min="9460" max="9460" width="14.140625" style="14" bestFit="1" customWidth="1"/>
    <col min="9461" max="9461" width="17" style="14" bestFit="1" customWidth="1"/>
    <col min="9462" max="9462" width="14.140625" style="14" bestFit="1" customWidth="1"/>
    <col min="9463" max="9463" width="11.140625" style="14" bestFit="1" customWidth="1"/>
    <col min="9464" max="9464" width="17" style="14" bestFit="1" customWidth="1"/>
    <col min="9465" max="9465" width="14.5703125" style="14" bestFit="1" customWidth="1"/>
    <col min="9466" max="9466" width="11.140625" style="14" bestFit="1" customWidth="1"/>
    <col min="9467" max="9467" width="9" style="14"/>
    <col min="9468" max="9468" width="9.140625" style="14" customWidth="1"/>
    <col min="9469" max="9469" width="0" style="14" hidden="1" customWidth="1"/>
    <col min="9470" max="9471" width="10.42578125" style="14" bestFit="1" customWidth="1"/>
    <col min="9472" max="9472" width="8.42578125" style="14" bestFit="1" customWidth="1"/>
    <col min="9473" max="9473" width="14.5703125" style="14" customWidth="1"/>
    <col min="9474" max="9474" width="14.140625" style="14" bestFit="1" customWidth="1"/>
    <col min="9475" max="9475" width="10.5703125" style="14" customWidth="1"/>
    <col min="9476" max="9476" width="11.85546875" style="14" customWidth="1"/>
    <col min="9477" max="9477" width="15.42578125" style="14" bestFit="1" customWidth="1"/>
    <col min="9478" max="9478" width="15.140625" style="14" bestFit="1" customWidth="1"/>
    <col min="9479" max="9479" width="11.42578125" style="14" bestFit="1" customWidth="1"/>
    <col min="9480" max="9480" width="9.42578125" style="14" bestFit="1" customWidth="1"/>
    <col min="9481" max="9481" width="13.5703125" style="14" customWidth="1"/>
    <col min="9482" max="9483" width="8.42578125" style="14" bestFit="1" customWidth="1"/>
    <col min="9484" max="9484" width="10.42578125" style="14" bestFit="1" customWidth="1"/>
    <col min="9485" max="9485" width="14.140625" style="14" customWidth="1"/>
    <col min="9486" max="9486" width="9" style="14"/>
    <col min="9487" max="9487" width="14.140625" style="14" bestFit="1" customWidth="1"/>
    <col min="9488" max="9547" width="9" style="14"/>
    <col min="9548" max="9548" width="11.140625" style="14" bestFit="1" customWidth="1"/>
    <col min="9549" max="9549" width="14.5703125" style="14" bestFit="1" customWidth="1"/>
    <col min="9550" max="9550" width="11.140625" style="14" bestFit="1" customWidth="1"/>
    <col min="9551" max="9551" width="9" style="14"/>
    <col min="9552" max="9552" width="13.140625" style="14" bestFit="1" customWidth="1"/>
    <col min="9553" max="9553" width="15.140625" style="14" bestFit="1" customWidth="1"/>
    <col min="9554" max="9555" width="14.5703125" style="14" bestFit="1" customWidth="1"/>
    <col min="9556" max="9556" width="14.140625" style="14" bestFit="1" customWidth="1"/>
    <col min="9557" max="9557" width="17" style="14" bestFit="1" customWidth="1"/>
    <col min="9558" max="9558" width="14.140625" style="14" bestFit="1" customWidth="1"/>
    <col min="9559" max="9559" width="11.140625" style="14" bestFit="1" customWidth="1"/>
    <col min="9560" max="9560" width="17" style="14" bestFit="1" customWidth="1"/>
    <col min="9561" max="9561" width="14.5703125" style="14" bestFit="1" customWidth="1"/>
    <col min="9562" max="9562" width="11.140625" style="14" bestFit="1" customWidth="1"/>
    <col min="9563" max="9563" width="9" style="14"/>
    <col min="9564" max="9564" width="11.140625" style="14" bestFit="1" customWidth="1"/>
    <col min="9565" max="9565" width="14.5703125" style="14" bestFit="1" customWidth="1"/>
    <col min="9566" max="9566" width="11.140625" style="14" bestFit="1" customWidth="1"/>
    <col min="9567" max="9567" width="9" style="14"/>
    <col min="9568" max="9568" width="13.140625" style="14" bestFit="1" customWidth="1"/>
    <col min="9569" max="9569" width="15.140625" style="14" bestFit="1" customWidth="1"/>
    <col min="9570" max="9571" width="14.5703125" style="14" bestFit="1" customWidth="1"/>
    <col min="9572" max="9572" width="14.140625" style="14" bestFit="1" customWidth="1"/>
    <col min="9573" max="9573" width="17" style="14" bestFit="1" customWidth="1"/>
    <col min="9574" max="9574" width="14.140625" style="14" bestFit="1" customWidth="1"/>
    <col min="9575" max="9575" width="11.140625" style="14" bestFit="1" customWidth="1"/>
    <col min="9576" max="9576" width="17" style="14" bestFit="1" customWidth="1"/>
    <col min="9577" max="9577" width="14.5703125" style="14" bestFit="1" customWidth="1"/>
    <col min="9578" max="9578" width="11.140625" style="14" bestFit="1" customWidth="1"/>
    <col min="9579" max="9579" width="9" style="14"/>
    <col min="9580" max="9580" width="11.140625" style="14" bestFit="1" customWidth="1"/>
    <col min="9581" max="9581" width="14.5703125" style="14" bestFit="1" customWidth="1"/>
    <col min="9582" max="9582" width="11.140625" style="14" bestFit="1" customWidth="1"/>
    <col min="9583" max="9583" width="9" style="14"/>
    <col min="9584" max="9584" width="13.140625" style="14" bestFit="1" customWidth="1"/>
    <col min="9585" max="9585" width="15.140625" style="14" bestFit="1" customWidth="1"/>
    <col min="9586" max="9587" width="14.5703125" style="14" bestFit="1" customWidth="1"/>
    <col min="9588" max="9588" width="14.140625" style="14" bestFit="1" customWidth="1"/>
    <col min="9589" max="9589" width="17" style="14" bestFit="1" customWidth="1"/>
    <col min="9590" max="9590" width="14.140625" style="14" bestFit="1" customWidth="1"/>
    <col min="9591" max="9591" width="11.140625" style="14" bestFit="1" customWidth="1"/>
    <col min="9592" max="9592" width="17" style="14" bestFit="1" customWidth="1"/>
    <col min="9593" max="9593" width="14.5703125" style="14" bestFit="1" customWidth="1"/>
    <col min="9594" max="9594" width="11.140625" style="14" bestFit="1" customWidth="1"/>
    <col min="9595" max="9595" width="9" style="14"/>
    <col min="9596" max="9596" width="11.140625" style="14" bestFit="1" customWidth="1"/>
    <col min="9597" max="9597" width="14.5703125" style="14" bestFit="1" customWidth="1"/>
    <col min="9598" max="9598" width="11.140625" style="14" bestFit="1" customWidth="1"/>
    <col min="9599" max="9599" width="9" style="14"/>
    <col min="9600" max="9600" width="13.140625" style="14" bestFit="1" customWidth="1"/>
    <col min="9601" max="9601" width="15.140625" style="14" bestFit="1" customWidth="1"/>
    <col min="9602" max="9603" width="14.5703125" style="14" bestFit="1" customWidth="1"/>
    <col min="9604" max="9604" width="14.140625" style="14" bestFit="1" customWidth="1"/>
    <col min="9605" max="9605" width="17" style="14" bestFit="1" customWidth="1"/>
    <col min="9606" max="9606" width="14.140625" style="14" bestFit="1" customWidth="1"/>
    <col min="9607" max="9607" width="11.140625" style="14" bestFit="1" customWidth="1"/>
    <col min="9608" max="9608" width="17" style="14" bestFit="1" customWidth="1"/>
    <col min="9609" max="9609" width="14.5703125" style="14" bestFit="1" customWidth="1"/>
    <col min="9610" max="9610" width="11.140625" style="14" bestFit="1" customWidth="1"/>
    <col min="9611" max="9611" width="9" style="14"/>
    <col min="9612" max="9612" width="11.140625" style="14" bestFit="1" customWidth="1"/>
    <col min="9613" max="9613" width="14.5703125" style="14" bestFit="1" customWidth="1"/>
    <col min="9614" max="9614" width="11.140625" style="14" bestFit="1" customWidth="1"/>
    <col min="9615" max="9615" width="9" style="14"/>
    <col min="9616" max="9616" width="13.140625" style="14" bestFit="1" customWidth="1"/>
    <col min="9617" max="9617" width="15.140625" style="14" bestFit="1" customWidth="1"/>
    <col min="9618" max="9619" width="14.5703125" style="14" bestFit="1" customWidth="1"/>
    <col min="9620" max="9620" width="14.140625" style="14" bestFit="1" customWidth="1"/>
    <col min="9621" max="9621" width="17" style="14" bestFit="1" customWidth="1"/>
    <col min="9622" max="9622" width="14.140625" style="14" bestFit="1" customWidth="1"/>
    <col min="9623" max="9623" width="11.140625" style="14" bestFit="1" customWidth="1"/>
    <col min="9624" max="9624" width="17" style="14" bestFit="1" customWidth="1"/>
    <col min="9625" max="9625" width="14.5703125" style="14" bestFit="1" customWidth="1"/>
    <col min="9626" max="9626" width="11.140625" style="14" bestFit="1" customWidth="1"/>
    <col min="9627" max="9627" width="9" style="14"/>
    <col min="9628" max="9628" width="11.140625" style="14" bestFit="1" customWidth="1"/>
    <col min="9629" max="9629" width="14.5703125" style="14" bestFit="1" customWidth="1"/>
    <col min="9630" max="9630" width="11.140625" style="14" bestFit="1" customWidth="1"/>
    <col min="9631" max="9631" width="9" style="14"/>
    <col min="9632" max="9632" width="13.140625" style="14" bestFit="1" customWidth="1"/>
    <col min="9633" max="9633" width="15.140625" style="14" bestFit="1" customWidth="1"/>
    <col min="9634" max="9635" width="14.5703125" style="14" bestFit="1" customWidth="1"/>
    <col min="9636" max="9636" width="14.140625" style="14" bestFit="1" customWidth="1"/>
    <col min="9637" max="9637" width="17" style="14" bestFit="1" customWidth="1"/>
    <col min="9638" max="9638" width="14.140625" style="14" bestFit="1" customWidth="1"/>
    <col min="9639" max="9639" width="11.140625" style="14" bestFit="1" customWidth="1"/>
    <col min="9640" max="9640" width="17" style="14" bestFit="1" customWidth="1"/>
    <col min="9641" max="9641" width="14.5703125" style="14" bestFit="1" customWidth="1"/>
    <col min="9642" max="9642" width="11.140625" style="14" bestFit="1" customWidth="1"/>
    <col min="9643" max="9643" width="9" style="14"/>
    <col min="9644" max="9644" width="11.140625" style="14" bestFit="1" customWidth="1"/>
    <col min="9645" max="9645" width="14.5703125" style="14" bestFit="1" customWidth="1"/>
    <col min="9646" max="9646" width="11.140625" style="14" bestFit="1" customWidth="1"/>
    <col min="9647" max="9647" width="9" style="14"/>
    <col min="9648" max="9648" width="13.140625" style="14" bestFit="1" customWidth="1"/>
    <col min="9649" max="9649" width="15.140625" style="14" bestFit="1" customWidth="1"/>
    <col min="9650" max="9651" width="14.5703125" style="14" bestFit="1" customWidth="1"/>
    <col min="9652" max="9652" width="14.140625" style="14" bestFit="1" customWidth="1"/>
    <col min="9653" max="9653" width="17" style="14" bestFit="1" customWidth="1"/>
    <col min="9654" max="9654" width="14.140625" style="14" bestFit="1" customWidth="1"/>
    <col min="9655" max="9655" width="11.140625" style="14" bestFit="1" customWidth="1"/>
    <col min="9656" max="9656" width="17" style="14" bestFit="1" customWidth="1"/>
    <col min="9657" max="9657" width="14.5703125" style="14" bestFit="1" customWidth="1"/>
    <col min="9658" max="9658" width="11.140625" style="14" bestFit="1" customWidth="1"/>
    <col min="9659" max="9659" width="9" style="14"/>
    <col min="9660" max="9660" width="11.140625" style="14" bestFit="1" customWidth="1"/>
    <col min="9661" max="9661" width="14.5703125" style="14" bestFit="1" customWidth="1"/>
    <col min="9662" max="9662" width="11.140625" style="14" bestFit="1" customWidth="1"/>
    <col min="9663" max="9663" width="9" style="14"/>
    <col min="9664" max="9664" width="13.140625" style="14" bestFit="1" customWidth="1"/>
    <col min="9665" max="9665" width="15.140625" style="14" bestFit="1" customWidth="1"/>
    <col min="9666" max="9667" width="14.5703125" style="14" bestFit="1" customWidth="1"/>
    <col min="9668" max="9668" width="14.140625" style="14" bestFit="1" customWidth="1"/>
    <col min="9669" max="9669" width="17" style="14" bestFit="1" customWidth="1"/>
    <col min="9670" max="9670" width="14.140625" style="14" bestFit="1" customWidth="1"/>
    <col min="9671" max="9671" width="11.140625" style="14" bestFit="1" customWidth="1"/>
    <col min="9672" max="9672" width="17" style="14" bestFit="1" customWidth="1"/>
    <col min="9673" max="9673" width="14.5703125" style="14" bestFit="1" customWidth="1"/>
    <col min="9674" max="9674" width="11.140625" style="14" bestFit="1" customWidth="1"/>
    <col min="9675" max="9675" width="9" style="14"/>
    <col min="9676" max="9676" width="11.140625" style="14" bestFit="1" customWidth="1"/>
    <col min="9677" max="9677" width="14.5703125" style="14" bestFit="1" customWidth="1"/>
    <col min="9678" max="9678" width="11.140625" style="14" bestFit="1" customWidth="1"/>
    <col min="9679" max="9679" width="9" style="14"/>
    <col min="9680" max="9680" width="13.140625" style="14" bestFit="1" customWidth="1"/>
    <col min="9681" max="9681" width="15.140625" style="14" bestFit="1" customWidth="1"/>
    <col min="9682" max="9683" width="14.5703125" style="14" bestFit="1" customWidth="1"/>
    <col min="9684" max="9684" width="14.140625" style="14" bestFit="1" customWidth="1"/>
    <col min="9685" max="9685" width="17" style="14" bestFit="1" customWidth="1"/>
    <col min="9686" max="9686" width="14.140625" style="14" bestFit="1" customWidth="1"/>
    <col min="9687" max="9687" width="11.140625" style="14" bestFit="1" customWidth="1"/>
    <col min="9688" max="9688" width="17" style="14" bestFit="1" customWidth="1"/>
    <col min="9689" max="9689" width="14.5703125" style="14" bestFit="1" customWidth="1"/>
    <col min="9690" max="9690" width="11.140625" style="14" bestFit="1" customWidth="1"/>
    <col min="9691" max="9691" width="9" style="14"/>
    <col min="9692" max="9692" width="11.140625" style="14" bestFit="1" customWidth="1"/>
    <col min="9693" max="9693" width="14.5703125" style="14" bestFit="1" customWidth="1"/>
    <col min="9694" max="9694" width="11.140625" style="14" bestFit="1" customWidth="1"/>
    <col min="9695" max="9695" width="9" style="14"/>
    <col min="9696" max="9696" width="13.140625" style="14" bestFit="1" customWidth="1"/>
    <col min="9697" max="9697" width="15.140625" style="14" bestFit="1" customWidth="1"/>
    <col min="9698" max="9699" width="14.5703125" style="14" bestFit="1" customWidth="1"/>
    <col min="9700" max="9700" width="14.140625" style="14" bestFit="1" customWidth="1"/>
    <col min="9701" max="9701" width="17" style="14" bestFit="1" customWidth="1"/>
    <col min="9702" max="9702" width="14.140625" style="14" bestFit="1" customWidth="1"/>
    <col min="9703" max="9703" width="11.140625" style="14" bestFit="1" customWidth="1"/>
    <col min="9704" max="9704" width="17" style="14" bestFit="1" customWidth="1"/>
    <col min="9705" max="9705" width="14.5703125" style="14" bestFit="1" customWidth="1"/>
    <col min="9706" max="9706" width="11.140625" style="14" bestFit="1" customWidth="1"/>
    <col min="9707" max="9707" width="9" style="14"/>
    <col min="9708" max="9708" width="11.140625" style="14" bestFit="1" customWidth="1"/>
    <col min="9709" max="9709" width="14.5703125" style="14" bestFit="1" customWidth="1"/>
    <col min="9710" max="9710" width="11.140625" style="14" bestFit="1" customWidth="1"/>
    <col min="9711" max="9711" width="9" style="14"/>
    <col min="9712" max="9712" width="13.140625" style="14" bestFit="1" customWidth="1"/>
    <col min="9713" max="9713" width="15.140625" style="14" bestFit="1" customWidth="1"/>
    <col min="9714" max="9715" width="14.5703125" style="14" bestFit="1" customWidth="1"/>
    <col min="9716" max="9716" width="14.140625" style="14" bestFit="1" customWidth="1"/>
    <col min="9717" max="9717" width="17" style="14" bestFit="1" customWidth="1"/>
    <col min="9718" max="9718" width="14.140625" style="14" bestFit="1" customWidth="1"/>
    <col min="9719" max="9719" width="11.140625" style="14" bestFit="1" customWidth="1"/>
    <col min="9720" max="9720" width="17" style="14" bestFit="1" customWidth="1"/>
    <col min="9721" max="9721" width="14.5703125" style="14" bestFit="1" customWidth="1"/>
    <col min="9722" max="9722" width="11.140625" style="14" bestFit="1" customWidth="1"/>
    <col min="9723" max="9723" width="9" style="14"/>
    <col min="9724" max="9724" width="9.140625" style="14" customWidth="1"/>
    <col min="9725" max="9725" width="0" style="14" hidden="1" customWidth="1"/>
    <col min="9726" max="9727" width="10.42578125" style="14" bestFit="1" customWidth="1"/>
    <col min="9728" max="9728" width="8.42578125" style="14" bestFit="1" customWidth="1"/>
    <col min="9729" max="9729" width="14.5703125" style="14" customWidth="1"/>
    <col min="9730" max="9730" width="14.140625" style="14" bestFit="1" customWidth="1"/>
    <col min="9731" max="9731" width="10.5703125" style="14" customWidth="1"/>
    <col min="9732" max="9732" width="11.85546875" style="14" customWidth="1"/>
    <col min="9733" max="9733" width="15.42578125" style="14" bestFit="1" customWidth="1"/>
    <col min="9734" max="9734" width="15.140625" style="14" bestFit="1" customWidth="1"/>
    <col min="9735" max="9735" width="11.42578125" style="14" bestFit="1" customWidth="1"/>
    <col min="9736" max="9736" width="9.42578125" style="14" bestFit="1" customWidth="1"/>
    <col min="9737" max="9737" width="13.5703125" style="14" customWidth="1"/>
    <col min="9738" max="9739" width="8.42578125" style="14" bestFit="1" customWidth="1"/>
    <col min="9740" max="9740" width="10.42578125" style="14" bestFit="1" customWidth="1"/>
    <col min="9741" max="9741" width="14.140625" style="14" customWidth="1"/>
    <col min="9742" max="9742" width="9" style="14"/>
    <col min="9743" max="9743" width="14.140625" style="14" bestFit="1" customWidth="1"/>
    <col min="9744" max="9803" width="9" style="14"/>
    <col min="9804" max="9804" width="11.140625" style="14" bestFit="1" customWidth="1"/>
    <col min="9805" max="9805" width="14.5703125" style="14" bestFit="1" customWidth="1"/>
    <col min="9806" max="9806" width="11.140625" style="14" bestFit="1" customWidth="1"/>
    <col min="9807" max="9807" width="9" style="14"/>
    <col min="9808" max="9808" width="13.140625" style="14" bestFit="1" customWidth="1"/>
    <col min="9809" max="9809" width="15.140625" style="14" bestFit="1" customWidth="1"/>
    <col min="9810" max="9811" width="14.5703125" style="14" bestFit="1" customWidth="1"/>
    <col min="9812" max="9812" width="14.140625" style="14" bestFit="1" customWidth="1"/>
    <col min="9813" max="9813" width="17" style="14" bestFit="1" customWidth="1"/>
    <col min="9814" max="9814" width="14.140625" style="14" bestFit="1" customWidth="1"/>
    <col min="9815" max="9815" width="11.140625" style="14" bestFit="1" customWidth="1"/>
    <col min="9816" max="9816" width="17" style="14" bestFit="1" customWidth="1"/>
    <col min="9817" max="9817" width="14.5703125" style="14" bestFit="1" customWidth="1"/>
    <col min="9818" max="9818" width="11.140625" style="14" bestFit="1" customWidth="1"/>
    <col min="9819" max="9819" width="9" style="14"/>
    <col min="9820" max="9820" width="11.140625" style="14" bestFit="1" customWidth="1"/>
    <col min="9821" max="9821" width="14.5703125" style="14" bestFit="1" customWidth="1"/>
    <col min="9822" max="9822" width="11.140625" style="14" bestFit="1" customWidth="1"/>
    <col min="9823" max="9823" width="9" style="14"/>
    <col min="9824" max="9824" width="13.140625" style="14" bestFit="1" customWidth="1"/>
    <col min="9825" max="9825" width="15.140625" style="14" bestFit="1" customWidth="1"/>
    <col min="9826" max="9827" width="14.5703125" style="14" bestFit="1" customWidth="1"/>
    <col min="9828" max="9828" width="14.140625" style="14" bestFit="1" customWidth="1"/>
    <col min="9829" max="9829" width="17" style="14" bestFit="1" customWidth="1"/>
    <col min="9830" max="9830" width="14.140625" style="14" bestFit="1" customWidth="1"/>
    <col min="9831" max="9831" width="11.140625" style="14" bestFit="1" customWidth="1"/>
    <col min="9832" max="9832" width="17" style="14" bestFit="1" customWidth="1"/>
    <col min="9833" max="9833" width="14.5703125" style="14" bestFit="1" customWidth="1"/>
    <col min="9834" max="9834" width="11.140625" style="14" bestFit="1" customWidth="1"/>
    <col min="9835" max="9835" width="9" style="14"/>
    <col min="9836" max="9836" width="11.140625" style="14" bestFit="1" customWidth="1"/>
    <col min="9837" max="9837" width="14.5703125" style="14" bestFit="1" customWidth="1"/>
    <col min="9838" max="9838" width="11.140625" style="14" bestFit="1" customWidth="1"/>
    <col min="9839" max="9839" width="9" style="14"/>
    <col min="9840" max="9840" width="13.140625" style="14" bestFit="1" customWidth="1"/>
    <col min="9841" max="9841" width="15.140625" style="14" bestFit="1" customWidth="1"/>
    <col min="9842" max="9843" width="14.5703125" style="14" bestFit="1" customWidth="1"/>
    <col min="9844" max="9844" width="14.140625" style="14" bestFit="1" customWidth="1"/>
    <col min="9845" max="9845" width="17" style="14" bestFit="1" customWidth="1"/>
    <col min="9846" max="9846" width="14.140625" style="14" bestFit="1" customWidth="1"/>
    <col min="9847" max="9847" width="11.140625" style="14" bestFit="1" customWidth="1"/>
    <col min="9848" max="9848" width="17" style="14" bestFit="1" customWidth="1"/>
    <col min="9849" max="9849" width="14.5703125" style="14" bestFit="1" customWidth="1"/>
    <col min="9850" max="9850" width="11.140625" style="14" bestFit="1" customWidth="1"/>
    <col min="9851" max="9851" width="9" style="14"/>
    <col min="9852" max="9852" width="11.140625" style="14" bestFit="1" customWidth="1"/>
    <col min="9853" max="9853" width="14.5703125" style="14" bestFit="1" customWidth="1"/>
    <col min="9854" max="9854" width="11.140625" style="14" bestFit="1" customWidth="1"/>
    <col min="9855" max="9855" width="9" style="14"/>
    <col min="9856" max="9856" width="13.140625" style="14" bestFit="1" customWidth="1"/>
    <col min="9857" max="9857" width="15.140625" style="14" bestFit="1" customWidth="1"/>
    <col min="9858" max="9859" width="14.5703125" style="14" bestFit="1" customWidth="1"/>
    <col min="9860" max="9860" width="14.140625" style="14" bestFit="1" customWidth="1"/>
    <col min="9861" max="9861" width="17" style="14" bestFit="1" customWidth="1"/>
    <col min="9862" max="9862" width="14.140625" style="14" bestFit="1" customWidth="1"/>
    <col min="9863" max="9863" width="11.140625" style="14" bestFit="1" customWidth="1"/>
    <col min="9864" max="9864" width="17" style="14" bestFit="1" customWidth="1"/>
    <col min="9865" max="9865" width="14.5703125" style="14" bestFit="1" customWidth="1"/>
    <col min="9866" max="9866" width="11.140625" style="14" bestFit="1" customWidth="1"/>
    <col min="9867" max="9867" width="9" style="14"/>
    <col min="9868" max="9868" width="11.140625" style="14" bestFit="1" customWidth="1"/>
    <col min="9869" max="9869" width="14.5703125" style="14" bestFit="1" customWidth="1"/>
    <col min="9870" max="9870" width="11.140625" style="14" bestFit="1" customWidth="1"/>
    <col min="9871" max="9871" width="9" style="14"/>
    <col min="9872" max="9872" width="13.140625" style="14" bestFit="1" customWidth="1"/>
    <col min="9873" max="9873" width="15.140625" style="14" bestFit="1" customWidth="1"/>
    <col min="9874" max="9875" width="14.5703125" style="14" bestFit="1" customWidth="1"/>
    <col min="9876" max="9876" width="14.140625" style="14" bestFit="1" customWidth="1"/>
    <col min="9877" max="9877" width="17" style="14" bestFit="1" customWidth="1"/>
    <col min="9878" max="9878" width="14.140625" style="14" bestFit="1" customWidth="1"/>
    <col min="9879" max="9879" width="11.140625" style="14" bestFit="1" customWidth="1"/>
    <col min="9880" max="9880" width="17" style="14" bestFit="1" customWidth="1"/>
    <col min="9881" max="9881" width="14.5703125" style="14" bestFit="1" customWidth="1"/>
    <col min="9882" max="9882" width="11.140625" style="14" bestFit="1" customWidth="1"/>
    <col min="9883" max="9883" width="9" style="14"/>
    <col min="9884" max="9884" width="11.140625" style="14" bestFit="1" customWidth="1"/>
    <col min="9885" max="9885" width="14.5703125" style="14" bestFit="1" customWidth="1"/>
    <col min="9886" max="9886" width="11.140625" style="14" bestFit="1" customWidth="1"/>
    <col min="9887" max="9887" width="9" style="14"/>
    <col min="9888" max="9888" width="13.140625" style="14" bestFit="1" customWidth="1"/>
    <col min="9889" max="9889" width="15.140625" style="14" bestFit="1" customWidth="1"/>
    <col min="9890" max="9891" width="14.5703125" style="14" bestFit="1" customWidth="1"/>
    <col min="9892" max="9892" width="14.140625" style="14" bestFit="1" customWidth="1"/>
    <col min="9893" max="9893" width="17" style="14" bestFit="1" customWidth="1"/>
    <col min="9894" max="9894" width="14.140625" style="14" bestFit="1" customWidth="1"/>
    <col min="9895" max="9895" width="11.140625" style="14" bestFit="1" customWidth="1"/>
    <col min="9896" max="9896" width="17" style="14" bestFit="1" customWidth="1"/>
    <col min="9897" max="9897" width="14.5703125" style="14" bestFit="1" customWidth="1"/>
    <col min="9898" max="9898" width="11.140625" style="14" bestFit="1" customWidth="1"/>
    <col min="9899" max="9899" width="9" style="14"/>
    <col min="9900" max="9900" width="11.140625" style="14" bestFit="1" customWidth="1"/>
    <col min="9901" max="9901" width="14.5703125" style="14" bestFit="1" customWidth="1"/>
    <col min="9902" max="9902" width="11.140625" style="14" bestFit="1" customWidth="1"/>
    <col min="9903" max="9903" width="9" style="14"/>
    <col min="9904" max="9904" width="13.140625" style="14" bestFit="1" customWidth="1"/>
    <col min="9905" max="9905" width="15.140625" style="14" bestFit="1" customWidth="1"/>
    <col min="9906" max="9907" width="14.5703125" style="14" bestFit="1" customWidth="1"/>
    <col min="9908" max="9908" width="14.140625" style="14" bestFit="1" customWidth="1"/>
    <col min="9909" max="9909" width="17" style="14" bestFit="1" customWidth="1"/>
    <col min="9910" max="9910" width="14.140625" style="14" bestFit="1" customWidth="1"/>
    <col min="9911" max="9911" width="11.140625" style="14" bestFit="1" customWidth="1"/>
    <col min="9912" max="9912" width="17" style="14" bestFit="1" customWidth="1"/>
    <col min="9913" max="9913" width="14.5703125" style="14" bestFit="1" customWidth="1"/>
    <col min="9914" max="9914" width="11.140625" style="14" bestFit="1" customWidth="1"/>
    <col min="9915" max="9915" width="9" style="14"/>
    <col min="9916" max="9916" width="11.140625" style="14" bestFit="1" customWidth="1"/>
    <col min="9917" max="9917" width="14.5703125" style="14" bestFit="1" customWidth="1"/>
    <col min="9918" max="9918" width="11.140625" style="14" bestFit="1" customWidth="1"/>
    <col min="9919" max="9919" width="9" style="14"/>
    <col min="9920" max="9920" width="13.140625" style="14" bestFit="1" customWidth="1"/>
    <col min="9921" max="9921" width="15.140625" style="14" bestFit="1" customWidth="1"/>
    <col min="9922" max="9923" width="14.5703125" style="14" bestFit="1" customWidth="1"/>
    <col min="9924" max="9924" width="14.140625" style="14" bestFit="1" customWidth="1"/>
    <col min="9925" max="9925" width="17" style="14" bestFit="1" customWidth="1"/>
    <col min="9926" max="9926" width="14.140625" style="14" bestFit="1" customWidth="1"/>
    <col min="9927" max="9927" width="11.140625" style="14" bestFit="1" customWidth="1"/>
    <col min="9928" max="9928" width="17" style="14" bestFit="1" customWidth="1"/>
    <col min="9929" max="9929" width="14.5703125" style="14" bestFit="1" customWidth="1"/>
    <col min="9930" max="9930" width="11.140625" style="14" bestFit="1" customWidth="1"/>
    <col min="9931" max="9931" width="9" style="14"/>
    <col min="9932" max="9932" width="11.140625" style="14" bestFit="1" customWidth="1"/>
    <col min="9933" max="9933" width="14.5703125" style="14" bestFit="1" customWidth="1"/>
    <col min="9934" max="9934" width="11.140625" style="14" bestFit="1" customWidth="1"/>
    <col min="9935" max="9935" width="9" style="14"/>
    <col min="9936" max="9936" width="13.140625" style="14" bestFit="1" customWidth="1"/>
    <col min="9937" max="9937" width="15.140625" style="14" bestFit="1" customWidth="1"/>
    <col min="9938" max="9939" width="14.5703125" style="14" bestFit="1" customWidth="1"/>
    <col min="9940" max="9940" width="14.140625" style="14" bestFit="1" customWidth="1"/>
    <col min="9941" max="9941" width="17" style="14" bestFit="1" customWidth="1"/>
    <col min="9942" max="9942" width="14.140625" style="14" bestFit="1" customWidth="1"/>
    <col min="9943" max="9943" width="11.140625" style="14" bestFit="1" customWidth="1"/>
    <col min="9944" max="9944" width="17" style="14" bestFit="1" customWidth="1"/>
    <col min="9945" max="9945" width="14.5703125" style="14" bestFit="1" customWidth="1"/>
    <col min="9946" max="9946" width="11.140625" style="14" bestFit="1" customWidth="1"/>
    <col min="9947" max="9947" width="9" style="14"/>
    <col min="9948" max="9948" width="11.140625" style="14" bestFit="1" customWidth="1"/>
    <col min="9949" max="9949" width="14.5703125" style="14" bestFit="1" customWidth="1"/>
    <col min="9950" max="9950" width="11.140625" style="14" bestFit="1" customWidth="1"/>
    <col min="9951" max="9951" width="9" style="14"/>
    <col min="9952" max="9952" width="13.140625" style="14" bestFit="1" customWidth="1"/>
    <col min="9953" max="9953" width="15.140625" style="14" bestFit="1" customWidth="1"/>
    <col min="9954" max="9955" width="14.5703125" style="14" bestFit="1" customWidth="1"/>
    <col min="9956" max="9956" width="14.140625" style="14" bestFit="1" customWidth="1"/>
    <col min="9957" max="9957" width="17" style="14" bestFit="1" customWidth="1"/>
    <col min="9958" max="9958" width="14.140625" style="14" bestFit="1" customWidth="1"/>
    <col min="9959" max="9959" width="11.140625" style="14" bestFit="1" customWidth="1"/>
    <col min="9960" max="9960" width="17" style="14" bestFit="1" customWidth="1"/>
    <col min="9961" max="9961" width="14.5703125" style="14" bestFit="1" customWidth="1"/>
    <col min="9962" max="9962" width="11.140625" style="14" bestFit="1" customWidth="1"/>
    <col min="9963" max="9963" width="9" style="14"/>
    <col min="9964" max="9964" width="11.140625" style="14" bestFit="1" customWidth="1"/>
    <col min="9965" max="9965" width="14.5703125" style="14" bestFit="1" customWidth="1"/>
    <col min="9966" max="9966" width="11.140625" style="14" bestFit="1" customWidth="1"/>
    <col min="9967" max="9967" width="9" style="14"/>
    <col min="9968" max="9968" width="13.140625" style="14" bestFit="1" customWidth="1"/>
    <col min="9969" max="9969" width="15.140625" style="14" bestFit="1" customWidth="1"/>
    <col min="9970" max="9971" width="14.5703125" style="14" bestFit="1" customWidth="1"/>
    <col min="9972" max="9972" width="14.140625" style="14" bestFit="1" customWidth="1"/>
    <col min="9973" max="9973" width="17" style="14" bestFit="1" customWidth="1"/>
    <col min="9974" max="9974" width="14.140625" style="14" bestFit="1" customWidth="1"/>
    <col min="9975" max="9975" width="11.140625" style="14" bestFit="1" customWidth="1"/>
    <col min="9976" max="9976" width="17" style="14" bestFit="1" customWidth="1"/>
    <col min="9977" max="9977" width="14.5703125" style="14" bestFit="1" customWidth="1"/>
    <col min="9978" max="9978" width="11.140625" style="14" bestFit="1" customWidth="1"/>
    <col min="9979" max="9979" width="9" style="14"/>
    <col min="9980" max="9980" width="9.140625" style="14" customWidth="1"/>
    <col min="9981" max="9981" width="0" style="14" hidden="1" customWidth="1"/>
    <col min="9982" max="9983" width="10.42578125" style="14" bestFit="1" customWidth="1"/>
    <col min="9984" max="9984" width="8.42578125" style="14" bestFit="1" customWidth="1"/>
    <col min="9985" max="9985" width="14.5703125" style="14" customWidth="1"/>
    <col min="9986" max="9986" width="14.140625" style="14" bestFit="1" customWidth="1"/>
    <col min="9987" max="9987" width="10.5703125" style="14" customWidth="1"/>
    <col min="9988" max="9988" width="11.85546875" style="14" customWidth="1"/>
    <col min="9989" max="9989" width="15.42578125" style="14" bestFit="1" customWidth="1"/>
    <col min="9990" max="9990" width="15.140625" style="14" bestFit="1" customWidth="1"/>
    <col min="9991" max="9991" width="11.42578125" style="14" bestFit="1" customWidth="1"/>
    <col min="9992" max="9992" width="9.42578125" style="14" bestFit="1" customWidth="1"/>
    <col min="9993" max="9993" width="13.5703125" style="14" customWidth="1"/>
    <col min="9994" max="9995" width="8.42578125" style="14" bestFit="1" customWidth="1"/>
    <col min="9996" max="9996" width="10.42578125" style="14" bestFit="1" customWidth="1"/>
    <col min="9997" max="9997" width="14.140625" style="14" customWidth="1"/>
    <col min="9998" max="9998" width="9" style="14"/>
    <col min="9999" max="9999" width="14.140625" style="14" bestFit="1" customWidth="1"/>
    <col min="10000" max="10059" width="9" style="14"/>
    <col min="10060" max="10060" width="11.140625" style="14" bestFit="1" customWidth="1"/>
    <col min="10061" max="10061" width="14.5703125" style="14" bestFit="1" customWidth="1"/>
    <col min="10062" max="10062" width="11.140625" style="14" bestFit="1" customWidth="1"/>
    <col min="10063" max="10063" width="9" style="14"/>
    <col min="10064" max="10064" width="13.140625" style="14" bestFit="1" customWidth="1"/>
    <col min="10065" max="10065" width="15.140625" style="14" bestFit="1" customWidth="1"/>
    <col min="10066" max="10067" width="14.5703125" style="14" bestFit="1" customWidth="1"/>
    <col min="10068" max="10068" width="14.140625" style="14" bestFit="1" customWidth="1"/>
    <col min="10069" max="10069" width="17" style="14" bestFit="1" customWidth="1"/>
    <col min="10070" max="10070" width="14.140625" style="14" bestFit="1" customWidth="1"/>
    <col min="10071" max="10071" width="11.140625" style="14" bestFit="1" customWidth="1"/>
    <col min="10072" max="10072" width="17" style="14" bestFit="1" customWidth="1"/>
    <col min="10073" max="10073" width="14.5703125" style="14" bestFit="1" customWidth="1"/>
    <col min="10074" max="10074" width="11.140625" style="14" bestFit="1" customWidth="1"/>
    <col min="10075" max="10075" width="9" style="14"/>
    <col min="10076" max="10076" width="11.140625" style="14" bestFit="1" customWidth="1"/>
    <col min="10077" max="10077" width="14.5703125" style="14" bestFit="1" customWidth="1"/>
    <col min="10078" max="10078" width="11.140625" style="14" bestFit="1" customWidth="1"/>
    <col min="10079" max="10079" width="9" style="14"/>
    <col min="10080" max="10080" width="13.140625" style="14" bestFit="1" customWidth="1"/>
    <col min="10081" max="10081" width="15.140625" style="14" bestFit="1" customWidth="1"/>
    <col min="10082" max="10083" width="14.5703125" style="14" bestFit="1" customWidth="1"/>
    <col min="10084" max="10084" width="14.140625" style="14" bestFit="1" customWidth="1"/>
    <col min="10085" max="10085" width="17" style="14" bestFit="1" customWidth="1"/>
    <col min="10086" max="10086" width="14.140625" style="14" bestFit="1" customWidth="1"/>
    <col min="10087" max="10087" width="11.140625" style="14" bestFit="1" customWidth="1"/>
    <col min="10088" max="10088" width="17" style="14" bestFit="1" customWidth="1"/>
    <col min="10089" max="10089" width="14.5703125" style="14" bestFit="1" customWidth="1"/>
    <col min="10090" max="10090" width="11.140625" style="14" bestFit="1" customWidth="1"/>
    <col min="10091" max="10091" width="9" style="14"/>
    <col min="10092" max="10092" width="11.140625" style="14" bestFit="1" customWidth="1"/>
    <col min="10093" max="10093" width="14.5703125" style="14" bestFit="1" customWidth="1"/>
    <col min="10094" max="10094" width="11.140625" style="14" bestFit="1" customWidth="1"/>
    <col min="10095" max="10095" width="9" style="14"/>
    <col min="10096" max="10096" width="13.140625" style="14" bestFit="1" customWidth="1"/>
    <col min="10097" max="10097" width="15.140625" style="14" bestFit="1" customWidth="1"/>
    <col min="10098" max="10099" width="14.5703125" style="14" bestFit="1" customWidth="1"/>
    <col min="10100" max="10100" width="14.140625" style="14" bestFit="1" customWidth="1"/>
    <col min="10101" max="10101" width="17" style="14" bestFit="1" customWidth="1"/>
    <col min="10102" max="10102" width="14.140625" style="14" bestFit="1" customWidth="1"/>
    <col min="10103" max="10103" width="11.140625" style="14" bestFit="1" customWidth="1"/>
    <col min="10104" max="10104" width="17" style="14" bestFit="1" customWidth="1"/>
    <col min="10105" max="10105" width="14.5703125" style="14" bestFit="1" customWidth="1"/>
    <col min="10106" max="10106" width="11.140625" style="14" bestFit="1" customWidth="1"/>
    <col min="10107" max="10107" width="9" style="14"/>
    <col min="10108" max="10108" width="11.140625" style="14" bestFit="1" customWidth="1"/>
    <col min="10109" max="10109" width="14.5703125" style="14" bestFit="1" customWidth="1"/>
    <col min="10110" max="10110" width="11.140625" style="14" bestFit="1" customWidth="1"/>
    <col min="10111" max="10111" width="9" style="14"/>
    <col min="10112" max="10112" width="13.140625" style="14" bestFit="1" customWidth="1"/>
    <col min="10113" max="10113" width="15.140625" style="14" bestFit="1" customWidth="1"/>
    <col min="10114" max="10115" width="14.5703125" style="14" bestFit="1" customWidth="1"/>
    <col min="10116" max="10116" width="14.140625" style="14" bestFit="1" customWidth="1"/>
    <col min="10117" max="10117" width="17" style="14" bestFit="1" customWidth="1"/>
    <col min="10118" max="10118" width="14.140625" style="14" bestFit="1" customWidth="1"/>
    <col min="10119" max="10119" width="11.140625" style="14" bestFit="1" customWidth="1"/>
    <col min="10120" max="10120" width="17" style="14" bestFit="1" customWidth="1"/>
    <col min="10121" max="10121" width="14.5703125" style="14" bestFit="1" customWidth="1"/>
    <col min="10122" max="10122" width="11.140625" style="14" bestFit="1" customWidth="1"/>
    <col min="10123" max="10123" width="9" style="14"/>
    <col min="10124" max="10124" width="11.140625" style="14" bestFit="1" customWidth="1"/>
    <col min="10125" max="10125" width="14.5703125" style="14" bestFit="1" customWidth="1"/>
    <col min="10126" max="10126" width="11.140625" style="14" bestFit="1" customWidth="1"/>
    <col min="10127" max="10127" width="9" style="14"/>
    <col min="10128" max="10128" width="13.140625" style="14" bestFit="1" customWidth="1"/>
    <col min="10129" max="10129" width="15.140625" style="14" bestFit="1" customWidth="1"/>
    <col min="10130" max="10131" width="14.5703125" style="14" bestFit="1" customWidth="1"/>
    <col min="10132" max="10132" width="14.140625" style="14" bestFit="1" customWidth="1"/>
    <col min="10133" max="10133" width="17" style="14" bestFit="1" customWidth="1"/>
    <col min="10134" max="10134" width="14.140625" style="14" bestFit="1" customWidth="1"/>
    <col min="10135" max="10135" width="11.140625" style="14" bestFit="1" customWidth="1"/>
    <col min="10136" max="10136" width="17" style="14" bestFit="1" customWidth="1"/>
    <col min="10137" max="10137" width="14.5703125" style="14" bestFit="1" customWidth="1"/>
    <col min="10138" max="10138" width="11.140625" style="14" bestFit="1" customWidth="1"/>
    <col min="10139" max="10139" width="9" style="14"/>
    <col min="10140" max="10140" width="11.140625" style="14" bestFit="1" customWidth="1"/>
    <col min="10141" max="10141" width="14.5703125" style="14" bestFit="1" customWidth="1"/>
    <col min="10142" max="10142" width="11.140625" style="14" bestFit="1" customWidth="1"/>
    <col min="10143" max="10143" width="9" style="14"/>
    <col min="10144" max="10144" width="13.140625" style="14" bestFit="1" customWidth="1"/>
    <col min="10145" max="10145" width="15.140625" style="14" bestFit="1" customWidth="1"/>
    <col min="10146" max="10147" width="14.5703125" style="14" bestFit="1" customWidth="1"/>
    <col min="10148" max="10148" width="14.140625" style="14" bestFit="1" customWidth="1"/>
    <col min="10149" max="10149" width="17" style="14" bestFit="1" customWidth="1"/>
    <col min="10150" max="10150" width="14.140625" style="14" bestFit="1" customWidth="1"/>
    <col min="10151" max="10151" width="11.140625" style="14" bestFit="1" customWidth="1"/>
    <col min="10152" max="10152" width="17" style="14" bestFit="1" customWidth="1"/>
    <col min="10153" max="10153" width="14.5703125" style="14" bestFit="1" customWidth="1"/>
    <col min="10154" max="10154" width="11.140625" style="14" bestFit="1" customWidth="1"/>
    <col min="10155" max="10155" width="9" style="14"/>
    <col min="10156" max="10156" width="11.140625" style="14" bestFit="1" customWidth="1"/>
    <col min="10157" max="10157" width="14.5703125" style="14" bestFit="1" customWidth="1"/>
    <col min="10158" max="10158" width="11.140625" style="14" bestFit="1" customWidth="1"/>
    <col min="10159" max="10159" width="9" style="14"/>
    <col min="10160" max="10160" width="13.140625" style="14" bestFit="1" customWidth="1"/>
    <col min="10161" max="10161" width="15.140625" style="14" bestFit="1" customWidth="1"/>
    <col min="10162" max="10163" width="14.5703125" style="14" bestFit="1" customWidth="1"/>
    <col min="10164" max="10164" width="14.140625" style="14" bestFit="1" customWidth="1"/>
    <col min="10165" max="10165" width="17" style="14" bestFit="1" customWidth="1"/>
    <col min="10166" max="10166" width="14.140625" style="14" bestFit="1" customWidth="1"/>
    <col min="10167" max="10167" width="11.140625" style="14" bestFit="1" customWidth="1"/>
    <col min="10168" max="10168" width="17" style="14" bestFit="1" customWidth="1"/>
    <col min="10169" max="10169" width="14.5703125" style="14" bestFit="1" customWidth="1"/>
    <col min="10170" max="10170" width="11.140625" style="14" bestFit="1" customWidth="1"/>
    <col min="10171" max="10171" width="9" style="14"/>
    <col min="10172" max="10172" width="11.140625" style="14" bestFit="1" customWidth="1"/>
    <col min="10173" max="10173" width="14.5703125" style="14" bestFit="1" customWidth="1"/>
    <col min="10174" max="10174" width="11.140625" style="14" bestFit="1" customWidth="1"/>
    <col min="10175" max="10175" width="9" style="14"/>
    <col min="10176" max="10176" width="13.140625" style="14" bestFit="1" customWidth="1"/>
    <col min="10177" max="10177" width="15.140625" style="14" bestFit="1" customWidth="1"/>
    <col min="10178" max="10179" width="14.5703125" style="14" bestFit="1" customWidth="1"/>
    <col min="10180" max="10180" width="14.140625" style="14" bestFit="1" customWidth="1"/>
    <col min="10181" max="10181" width="17" style="14" bestFit="1" customWidth="1"/>
    <col min="10182" max="10182" width="14.140625" style="14" bestFit="1" customWidth="1"/>
    <col min="10183" max="10183" width="11.140625" style="14" bestFit="1" customWidth="1"/>
    <col min="10184" max="10184" width="17" style="14" bestFit="1" customWidth="1"/>
    <col min="10185" max="10185" width="14.5703125" style="14" bestFit="1" customWidth="1"/>
    <col min="10186" max="10186" width="11.140625" style="14" bestFit="1" customWidth="1"/>
    <col min="10187" max="10187" width="9" style="14"/>
    <col min="10188" max="10188" width="11.140625" style="14" bestFit="1" customWidth="1"/>
    <col min="10189" max="10189" width="14.5703125" style="14" bestFit="1" customWidth="1"/>
    <col min="10190" max="10190" width="11.140625" style="14" bestFit="1" customWidth="1"/>
    <col min="10191" max="10191" width="9" style="14"/>
    <col min="10192" max="10192" width="13.140625" style="14" bestFit="1" customWidth="1"/>
    <col min="10193" max="10193" width="15.140625" style="14" bestFit="1" customWidth="1"/>
    <col min="10194" max="10195" width="14.5703125" style="14" bestFit="1" customWidth="1"/>
    <col min="10196" max="10196" width="14.140625" style="14" bestFit="1" customWidth="1"/>
    <col min="10197" max="10197" width="17" style="14" bestFit="1" customWidth="1"/>
    <col min="10198" max="10198" width="14.140625" style="14" bestFit="1" customWidth="1"/>
    <col min="10199" max="10199" width="11.140625" style="14" bestFit="1" customWidth="1"/>
    <col min="10200" max="10200" width="17" style="14" bestFit="1" customWidth="1"/>
    <col min="10201" max="10201" width="14.5703125" style="14" bestFit="1" customWidth="1"/>
    <col min="10202" max="10202" width="11.140625" style="14" bestFit="1" customWidth="1"/>
    <col min="10203" max="10203" width="9" style="14"/>
    <col min="10204" max="10204" width="11.140625" style="14" bestFit="1" customWidth="1"/>
    <col min="10205" max="10205" width="14.5703125" style="14" bestFit="1" customWidth="1"/>
    <col min="10206" max="10206" width="11.140625" style="14" bestFit="1" customWidth="1"/>
    <col min="10207" max="10207" width="9" style="14"/>
    <col min="10208" max="10208" width="13.140625" style="14" bestFit="1" customWidth="1"/>
    <col min="10209" max="10209" width="15.140625" style="14" bestFit="1" customWidth="1"/>
    <col min="10210" max="10211" width="14.5703125" style="14" bestFit="1" customWidth="1"/>
    <col min="10212" max="10212" width="14.140625" style="14" bestFit="1" customWidth="1"/>
    <col min="10213" max="10213" width="17" style="14" bestFit="1" customWidth="1"/>
    <col min="10214" max="10214" width="14.140625" style="14" bestFit="1" customWidth="1"/>
    <col min="10215" max="10215" width="11.140625" style="14" bestFit="1" customWidth="1"/>
    <col min="10216" max="10216" width="17" style="14" bestFit="1" customWidth="1"/>
    <col min="10217" max="10217" width="14.5703125" style="14" bestFit="1" customWidth="1"/>
    <col min="10218" max="10218" width="11.140625" style="14" bestFit="1" customWidth="1"/>
    <col min="10219" max="10219" width="9" style="14"/>
    <col min="10220" max="10220" width="11.140625" style="14" bestFit="1" customWidth="1"/>
    <col min="10221" max="10221" width="14.5703125" style="14" bestFit="1" customWidth="1"/>
    <col min="10222" max="10222" width="11.140625" style="14" bestFit="1" customWidth="1"/>
    <col min="10223" max="10223" width="9" style="14"/>
    <col min="10224" max="10224" width="13.140625" style="14" bestFit="1" customWidth="1"/>
    <col min="10225" max="10225" width="15.140625" style="14" bestFit="1" customWidth="1"/>
    <col min="10226" max="10227" width="14.5703125" style="14" bestFit="1" customWidth="1"/>
    <col min="10228" max="10228" width="14.140625" style="14" bestFit="1" customWidth="1"/>
    <col min="10229" max="10229" width="17" style="14" bestFit="1" customWidth="1"/>
    <col min="10230" max="10230" width="14.140625" style="14" bestFit="1" customWidth="1"/>
    <col min="10231" max="10231" width="11.140625" style="14" bestFit="1" customWidth="1"/>
    <col min="10232" max="10232" width="17" style="14" bestFit="1" customWidth="1"/>
    <col min="10233" max="10233" width="14.5703125" style="14" bestFit="1" customWidth="1"/>
    <col min="10234" max="10234" width="11.140625" style="14" bestFit="1" customWidth="1"/>
    <col min="10235" max="10235" width="9" style="14"/>
    <col min="10236" max="10236" width="9.140625" style="14" customWidth="1"/>
    <col min="10237" max="10237" width="0" style="14" hidden="1" customWidth="1"/>
    <col min="10238" max="10239" width="10.42578125" style="14" bestFit="1" customWidth="1"/>
    <col min="10240" max="10240" width="8.42578125" style="14" bestFit="1" customWidth="1"/>
    <col min="10241" max="10241" width="14.5703125" style="14" customWidth="1"/>
    <col min="10242" max="10242" width="14.140625" style="14" bestFit="1" customWidth="1"/>
    <col min="10243" max="10243" width="10.5703125" style="14" customWidth="1"/>
    <col min="10244" max="10244" width="11.85546875" style="14" customWidth="1"/>
    <col min="10245" max="10245" width="15.42578125" style="14" bestFit="1" customWidth="1"/>
    <col min="10246" max="10246" width="15.140625" style="14" bestFit="1" customWidth="1"/>
    <col min="10247" max="10247" width="11.42578125" style="14" bestFit="1" customWidth="1"/>
    <col min="10248" max="10248" width="9.42578125" style="14" bestFit="1" customWidth="1"/>
    <col min="10249" max="10249" width="13.5703125" style="14" customWidth="1"/>
    <col min="10250" max="10251" width="8.42578125" style="14" bestFit="1" customWidth="1"/>
    <col min="10252" max="10252" width="10.42578125" style="14" bestFit="1" customWidth="1"/>
    <col min="10253" max="10253" width="14.140625" style="14" customWidth="1"/>
    <col min="10254" max="10254" width="9" style="14"/>
    <col min="10255" max="10255" width="14.140625" style="14" bestFit="1" customWidth="1"/>
    <col min="10256" max="10315" width="9" style="14"/>
    <col min="10316" max="10316" width="11.140625" style="14" bestFit="1" customWidth="1"/>
    <col min="10317" max="10317" width="14.5703125" style="14" bestFit="1" customWidth="1"/>
    <col min="10318" max="10318" width="11.140625" style="14" bestFit="1" customWidth="1"/>
    <col min="10319" max="10319" width="9" style="14"/>
    <col min="10320" max="10320" width="13.140625" style="14" bestFit="1" customWidth="1"/>
    <col min="10321" max="10321" width="15.140625" style="14" bestFit="1" customWidth="1"/>
    <col min="10322" max="10323" width="14.5703125" style="14" bestFit="1" customWidth="1"/>
    <col min="10324" max="10324" width="14.140625" style="14" bestFit="1" customWidth="1"/>
    <col min="10325" max="10325" width="17" style="14" bestFit="1" customWidth="1"/>
    <col min="10326" max="10326" width="14.140625" style="14" bestFit="1" customWidth="1"/>
    <col min="10327" max="10327" width="11.140625" style="14" bestFit="1" customWidth="1"/>
    <col min="10328" max="10328" width="17" style="14" bestFit="1" customWidth="1"/>
    <col min="10329" max="10329" width="14.5703125" style="14" bestFit="1" customWidth="1"/>
    <col min="10330" max="10330" width="11.140625" style="14" bestFit="1" customWidth="1"/>
    <col min="10331" max="10331" width="9" style="14"/>
    <col min="10332" max="10332" width="11.140625" style="14" bestFit="1" customWidth="1"/>
    <col min="10333" max="10333" width="14.5703125" style="14" bestFit="1" customWidth="1"/>
    <col min="10334" max="10334" width="11.140625" style="14" bestFit="1" customWidth="1"/>
    <col min="10335" max="10335" width="9" style="14"/>
    <col min="10336" max="10336" width="13.140625" style="14" bestFit="1" customWidth="1"/>
    <col min="10337" max="10337" width="15.140625" style="14" bestFit="1" customWidth="1"/>
    <col min="10338" max="10339" width="14.5703125" style="14" bestFit="1" customWidth="1"/>
    <col min="10340" max="10340" width="14.140625" style="14" bestFit="1" customWidth="1"/>
    <col min="10341" max="10341" width="17" style="14" bestFit="1" customWidth="1"/>
    <col min="10342" max="10342" width="14.140625" style="14" bestFit="1" customWidth="1"/>
    <col min="10343" max="10343" width="11.140625" style="14" bestFit="1" customWidth="1"/>
    <col min="10344" max="10344" width="17" style="14" bestFit="1" customWidth="1"/>
    <col min="10345" max="10345" width="14.5703125" style="14" bestFit="1" customWidth="1"/>
    <col min="10346" max="10346" width="11.140625" style="14" bestFit="1" customWidth="1"/>
    <col min="10347" max="10347" width="9" style="14"/>
    <col min="10348" max="10348" width="11.140625" style="14" bestFit="1" customWidth="1"/>
    <col min="10349" max="10349" width="14.5703125" style="14" bestFit="1" customWidth="1"/>
    <col min="10350" max="10350" width="11.140625" style="14" bestFit="1" customWidth="1"/>
    <col min="10351" max="10351" width="9" style="14"/>
    <col min="10352" max="10352" width="13.140625" style="14" bestFit="1" customWidth="1"/>
    <col min="10353" max="10353" width="15.140625" style="14" bestFit="1" customWidth="1"/>
    <col min="10354" max="10355" width="14.5703125" style="14" bestFit="1" customWidth="1"/>
    <col min="10356" max="10356" width="14.140625" style="14" bestFit="1" customWidth="1"/>
    <col min="10357" max="10357" width="17" style="14" bestFit="1" customWidth="1"/>
    <col min="10358" max="10358" width="14.140625" style="14" bestFit="1" customWidth="1"/>
    <col min="10359" max="10359" width="11.140625" style="14" bestFit="1" customWidth="1"/>
    <col min="10360" max="10360" width="17" style="14" bestFit="1" customWidth="1"/>
    <col min="10361" max="10361" width="14.5703125" style="14" bestFit="1" customWidth="1"/>
    <col min="10362" max="10362" width="11.140625" style="14" bestFit="1" customWidth="1"/>
    <col min="10363" max="10363" width="9" style="14"/>
    <col min="10364" max="10364" width="11.140625" style="14" bestFit="1" customWidth="1"/>
    <col min="10365" max="10365" width="14.5703125" style="14" bestFit="1" customWidth="1"/>
    <col min="10366" max="10366" width="11.140625" style="14" bestFit="1" customWidth="1"/>
    <col min="10367" max="10367" width="9" style="14"/>
    <col min="10368" max="10368" width="13.140625" style="14" bestFit="1" customWidth="1"/>
    <col min="10369" max="10369" width="15.140625" style="14" bestFit="1" customWidth="1"/>
    <col min="10370" max="10371" width="14.5703125" style="14" bestFit="1" customWidth="1"/>
    <col min="10372" max="10372" width="14.140625" style="14" bestFit="1" customWidth="1"/>
    <col min="10373" max="10373" width="17" style="14" bestFit="1" customWidth="1"/>
    <col min="10374" max="10374" width="14.140625" style="14" bestFit="1" customWidth="1"/>
    <col min="10375" max="10375" width="11.140625" style="14" bestFit="1" customWidth="1"/>
    <col min="10376" max="10376" width="17" style="14" bestFit="1" customWidth="1"/>
    <col min="10377" max="10377" width="14.5703125" style="14" bestFit="1" customWidth="1"/>
    <col min="10378" max="10378" width="11.140625" style="14" bestFit="1" customWidth="1"/>
    <col min="10379" max="10379" width="9" style="14"/>
    <col min="10380" max="10380" width="11.140625" style="14" bestFit="1" customWidth="1"/>
    <col min="10381" max="10381" width="14.5703125" style="14" bestFit="1" customWidth="1"/>
    <col min="10382" max="10382" width="11.140625" style="14" bestFit="1" customWidth="1"/>
    <col min="10383" max="10383" width="9" style="14"/>
    <col min="10384" max="10384" width="13.140625" style="14" bestFit="1" customWidth="1"/>
    <col min="10385" max="10385" width="15.140625" style="14" bestFit="1" customWidth="1"/>
    <col min="10386" max="10387" width="14.5703125" style="14" bestFit="1" customWidth="1"/>
    <col min="10388" max="10388" width="14.140625" style="14" bestFit="1" customWidth="1"/>
    <col min="10389" max="10389" width="17" style="14" bestFit="1" customWidth="1"/>
    <col min="10390" max="10390" width="14.140625" style="14" bestFit="1" customWidth="1"/>
    <col min="10391" max="10391" width="11.140625" style="14" bestFit="1" customWidth="1"/>
    <col min="10392" max="10392" width="17" style="14" bestFit="1" customWidth="1"/>
    <col min="10393" max="10393" width="14.5703125" style="14" bestFit="1" customWidth="1"/>
    <col min="10394" max="10394" width="11.140625" style="14" bestFit="1" customWidth="1"/>
    <col min="10395" max="10395" width="9" style="14"/>
    <col min="10396" max="10396" width="11.140625" style="14" bestFit="1" customWidth="1"/>
    <col min="10397" max="10397" width="14.5703125" style="14" bestFit="1" customWidth="1"/>
    <col min="10398" max="10398" width="11.140625" style="14" bestFit="1" customWidth="1"/>
    <col min="10399" max="10399" width="9" style="14"/>
    <col min="10400" max="10400" width="13.140625" style="14" bestFit="1" customWidth="1"/>
    <col min="10401" max="10401" width="15.140625" style="14" bestFit="1" customWidth="1"/>
    <col min="10402" max="10403" width="14.5703125" style="14" bestFit="1" customWidth="1"/>
    <col min="10404" max="10404" width="14.140625" style="14" bestFit="1" customWidth="1"/>
    <col min="10405" max="10405" width="17" style="14" bestFit="1" customWidth="1"/>
    <col min="10406" max="10406" width="14.140625" style="14" bestFit="1" customWidth="1"/>
    <col min="10407" max="10407" width="11.140625" style="14" bestFit="1" customWidth="1"/>
    <col min="10408" max="10408" width="17" style="14" bestFit="1" customWidth="1"/>
    <col min="10409" max="10409" width="14.5703125" style="14" bestFit="1" customWidth="1"/>
    <col min="10410" max="10410" width="11.140625" style="14" bestFit="1" customWidth="1"/>
    <col min="10411" max="10411" width="9" style="14"/>
    <col min="10412" max="10412" width="11.140625" style="14" bestFit="1" customWidth="1"/>
    <col min="10413" max="10413" width="14.5703125" style="14" bestFit="1" customWidth="1"/>
    <col min="10414" max="10414" width="11.140625" style="14" bestFit="1" customWidth="1"/>
    <col min="10415" max="10415" width="9" style="14"/>
    <col min="10416" max="10416" width="13.140625" style="14" bestFit="1" customWidth="1"/>
    <col min="10417" max="10417" width="15.140625" style="14" bestFit="1" customWidth="1"/>
    <col min="10418" max="10419" width="14.5703125" style="14" bestFit="1" customWidth="1"/>
    <col min="10420" max="10420" width="14.140625" style="14" bestFit="1" customWidth="1"/>
    <col min="10421" max="10421" width="17" style="14" bestFit="1" customWidth="1"/>
    <col min="10422" max="10422" width="14.140625" style="14" bestFit="1" customWidth="1"/>
    <col min="10423" max="10423" width="11.140625" style="14" bestFit="1" customWidth="1"/>
    <col min="10424" max="10424" width="17" style="14" bestFit="1" customWidth="1"/>
    <col min="10425" max="10425" width="14.5703125" style="14" bestFit="1" customWidth="1"/>
    <col min="10426" max="10426" width="11.140625" style="14" bestFit="1" customWidth="1"/>
    <col min="10427" max="10427" width="9" style="14"/>
    <col min="10428" max="10428" width="11.140625" style="14" bestFit="1" customWidth="1"/>
    <col min="10429" max="10429" width="14.5703125" style="14" bestFit="1" customWidth="1"/>
    <col min="10430" max="10430" width="11.140625" style="14" bestFit="1" customWidth="1"/>
    <col min="10431" max="10431" width="9" style="14"/>
    <col min="10432" max="10432" width="13.140625" style="14" bestFit="1" customWidth="1"/>
    <col min="10433" max="10433" width="15.140625" style="14" bestFit="1" customWidth="1"/>
    <col min="10434" max="10435" width="14.5703125" style="14" bestFit="1" customWidth="1"/>
    <col min="10436" max="10436" width="14.140625" style="14" bestFit="1" customWidth="1"/>
    <col min="10437" max="10437" width="17" style="14" bestFit="1" customWidth="1"/>
    <col min="10438" max="10438" width="14.140625" style="14" bestFit="1" customWidth="1"/>
    <col min="10439" max="10439" width="11.140625" style="14" bestFit="1" customWidth="1"/>
    <col min="10440" max="10440" width="17" style="14" bestFit="1" customWidth="1"/>
    <col min="10441" max="10441" width="14.5703125" style="14" bestFit="1" customWidth="1"/>
    <col min="10442" max="10442" width="11.140625" style="14" bestFit="1" customWidth="1"/>
    <col min="10443" max="10443" width="9" style="14"/>
    <col min="10444" max="10444" width="11.140625" style="14" bestFit="1" customWidth="1"/>
    <col min="10445" max="10445" width="14.5703125" style="14" bestFit="1" customWidth="1"/>
    <col min="10446" max="10446" width="11.140625" style="14" bestFit="1" customWidth="1"/>
    <col min="10447" max="10447" width="9" style="14"/>
    <col min="10448" max="10448" width="13.140625" style="14" bestFit="1" customWidth="1"/>
    <col min="10449" max="10449" width="15.140625" style="14" bestFit="1" customWidth="1"/>
    <col min="10450" max="10451" width="14.5703125" style="14" bestFit="1" customWidth="1"/>
    <col min="10452" max="10452" width="14.140625" style="14" bestFit="1" customWidth="1"/>
    <col min="10453" max="10453" width="17" style="14" bestFit="1" customWidth="1"/>
    <col min="10454" max="10454" width="14.140625" style="14" bestFit="1" customWidth="1"/>
    <col min="10455" max="10455" width="11.140625" style="14" bestFit="1" customWidth="1"/>
    <col min="10456" max="10456" width="17" style="14" bestFit="1" customWidth="1"/>
    <col min="10457" max="10457" width="14.5703125" style="14" bestFit="1" customWidth="1"/>
    <col min="10458" max="10458" width="11.140625" style="14" bestFit="1" customWidth="1"/>
    <col min="10459" max="10459" width="9" style="14"/>
    <col min="10460" max="10460" width="11.140625" style="14" bestFit="1" customWidth="1"/>
    <col min="10461" max="10461" width="14.5703125" style="14" bestFit="1" customWidth="1"/>
    <col min="10462" max="10462" width="11.140625" style="14" bestFit="1" customWidth="1"/>
    <col min="10463" max="10463" width="9" style="14"/>
    <col min="10464" max="10464" width="13.140625" style="14" bestFit="1" customWidth="1"/>
    <col min="10465" max="10465" width="15.140625" style="14" bestFit="1" customWidth="1"/>
    <col min="10466" max="10467" width="14.5703125" style="14" bestFit="1" customWidth="1"/>
    <col min="10468" max="10468" width="14.140625" style="14" bestFit="1" customWidth="1"/>
    <col min="10469" max="10469" width="17" style="14" bestFit="1" customWidth="1"/>
    <col min="10470" max="10470" width="14.140625" style="14" bestFit="1" customWidth="1"/>
    <col min="10471" max="10471" width="11.140625" style="14" bestFit="1" customWidth="1"/>
    <col min="10472" max="10472" width="17" style="14" bestFit="1" customWidth="1"/>
    <col min="10473" max="10473" width="14.5703125" style="14" bestFit="1" customWidth="1"/>
    <col min="10474" max="10474" width="11.140625" style="14" bestFit="1" customWidth="1"/>
    <col min="10475" max="10475" width="9" style="14"/>
    <col min="10476" max="10476" width="11.140625" style="14" bestFit="1" customWidth="1"/>
    <col min="10477" max="10477" width="14.5703125" style="14" bestFit="1" customWidth="1"/>
    <col min="10478" max="10478" width="11.140625" style="14" bestFit="1" customWidth="1"/>
    <col min="10479" max="10479" width="9" style="14"/>
    <col min="10480" max="10480" width="13.140625" style="14" bestFit="1" customWidth="1"/>
    <col min="10481" max="10481" width="15.140625" style="14" bestFit="1" customWidth="1"/>
    <col min="10482" max="10483" width="14.5703125" style="14" bestFit="1" customWidth="1"/>
    <col min="10484" max="10484" width="14.140625" style="14" bestFit="1" customWidth="1"/>
    <col min="10485" max="10485" width="17" style="14" bestFit="1" customWidth="1"/>
    <col min="10486" max="10486" width="14.140625" style="14" bestFit="1" customWidth="1"/>
    <col min="10487" max="10487" width="11.140625" style="14" bestFit="1" customWidth="1"/>
    <col min="10488" max="10488" width="17" style="14" bestFit="1" customWidth="1"/>
    <col min="10489" max="10489" width="14.5703125" style="14" bestFit="1" customWidth="1"/>
    <col min="10490" max="10490" width="11.140625" style="14" bestFit="1" customWidth="1"/>
    <col min="10491" max="10491" width="9" style="14"/>
    <col min="10492" max="10492" width="9.140625" style="14" customWidth="1"/>
    <col min="10493" max="10493" width="0" style="14" hidden="1" customWidth="1"/>
    <col min="10494" max="10495" width="10.42578125" style="14" bestFit="1" customWidth="1"/>
    <col min="10496" max="10496" width="8.42578125" style="14" bestFit="1" customWidth="1"/>
    <col min="10497" max="10497" width="14.5703125" style="14" customWidth="1"/>
    <col min="10498" max="10498" width="14.140625" style="14" bestFit="1" customWidth="1"/>
    <col min="10499" max="10499" width="10.5703125" style="14" customWidth="1"/>
    <col min="10500" max="10500" width="11.85546875" style="14" customWidth="1"/>
    <col min="10501" max="10501" width="15.42578125" style="14" bestFit="1" customWidth="1"/>
    <col min="10502" max="10502" width="15.140625" style="14" bestFit="1" customWidth="1"/>
    <col min="10503" max="10503" width="11.42578125" style="14" bestFit="1" customWidth="1"/>
    <col min="10504" max="10504" width="9.42578125" style="14" bestFit="1" customWidth="1"/>
    <col min="10505" max="10505" width="13.5703125" style="14" customWidth="1"/>
    <col min="10506" max="10507" width="8.42578125" style="14" bestFit="1" customWidth="1"/>
    <col min="10508" max="10508" width="10.42578125" style="14" bestFit="1" customWidth="1"/>
    <col min="10509" max="10509" width="14.140625" style="14" customWidth="1"/>
    <col min="10510" max="10510" width="9" style="14"/>
    <col min="10511" max="10511" width="14.140625" style="14" bestFit="1" customWidth="1"/>
    <col min="10512" max="10571" width="9" style="14"/>
    <col min="10572" max="10572" width="11.140625" style="14" bestFit="1" customWidth="1"/>
    <col min="10573" max="10573" width="14.5703125" style="14" bestFit="1" customWidth="1"/>
    <col min="10574" max="10574" width="11.140625" style="14" bestFit="1" customWidth="1"/>
    <col min="10575" max="10575" width="9" style="14"/>
    <col min="10576" max="10576" width="13.140625" style="14" bestFit="1" customWidth="1"/>
    <col min="10577" max="10577" width="15.140625" style="14" bestFit="1" customWidth="1"/>
    <col min="10578" max="10579" width="14.5703125" style="14" bestFit="1" customWidth="1"/>
    <col min="10580" max="10580" width="14.140625" style="14" bestFit="1" customWidth="1"/>
    <col min="10581" max="10581" width="17" style="14" bestFit="1" customWidth="1"/>
    <col min="10582" max="10582" width="14.140625" style="14" bestFit="1" customWidth="1"/>
    <col min="10583" max="10583" width="11.140625" style="14" bestFit="1" customWidth="1"/>
    <col min="10584" max="10584" width="17" style="14" bestFit="1" customWidth="1"/>
    <col min="10585" max="10585" width="14.5703125" style="14" bestFit="1" customWidth="1"/>
    <col min="10586" max="10586" width="11.140625" style="14" bestFit="1" customWidth="1"/>
    <col min="10587" max="10587" width="9" style="14"/>
    <col min="10588" max="10588" width="11.140625" style="14" bestFit="1" customWidth="1"/>
    <col min="10589" max="10589" width="14.5703125" style="14" bestFit="1" customWidth="1"/>
    <col min="10590" max="10590" width="11.140625" style="14" bestFit="1" customWidth="1"/>
    <col min="10591" max="10591" width="9" style="14"/>
    <col min="10592" max="10592" width="13.140625" style="14" bestFit="1" customWidth="1"/>
    <col min="10593" max="10593" width="15.140625" style="14" bestFit="1" customWidth="1"/>
    <col min="10594" max="10595" width="14.5703125" style="14" bestFit="1" customWidth="1"/>
    <col min="10596" max="10596" width="14.140625" style="14" bestFit="1" customWidth="1"/>
    <col min="10597" max="10597" width="17" style="14" bestFit="1" customWidth="1"/>
    <col min="10598" max="10598" width="14.140625" style="14" bestFit="1" customWidth="1"/>
    <col min="10599" max="10599" width="11.140625" style="14" bestFit="1" customWidth="1"/>
    <col min="10600" max="10600" width="17" style="14" bestFit="1" customWidth="1"/>
    <col min="10601" max="10601" width="14.5703125" style="14" bestFit="1" customWidth="1"/>
    <col min="10602" max="10602" width="11.140625" style="14" bestFit="1" customWidth="1"/>
    <col min="10603" max="10603" width="9" style="14"/>
    <col min="10604" max="10604" width="11.140625" style="14" bestFit="1" customWidth="1"/>
    <col min="10605" max="10605" width="14.5703125" style="14" bestFit="1" customWidth="1"/>
    <col min="10606" max="10606" width="11.140625" style="14" bestFit="1" customWidth="1"/>
    <col min="10607" max="10607" width="9" style="14"/>
    <col min="10608" max="10608" width="13.140625" style="14" bestFit="1" customWidth="1"/>
    <col min="10609" max="10609" width="15.140625" style="14" bestFit="1" customWidth="1"/>
    <col min="10610" max="10611" width="14.5703125" style="14" bestFit="1" customWidth="1"/>
    <col min="10612" max="10612" width="14.140625" style="14" bestFit="1" customWidth="1"/>
    <col min="10613" max="10613" width="17" style="14" bestFit="1" customWidth="1"/>
    <col min="10614" max="10614" width="14.140625" style="14" bestFit="1" customWidth="1"/>
    <col min="10615" max="10615" width="11.140625" style="14" bestFit="1" customWidth="1"/>
    <col min="10616" max="10616" width="17" style="14" bestFit="1" customWidth="1"/>
    <col min="10617" max="10617" width="14.5703125" style="14" bestFit="1" customWidth="1"/>
    <col min="10618" max="10618" width="11.140625" style="14" bestFit="1" customWidth="1"/>
    <col min="10619" max="10619" width="9" style="14"/>
    <col min="10620" max="10620" width="11.140625" style="14" bestFit="1" customWidth="1"/>
    <col min="10621" max="10621" width="14.5703125" style="14" bestFit="1" customWidth="1"/>
    <col min="10622" max="10622" width="11.140625" style="14" bestFit="1" customWidth="1"/>
    <col min="10623" max="10623" width="9" style="14"/>
    <col min="10624" max="10624" width="13.140625" style="14" bestFit="1" customWidth="1"/>
    <col min="10625" max="10625" width="15.140625" style="14" bestFit="1" customWidth="1"/>
    <col min="10626" max="10627" width="14.5703125" style="14" bestFit="1" customWidth="1"/>
    <col min="10628" max="10628" width="14.140625" style="14" bestFit="1" customWidth="1"/>
    <col min="10629" max="10629" width="17" style="14" bestFit="1" customWidth="1"/>
    <col min="10630" max="10630" width="14.140625" style="14" bestFit="1" customWidth="1"/>
    <col min="10631" max="10631" width="11.140625" style="14" bestFit="1" customWidth="1"/>
    <col min="10632" max="10632" width="17" style="14" bestFit="1" customWidth="1"/>
    <col min="10633" max="10633" width="14.5703125" style="14" bestFit="1" customWidth="1"/>
    <col min="10634" max="10634" width="11.140625" style="14" bestFit="1" customWidth="1"/>
    <col min="10635" max="10635" width="9" style="14"/>
    <col min="10636" max="10636" width="11.140625" style="14" bestFit="1" customWidth="1"/>
    <col min="10637" max="10637" width="14.5703125" style="14" bestFit="1" customWidth="1"/>
    <col min="10638" max="10638" width="11.140625" style="14" bestFit="1" customWidth="1"/>
    <col min="10639" max="10639" width="9" style="14"/>
    <col min="10640" max="10640" width="13.140625" style="14" bestFit="1" customWidth="1"/>
    <col min="10641" max="10641" width="15.140625" style="14" bestFit="1" customWidth="1"/>
    <col min="10642" max="10643" width="14.5703125" style="14" bestFit="1" customWidth="1"/>
    <col min="10644" max="10644" width="14.140625" style="14" bestFit="1" customWidth="1"/>
    <col min="10645" max="10645" width="17" style="14" bestFit="1" customWidth="1"/>
    <col min="10646" max="10646" width="14.140625" style="14" bestFit="1" customWidth="1"/>
    <col min="10647" max="10647" width="11.140625" style="14" bestFit="1" customWidth="1"/>
    <col min="10648" max="10648" width="17" style="14" bestFit="1" customWidth="1"/>
    <col min="10649" max="10649" width="14.5703125" style="14" bestFit="1" customWidth="1"/>
    <col min="10650" max="10650" width="11.140625" style="14" bestFit="1" customWidth="1"/>
    <col min="10651" max="10651" width="9" style="14"/>
    <col min="10652" max="10652" width="11.140625" style="14" bestFit="1" customWidth="1"/>
    <col min="10653" max="10653" width="14.5703125" style="14" bestFit="1" customWidth="1"/>
    <col min="10654" max="10654" width="11.140625" style="14" bestFit="1" customWidth="1"/>
    <col min="10655" max="10655" width="9" style="14"/>
    <col min="10656" max="10656" width="13.140625" style="14" bestFit="1" customWidth="1"/>
    <col min="10657" max="10657" width="15.140625" style="14" bestFit="1" customWidth="1"/>
    <col min="10658" max="10659" width="14.5703125" style="14" bestFit="1" customWidth="1"/>
    <col min="10660" max="10660" width="14.140625" style="14" bestFit="1" customWidth="1"/>
    <col min="10661" max="10661" width="17" style="14" bestFit="1" customWidth="1"/>
    <col min="10662" max="10662" width="14.140625" style="14" bestFit="1" customWidth="1"/>
    <col min="10663" max="10663" width="11.140625" style="14" bestFit="1" customWidth="1"/>
    <col min="10664" max="10664" width="17" style="14" bestFit="1" customWidth="1"/>
    <col min="10665" max="10665" width="14.5703125" style="14" bestFit="1" customWidth="1"/>
    <col min="10666" max="10666" width="11.140625" style="14" bestFit="1" customWidth="1"/>
    <col min="10667" max="10667" width="9" style="14"/>
    <col min="10668" max="10668" width="11.140625" style="14" bestFit="1" customWidth="1"/>
    <col min="10669" max="10669" width="14.5703125" style="14" bestFit="1" customWidth="1"/>
    <col min="10670" max="10670" width="11.140625" style="14" bestFit="1" customWidth="1"/>
    <col min="10671" max="10671" width="9" style="14"/>
    <col min="10672" max="10672" width="13.140625" style="14" bestFit="1" customWidth="1"/>
    <col min="10673" max="10673" width="15.140625" style="14" bestFit="1" customWidth="1"/>
    <col min="10674" max="10675" width="14.5703125" style="14" bestFit="1" customWidth="1"/>
    <col min="10676" max="10676" width="14.140625" style="14" bestFit="1" customWidth="1"/>
    <col min="10677" max="10677" width="17" style="14" bestFit="1" customWidth="1"/>
    <col min="10678" max="10678" width="14.140625" style="14" bestFit="1" customWidth="1"/>
    <col min="10679" max="10679" width="11.140625" style="14" bestFit="1" customWidth="1"/>
    <col min="10680" max="10680" width="17" style="14" bestFit="1" customWidth="1"/>
    <col min="10681" max="10681" width="14.5703125" style="14" bestFit="1" customWidth="1"/>
    <col min="10682" max="10682" width="11.140625" style="14" bestFit="1" customWidth="1"/>
    <col min="10683" max="10683" width="9" style="14"/>
    <col min="10684" max="10684" width="11.140625" style="14" bestFit="1" customWidth="1"/>
    <col min="10685" max="10685" width="14.5703125" style="14" bestFit="1" customWidth="1"/>
    <col min="10686" max="10686" width="11.140625" style="14" bestFit="1" customWidth="1"/>
    <col min="10687" max="10687" width="9" style="14"/>
    <col min="10688" max="10688" width="13.140625" style="14" bestFit="1" customWidth="1"/>
    <col min="10689" max="10689" width="15.140625" style="14" bestFit="1" customWidth="1"/>
    <col min="10690" max="10691" width="14.5703125" style="14" bestFit="1" customWidth="1"/>
    <col min="10692" max="10692" width="14.140625" style="14" bestFit="1" customWidth="1"/>
    <col min="10693" max="10693" width="17" style="14" bestFit="1" customWidth="1"/>
    <col min="10694" max="10694" width="14.140625" style="14" bestFit="1" customWidth="1"/>
    <col min="10695" max="10695" width="11.140625" style="14" bestFit="1" customWidth="1"/>
    <col min="10696" max="10696" width="17" style="14" bestFit="1" customWidth="1"/>
    <col min="10697" max="10697" width="14.5703125" style="14" bestFit="1" customWidth="1"/>
    <col min="10698" max="10698" width="11.140625" style="14" bestFit="1" customWidth="1"/>
    <col min="10699" max="10699" width="9" style="14"/>
    <col min="10700" max="10700" width="11.140625" style="14" bestFit="1" customWidth="1"/>
    <col min="10701" max="10701" width="14.5703125" style="14" bestFit="1" customWidth="1"/>
    <col min="10702" max="10702" width="11.140625" style="14" bestFit="1" customWidth="1"/>
    <col min="10703" max="10703" width="9" style="14"/>
    <col min="10704" max="10704" width="13.140625" style="14" bestFit="1" customWidth="1"/>
    <col min="10705" max="10705" width="15.140625" style="14" bestFit="1" customWidth="1"/>
    <col min="10706" max="10707" width="14.5703125" style="14" bestFit="1" customWidth="1"/>
    <col min="10708" max="10708" width="14.140625" style="14" bestFit="1" customWidth="1"/>
    <col min="10709" max="10709" width="17" style="14" bestFit="1" customWidth="1"/>
    <col min="10710" max="10710" width="14.140625" style="14" bestFit="1" customWidth="1"/>
    <col min="10711" max="10711" width="11.140625" style="14" bestFit="1" customWidth="1"/>
    <col min="10712" max="10712" width="17" style="14" bestFit="1" customWidth="1"/>
    <col min="10713" max="10713" width="14.5703125" style="14" bestFit="1" customWidth="1"/>
    <col min="10714" max="10714" width="11.140625" style="14" bestFit="1" customWidth="1"/>
    <col min="10715" max="10715" width="9" style="14"/>
    <col min="10716" max="10716" width="11.140625" style="14" bestFit="1" customWidth="1"/>
    <col min="10717" max="10717" width="14.5703125" style="14" bestFit="1" customWidth="1"/>
    <col min="10718" max="10718" width="11.140625" style="14" bestFit="1" customWidth="1"/>
    <col min="10719" max="10719" width="9" style="14"/>
    <col min="10720" max="10720" width="13.140625" style="14" bestFit="1" customWidth="1"/>
    <col min="10721" max="10721" width="15.140625" style="14" bestFit="1" customWidth="1"/>
    <col min="10722" max="10723" width="14.5703125" style="14" bestFit="1" customWidth="1"/>
    <col min="10724" max="10724" width="14.140625" style="14" bestFit="1" customWidth="1"/>
    <col min="10725" max="10725" width="17" style="14" bestFit="1" customWidth="1"/>
    <col min="10726" max="10726" width="14.140625" style="14" bestFit="1" customWidth="1"/>
    <col min="10727" max="10727" width="11.140625" style="14" bestFit="1" customWidth="1"/>
    <col min="10728" max="10728" width="17" style="14" bestFit="1" customWidth="1"/>
    <col min="10729" max="10729" width="14.5703125" style="14" bestFit="1" customWidth="1"/>
    <col min="10730" max="10730" width="11.140625" style="14" bestFit="1" customWidth="1"/>
    <col min="10731" max="10731" width="9" style="14"/>
    <col min="10732" max="10732" width="11.140625" style="14" bestFit="1" customWidth="1"/>
    <col min="10733" max="10733" width="14.5703125" style="14" bestFit="1" customWidth="1"/>
    <col min="10734" max="10734" width="11.140625" style="14" bestFit="1" customWidth="1"/>
    <col min="10735" max="10735" width="9" style="14"/>
    <col min="10736" max="10736" width="13.140625" style="14" bestFit="1" customWidth="1"/>
    <col min="10737" max="10737" width="15.140625" style="14" bestFit="1" customWidth="1"/>
    <col min="10738" max="10739" width="14.5703125" style="14" bestFit="1" customWidth="1"/>
    <col min="10740" max="10740" width="14.140625" style="14" bestFit="1" customWidth="1"/>
    <col min="10741" max="10741" width="17" style="14" bestFit="1" customWidth="1"/>
    <col min="10742" max="10742" width="14.140625" style="14" bestFit="1" customWidth="1"/>
    <col min="10743" max="10743" width="11.140625" style="14" bestFit="1" customWidth="1"/>
    <col min="10744" max="10744" width="17" style="14" bestFit="1" customWidth="1"/>
    <col min="10745" max="10745" width="14.5703125" style="14" bestFit="1" customWidth="1"/>
    <col min="10746" max="10746" width="11.140625" style="14" bestFit="1" customWidth="1"/>
    <col min="10747" max="10747" width="9" style="14"/>
    <col min="10748" max="10748" width="9.140625" style="14" customWidth="1"/>
    <col min="10749" max="10749" width="0" style="14" hidden="1" customWidth="1"/>
    <col min="10750" max="10751" width="10.42578125" style="14" bestFit="1" customWidth="1"/>
    <col min="10752" max="10752" width="8.42578125" style="14" bestFit="1" customWidth="1"/>
    <col min="10753" max="10753" width="14.5703125" style="14" customWidth="1"/>
    <col min="10754" max="10754" width="14.140625" style="14" bestFit="1" customWidth="1"/>
    <col min="10755" max="10755" width="10.5703125" style="14" customWidth="1"/>
    <col min="10756" max="10756" width="11.85546875" style="14" customWidth="1"/>
    <col min="10757" max="10757" width="15.42578125" style="14" bestFit="1" customWidth="1"/>
    <col min="10758" max="10758" width="15.140625" style="14" bestFit="1" customWidth="1"/>
    <col min="10759" max="10759" width="11.42578125" style="14" bestFit="1" customWidth="1"/>
    <col min="10760" max="10760" width="9.42578125" style="14" bestFit="1" customWidth="1"/>
    <col min="10761" max="10761" width="13.5703125" style="14" customWidth="1"/>
    <col min="10762" max="10763" width="8.42578125" style="14" bestFit="1" customWidth="1"/>
    <col min="10764" max="10764" width="10.42578125" style="14" bestFit="1" customWidth="1"/>
    <col min="10765" max="10765" width="14.140625" style="14" customWidth="1"/>
    <col min="10766" max="10766" width="9" style="14"/>
    <col min="10767" max="10767" width="14.140625" style="14" bestFit="1" customWidth="1"/>
    <col min="10768" max="10827" width="9" style="14"/>
    <col min="10828" max="10828" width="11.140625" style="14" bestFit="1" customWidth="1"/>
    <col min="10829" max="10829" width="14.5703125" style="14" bestFit="1" customWidth="1"/>
    <col min="10830" max="10830" width="11.140625" style="14" bestFit="1" customWidth="1"/>
    <col min="10831" max="10831" width="9" style="14"/>
    <col min="10832" max="10832" width="13.140625" style="14" bestFit="1" customWidth="1"/>
    <col min="10833" max="10833" width="15.140625" style="14" bestFit="1" customWidth="1"/>
    <col min="10834" max="10835" width="14.5703125" style="14" bestFit="1" customWidth="1"/>
    <col min="10836" max="10836" width="14.140625" style="14" bestFit="1" customWidth="1"/>
    <col min="10837" max="10837" width="17" style="14" bestFit="1" customWidth="1"/>
    <col min="10838" max="10838" width="14.140625" style="14" bestFit="1" customWidth="1"/>
    <col min="10839" max="10839" width="11.140625" style="14" bestFit="1" customWidth="1"/>
    <col min="10840" max="10840" width="17" style="14" bestFit="1" customWidth="1"/>
    <col min="10841" max="10841" width="14.5703125" style="14" bestFit="1" customWidth="1"/>
    <col min="10842" max="10842" width="11.140625" style="14" bestFit="1" customWidth="1"/>
    <col min="10843" max="10843" width="9" style="14"/>
    <col min="10844" max="10844" width="11.140625" style="14" bestFit="1" customWidth="1"/>
    <col min="10845" max="10845" width="14.5703125" style="14" bestFit="1" customWidth="1"/>
    <col min="10846" max="10846" width="11.140625" style="14" bestFit="1" customWidth="1"/>
    <col min="10847" max="10847" width="9" style="14"/>
    <col min="10848" max="10848" width="13.140625" style="14" bestFit="1" customWidth="1"/>
    <col min="10849" max="10849" width="15.140625" style="14" bestFit="1" customWidth="1"/>
    <col min="10850" max="10851" width="14.5703125" style="14" bestFit="1" customWidth="1"/>
    <col min="10852" max="10852" width="14.140625" style="14" bestFit="1" customWidth="1"/>
    <col min="10853" max="10853" width="17" style="14" bestFit="1" customWidth="1"/>
    <col min="10854" max="10854" width="14.140625" style="14" bestFit="1" customWidth="1"/>
    <col min="10855" max="10855" width="11.140625" style="14" bestFit="1" customWidth="1"/>
    <col min="10856" max="10856" width="17" style="14" bestFit="1" customWidth="1"/>
    <col min="10857" max="10857" width="14.5703125" style="14" bestFit="1" customWidth="1"/>
    <col min="10858" max="10858" width="11.140625" style="14" bestFit="1" customWidth="1"/>
    <col min="10859" max="10859" width="9" style="14"/>
    <col min="10860" max="10860" width="11.140625" style="14" bestFit="1" customWidth="1"/>
    <col min="10861" max="10861" width="14.5703125" style="14" bestFit="1" customWidth="1"/>
    <col min="10862" max="10862" width="11.140625" style="14" bestFit="1" customWidth="1"/>
    <col min="10863" max="10863" width="9" style="14"/>
    <col min="10864" max="10864" width="13.140625" style="14" bestFit="1" customWidth="1"/>
    <col min="10865" max="10865" width="15.140625" style="14" bestFit="1" customWidth="1"/>
    <col min="10866" max="10867" width="14.5703125" style="14" bestFit="1" customWidth="1"/>
    <col min="10868" max="10868" width="14.140625" style="14" bestFit="1" customWidth="1"/>
    <col min="10869" max="10869" width="17" style="14" bestFit="1" customWidth="1"/>
    <col min="10870" max="10870" width="14.140625" style="14" bestFit="1" customWidth="1"/>
    <col min="10871" max="10871" width="11.140625" style="14" bestFit="1" customWidth="1"/>
    <col min="10872" max="10872" width="17" style="14" bestFit="1" customWidth="1"/>
    <col min="10873" max="10873" width="14.5703125" style="14" bestFit="1" customWidth="1"/>
    <col min="10874" max="10874" width="11.140625" style="14" bestFit="1" customWidth="1"/>
    <col min="10875" max="10875" width="9" style="14"/>
    <col min="10876" max="10876" width="11.140625" style="14" bestFit="1" customWidth="1"/>
    <col min="10877" max="10877" width="14.5703125" style="14" bestFit="1" customWidth="1"/>
    <col min="10878" max="10878" width="11.140625" style="14" bestFit="1" customWidth="1"/>
    <col min="10879" max="10879" width="9" style="14"/>
    <col min="10880" max="10880" width="13.140625" style="14" bestFit="1" customWidth="1"/>
    <col min="10881" max="10881" width="15.140625" style="14" bestFit="1" customWidth="1"/>
    <col min="10882" max="10883" width="14.5703125" style="14" bestFit="1" customWidth="1"/>
    <col min="10884" max="10884" width="14.140625" style="14" bestFit="1" customWidth="1"/>
    <col min="10885" max="10885" width="17" style="14" bestFit="1" customWidth="1"/>
    <col min="10886" max="10886" width="14.140625" style="14" bestFit="1" customWidth="1"/>
    <col min="10887" max="10887" width="11.140625" style="14" bestFit="1" customWidth="1"/>
    <col min="10888" max="10888" width="17" style="14" bestFit="1" customWidth="1"/>
    <col min="10889" max="10889" width="14.5703125" style="14" bestFit="1" customWidth="1"/>
    <col min="10890" max="10890" width="11.140625" style="14" bestFit="1" customWidth="1"/>
    <col min="10891" max="10891" width="9" style="14"/>
    <col min="10892" max="10892" width="11.140625" style="14" bestFit="1" customWidth="1"/>
    <col min="10893" max="10893" width="14.5703125" style="14" bestFit="1" customWidth="1"/>
    <col min="10894" max="10894" width="11.140625" style="14" bestFit="1" customWidth="1"/>
    <col min="10895" max="10895" width="9" style="14"/>
    <col min="10896" max="10896" width="13.140625" style="14" bestFit="1" customWidth="1"/>
    <col min="10897" max="10897" width="15.140625" style="14" bestFit="1" customWidth="1"/>
    <col min="10898" max="10899" width="14.5703125" style="14" bestFit="1" customWidth="1"/>
    <col min="10900" max="10900" width="14.140625" style="14" bestFit="1" customWidth="1"/>
    <col min="10901" max="10901" width="17" style="14" bestFit="1" customWidth="1"/>
    <col min="10902" max="10902" width="14.140625" style="14" bestFit="1" customWidth="1"/>
    <col min="10903" max="10903" width="11.140625" style="14" bestFit="1" customWidth="1"/>
    <col min="10904" max="10904" width="17" style="14" bestFit="1" customWidth="1"/>
    <col min="10905" max="10905" width="14.5703125" style="14" bestFit="1" customWidth="1"/>
    <col min="10906" max="10906" width="11.140625" style="14" bestFit="1" customWidth="1"/>
    <col min="10907" max="10907" width="9" style="14"/>
    <col min="10908" max="10908" width="11.140625" style="14" bestFit="1" customWidth="1"/>
    <col min="10909" max="10909" width="14.5703125" style="14" bestFit="1" customWidth="1"/>
    <col min="10910" max="10910" width="11.140625" style="14" bestFit="1" customWidth="1"/>
    <col min="10911" max="10911" width="9" style="14"/>
    <col min="10912" max="10912" width="13.140625" style="14" bestFit="1" customWidth="1"/>
    <col min="10913" max="10913" width="15.140625" style="14" bestFit="1" customWidth="1"/>
    <col min="10914" max="10915" width="14.5703125" style="14" bestFit="1" customWidth="1"/>
    <col min="10916" max="10916" width="14.140625" style="14" bestFit="1" customWidth="1"/>
    <col min="10917" max="10917" width="17" style="14" bestFit="1" customWidth="1"/>
    <col min="10918" max="10918" width="14.140625" style="14" bestFit="1" customWidth="1"/>
    <col min="10919" max="10919" width="11.140625" style="14" bestFit="1" customWidth="1"/>
    <col min="10920" max="10920" width="17" style="14" bestFit="1" customWidth="1"/>
    <col min="10921" max="10921" width="14.5703125" style="14" bestFit="1" customWidth="1"/>
    <col min="10922" max="10922" width="11.140625" style="14" bestFit="1" customWidth="1"/>
    <col min="10923" max="10923" width="9" style="14"/>
    <col min="10924" max="10924" width="11.140625" style="14" bestFit="1" customWidth="1"/>
    <col min="10925" max="10925" width="14.5703125" style="14" bestFit="1" customWidth="1"/>
    <col min="10926" max="10926" width="11.140625" style="14" bestFit="1" customWidth="1"/>
    <col min="10927" max="10927" width="9" style="14"/>
    <col min="10928" max="10928" width="13.140625" style="14" bestFit="1" customWidth="1"/>
    <col min="10929" max="10929" width="15.140625" style="14" bestFit="1" customWidth="1"/>
    <col min="10930" max="10931" width="14.5703125" style="14" bestFit="1" customWidth="1"/>
    <col min="10932" max="10932" width="14.140625" style="14" bestFit="1" customWidth="1"/>
    <col min="10933" max="10933" width="17" style="14" bestFit="1" customWidth="1"/>
    <col min="10934" max="10934" width="14.140625" style="14" bestFit="1" customWidth="1"/>
    <col min="10935" max="10935" width="11.140625" style="14" bestFit="1" customWidth="1"/>
    <col min="10936" max="10936" width="17" style="14" bestFit="1" customWidth="1"/>
    <col min="10937" max="10937" width="14.5703125" style="14" bestFit="1" customWidth="1"/>
    <col min="10938" max="10938" width="11.140625" style="14" bestFit="1" customWidth="1"/>
    <col min="10939" max="10939" width="9" style="14"/>
    <col min="10940" max="10940" width="11.140625" style="14" bestFit="1" customWidth="1"/>
    <col min="10941" max="10941" width="14.5703125" style="14" bestFit="1" customWidth="1"/>
    <col min="10942" max="10942" width="11.140625" style="14" bestFit="1" customWidth="1"/>
    <col min="10943" max="10943" width="9" style="14"/>
    <col min="10944" max="10944" width="13.140625" style="14" bestFit="1" customWidth="1"/>
    <col min="10945" max="10945" width="15.140625" style="14" bestFit="1" customWidth="1"/>
    <col min="10946" max="10947" width="14.5703125" style="14" bestFit="1" customWidth="1"/>
    <col min="10948" max="10948" width="14.140625" style="14" bestFit="1" customWidth="1"/>
    <col min="10949" max="10949" width="17" style="14" bestFit="1" customWidth="1"/>
    <col min="10950" max="10950" width="14.140625" style="14" bestFit="1" customWidth="1"/>
    <col min="10951" max="10951" width="11.140625" style="14" bestFit="1" customWidth="1"/>
    <col min="10952" max="10952" width="17" style="14" bestFit="1" customWidth="1"/>
    <col min="10953" max="10953" width="14.5703125" style="14" bestFit="1" customWidth="1"/>
    <col min="10954" max="10954" width="11.140625" style="14" bestFit="1" customWidth="1"/>
    <col min="10955" max="10955" width="9" style="14"/>
    <col min="10956" max="10956" width="11.140625" style="14" bestFit="1" customWidth="1"/>
    <col min="10957" max="10957" width="14.5703125" style="14" bestFit="1" customWidth="1"/>
    <col min="10958" max="10958" width="11.140625" style="14" bestFit="1" customWidth="1"/>
    <col min="10959" max="10959" width="9" style="14"/>
    <col min="10960" max="10960" width="13.140625" style="14" bestFit="1" customWidth="1"/>
    <col min="10961" max="10961" width="15.140625" style="14" bestFit="1" customWidth="1"/>
    <col min="10962" max="10963" width="14.5703125" style="14" bestFit="1" customWidth="1"/>
    <col min="10964" max="10964" width="14.140625" style="14" bestFit="1" customWidth="1"/>
    <col min="10965" max="10965" width="17" style="14" bestFit="1" customWidth="1"/>
    <col min="10966" max="10966" width="14.140625" style="14" bestFit="1" customWidth="1"/>
    <col min="10967" max="10967" width="11.140625" style="14" bestFit="1" customWidth="1"/>
    <col min="10968" max="10968" width="17" style="14" bestFit="1" customWidth="1"/>
    <col min="10969" max="10969" width="14.5703125" style="14" bestFit="1" customWidth="1"/>
    <col min="10970" max="10970" width="11.140625" style="14" bestFit="1" customWidth="1"/>
    <col min="10971" max="10971" width="9" style="14"/>
    <col min="10972" max="10972" width="11.140625" style="14" bestFit="1" customWidth="1"/>
    <col min="10973" max="10973" width="14.5703125" style="14" bestFit="1" customWidth="1"/>
    <col min="10974" max="10974" width="11.140625" style="14" bestFit="1" customWidth="1"/>
    <col min="10975" max="10975" width="9" style="14"/>
    <col min="10976" max="10976" width="13.140625" style="14" bestFit="1" customWidth="1"/>
    <col min="10977" max="10977" width="15.140625" style="14" bestFit="1" customWidth="1"/>
    <col min="10978" max="10979" width="14.5703125" style="14" bestFit="1" customWidth="1"/>
    <col min="10980" max="10980" width="14.140625" style="14" bestFit="1" customWidth="1"/>
    <col min="10981" max="10981" width="17" style="14" bestFit="1" customWidth="1"/>
    <col min="10982" max="10982" width="14.140625" style="14" bestFit="1" customWidth="1"/>
    <col min="10983" max="10983" width="11.140625" style="14" bestFit="1" customWidth="1"/>
    <col min="10984" max="10984" width="17" style="14" bestFit="1" customWidth="1"/>
    <col min="10985" max="10985" width="14.5703125" style="14" bestFit="1" customWidth="1"/>
    <col min="10986" max="10986" width="11.140625" style="14" bestFit="1" customWidth="1"/>
    <col min="10987" max="10987" width="9" style="14"/>
    <col min="10988" max="10988" width="11.140625" style="14" bestFit="1" customWidth="1"/>
    <col min="10989" max="10989" width="14.5703125" style="14" bestFit="1" customWidth="1"/>
    <col min="10990" max="10990" width="11.140625" style="14" bestFit="1" customWidth="1"/>
    <col min="10991" max="10991" width="9" style="14"/>
    <col min="10992" max="10992" width="13.140625" style="14" bestFit="1" customWidth="1"/>
    <col min="10993" max="10993" width="15.140625" style="14" bestFit="1" customWidth="1"/>
    <col min="10994" max="10995" width="14.5703125" style="14" bestFit="1" customWidth="1"/>
    <col min="10996" max="10996" width="14.140625" style="14" bestFit="1" customWidth="1"/>
    <col min="10997" max="10997" width="17" style="14" bestFit="1" customWidth="1"/>
    <col min="10998" max="10998" width="14.140625" style="14" bestFit="1" customWidth="1"/>
    <col min="10999" max="10999" width="11.140625" style="14" bestFit="1" customWidth="1"/>
    <col min="11000" max="11000" width="17" style="14" bestFit="1" customWidth="1"/>
    <col min="11001" max="11001" width="14.5703125" style="14" bestFit="1" customWidth="1"/>
    <col min="11002" max="11002" width="11.140625" style="14" bestFit="1" customWidth="1"/>
    <col min="11003" max="11003" width="9" style="14"/>
    <col min="11004" max="11004" width="9.140625" style="14" customWidth="1"/>
    <col min="11005" max="11005" width="0" style="14" hidden="1" customWidth="1"/>
    <col min="11006" max="11007" width="10.42578125" style="14" bestFit="1" customWidth="1"/>
    <col min="11008" max="11008" width="8.42578125" style="14" bestFit="1" customWidth="1"/>
    <col min="11009" max="11009" width="14.5703125" style="14" customWidth="1"/>
    <col min="11010" max="11010" width="14.140625" style="14" bestFit="1" customWidth="1"/>
    <col min="11011" max="11011" width="10.5703125" style="14" customWidth="1"/>
    <col min="11012" max="11012" width="11.85546875" style="14" customWidth="1"/>
    <col min="11013" max="11013" width="15.42578125" style="14" bestFit="1" customWidth="1"/>
    <col min="11014" max="11014" width="15.140625" style="14" bestFit="1" customWidth="1"/>
    <col min="11015" max="11015" width="11.42578125" style="14" bestFit="1" customWidth="1"/>
    <col min="11016" max="11016" width="9.42578125" style="14" bestFit="1" customWidth="1"/>
    <col min="11017" max="11017" width="13.5703125" style="14" customWidth="1"/>
    <col min="11018" max="11019" width="8.42578125" style="14" bestFit="1" customWidth="1"/>
    <col min="11020" max="11020" width="10.42578125" style="14" bestFit="1" customWidth="1"/>
    <col min="11021" max="11021" width="14.140625" style="14" customWidth="1"/>
    <col min="11022" max="11022" width="9" style="14"/>
    <col min="11023" max="11023" width="14.140625" style="14" bestFit="1" customWidth="1"/>
    <col min="11024" max="11083" width="9" style="14"/>
    <col min="11084" max="11084" width="11.140625" style="14" bestFit="1" customWidth="1"/>
    <col min="11085" max="11085" width="14.5703125" style="14" bestFit="1" customWidth="1"/>
    <col min="11086" max="11086" width="11.140625" style="14" bestFit="1" customWidth="1"/>
    <col min="11087" max="11087" width="9" style="14"/>
    <col min="11088" max="11088" width="13.140625" style="14" bestFit="1" customWidth="1"/>
    <col min="11089" max="11089" width="15.140625" style="14" bestFit="1" customWidth="1"/>
    <col min="11090" max="11091" width="14.5703125" style="14" bestFit="1" customWidth="1"/>
    <col min="11092" max="11092" width="14.140625" style="14" bestFit="1" customWidth="1"/>
    <col min="11093" max="11093" width="17" style="14" bestFit="1" customWidth="1"/>
    <col min="11094" max="11094" width="14.140625" style="14" bestFit="1" customWidth="1"/>
    <col min="11095" max="11095" width="11.140625" style="14" bestFit="1" customWidth="1"/>
    <col min="11096" max="11096" width="17" style="14" bestFit="1" customWidth="1"/>
    <col min="11097" max="11097" width="14.5703125" style="14" bestFit="1" customWidth="1"/>
    <col min="11098" max="11098" width="11.140625" style="14" bestFit="1" customWidth="1"/>
    <col min="11099" max="11099" width="9" style="14"/>
    <col min="11100" max="11100" width="11.140625" style="14" bestFit="1" customWidth="1"/>
    <col min="11101" max="11101" width="14.5703125" style="14" bestFit="1" customWidth="1"/>
    <col min="11102" max="11102" width="11.140625" style="14" bestFit="1" customWidth="1"/>
    <col min="11103" max="11103" width="9" style="14"/>
    <col min="11104" max="11104" width="13.140625" style="14" bestFit="1" customWidth="1"/>
    <col min="11105" max="11105" width="15.140625" style="14" bestFit="1" customWidth="1"/>
    <col min="11106" max="11107" width="14.5703125" style="14" bestFit="1" customWidth="1"/>
    <col min="11108" max="11108" width="14.140625" style="14" bestFit="1" customWidth="1"/>
    <col min="11109" max="11109" width="17" style="14" bestFit="1" customWidth="1"/>
    <col min="11110" max="11110" width="14.140625" style="14" bestFit="1" customWidth="1"/>
    <col min="11111" max="11111" width="11.140625" style="14" bestFit="1" customWidth="1"/>
    <col min="11112" max="11112" width="17" style="14" bestFit="1" customWidth="1"/>
    <col min="11113" max="11113" width="14.5703125" style="14" bestFit="1" customWidth="1"/>
    <col min="11114" max="11114" width="11.140625" style="14" bestFit="1" customWidth="1"/>
    <col min="11115" max="11115" width="9" style="14"/>
    <col min="11116" max="11116" width="11.140625" style="14" bestFit="1" customWidth="1"/>
    <col min="11117" max="11117" width="14.5703125" style="14" bestFit="1" customWidth="1"/>
    <col min="11118" max="11118" width="11.140625" style="14" bestFit="1" customWidth="1"/>
    <col min="11119" max="11119" width="9" style="14"/>
    <col min="11120" max="11120" width="13.140625" style="14" bestFit="1" customWidth="1"/>
    <col min="11121" max="11121" width="15.140625" style="14" bestFit="1" customWidth="1"/>
    <col min="11122" max="11123" width="14.5703125" style="14" bestFit="1" customWidth="1"/>
    <col min="11124" max="11124" width="14.140625" style="14" bestFit="1" customWidth="1"/>
    <col min="11125" max="11125" width="17" style="14" bestFit="1" customWidth="1"/>
    <col min="11126" max="11126" width="14.140625" style="14" bestFit="1" customWidth="1"/>
    <col min="11127" max="11127" width="11.140625" style="14" bestFit="1" customWidth="1"/>
    <col min="11128" max="11128" width="17" style="14" bestFit="1" customWidth="1"/>
    <col min="11129" max="11129" width="14.5703125" style="14" bestFit="1" customWidth="1"/>
    <col min="11130" max="11130" width="11.140625" style="14" bestFit="1" customWidth="1"/>
    <col min="11131" max="11131" width="9" style="14"/>
    <col min="11132" max="11132" width="11.140625" style="14" bestFit="1" customWidth="1"/>
    <col min="11133" max="11133" width="14.5703125" style="14" bestFit="1" customWidth="1"/>
    <col min="11134" max="11134" width="11.140625" style="14" bestFit="1" customWidth="1"/>
    <col min="11135" max="11135" width="9" style="14"/>
    <col min="11136" max="11136" width="13.140625" style="14" bestFit="1" customWidth="1"/>
    <col min="11137" max="11137" width="15.140625" style="14" bestFit="1" customWidth="1"/>
    <col min="11138" max="11139" width="14.5703125" style="14" bestFit="1" customWidth="1"/>
    <col min="11140" max="11140" width="14.140625" style="14" bestFit="1" customWidth="1"/>
    <col min="11141" max="11141" width="17" style="14" bestFit="1" customWidth="1"/>
    <col min="11142" max="11142" width="14.140625" style="14" bestFit="1" customWidth="1"/>
    <col min="11143" max="11143" width="11.140625" style="14" bestFit="1" customWidth="1"/>
    <col min="11144" max="11144" width="17" style="14" bestFit="1" customWidth="1"/>
    <col min="11145" max="11145" width="14.5703125" style="14" bestFit="1" customWidth="1"/>
    <col min="11146" max="11146" width="11.140625" style="14" bestFit="1" customWidth="1"/>
    <col min="11147" max="11147" width="9" style="14"/>
    <col min="11148" max="11148" width="11.140625" style="14" bestFit="1" customWidth="1"/>
    <col min="11149" max="11149" width="14.5703125" style="14" bestFit="1" customWidth="1"/>
    <col min="11150" max="11150" width="11.140625" style="14" bestFit="1" customWidth="1"/>
    <col min="11151" max="11151" width="9" style="14"/>
    <col min="11152" max="11152" width="13.140625" style="14" bestFit="1" customWidth="1"/>
    <col min="11153" max="11153" width="15.140625" style="14" bestFit="1" customWidth="1"/>
    <col min="11154" max="11155" width="14.5703125" style="14" bestFit="1" customWidth="1"/>
    <col min="11156" max="11156" width="14.140625" style="14" bestFit="1" customWidth="1"/>
    <col min="11157" max="11157" width="17" style="14" bestFit="1" customWidth="1"/>
    <col min="11158" max="11158" width="14.140625" style="14" bestFit="1" customWidth="1"/>
    <col min="11159" max="11159" width="11.140625" style="14" bestFit="1" customWidth="1"/>
    <col min="11160" max="11160" width="17" style="14" bestFit="1" customWidth="1"/>
    <col min="11161" max="11161" width="14.5703125" style="14" bestFit="1" customWidth="1"/>
    <col min="11162" max="11162" width="11.140625" style="14" bestFit="1" customWidth="1"/>
    <col min="11163" max="11163" width="9" style="14"/>
    <col min="11164" max="11164" width="11.140625" style="14" bestFit="1" customWidth="1"/>
    <col min="11165" max="11165" width="14.5703125" style="14" bestFit="1" customWidth="1"/>
    <col min="11166" max="11166" width="11.140625" style="14" bestFit="1" customWidth="1"/>
    <col min="11167" max="11167" width="9" style="14"/>
    <col min="11168" max="11168" width="13.140625" style="14" bestFit="1" customWidth="1"/>
    <col min="11169" max="11169" width="15.140625" style="14" bestFit="1" customWidth="1"/>
    <col min="11170" max="11171" width="14.5703125" style="14" bestFit="1" customWidth="1"/>
    <col min="11172" max="11172" width="14.140625" style="14" bestFit="1" customWidth="1"/>
    <col min="11173" max="11173" width="17" style="14" bestFit="1" customWidth="1"/>
    <col min="11174" max="11174" width="14.140625" style="14" bestFit="1" customWidth="1"/>
    <col min="11175" max="11175" width="11.140625" style="14" bestFit="1" customWidth="1"/>
    <col min="11176" max="11176" width="17" style="14" bestFit="1" customWidth="1"/>
    <col min="11177" max="11177" width="14.5703125" style="14" bestFit="1" customWidth="1"/>
    <col min="11178" max="11178" width="11.140625" style="14" bestFit="1" customWidth="1"/>
    <col min="11179" max="11179" width="9" style="14"/>
    <col min="11180" max="11180" width="11.140625" style="14" bestFit="1" customWidth="1"/>
    <col min="11181" max="11181" width="14.5703125" style="14" bestFit="1" customWidth="1"/>
    <col min="11182" max="11182" width="11.140625" style="14" bestFit="1" customWidth="1"/>
    <col min="11183" max="11183" width="9" style="14"/>
    <col min="11184" max="11184" width="13.140625" style="14" bestFit="1" customWidth="1"/>
    <col min="11185" max="11185" width="15.140625" style="14" bestFit="1" customWidth="1"/>
    <col min="11186" max="11187" width="14.5703125" style="14" bestFit="1" customWidth="1"/>
    <col min="11188" max="11188" width="14.140625" style="14" bestFit="1" customWidth="1"/>
    <col min="11189" max="11189" width="17" style="14" bestFit="1" customWidth="1"/>
    <col min="11190" max="11190" width="14.140625" style="14" bestFit="1" customWidth="1"/>
    <col min="11191" max="11191" width="11.140625" style="14" bestFit="1" customWidth="1"/>
    <col min="11192" max="11192" width="17" style="14" bestFit="1" customWidth="1"/>
    <col min="11193" max="11193" width="14.5703125" style="14" bestFit="1" customWidth="1"/>
    <col min="11194" max="11194" width="11.140625" style="14" bestFit="1" customWidth="1"/>
    <col min="11195" max="11195" width="9" style="14"/>
    <col min="11196" max="11196" width="11.140625" style="14" bestFit="1" customWidth="1"/>
    <col min="11197" max="11197" width="14.5703125" style="14" bestFit="1" customWidth="1"/>
    <col min="11198" max="11198" width="11.140625" style="14" bestFit="1" customWidth="1"/>
    <col min="11199" max="11199" width="9" style="14"/>
    <col min="11200" max="11200" width="13.140625" style="14" bestFit="1" customWidth="1"/>
    <col min="11201" max="11201" width="15.140625" style="14" bestFit="1" customWidth="1"/>
    <col min="11202" max="11203" width="14.5703125" style="14" bestFit="1" customWidth="1"/>
    <col min="11204" max="11204" width="14.140625" style="14" bestFit="1" customWidth="1"/>
    <col min="11205" max="11205" width="17" style="14" bestFit="1" customWidth="1"/>
    <col min="11206" max="11206" width="14.140625" style="14" bestFit="1" customWidth="1"/>
    <col min="11207" max="11207" width="11.140625" style="14" bestFit="1" customWidth="1"/>
    <col min="11208" max="11208" width="17" style="14" bestFit="1" customWidth="1"/>
    <col min="11209" max="11209" width="14.5703125" style="14" bestFit="1" customWidth="1"/>
    <col min="11210" max="11210" width="11.140625" style="14" bestFit="1" customWidth="1"/>
    <col min="11211" max="11211" width="9" style="14"/>
    <col min="11212" max="11212" width="11.140625" style="14" bestFit="1" customWidth="1"/>
    <col min="11213" max="11213" width="14.5703125" style="14" bestFit="1" customWidth="1"/>
    <col min="11214" max="11214" width="11.140625" style="14" bestFit="1" customWidth="1"/>
    <col min="11215" max="11215" width="9" style="14"/>
    <col min="11216" max="11216" width="13.140625" style="14" bestFit="1" customWidth="1"/>
    <col min="11217" max="11217" width="15.140625" style="14" bestFit="1" customWidth="1"/>
    <col min="11218" max="11219" width="14.5703125" style="14" bestFit="1" customWidth="1"/>
    <col min="11220" max="11220" width="14.140625" style="14" bestFit="1" customWidth="1"/>
    <col min="11221" max="11221" width="17" style="14" bestFit="1" customWidth="1"/>
    <col min="11222" max="11222" width="14.140625" style="14" bestFit="1" customWidth="1"/>
    <col min="11223" max="11223" width="11.140625" style="14" bestFit="1" customWidth="1"/>
    <col min="11224" max="11224" width="17" style="14" bestFit="1" customWidth="1"/>
    <col min="11225" max="11225" width="14.5703125" style="14" bestFit="1" customWidth="1"/>
    <col min="11226" max="11226" width="11.140625" style="14" bestFit="1" customWidth="1"/>
    <col min="11227" max="11227" width="9" style="14"/>
    <col min="11228" max="11228" width="11.140625" style="14" bestFit="1" customWidth="1"/>
    <col min="11229" max="11229" width="14.5703125" style="14" bestFit="1" customWidth="1"/>
    <col min="11230" max="11230" width="11.140625" style="14" bestFit="1" customWidth="1"/>
    <col min="11231" max="11231" width="9" style="14"/>
    <col min="11232" max="11232" width="13.140625" style="14" bestFit="1" customWidth="1"/>
    <col min="11233" max="11233" width="15.140625" style="14" bestFit="1" customWidth="1"/>
    <col min="11234" max="11235" width="14.5703125" style="14" bestFit="1" customWidth="1"/>
    <col min="11236" max="11236" width="14.140625" style="14" bestFit="1" customWidth="1"/>
    <col min="11237" max="11237" width="17" style="14" bestFit="1" customWidth="1"/>
    <col min="11238" max="11238" width="14.140625" style="14" bestFit="1" customWidth="1"/>
    <col min="11239" max="11239" width="11.140625" style="14" bestFit="1" customWidth="1"/>
    <col min="11240" max="11240" width="17" style="14" bestFit="1" customWidth="1"/>
    <col min="11241" max="11241" width="14.5703125" style="14" bestFit="1" customWidth="1"/>
    <col min="11242" max="11242" width="11.140625" style="14" bestFit="1" customWidth="1"/>
    <col min="11243" max="11243" width="9" style="14"/>
    <col min="11244" max="11244" width="11.140625" style="14" bestFit="1" customWidth="1"/>
    <col min="11245" max="11245" width="14.5703125" style="14" bestFit="1" customWidth="1"/>
    <col min="11246" max="11246" width="11.140625" style="14" bestFit="1" customWidth="1"/>
    <col min="11247" max="11247" width="9" style="14"/>
    <col min="11248" max="11248" width="13.140625" style="14" bestFit="1" customWidth="1"/>
    <col min="11249" max="11249" width="15.140625" style="14" bestFit="1" customWidth="1"/>
    <col min="11250" max="11251" width="14.5703125" style="14" bestFit="1" customWidth="1"/>
    <col min="11252" max="11252" width="14.140625" style="14" bestFit="1" customWidth="1"/>
    <col min="11253" max="11253" width="17" style="14" bestFit="1" customWidth="1"/>
    <col min="11254" max="11254" width="14.140625" style="14" bestFit="1" customWidth="1"/>
    <col min="11255" max="11255" width="11.140625" style="14" bestFit="1" customWidth="1"/>
    <col min="11256" max="11256" width="17" style="14" bestFit="1" customWidth="1"/>
    <col min="11257" max="11257" width="14.5703125" style="14" bestFit="1" customWidth="1"/>
    <col min="11258" max="11258" width="11.140625" style="14" bestFit="1" customWidth="1"/>
    <col min="11259" max="11259" width="9" style="14"/>
    <col min="11260" max="11260" width="9.140625" style="14" customWidth="1"/>
    <col min="11261" max="11261" width="0" style="14" hidden="1" customWidth="1"/>
    <col min="11262" max="11263" width="10.42578125" style="14" bestFit="1" customWidth="1"/>
    <col min="11264" max="11264" width="8.42578125" style="14" bestFit="1" customWidth="1"/>
    <col min="11265" max="11265" width="14.5703125" style="14" customWidth="1"/>
    <col min="11266" max="11266" width="14.140625" style="14" bestFit="1" customWidth="1"/>
    <col min="11267" max="11267" width="10.5703125" style="14" customWidth="1"/>
    <col min="11268" max="11268" width="11.85546875" style="14" customWidth="1"/>
    <col min="11269" max="11269" width="15.42578125" style="14" bestFit="1" customWidth="1"/>
    <col min="11270" max="11270" width="15.140625" style="14" bestFit="1" customWidth="1"/>
    <col min="11271" max="11271" width="11.42578125" style="14" bestFit="1" customWidth="1"/>
    <col min="11272" max="11272" width="9.42578125" style="14" bestFit="1" customWidth="1"/>
    <col min="11273" max="11273" width="13.5703125" style="14" customWidth="1"/>
    <col min="11274" max="11275" width="8.42578125" style="14" bestFit="1" customWidth="1"/>
    <col min="11276" max="11276" width="10.42578125" style="14" bestFit="1" customWidth="1"/>
    <col min="11277" max="11277" width="14.140625" style="14" customWidth="1"/>
    <col min="11278" max="11278" width="9" style="14"/>
    <col min="11279" max="11279" width="14.140625" style="14" bestFit="1" customWidth="1"/>
    <col min="11280" max="11339" width="9" style="14"/>
    <col min="11340" max="11340" width="11.140625" style="14" bestFit="1" customWidth="1"/>
    <col min="11341" max="11341" width="14.5703125" style="14" bestFit="1" customWidth="1"/>
    <col min="11342" max="11342" width="11.140625" style="14" bestFit="1" customWidth="1"/>
    <col min="11343" max="11343" width="9" style="14"/>
    <col min="11344" max="11344" width="13.140625" style="14" bestFit="1" customWidth="1"/>
    <col min="11345" max="11345" width="15.140625" style="14" bestFit="1" customWidth="1"/>
    <col min="11346" max="11347" width="14.5703125" style="14" bestFit="1" customWidth="1"/>
    <col min="11348" max="11348" width="14.140625" style="14" bestFit="1" customWidth="1"/>
    <col min="11349" max="11349" width="17" style="14" bestFit="1" customWidth="1"/>
    <col min="11350" max="11350" width="14.140625" style="14" bestFit="1" customWidth="1"/>
    <col min="11351" max="11351" width="11.140625" style="14" bestFit="1" customWidth="1"/>
    <col min="11352" max="11352" width="17" style="14" bestFit="1" customWidth="1"/>
    <col min="11353" max="11353" width="14.5703125" style="14" bestFit="1" customWidth="1"/>
    <col min="11354" max="11354" width="11.140625" style="14" bestFit="1" customWidth="1"/>
    <col min="11355" max="11355" width="9" style="14"/>
    <col min="11356" max="11356" width="11.140625" style="14" bestFit="1" customWidth="1"/>
    <col min="11357" max="11357" width="14.5703125" style="14" bestFit="1" customWidth="1"/>
    <col min="11358" max="11358" width="11.140625" style="14" bestFit="1" customWidth="1"/>
    <col min="11359" max="11359" width="9" style="14"/>
    <col min="11360" max="11360" width="13.140625" style="14" bestFit="1" customWidth="1"/>
    <col min="11361" max="11361" width="15.140625" style="14" bestFit="1" customWidth="1"/>
    <col min="11362" max="11363" width="14.5703125" style="14" bestFit="1" customWidth="1"/>
    <col min="11364" max="11364" width="14.140625" style="14" bestFit="1" customWidth="1"/>
    <col min="11365" max="11365" width="17" style="14" bestFit="1" customWidth="1"/>
    <col min="11366" max="11366" width="14.140625" style="14" bestFit="1" customWidth="1"/>
    <col min="11367" max="11367" width="11.140625" style="14" bestFit="1" customWidth="1"/>
    <col min="11368" max="11368" width="17" style="14" bestFit="1" customWidth="1"/>
    <col min="11369" max="11369" width="14.5703125" style="14" bestFit="1" customWidth="1"/>
    <col min="11370" max="11370" width="11.140625" style="14" bestFit="1" customWidth="1"/>
    <col min="11371" max="11371" width="9" style="14"/>
    <col min="11372" max="11372" width="11.140625" style="14" bestFit="1" customWidth="1"/>
    <col min="11373" max="11373" width="14.5703125" style="14" bestFit="1" customWidth="1"/>
    <col min="11374" max="11374" width="11.140625" style="14" bestFit="1" customWidth="1"/>
    <col min="11375" max="11375" width="9" style="14"/>
    <col min="11376" max="11376" width="13.140625" style="14" bestFit="1" customWidth="1"/>
    <col min="11377" max="11377" width="15.140625" style="14" bestFit="1" customWidth="1"/>
    <col min="11378" max="11379" width="14.5703125" style="14" bestFit="1" customWidth="1"/>
    <col min="11380" max="11380" width="14.140625" style="14" bestFit="1" customWidth="1"/>
    <col min="11381" max="11381" width="17" style="14" bestFit="1" customWidth="1"/>
    <col min="11382" max="11382" width="14.140625" style="14" bestFit="1" customWidth="1"/>
    <col min="11383" max="11383" width="11.140625" style="14" bestFit="1" customWidth="1"/>
    <col min="11384" max="11384" width="17" style="14" bestFit="1" customWidth="1"/>
    <col min="11385" max="11385" width="14.5703125" style="14" bestFit="1" customWidth="1"/>
    <col min="11386" max="11386" width="11.140625" style="14" bestFit="1" customWidth="1"/>
    <col min="11387" max="11387" width="9" style="14"/>
    <col min="11388" max="11388" width="11.140625" style="14" bestFit="1" customWidth="1"/>
    <col min="11389" max="11389" width="14.5703125" style="14" bestFit="1" customWidth="1"/>
    <col min="11390" max="11390" width="11.140625" style="14" bestFit="1" customWidth="1"/>
    <col min="11391" max="11391" width="9" style="14"/>
    <col min="11392" max="11392" width="13.140625" style="14" bestFit="1" customWidth="1"/>
    <col min="11393" max="11393" width="15.140625" style="14" bestFit="1" customWidth="1"/>
    <col min="11394" max="11395" width="14.5703125" style="14" bestFit="1" customWidth="1"/>
    <col min="11396" max="11396" width="14.140625" style="14" bestFit="1" customWidth="1"/>
    <col min="11397" max="11397" width="17" style="14" bestFit="1" customWidth="1"/>
    <col min="11398" max="11398" width="14.140625" style="14" bestFit="1" customWidth="1"/>
    <col min="11399" max="11399" width="11.140625" style="14" bestFit="1" customWidth="1"/>
    <col min="11400" max="11400" width="17" style="14" bestFit="1" customWidth="1"/>
    <col min="11401" max="11401" width="14.5703125" style="14" bestFit="1" customWidth="1"/>
    <col min="11402" max="11402" width="11.140625" style="14" bestFit="1" customWidth="1"/>
    <col min="11403" max="11403" width="9" style="14"/>
    <col min="11404" max="11404" width="11.140625" style="14" bestFit="1" customWidth="1"/>
    <col min="11405" max="11405" width="14.5703125" style="14" bestFit="1" customWidth="1"/>
    <col min="11406" max="11406" width="11.140625" style="14" bestFit="1" customWidth="1"/>
    <col min="11407" max="11407" width="9" style="14"/>
    <col min="11408" max="11408" width="13.140625" style="14" bestFit="1" customWidth="1"/>
    <col min="11409" max="11409" width="15.140625" style="14" bestFit="1" customWidth="1"/>
    <col min="11410" max="11411" width="14.5703125" style="14" bestFit="1" customWidth="1"/>
    <col min="11412" max="11412" width="14.140625" style="14" bestFit="1" customWidth="1"/>
    <col min="11413" max="11413" width="17" style="14" bestFit="1" customWidth="1"/>
    <col min="11414" max="11414" width="14.140625" style="14" bestFit="1" customWidth="1"/>
    <col min="11415" max="11415" width="11.140625" style="14" bestFit="1" customWidth="1"/>
    <col min="11416" max="11416" width="17" style="14" bestFit="1" customWidth="1"/>
    <col min="11417" max="11417" width="14.5703125" style="14" bestFit="1" customWidth="1"/>
    <col min="11418" max="11418" width="11.140625" style="14" bestFit="1" customWidth="1"/>
    <col min="11419" max="11419" width="9" style="14"/>
    <col min="11420" max="11420" width="11.140625" style="14" bestFit="1" customWidth="1"/>
    <col min="11421" max="11421" width="14.5703125" style="14" bestFit="1" customWidth="1"/>
    <col min="11422" max="11422" width="11.140625" style="14" bestFit="1" customWidth="1"/>
    <col min="11423" max="11423" width="9" style="14"/>
    <col min="11424" max="11424" width="13.140625" style="14" bestFit="1" customWidth="1"/>
    <col min="11425" max="11425" width="15.140625" style="14" bestFit="1" customWidth="1"/>
    <col min="11426" max="11427" width="14.5703125" style="14" bestFit="1" customWidth="1"/>
    <col min="11428" max="11428" width="14.140625" style="14" bestFit="1" customWidth="1"/>
    <col min="11429" max="11429" width="17" style="14" bestFit="1" customWidth="1"/>
    <col min="11430" max="11430" width="14.140625" style="14" bestFit="1" customWidth="1"/>
    <col min="11431" max="11431" width="11.140625" style="14" bestFit="1" customWidth="1"/>
    <col min="11432" max="11432" width="17" style="14" bestFit="1" customWidth="1"/>
    <col min="11433" max="11433" width="14.5703125" style="14" bestFit="1" customWidth="1"/>
    <col min="11434" max="11434" width="11.140625" style="14" bestFit="1" customWidth="1"/>
    <col min="11435" max="11435" width="9" style="14"/>
    <col min="11436" max="11436" width="11.140625" style="14" bestFit="1" customWidth="1"/>
    <col min="11437" max="11437" width="14.5703125" style="14" bestFit="1" customWidth="1"/>
    <col min="11438" max="11438" width="11.140625" style="14" bestFit="1" customWidth="1"/>
    <col min="11439" max="11439" width="9" style="14"/>
    <col min="11440" max="11440" width="13.140625" style="14" bestFit="1" customWidth="1"/>
    <col min="11441" max="11441" width="15.140625" style="14" bestFit="1" customWidth="1"/>
    <col min="11442" max="11443" width="14.5703125" style="14" bestFit="1" customWidth="1"/>
    <col min="11444" max="11444" width="14.140625" style="14" bestFit="1" customWidth="1"/>
    <col min="11445" max="11445" width="17" style="14" bestFit="1" customWidth="1"/>
    <col min="11446" max="11446" width="14.140625" style="14" bestFit="1" customWidth="1"/>
    <col min="11447" max="11447" width="11.140625" style="14" bestFit="1" customWidth="1"/>
    <col min="11448" max="11448" width="17" style="14" bestFit="1" customWidth="1"/>
    <col min="11449" max="11449" width="14.5703125" style="14" bestFit="1" customWidth="1"/>
    <col min="11450" max="11450" width="11.140625" style="14" bestFit="1" customWidth="1"/>
    <col min="11451" max="11451" width="9" style="14"/>
    <col min="11452" max="11452" width="11.140625" style="14" bestFit="1" customWidth="1"/>
    <col min="11453" max="11453" width="14.5703125" style="14" bestFit="1" customWidth="1"/>
    <col min="11454" max="11454" width="11.140625" style="14" bestFit="1" customWidth="1"/>
    <col min="11455" max="11455" width="9" style="14"/>
    <col min="11456" max="11456" width="13.140625" style="14" bestFit="1" customWidth="1"/>
    <col min="11457" max="11457" width="15.140625" style="14" bestFit="1" customWidth="1"/>
    <col min="11458" max="11459" width="14.5703125" style="14" bestFit="1" customWidth="1"/>
    <col min="11460" max="11460" width="14.140625" style="14" bestFit="1" customWidth="1"/>
    <col min="11461" max="11461" width="17" style="14" bestFit="1" customWidth="1"/>
    <col min="11462" max="11462" width="14.140625" style="14" bestFit="1" customWidth="1"/>
    <col min="11463" max="11463" width="11.140625" style="14" bestFit="1" customWidth="1"/>
    <col min="11464" max="11464" width="17" style="14" bestFit="1" customWidth="1"/>
    <col min="11465" max="11465" width="14.5703125" style="14" bestFit="1" customWidth="1"/>
    <col min="11466" max="11466" width="11.140625" style="14" bestFit="1" customWidth="1"/>
    <col min="11467" max="11467" width="9" style="14"/>
    <col min="11468" max="11468" width="11.140625" style="14" bestFit="1" customWidth="1"/>
    <col min="11469" max="11469" width="14.5703125" style="14" bestFit="1" customWidth="1"/>
    <col min="11470" max="11470" width="11.140625" style="14" bestFit="1" customWidth="1"/>
    <col min="11471" max="11471" width="9" style="14"/>
    <col min="11472" max="11472" width="13.140625" style="14" bestFit="1" customWidth="1"/>
    <col min="11473" max="11473" width="15.140625" style="14" bestFit="1" customWidth="1"/>
    <col min="11474" max="11475" width="14.5703125" style="14" bestFit="1" customWidth="1"/>
    <col min="11476" max="11476" width="14.140625" style="14" bestFit="1" customWidth="1"/>
    <col min="11477" max="11477" width="17" style="14" bestFit="1" customWidth="1"/>
    <col min="11478" max="11478" width="14.140625" style="14" bestFit="1" customWidth="1"/>
    <col min="11479" max="11479" width="11.140625" style="14" bestFit="1" customWidth="1"/>
    <col min="11480" max="11480" width="17" style="14" bestFit="1" customWidth="1"/>
    <col min="11481" max="11481" width="14.5703125" style="14" bestFit="1" customWidth="1"/>
    <col min="11482" max="11482" width="11.140625" style="14" bestFit="1" customWidth="1"/>
    <col min="11483" max="11483" width="9" style="14"/>
    <col min="11484" max="11484" width="11.140625" style="14" bestFit="1" customWidth="1"/>
    <col min="11485" max="11485" width="14.5703125" style="14" bestFit="1" customWidth="1"/>
    <col min="11486" max="11486" width="11.140625" style="14" bestFit="1" customWidth="1"/>
    <col min="11487" max="11487" width="9" style="14"/>
    <col min="11488" max="11488" width="13.140625" style="14" bestFit="1" customWidth="1"/>
    <col min="11489" max="11489" width="15.140625" style="14" bestFit="1" customWidth="1"/>
    <col min="11490" max="11491" width="14.5703125" style="14" bestFit="1" customWidth="1"/>
    <col min="11492" max="11492" width="14.140625" style="14" bestFit="1" customWidth="1"/>
    <col min="11493" max="11493" width="17" style="14" bestFit="1" customWidth="1"/>
    <col min="11494" max="11494" width="14.140625" style="14" bestFit="1" customWidth="1"/>
    <col min="11495" max="11495" width="11.140625" style="14" bestFit="1" customWidth="1"/>
    <col min="11496" max="11496" width="17" style="14" bestFit="1" customWidth="1"/>
    <col min="11497" max="11497" width="14.5703125" style="14" bestFit="1" customWidth="1"/>
    <col min="11498" max="11498" width="11.140625" style="14" bestFit="1" customWidth="1"/>
    <col min="11499" max="11499" width="9" style="14"/>
    <col min="11500" max="11500" width="11.140625" style="14" bestFit="1" customWidth="1"/>
    <col min="11501" max="11501" width="14.5703125" style="14" bestFit="1" customWidth="1"/>
    <col min="11502" max="11502" width="11.140625" style="14" bestFit="1" customWidth="1"/>
    <col min="11503" max="11503" width="9" style="14"/>
    <col min="11504" max="11504" width="13.140625" style="14" bestFit="1" customWidth="1"/>
    <col min="11505" max="11505" width="15.140625" style="14" bestFit="1" customWidth="1"/>
    <col min="11506" max="11507" width="14.5703125" style="14" bestFit="1" customWidth="1"/>
    <col min="11508" max="11508" width="14.140625" style="14" bestFit="1" customWidth="1"/>
    <col min="11509" max="11509" width="17" style="14" bestFit="1" customWidth="1"/>
    <col min="11510" max="11510" width="14.140625" style="14" bestFit="1" customWidth="1"/>
    <col min="11511" max="11511" width="11.140625" style="14" bestFit="1" customWidth="1"/>
    <col min="11512" max="11512" width="17" style="14" bestFit="1" customWidth="1"/>
    <col min="11513" max="11513" width="14.5703125" style="14" bestFit="1" customWidth="1"/>
    <col min="11514" max="11514" width="11.140625" style="14" bestFit="1" customWidth="1"/>
    <col min="11515" max="11515" width="9" style="14"/>
    <col min="11516" max="11516" width="9.140625" style="14" customWidth="1"/>
    <col min="11517" max="11517" width="0" style="14" hidden="1" customWidth="1"/>
    <col min="11518" max="11519" width="10.42578125" style="14" bestFit="1" customWidth="1"/>
    <col min="11520" max="11520" width="8.42578125" style="14" bestFit="1" customWidth="1"/>
    <col min="11521" max="11521" width="14.5703125" style="14" customWidth="1"/>
    <col min="11522" max="11522" width="14.140625" style="14" bestFit="1" customWidth="1"/>
    <col min="11523" max="11523" width="10.5703125" style="14" customWidth="1"/>
    <col min="11524" max="11524" width="11.85546875" style="14" customWidth="1"/>
    <col min="11525" max="11525" width="15.42578125" style="14" bestFit="1" customWidth="1"/>
    <col min="11526" max="11526" width="15.140625" style="14" bestFit="1" customWidth="1"/>
    <col min="11527" max="11527" width="11.42578125" style="14" bestFit="1" customWidth="1"/>
    <col min="11528" max="11528" width="9.42578125" style="14" bestFit="1" customWidth="1"/>
    <col min="11529" max="11529" width="13.5703125" style="14" customWidth="1"/>
    <col min="11530" max="11531" width="8.42578125" style="14" bestFit="1" customWidth="1"/>
    <col min="11532" max="11532" width="10.42578125" style="14" bestFit="1" customWidth="1"/>
    <col min="11533" max="11533" width="14.140625" style="14" customWidth="1"/>
    <col min="11534" max="11534" width="9" style="14"/>
    <col min="11535" max="11535" width="14.140625" style="14" bestFit="1" customWidth="1"/>
    <col min="11536" max="11595" width="9" style="14"/>
    <col min="11596" max="11596" width="11.140625" style="14" bestFit="1" customWidth="1"/>
    <col min="11597" max="11597" width="14.5703125" style="14" bestFit="1" customWidth="1"/>
    <col min="11598" max="11598" width="11.140625" style="14" bestFit="1" customWidth="1"/>
    <col min="11599" max="11599" width="9" style="14"/>
    <col min="11600" max="11600" width="13.140625" style="14" bestFit="1" customWidth="1"/>
    <col min="11601" max="11601" width="15.140625" style="14" bestFit="1" customWidth="1"/>
    <col min="11602" max="11603" width="14.5703125" style="14" bestFit="1" customWidth="1"/>
    <col min="11604" max="11604" width="14.140625" style="14" bestFit="1" customWidth="1"/>
    <col min="11605" max="11605" width="17" style="14" bestFit="1" customWidth="1"/>
    <col min="11606" max="11606" width="14.140625" style="14" bestFit="1" customWidth="1"/>
    <col min="11607" max="11607" width="11.140625" style="14" bestFit="1" customWidth="1"/>
    <col min="11608" max="11608" width="17" style="14" bestFit="1" customWidth="1"/>
    <col min="11609" max="11609" width="14.5703125" style="14" bestFit="1" customWidth="1"/>
    <col min="11610" max="11610" width="11.140625" style="14" bestFit="1" customWidth="1"/>
    <col min="11611" max="11611" width="9" style="14"/>
    <col min="11612" max="11612" width="11.140625" style="14" bestFit="1" customWidth="1"/>
    <col min="11613" max="11613" width="14.5703125" style="14" bestFit="1" customWidth="1"/>
    <col min="11614" max="11614" width="11.140625" style="14" bestFit="1" customWidth="1"/>
    <col min="11615" max="11615" width="9" style="14"/>
    <col min="11616" max="11616" width="13.140625" style="14" bestFit="1" customWidth="1"/>
    <col min="11617" max="11617" width="15.140625" style="14" bestFit="1" customWidth="1"/>
    <col min="11618" max="11619" width="14.5703125" style="14" bestFit="1" customWidth="1"/>
    <col min="11620" max="11620" width="14.140625" style="14" bestFit="1" customWidth="1"/>
    <col min="11621" max="11621" width="17" style="14" bestFit="1" customWidth="1"/>
    <col min="11622" max="11622" width="14.140625" style="14" bestFit="1" customWidth="1"/>
    <col min="11623" max="11623" width="11.140625" style="14" bestFit="1" customWidth="1"/>
    <col min="11624" max="11624" width="17" style="14" bestFit="1" customWidth="1"/>
    <col min="11625" max="11625" width="14.5703125" style="14" bestFit="1" customWidth="1"/>
    <col min="11626" max="11626" width="11.140625" style="14" bestFit="1" customWidth="1"/>
    <col min="11627" max="11627" width="9" style="14"/>
    <col min="11628" max="11628" width="11.140625" style="14" bestFit="1" customWidth="1"/>
    <col min="11629" max="11629" width="14.5703125" style="14" bestFit="1" customWidth="1"/>
    <col min="11630" max="11630" width="11.140625" style="14" bestFit="1" customWidth="1"/>
    <col min="11631" max="11631" width="9" style="14"/>
    <col min="11632" max="11632" width="13.140625" style="14" bestFit="1" customWidth="1"/>
    <col min="11633" max="11633" width="15.140625" style="14" bestFit="1" customWidth="1"/>
    <col min="11634" max="11635" width="14.5703125" style="14" bestFit="1" customWidth="1"/>
    <col min="11636" max="11636" width="14.140625" style="14" bestFit="1" customWidth="1"/>
    <col min="11637" max="11637" width="17" style="14" bestFit="1" customWidth="1"/>
    <col min="11638" max="11638" width="14.140625" style="14" bestFit="1" customWidth="1"/>
    <col min="11639" max="11639" width="11.140625" style="14" bestFit="1" customWidth="1"/>
    <col min="11640" max="11640" width="17" style="14" bestFit="1" customWidth="1"/>
    <col min="11641" max="11641" width="14.5703125" style="14" bestFit="1" customWidth="1"/>
    <col min="11642" max="11642" width="11.140625" style="14" bestFit="1" customWidth="1"/>
    <col min="11643" max="11643" width="9" style="14"/>
    <col min="11644" max="11644" width="11.140625" style="14" bestFit="1" customWidth="1"/>
    <col min="11645" max="11645" width="14.5703125" style="14" bestFit="1" customWidth="1"/>
    <col min="11646" max="11646" width="11.140625" style="14" bestFit="1" customWidth="1"/>
    <col min="11647" max="11647" width="9" style="14"/>
    <col min="11648" max="11648" width="13.140625" style="14" bestFit="1" customWidth="1"/>
    <col min="11649" max="11649" width="15.140625" style="14" bestFit="1" customWidth="1"/>
    <col min="11650" max="11651" width="14.5703125" style="14" bestFit="1" customWidth="1"/>
    <col min="11652" max="11652" width="14.140625" style="14" bestFit="1" customWidth="1"/>
    <col min="11653" max="11653" width="17" style="14" bestFit="1" customWidth="1"/>
    <col min="11654" max="11654" width="14.140625" style="14" bestFit="1" customWidth="1"/>
    <col min="11655" max="11655" width="11.140625" style="14" bestFit="1" customWidth="1"/>
    <col min="11656" max="11656" width="17" style="14" bestFit="1" customWidth="1"/>
    <col min="11657" max="11657" width="14.5703125" style="14" bestFit="1" customWidth="1"/>
    <col min="11658" max="11658" width="11.140625" style="14" bestFit="1" customWidth="1"/>
    <col min="11659" max="11659" width="9" style="14"/>
    <col min="11660" max="11660" width="11.140625" style="14" bestFit="1" customWidth="1"/>
    <col min="11661" max="11661" width="14.5703125" style="14" bestFit="1" customWidth="1"/>
    <col min="11662" max="11662" width="11.140625" style="14" bestFit="1" customWidth="1"/>
    <col min="11663" max="11663" width="9" style="14"/>
    <col min="11664" max="11664" width="13.140625" style="14" bestFit="1" customWidth="1"/>
    <col min="11665" max="11665" width="15.140625" style="14" bestFit="1" customWidth="1"/>
    <col min="11666" max="11667" width="14.5703125" style="14" bestFit="1" customWidth="1"/>
    <col min="11668" max="11668" width="14.140625" style="14" bestFit="1" customWidth="1"/>
    <col min="11669" max="11669" width="17" style="14" bestFit="1" customWidth="1"/>
    <col min="11670" max="11670" width="14.140625" style="14" bestFit="1" customWidth="1"/>
    <col min="11671" max="11671" width="11.140625" style="14" bestFit="1" customWidth="1"/>
    <col min="11672" max="11672" width="17" style="14" bestFit="1" customWidth="1"/>
    <col min="11673" max="11673" width="14.5703125" style="14" bestFit="1" customWidth="1"/>
    <col min="11674" max="11674" width="11.140625" style="14" bestFit="1" customWidth="1"/>
    <col min="11675" max="11675" width="9" style="14"/>
    <col min="11676" max="11676" width="11.140625" style="14" bestFit="1" customWidth="1"/>
    <col min="11677" max="11677" width="14.5703125" style="14" bestFit="1" customWidth="1"/>
    <col min="11678" max="11678" width="11.140625" style="14" bestFit="1" customWidth="1"/>
    <col min="11679" max="11679" width="9" style="14"/>
    <col min="11680" max="11680" width="13.140625" style="14" bestFit="1" customWidth="1"/>
    <col min="11681" max="11681" width="15.140625" style="14" bestFit="1" customWidth="1"/>
    <col min="11682" max="11683" width="14.5703125" style="14" bestFit="1" customWidth="1"/>
    <col min="11684" max="11684" width="14.140625" style="14" bestFit="1" customWidth="1"/>
    <col min="11685" max="11685" width="17" style="14" bestFit="1" customWidth="1"/>
    <col min="11686" max="11686" width="14.140625" style="14" bestFit="1" customWidth="1"/>
    <col min="11687" max="11687" width="11.140625" style="14" bestFit="1" customWidth="1"/>
    <col min="11688" max="11688" width="17" style="14" bestFit="1" customWidth="1"/>
    <col min="11689" max="11689" width="14.5703125" style="14" bestFit="1" customWidth="1"/>
    <col min="11690" max="11690" width="11.140625" style="14" bestFit="1" customWidth="1"/>
    <col min="11691" max="11691" width="9" style="14"/>
    <col min="11692" max="11692" width="11.140625" style="14" bestFit="1" customWidth="1"/>
    <col min="11693" max="11693" width="14.5703125" style="14" bestFit="1" customWidth="1"/>
    <col min="11694" max="11694" width="11.140625" style="14" bestFit="1" customWidth="1"/>
    <col min="11695" max="11695" width="9" style="14"/>
    <col min="11696" max="11696" width="13.140625" style="14" bestFit="1" customWidth="1"/>
    <col min="11697" max="11697" width="15.140625" style="14" bestFit="1" customWidth="1"/>
    <col min="11698" max="11699" width="14.5703125" style="14" bestFit="1" customWidth="1"/>
    <col min="11700" max="11700" width="14.140625" style="14" bestFit="1" customWidth="1"/>
    <col min="11701" max="11701" width="17" style="14" bestFit="1" customWidth="1"/>
    <col min="11702" max="11702" width="14.140625" style="14" bestFit="1" customWidth="1"/>
    <col min="11703" max="11703" width="11.140625" style="14" bestFit="1" customWidth="1"/>
    <col min="11704" max="11704" width="17" style="14" bestFit="1" customWidth="1"/>
    <col min="11705" max="11705" width="14.5703125" style="14" bestFit="1" customWidth="1"/>
    <col min="11706" max="11706" width="11.140625" style="14" bestFit="1" customWidth="1"/>
    <col min="11707" max="11707" width="9" style="14"/>
    <col min="11708" max="11708" width="11.140625" style="14" bestFit="1" customWidth="1"/>
    <col min="11709" max="11709" width="14.5703125" style="14" bestFit="1" customWidth="1"/>
    <col min="11710" max="11710" width="11.140625" style="14" bestFit="1" customWidth="1"/>
    <col min="11711" max="11711" width="9" style="14"/>
    <col min="11712" max="11712" width="13.140625" style="14" bestFit="1" customWidth="1"/>
    <col min="11713" max="11713" width="15.140625" style="14" bestFit="1" customWidth="1"/>
    <col min="11714" max="11715" width="14.5703125" style="14" bestFit="1" customWidth="1"/>
    <col min="11716" max="11716" width="14.140625" style="14" bestFit="1" customWidth="1"/>
    <col min="11717" max="11717" width="17" style="14" bestFit="1" customWidth="1"/>
    <col min="11718" max="11718" width="14.140625" style="14" bestFit="1" customWidth="1"/>
    <col min="11719" max="11719" width="11.140625" style="14" bestFit="1" customWidth="1"/>
    <col min="11720" max="11720" width="17" style="14" bestFit="1" customWidth="1"/>
    <col min="11721" max="11721" width="14.5703125" style="14" bestFit="1" customWidth="1"/>
    <col min="11722" max="11722" width="11.140625" style="14" bestFit="1" customWidth="1"/>
    <col min="11723" max="11723" width="9" style="14"/>
    <col min="11724" max="11724" width="11.140625" style="14" bestFit="1" customWidth="1"/>
    <col min="11725" max="11725" width="14.5703125" style="14" bestFit="1" customWidth="1"/>
    <col min="11726" max="11726" width="11.140625" style="14" bestFit="1" customWidth="1"/>
    <col min="11727" max="11727" width="9" style="14"/>
    <col min="11728" max="11728" width="13.140625" style="14" bestFit="1" customWidth="1"/>
    <col min="11729" max="11729" width="15.140625" style="14" bestFit="1" customWidth="1"/>
    <col min="11730" max="11731" width="14.5703125" style="14" bestFit="1" customWidth="1"/>
    <col min="11732" max="11732" width="14.140625" style="14" bestFit="1" customWidth="1"/>
    <col min="11733" max="11733" width="17" style="14" bestFit="1" customWidth="1"/>
    <col min="11734" max="11734" width="14.140625" style="14" bestFit="1" customWidth="1"/>
    <col min="11735" max="11735" width="11.140625" style="14" bestFit="1" customWidth="1"/>
    <col min="11736" max="11736" width="17" style="14" bestFit="1" customWidth="1"/>
    <col min="11737" max="11737" width="14.5703125" style="14" bestFit="1" customWidth="1"/>
    <col min="11738" max="11738" width="11.140625" style="14" bestFit="1" customWidth="1"/>
    <col min="11739" max="11739" width="9" style="14"/>
    <col min="11740" max="11740" width="11.140625" style="14" bestFit="1" customWidth="1"/>
    <col min="11741" max="11741" width="14.5703125" style="14" bestFit="1" customWidth="1"/>
    <col min="11742" max="11742" width="11.140625" style="14" bestFit="1" customWidth="1"/>
    <col min="11743" max="11743" width="9" style="14"/>
    <col min="11744" max="11744" width="13.140625" style="14" bestFit="1" customWidth="1"/>
    <col min="11745" max="11745" width="15.140625" style="14" bestFit="1" customWidth="1"/>
    <col min="11746" max="11747" width="14.5703125" style="14" bestFit="1" customWidth="1"/>
    <col min="11748" max="11748" width="14.140625" style="14" bestFit="1" customWidth="1"/>
    <col min="11749" max="11749" width="17" style="14" bestFit="1" customWidth="1"/>
    <col min="11750" max="11750" width="14.140625" style="14" bestFit="1" customWidth="1"/>
    <col min="11751" max="11751" width="11.140625" style="14" bestFit="1" customWidth="1"/>
    <col min="11752" max="11752" width="17" style="14" bestFit="1" customWidth="1"/>
    <col min="11753" max="11753" width="14.5703125" style="14" bestFit="1" customWidth="1"/>
    <col min="11754" max="11754" width="11.140625" style="14" bestFit="1" customWidth="1"/>
    <col min="11755" max="11755" width="9" style="14"/>
    <col min="11756" max="11756" width="11.140625" style="14" bestFit="1" customWidth="1"/>
    <col min="11757" max="11757" width="14.5703125" style="14" bestFit="1" customWidth="1"/>
    <col min="11758" max="11758" width="11.140625" style="14" bestFit="1" customWidth="1"/>
    <col min="11759" max="11759" width="9" style="14"/>
    <col min="11760" max="11760" width="13.140625" style="14" bestFit="1" customWidth="1"/>
    <col min="11761" max="11761" width="15.140625" style="14" bestFit="1" customWidth="1"/>
    <col min="11762" max="11763" width="14.5703125" style="14" bestFit="1" customWidth="1"/>
    <col min="11764" max="11764" width="14.140625" style="14" bestFit="1" customWidth="1"/>
    <col min="11765" max="11765" width="17" style="14" bestFit="1" customWidth="1"/>
    <col min="11766" max="11766" width="14.140625" style="14" bestFit="1" customWidth="1"/>
    <col min="11767" max="11767" width="11.140625" style="14" bestFit="1" customWidth="1"/>
    <col min="11768" max="11768" width="17" style="14" bestFit="1" customWidth="1"/>
    <col min="11769" max="11769" width="14.5703125" style="14" bestFit="1" customWidth="1"/>
    <col min="11770" max="11770" width="11.140625" style="14" bestFit="1" customWidth="1"/>
    <col min="11771" max="11771" width="9" style="14"/>
    <col min="11772" max="11772" width="9.140625" style="14" customWidth="1"/>
    <col min="11773" max="11773" width="0" style="14" hidden="1" customWidth="1"/>
    <col min="11774" max="11775" width="10.42578125" style="14" bestFit="1" customWidth="1"/>
    <col min="11776" max="11776" width="8.42578125" style="14" bestFit="1" customWidth="1"/>
    <col min="11777" max="11777" width="14.5703125" style="14" customWidth="1"/>
    <col min="11778" max="11778" width="14.140625" style="14" bestFit="1" customWidth="1"/>
    <col min="11779" max="11779" width="10.5703125" style="14" customWidth="1"/>
    <col min="11780" max="11780" width="11.85546875" style="14" customWidth="1"/>
    <col min="11781" max="11781" width="15.42578125" style="14" bestFit="1" customWidth="1"/>
    <col min="11782" max="11782" width="15.140625" style="14" bestFit="1" customWidth="1"/>
    <col min="11783" max="11783" width="11.42578125" style="14" bestFit="1" customWidth="1"/>
    <col min="11784" max="11784" width="9.42578125" style="14" bestFit="1" customWidth="1"/>
    <col min="11785" max="11785" width="13.5703125" style="14" customWidth="1"/>
    <col min="11786" max="11787" width="8.42578125" style="14" bestFit="1" customWidth="1"/>
    <col min="11788" max="11788" width="10.42578125" style="14" bestFit="1" customWidth="1"/>
    <col min="11789" max="11789" width="14.140625" style="14" customWidth="1"/>
    <col min="11790" max="11790" width="9" style="14"/>
    <col min="11791" max="11791" width="14.140625" style="14" bestFit="1" customWidth="1"/>
    <col min="11792" max="11851" width="9" style="14"/>
    <col min="11852" max="11852" width="11.140625" style="14" bestFit="1" customWidth="1"/>
    <col min="11853" max="11853" width="14.5703125" style="14" bestFit="1" customWidth="1"/>
    <col min="11854" max="11854" width="11.140625" style="14" bestFit="1" customWidth="1"/>
    <col min="11855" max="11855" width="9" style="14"/>
    <col min="11856" max="11856" width="13.140625" style="14" bestFit="1" customWidth="1"/>
    <col min="11857" max="11857" width="15.140625" style="14" bestFit="1" customWidth="1"/>
    <col min="11858" max="11859" width="14.5703125" style="14" bestFit="1" customWidth="1"/>
    <col min="11860" max="11860" width="14.140625" style="14" bestFit="1" customWidth="1"/>
    <col min="11861" max="11861" width="17" style="14" bestFit="1" customWidth="1"/>
    <col min="11862" max="11862" width="14.140625" style="14" bestFit="1" customWidth="1"/>
    <col min="11863" max="11863" width="11.140625" style="14" bestFit="1" customWidth="1"/>
    <col min="11864" max="11864" width="17" style="14" bestFit="1" customWidth="1"/>
    <col min="11865" max="11865" width="14.5703125" style="14" bestFit="1" customWidth="1"/>
    <col min="11866" max="11866" width="11.140625" style="14" bestFit="1" customWidth="1"/>
    <col min="11867" max="11867" width="9" style="14"/>
    <col min="11868" max="11868" width="11.140625" style="14" bestFit="1" customWidth="1"/>
    <col min="11869" max="11869" width="14.5703125" style="14" bestFit="1" customWidth="1"/>
    <col min="11870" max="11870" width="11.140625" style="14" bestFit="1" customWidth="1"/>
    <col min="11871" max="11871" width="9" style="14"/>
    <col min="11872" max="11872" width="13.140625" style="14" bestFit="1" customWidth="1"/>
    <col min="11873" max="11873" width="15.140625" style="14" bestFit="1" customWidth="1"/>
    <col min="11874" max="11875" width="14.5703125" style="14" bestFit="1" customWidth="1"/>
    <col min="11876" max="11876" width="14.140625" style="14" bestFit="1" customWidth="1"/>
    <col min="11877" max="11877" width="17" style="14" bestFit="1" customWidth="1"/>
    <col min="11878" max="11878" width="14.140625" style="14" bestFit="1" customWidth="1"/>
    <col min="11879" max="11879" width="11.140625" style="14" bestFit="1" customWidth="1"/>
    <col min="11880" max="11880" width="17" style="14" bestFit="1" customWidth="1"/>
    <col min="11881" max="11881" width="14.5703125" style="14" bestFit="1" customWidth="1"/>
    <col min="11882" max="11882" width="11.140625" style="14" bestFit="1" customWidth="1"/>
    <col min="11883" max="11883" width="9" style="14"/>
    <col min="11884" max="11884" width="11.140625" style="14" bestFit="1" customWidth="1"/>
    <col min="11885" max="11885" width="14.5703125" style="14" bestFit="1" customWidth="1"/>
    <col min="11886" max="11886" width="11.140625" style="14" bestFit="1" customWidth="1"/>
    <col min="11887" max="11887" width="9" style="14"/>
    <col min="11888" max="11888" width="13.140625" style="14" bestFit="1" customWidth="1"/>
    <col min="11889" max="11889" width="15.140625" style="14" bestFit="1" customWidth="1"/>
    <col min="11890" max="11891" width="14.5703125" style="14" bestFit="1" customWidth="1"/>
    <col min="11892" max="11892" width="14.140625" style="14" bestFit="1" customWidth="1"/>
    <col min="11893" max="11893" width="17" style="14" bestFit="1" customWidth="1"/>
    <col min="11894" max="11894" width="14.140625" style="14" bestFit="1" customWidth="1"/>
    <col min="11895" max="11895" width="11.140625" style="14" bestFit="1" customWidth="1"/>
    <col min="11896" max="11896" width="17" style="14" bestFit="1" customWidth="1"/>
    <col min="11897" max="11897" width="14.5703125" style="14" bestFit="1" customWidth="1"/>
    <col min="11898" max="11898" width="11.140625" style="14" bestFit="1" customWidth="1"/>
    <col min="11899" max="11899" width="9" style="14"/>
    <col min="11900" max="11900" width="11.140625" style="14" bestFit="1" customWidth="1"/>
    <col min="11901" max="11901" width="14.5703125" style="14" bestFit="1" customWidth="1"/>
    <col min="11902" max="11902" width="11.140625" style="14" bestFit="1" customWidth="1"/>
    <col min="11903" max="11903" width="9" style="14"/>
    <col min="11904" max="11904" width="13.140625" style="14" bestFit="1" customWidth="1"/>
    <col min="11905" max="11905" width="15.140625" style="14" bestFit="1" customWidth="1"/>
    <col min="11906" max="11907" width="14.5703125" style="14" bestFit="1" customWidth="1"/>
    <col min="11908" max="11908" width="14.140625" style="14" bestFit="1" customWidth="1"/>
    <col min="11909" max="11909" width="17" style="14" bestFit="1" customWidth="1"/>
    <col min="11910" max="11910" width="14.140625" style="14" bestFit="1" customWidth="1"/>
    <col min="11911" max="11911" width="11.140625" style="14" bestFit="1" customWidth="1"/>
    <col min="11912" max="11912" width="17" style="14" bestFit="1" customWidth="1"/>
    <col min="11913" max="11913" width="14.5703125" style="14" bestFit="1" customWidth="1"/>
    <col min="11914" max="11914" width="11.140625" style="14" bestFit="1" customWidth="1"/>
    <col min="11915" max="11915" width="9" style="14"/>
    <col min="11916" max="11916" width="11.140625" style="14" bestFit="1" customWidth="1"/>
    <col min="11917" max="11917" width="14.5703125" style="14" bestFit="1" customWidth="1"/>
    <col min="11918" max="11918" width="11.140625" style="14" bestFit="1" customWidth="1"/>
    <col min="11919" max="11919" width="9" style="14"/>
    <col min="11920" max="11920" width="13.140625" style="14" bestFit="1" customWidth="1"/>
    <col min="11921" max="11921" width="15.140625" style="14" bestFit="1" customWidth="1"/>
    <col min="11922" max="11923" width="14.5703125" style="14" bestFit="1" customWidth="1"/>
    <col min="11924" max="11924" width="14.140625" style="14" bestFit="1" customWidth="1"/>
    <col min="11925" max="11925" width="17" style="14" bestFit="1" customWidth="1"/>
    <col min="11926" max="11926" width="14.140625" style="14" bestFit="1" customWidth="1"/>
    <col min="11927" max="11927" width="11.140625" style="14" bestFit="1" customWidth="1"/>
    <col min="11928" max="11928" width="17" style="14" bestFit="1" customWidth="1"/>
    <col min="11929" max="11929" width="14.5703125" style="14" bestFit="1" customWidth="1"/>
    <col min="11930" max="11930" width="11.140625" style="14" bestFit="1" customWidth="1"/>
    <col min="11931" max="11931" width="9" style="14"/>
    <col min="11932" max="11932" width="11.140625" style="14" bestFit="1" customWidth="1"/>
    <col min="11933" max="11933" width="14.5703125" style="14" bestFit="1" customWidth="1"/>
    <col min="11934" max="11934" width="11.140625" style="14" bestFit="1" customWidth="1"/>
    <col min="11935" max="11935" width="9" style="14"/>
    <col min="11936" max="11936" width="13.140625" style="14" bestFit="1" customWidth="1"/>
    <col min="11937" max="11937" width="15.140625" style="14" bestFit="1" customWidth="1"/>
    <col min="11938" max="11939" width="14.5703125" style="14" bestFit="1" customWidth="1"/>
    <col min="11940" max="11940" width="14.140625" style="14" bestFit="1" customWidth="1"/>
    <col min="11941" max="11941" width="17" style="14" bestFit="1" customWidth="1"/>
    <col min="11942" max="11942" width="14.140625" style="14" bestFit="1" customWidth="1"/>
    <col min="11943" max="11943" width="11.140625" style="14" bestFit="1" customWidth="1"/>
    <col min="11944" max="11944" width="17" style="14" bestFit="1" customWidth="1"/>
    <col min="11945" max="11945" width="14.5703125" style="14" bestFit="1" customWidth="1"/>
    <col min="11946" max="11946" width="11.140625" style="14" bestFit="1" customWidth="1"/>
    <col min="11947" max="11947" width="9" style="14"/>
    <col min="11948" max="11948" width="11.140625" style="14" bestFit="1" customWidth="1"/>
    <col min="11949" max="11949" width="14.5703125" style="14" bestFit="1" customWidth="1"/>
    <col min="11950" max="11950" width="11.140625" style="14" bestFit="1" customWidth="1"/>
    <col min="11951" max="11951" width="9" style="14"/>
    <col min="11952" max="11952" width="13.140625" style="14" bestFit="1" customWidth="1"/>
    <col min="11953" max="11953" width="15.140625" style="14" bestFit="1" customWidth="1"/>
    <col min="11954" max="11955" width="14.5703125" style="14" bestFit="1" customWidth="1"/>
    <col min="11956" max="11956" width="14.140625" style="14" bestFit="1" customWidth="1"/>
    <col min="11957" max="11957" width="17" style="14" bestFit="1" customWidth="1"/>
    <col min="11958" max="11958" width="14.140625" style="14" bestFit="1" customWidth="1"/>
    <col min="11959" max="11959" width="11.140625" style="14" bestFit="1" customWidth="1"/>
    <col min="11960" max="11960" width="17" style="14" bestFit="1" customWidth="1"/>
    <col min="11961" max="11961" width="14.5703125" style="14" bestFit="1" customWidth="1"/>
    <col min="11962" max="11962" width="11.140625" style="14" bestFit="1" customWidth="1"/>
    <col min="11963" max="11963" width="9" style="14"/>
    <col min="11964" max="11964" width="11.140625" style="14" bestFit="1" customWidth="1"/>
    <col min="11965" max="11965" width="14.5703125" style="14" bestFit="1" customWidth="1"/>
    <col min="11966" max="11966" width="11.140625" style="14" bestFit="1" customWidth="1"/>
    <col min="11967" max="11967" width="9" style="14"/>
    <col min="11968" max="11968" width="13.140625" style="14" bestFit="1" customWidth="1"/>
    <col min="11969" max="11969" width="15.140625" style="14" bestFit="1" customWidth="1"/>
    <col min="11970" max="11971" width="14.5703125" style="14" bestFit="1" customWidth="1"/>
    <col min="11972" max="11972" width="14.140625" style="14" bestFit="1" customWidth="1"/>
    <col min="11973" max="11973" width="17" style="14" bestFit="1" customWidth="1"/>
    <col min="11974" max="11974" width="14.140625" style="14" bestFit="1" customWidth="1"/>
    <col min="11975" max="11975" width="11.140625" style="14" bestFit="1" customWidth="1"/>
    <col min="11976" max="11976" width="17" style="14" bestFit="1" customWidth="1"/>
    <col min="11977" max="11977" width="14.5703125" style="14" bestFit="1" customWidth="1"/>
    <col min="11978" max="11978" width="11.140625" style="14" bestFit="1" customWidth="1"/>
    <col min="11979" max="11979" width="9" style="14"/>
    <col min="11980" max="11980" width="11.140625" style="14" bestFit="1" customWidth="1"/>
    <col min="11981" max="11981" width="14.5703125" style="14" bestFit="1" customWidth="1"/>
    <col min="11982" max="11982" width="11.140625" style="14" bestFit="1" customWidth="1"/>
    <col min="11983" max="11983" width="9" style="14"/>
    <col min="11984" max="11984" width="13.140625" style="14" bestFit="1" customWidth="1"/>
    <col min="11985" max="11985" width="15.140625" style="14" bestFit="1" customWidth="1"/>
    <col min="11986" max="11987" width="14.5703125" style="14" bestFit="1" customWidth="1"/>
    <col min="11988" max="11988" width="14.140625" style="14" bestFit="1" customWidth="1"/>
    <col min="11989" max="11989" width="17" style="14" bestFit="1" customWidth="1"/>
    <col min="11990" max="11990" width="14.140625" style="14" bestFit="1" customWidth="1"/>
    <col min="11991" max="11991" width="11.140625" style="14" bestFit="1" customWidth="1"/>
    <col min="11992" max="11992" width="17" style="14" bestFit="1" customWidth="1"/>
    <col min="11993" max="11993" width="14.5703125" style="14" bestFit="1" customWidth="1"/>
    <col min="11994" max="11994" width="11.140625" style="14" bestFit="1" customWidth="1"/>
    <col min="11995" max="11995" width="9" style="14"/>
    <col min="11996" max="11996" width="11.140625" style="14" bestFit="1" customWidth="1"/>
    <col min="11997" max="11997" width="14.5703125" style="14" bestFit="1" customWidth="1"/>
    <col min="11998" max="11998" width="11.140625" style="14" bestFit="1" customWidth="1"/>
    <col min="11999" max="11999" width="9" style="14"/>
    <col min="12000" max="12000" width="13.140625" style="14" bestFit="1" customWidth="1"/>
    <col min="12001" max="12001" width="15.140625" style="14" bestFit="1" customWidth="1"/>
    <col min="12002" max="12003" width="14.5703125" style="14" bestFit="1" customWidth="1"/>
    <col min="12004" max="12004" width="14.140625" style="14" bestFit="1" customWidth="1"/>
    <col min="12005" max="12005" width="17" style="14" bestFit="1" customWidth="1"/>
    <col min="12006" max="12006" width="14.140625" style="14" bestFit="1" customWidth="1"/>
    <col min="12007" max="12007" width="11.140625" style="14" bestFit="1" customWidth="1"/>
    <col min="12008" max="12008" width="17" style="14" bestFit="1" customWidth="1"/>
    <col min="12009" max="12009" width="14.5703125" style="14" bestFit="1" customWidth="1"/>
    <col min="12010" max="12010" width="11.140625" style="14" bestFit="1" customWidth="1"/>
    <col min="12011" max="12011" width="9" style="14"/>
    <col min="12012" max="12012" width="11.140625" style="14" bestFit="1" customWidth="1"/>
    <col min="12013" max="12013" width="14.5703125" style="14" bestFit="1" customWidth="1"/>
    <col min="12014" max="12014" width="11.140625" style="14" bestFit="1" customWidth="1"/>
    <col min="12015" max="12015" width="9" style="14"/>
    <col min="12016" max="12016" width="13.140625" style="14" bestFit="1" customWidth="1"/>
    <col min="12017" max="12017" width="15.140625" style="14" bestFit="1" customWidth="1"/>
    <col min="12018" max="12019" width="14.5703125" style="14" bestFit="1" customWidth="1"/>
    <col min="12020" max="12020" width="14.140625" style="14" bestFit="1" customWidth="1"/>
    <col min="12021" max="12021" width="17" style="14" bestFit="1" customWidth="1"/>
    <col min="12022" max="12022" width="14.140625" style="14" bestFit="1" customWidth="1"/>
    <col min="12023" max="12023" width="11.140625" style="14" bestFit="1" customWidth="1"/>
    <col min="12024" max="12024" width="17" style="14" bestFit="1" customWidth="1"/>
    <col min="12025" max="12025" width="14.5703125" style="14" bestFit="1" customWidth="1"/>
    <col min="12026" max="12026" width="11.140625" style="14" bestFit="1" customWidth="1"/>
    <col min="12027" max="12027" width="9" style="14"/>
    <col min="12028" max="12028" width="9.140625" style="14" customWidth="1"/>
    <col min="12029" max="12029" width="0" style="14" hidden="1" customWidth="1"/>
    <col min="12030" max="12031" width="10.42578125" style="14" bestFit="1" customWidth="1"/>
    <col min="12032" max="12032" width="8.42578125" style="14" bestFit="1" customWidth="1"/>
    <col min="12033" max="12033" width="14.5703125" style="14" customWidth="1"/>
    <col min="12034" max="12034" width="14.140625" style="14" bestFit="1" customWidth="1"/>
    <col min="12035" max="12035" width="10.5703125" style="14" customWidth="1"/>
    <col min="12036" max="12036" width="11.85546875" style="14" customWidth="1"/>
    <col min="12037" max="12037" width="15.42578125" style="14" bestFit="1" customWidth="1"/>
    <col min="12038" max="12038" width="15.140625" style="14" bestFit="1" customWidth="1"/>
    <col min="12039" max="12039" width="11.42578125" style="14" bestFit="1" customWidth="1"/>
    <col min="12040" max="12040" width="9.42578125" style="14" bestFit="1" customWidth="1"/>
    <col min="12041" max="12041" width="13.5703125" style="14" customWidth="1"/>
    <col min="12042" max="12043" width="8.42578125" style="14" bestFit="1" customWidth="1"/>
    <col min="12044" max="12044" width="10.42578125" style="14" bestFit="1" customWidth="1"/>
    <col min="12045" max="12045" width="14.140625" style="14" customWidth="1"/>
    <col min="12046" max="12046" width="9" style="14"/>
    <col min="12047" max="12047" width="14.140625" style="14" bestFit="1" customWidth="1"/>
    <col min="12048" max="12107" width="9" style="14"/>
    <col min="12108" max="12108" width="11.140625" style="14" bestFit="1" customWidth="1"/>
    <col min="12109" max="12109" width="14.5703125" style="14" bestFit="1" customWidth="1"/>
    <col min="12110" max="12110" width="11.140625" style="14" bestFit="1" customWidth="1"/>
    <col min="12111" max="12111" width="9" style="14"/>
    <col min="12112" max="12112" width="13.140625" style="14" bestFit="1" customWidth="1"/>
    <col min="12113" max="12113" width="15.140625" style="14" bestFit="1" customWidth="1"/>
    <col min="12114" max="12115" width="14.5703125" style="14" bestFit="1" customWidth="1"/>
    <col min="12116" max="12116" width="14.140625" style="14" bestFit="1" customWidth="1"/>
    <col min="12117" max="12117" width="17" style="14" bestFit="1" customWidth="1"/>
    <col min="12118" max="12118" width="14.140625" style="14" bestFit="1" customWidth="1"/>
    <col min="12119" max="12119" width="11.140625" style="14" bestFit="1" customWidth="1"/>
    <col min="12120" max="12120" width="17" style="14" bestFit="1" customWidth="1"/>
    <col min="12121" max="12121" width="14.5703125" style="14" bestFit="1" customWidth="1"/>
    <col min="12122" max="12122" width="11.140625" style="14" bestFit="1" customWidth="1"/>
    <col min="12123" max="12123" width="9" style="14"/>
    <col min="12124" max="12124" width="11.140625" style="14" bestFit="1" customWidth="1"/>
    <col min="12125" max="12125" width="14.5703125" style="14" bestFit="1" customWidth="1"/>
    <col min="12126" max="12126" width="11.140625" style="14" bestFit="1" customWidth="1"/>
    <col min="12127" max="12127" width="9" style="14"/>
    <col min="12128" max="12128" width="13.140625" style="14" bestFit="1" customWidth="1"/>
    <col min="12129" max="12129" width="15.140625" style="14" bestFit="1" customWidth="1"/>
    <col min="12130" max="12131" width="14.5703125" style="14" bestFit="1" customWidth="1"/>
    <col min="12132" max="12132" width="14.140625" style="14" bestFit="1" customWidth="1"/>
    <col min="12133" max="12133" width="17" style="14" bestFit="1" customWidth="1"/>
    <col min="12134" max="12134" width="14.140625" style="14" bestFit="1" customWidth="1"/>
    <col min="12135" max="12135" width="11.140625" style="14" bestFit="1" customWidth="1"/>
    <col min="12136" max="12136" width="17" style="14" bestFit="1" customWidth="1"/>
    <col min="12137" max="12137" width="14.5703125" style="14" bestFit="1" customWidth="1"/>
    <col min="12138" max="12138" width="11.140625" style="14" bestFit="1" customWidth="1"/>
    <col min="12139" max="12139" width="9" style="14"/>
    <col min="12140" max="12140" width="11.140625" style="14" bestFit="1" customWidth="1"/>
    <col min="12141" max="12141" width="14.5703125" style="14" bestFit="1" customWidth="1"/>
    <col min="12142" max="12142" width="11.140625" style="14" bestFit="1" customWidth="1"/>
    <col min="12143" max="12143" width="9" style="14"/>
    <col min="12144" max="12144" width="13.140625" style="14" bestFit="1" customWidth="1"/>
    <col min="12145" max="12145" width="15.140625" style="14" bestFit="1" customWidth="1"/>
    <col min="12146" max="12147" width="14.5703125" style="14" bestFit="1" customWidth="1"/>
    <col min="12148" max="12148" width="14.140625" style="14" bestFit="1" customWidth="1"/>
    <col min="12149" max="12149" width="17" style="14" bestFit="1" customWidth="1"/>
    <col min="12150" max="12150" width="14.140625" style="14" bestFit="1" customWidth="1"/>
    <col min="12151" max="12151" width="11.140625" style="14" bestFit="1" customWidth="1"/>
    <col min="12152" max="12152" width="17" style="14" bestFit="1" customWidth="1"/>
    <col min="12153" max="12153" width="14.5703125" style="14" bestFit="1" customWidth="1"/>
    <col min="12154" max="12154" width="11.140625" style="14" bestFit="1" customWidth="1"/>
    <col min="12155" max="12155" width="9" style="14"/>
    <col min="12156" max="12156" width="11.140625" style="14" bestFit="1" customWidth="1"/>
    <col min="12157" max="12157" width="14.5703125" style="14" bestFit="1" customWidth="1"/>
    <col min="12158" max="12158" width="11.140625" style="14" bestFit="1" customWidth="1"/>
    <col min="12159" max="12159" width="9" style="14"/>
    <col min="12160" max="12160" width="13.140625" style="14" bestFit="1" customWidth="1"/>
    <col min="12161" max="12161" width="15.140625" style="14" bestFit="1" customWidth="1"/>
    <col min="12162" max="12163" width="14.5703125" style="14" bestFit="1" customWidth="1"/>
    <col min="12164" max="12164" width="14.140625" style="14" bestFit="1" customWidth="1"/>
    <col min="12165" max="12165" width="17" style="14" bestFit="1" customWidth="1"/>
    <col min="12166" max="12166" width="14.140625" style="14" bestFit="1" customWidth="1"/>
    <col min="12167" max="12167" width="11.140625" style="14" bestFit="1" customWidth="1"/>
    <col min="12168" max="12168" width="17" style="14" bestFit="1" customWidth="1"/>
    <col min="12169" max="12169" width="14.5703125" style="14" bestFit="1" customWidth="1"/>
    <col min="12170" max="12170" width="11.140625" style="14" bestFit="1" customWidth="1"/>
    <col min="12171" max="12171" width="9" style="14"/>
    <col min="12172" max="12172" width="11.140625" style="14" bestFit="1" customWidth="1"/>
    <col min="12173" max="12173" width="14.5703125" style="14" bestFit="1" customWidth="1"/>
    <col min="12174" max="12174" width="11.140625" style="14" bestFit="1" customWidth="1"/>
    <col min="12175" max="12175" width="9" style="14"/>
    <col min="12176" max="12176" width="13.140625" style="14" bestFit="1" customWidth="1"/>
    <col min="12177" max="12177" width="15.140625" style="14" bestFit="1" customWidth="1"/>
    <col min="12178" max="12179" width="14.5703125" style="14" bestFit="1" customWidth="1"/>
    <col min="12180" max="12180" width="14.140625" style="14" bestFit="1" customWidth="1"/>
    <col min="12181" max="12181" width="17" style="14" bestFit="1" customWidth="1"/>
    <col min="12182" max="12182" width="14.140625" style="14" bestFit="1" customWidth="1"/>
    <col min="12183" max="12183" width="11.140625" style="14" bestFit="1" customWidth="1"/>
    <col min="12184" max="12184" width="17" style="14" bestFit="1" customWidth="1"/>
    <col min="12185" max="12185" width="14.5703125" style="14" bestFit="1" customWidth="1"/>
    <col min="12186" max="12186" width="11.140625" style="14" bestFit="1" customWidth="1"/>
    <col min="12187" max="12187" width="9" style="14"/>
    <col min="12188" max="12188" width="11.140625" style="14" bestFit="1" customWidth="1"/>
    <col min="12189" max="12189" width="14.5703125" style="14" bestFit="1" customWidth="1"/>
    <col min="12190" max="12190" width="11.140625" style="14" bestFit="1" customWidth="1"/>
    <col min="12191" max="12191" width="9" style="14"/>
    <col min="12192" max="12192" width="13.140625" style="14" bestFit="1" customWidth="1"/>
    <col min="12193" max="12193" width="15.140625" style="14" bestFit="1" customWidth="1"/>
    <col min="12194" max="12195" width="14.5703125" style="14" bestFit="1" customWidth="1"/>
    <col min="12196" max="12196" width="14.140625" style="14" bestFit="1" customWidth="1"/>
    <col min="12197" max="12197" width="17" style="14" bestFit="1" customWidth="1"/>
    <col min="12198" max="12198" width="14.140625" style="14" bestFit="1" customWidth="1"/>
    <col min="12199" max="12199" width="11.140625" style="14" bestFit="1" customWidth="1"/>
    <col min="12200" max="12200" width="17" style="14" bestFit="1" customWidth="1"/>
    <col min="12201" max="12201" width="14.5703125" style="14" bestFit="1" customWidth="1"/>
    <col min="12202" max="12202" width="11.140625" style="14" bestFit="1" customWidth="1"/>
    <col min="12203" max="12203" width="9" style="14"/>
    <col min="12204" max="12204" width="11.140625" style="14" bestFit="1" customWidth="1"/>
    <col min="12205" max="12205" width="14.5703125" style="14" bestFit="1" customWidth="1"/>
    <col min="12206" max="12206" width="11.140625" style="14" bestFit="1" customWidth="1"/>
    <col min="12207" max="12207" width="9" style="14"/>
    <col min="12208" max="12208" width="13.140625" style="14" bestFit="1" customWidth="1"/>
    <col min="12209" max="12209" width="15.140625" style="14" bestFit="1" customWidth="1"/>
    <col min="12210" max="12211" width="14.5703125" style="14" bestFit="1" customWidth="1"/>
    <col min="12212" max="12212" width="14.140625" style="14" bestFit="1" customWidth="1"/>
    <col min="12213" max="12213" width="17" style="14" bestFit="1" customWidth="1"/>
    <col min="12214" max="12214" width="14.140625" style="14" bestFit="1" customWidth="1"/>
    <col min="12215" max="12215" width="11.140625" style="14" bestFit="1" customWidth="1"/>
    <col min="12216" max="12216" width="17" style="14" bestFit="1" customWidth="1"/>
    <col min="12217" max="12217" width="14.5703125" style="14" bestFit="1" customWidth="1"/>
    <col min="12218" max="12218" width="11.140625" style="14" bestFit="1" customWidth="1"/>
    <col min="12219" max="12219" width="9" style="14"/>
    <col min="12220" max="12220" width="11.140625" style="14" bestFit="1" customWidth="1"/>
    <col min="12221" max="12221" width="14.5703125" style="14" bestFit="1" customWidth="1"/>
    <col min="12222" max="12222" width="11.140625" style="14" bestFit="1" customWidth="1"/>
    <col min="12223" max="12223" width="9" style="14"/>
    <col min="12224" max="12224" width="13.140625" style="14" bestFit="1" customWidth="1"/>
    <col min="12225" max="12225" width="15.140625" style="14" bestFit="1" customWidth="1"/>
    <col min="12226" max="12227" width="14.5703125" style="14" bestFit="1" customWidth="1"/>
    <col min="12228" max="12228" width="14.140625" style="14" bestFit="1" customWidth="1"/>
    <col min="12229" max="12229" width="17" style="14" bestFit="1" customWidth="1"/>
    <col min="12230" max="12230" width="14.140625" style="14" bestFit="1" customWidth="1"/>
    <col min="12231" max="12231" width="11.140625" style="14" bestFit="1" customWidth="1"/>
    <col min="12232" max="12232" width="17" style="14" bestFit="1" customWidth="1"/>
    <col min="12233" max="12233" width="14.5703125" style="14" bestFit="1" customWidth="1"/>
    <col min="12234" max="12234" width="11.140625" style="14" bestFit="1" customWidth="1"/>
    <col min="12235" max="12235" width="9" style="14"/>
    <col min="12236" max="12236" width="11.140625" style="14" bestFit="1" customWidth="1"/>
    <col min="12237" max="12237" width="14.5703125" style="14" bestFit="1" customWidth="1"/>
    <col min="12238" max="12238" width="11.140625" style="14" bestFit="1" customWidth="1"/>
    <col min="12239" max="12239" width="9" style="14"/>
    <col min="12240" max="12240" width="13.140625" style="14" bestFit="1" customWidth="1"/>
    <col min="12241" max="12241" width="15.140625" style="14" bestFit="1" customWidth="1"/>
    <col min="12242" max="12243" width="14.5703125" style="14" bestFit="1" customWidth="1"/>
    <col min="12244" max="12244" width="14.140625" style="14" bestFit="1" customWidth="1"/>
    <col min="12245" max="12245" width="17" style="14" bestFit="1" customWidth="1"/>
    <col min="12246" max="12246" width="14.140625" style="14" bestFit="1" customWidth="1"/>
    <col min="12247" max="12247" width="11.140625" style="14" bestFit="1" customWidth="1"/>
    <col min="12248" max="12248" width="17" style="14" bestFit="1" customWidth="1"/>
    <col min="12249" max="12249" width="14.5703125" style="14" bestFit="1" customWidth="1"/>
    <col min="12250" max="12250" width="11.140625" style="14" bestFit="1" customWidth="1"/>
    <col min="12251" max="12251" width="9" style="14"/>
    <col min="12252" max="12252" width="11.140625" style="14" bestFit="1" customWidth="1"/>
    <col min="12253" max="12253" width="14.5703125" style="14" bestFit="1" customWidth="1"/>
    <col min="12254" max="12254" width="11.140625" style="14" bestFit="1" customWidth="1"/>
    <col min="12255" max="12255" width="9" style="14"/>
    <col min="12256" max="12256" width="13.140625" style="14" bestFit="1" customWidth="1"/>
    <col min="12257" max="12257" width="15.140625" style="14" bestFit="1" customWidth="1"/>
    <col min="12258" max="12259" width="14.5703125" style="14" bestFit="1" customWidth="1"/>
    <col min="12260" max="12260" width="14.140625" style="14" bestFit="1" customWidth="1"/>
    <col min="12261" max="12261" width="17" style="14" bestFit="1" customWidth="1"/>
    <col min="12262" max="12262" width="14.140625" style="14" bestFit="1" customWidth="1"/>
    <col min="12263" max="12263" width="11.140625" style="14" bestFit="1" customWidth="1"/>
    <col min="12264" max="12264" width="17" style="14" bestFit="1" customWidth="1"/>
    <col min="12265" max="12265" width="14.5703125" style="14" bestFit="1" customWidth="1"/>
    <col min="12266" max="12266" width="11.140625" style="14" bestFit="1" customWidth="1"/>
    <col min="12267" max="12267" width="9" style="14"/>
    <col min="12268" max="12268" width="11.140625" style="14" bestFit="1" customWidth="1"/>
    <col min="12269" max="12269" width="14.5703125" style="14" bestFit="1" customWidth="1"/>
    <col min="12270" max="12270" width="11.140625" style="14" bestFit="1" customWidth="1"/>
    <col min="12271" max="12271" width="9" style="14"/>
    <col min="12272" max="12272" width="13.140625" style="14" bestFit="1" customWidth="1"/>
    <col min="12273" max="12273" width="15.140625" style="14" bestFit="1" customWidth="1"/>
    <col min="12274" max="12275" width="14.5703125" style="14" bestFit="1" customWidth="1"/>
    <col min="12276" max="12276" width="14.140625" style="14" bestFit="1" customWidth="1"/>
    <col min="12277" max="12277" width="17" style="14" bestFit="1" customWidth="1"/>
    <col min="12278" max="12278" width="14.140625" style="14" bestFit="1" customWidth="1"/>
    <col min="12279" max="12279" width="11.140625" style="14" bestFit="1" customWidth="1"/>
    <col min="12280" max="12280" width="17" style="14" bestFit="1" customWidth="1"/>
    <col min="12281" max="12281" width="14.5703125" style="14" bestFit="1" customWidth="1"/>
    <col min="12282" max="12282" width="11.140625" style="14" bestFit="1" customWidth="1"/>
    <col min="12283" max="12283" width="9" style="14"/>
    <col min="12284" max="12284" width="9.140625" style="14" customWidth="1"/>
    <col min="12285" max="12285" width="0" style="14" hidden="1" customWidth="1"/>
    <col min="12286" max="12287" width="10.42578125" style="14" bestFit="1" customWidth="1"/>
    <col min="12288" max="12288" width="8.42578125" style="14" bestFit="1" customWidth="1"/>
    <col min="12289" max="12289" width="14.5703125" style="14" customWidth="1"/>
    <col min="12290" max="12290" width="14.140625" style="14" bestFit="1" customWidth="1"/>
    <col min="12291" max="12291" width="10.5703125" style="14" customWidth="1"/>
    <col min="12292" max="12292" width="11.85546875" style="14" customWidth="1"/>
    <col min="12293" max="12293" width="15.42578125" style="14" bestFit="1" customWidth="1"/>
    <col min="12294" max="12294" width="15.140625" style="14" bestFit="1" customWidth="1"/>
    <col min="12295" max="12295" width="11.42578125" style="14" bestFit="1" customWidth="1"/>
    <col min="12296" max="12296" width="9.42578125" style="14" bestFit="1" customWidth="1"/>
    <col min="12297" max="12297" width="13.5703125" style="14" customWidth="1"/>
    <col min="12298" max="12299" width="8.42578125" style="14" bestFit="1" customWidth="1"/>
    <col min="12300" max="12300" width="10.42578125" style="14" bestFit="1" customWidth="1"/>
    <col min="12301" max="12301" width="14.140625" style="14" customWidth="1"/>
    <col min="12302" max="12302" width="9" style="14"/>
    <col min="12303" max="12303" width="14.140625" style="14" bestFit="1" customWidth="1"/>
    <col min="12304" max="12363" width="9" style="14"/>
    <col min="12364" max="12364" width="11.140625" style="14" bestFit="1" customWidth="1"/>
    <col min="12365" max="12365" width="14.5703125" style="14" bestFit="1" customWidth="1"/>
    <col min="12366" max="12366" width="11.140625" style="14" bestFit="1" customWidth="1"/>
    <col min="12367" max="12367" width="9" style="14"/>
    <col min="12368" max="12368" width="13.140625" style="14" bestFit="1" customWidth="1"/>
    <col min="12369" max="12369" width="15.140625" style="14" bestFit="1" customWidth="1"/>
    <col min="12370" max="12371" width="14.5703125" style="14" bestFit="1" customWidth="1"/>
    <col min="12372" max="12372" width="14.140625" style="14" bestFit="1" customWidth="1"/>
    <col min="12373" max="12373" width="17" style="14" bestFit="1" customWidth="1"/>
    <col min="12374" max="12374" width="14.140625" style="14" bestFit="1" customWidth="1"/>
    <col min="12375" max="12375" width="11.140625" style="14" bestFit="1" customWidth="1"/>
    <col min="12376" max="12376" width="17" style="14" bestFit="1" customWidth="1"/>
    <col min="12377" max="12377" width="14.5703125" style="14" bestFit="1" customWidth="1"/>
    <col min="12378" max="12378" width="11.140625" style="14" bestFit="1" customWidth="1"/>
    <col min="12379" max="12379" width="9" style="14"/>
    <col min="12380" max="12380" width="11.140625" style="14" bestFit="1" customWidth="1"/>
    <col min="12381" max="12381" width="14.5703125" style="14" bestFit="1" customWidth="1"/>
    <col min="12382" max="12382" width="11.140625" style="14" bestFit="1" customWidth="1"/>
    <col min="12383" max="12383" width="9" style="14"/>
    <col min="12384" max="12384" width="13.140625" style="14" bestFit="1" customWidth="1"/>
    <col min="12385" max="12385" width="15.140625" style="14" bestFit="1" customWidth="1"/>
    <col min="12386" max="12387" width="14.5703125" style="14" bestFit="1" customWidth="1"/>
    <col min="12388" max="12388" width="14.140625" style="14" bestFit="1" customWidth="1"/>
    <col min="12389" max="12389" width="17" style="14" bestFit="1" customWidth="1"/>
    <col min="12390" max="12390" width="14.140625" style="14" bestFit="1" customWidth="1"/>
    <col min="12391" max="12391" width="11.140625" style="14" bestFit="1" customWidth="1"/>
    <col min="12392" max="12392" width="17" style="14" bestFit="1" customWidth="1"/>
    <col min="12393" max="12393" width="14.5703125" style="14" bestFit="1" customWidth="1"/>
    <col min="12394" max="12394" width="11.140625" style="14" bestFit="1" customWidth="1"/>
    <col min="12395" max="12395" width="9" style="14"/>
    <col min="12396" max="12396" width="11.140625" style="14" bestFit="1" customWidth="1"/>
    <col min="12397" max="12397" width="14.5703125" style="14" bestFit="1" customWidth="1"/>
    <col min="12398" max="12398" width="11.140625" style="14" bestFit="1" customWidth="1"/>
    <col min="12399" max="12399" width="9" style="14"/>
    <col min="12400" max="12400" width="13.140625" style="14" bestFit="1" customWidth="1"/>
    <col min="12401" max="12401" width="15.140625" style="14" bestFit="1" customWidth="1"/>
    <col min="12402" max="12403" width="14.5703125" style="14" bestFit="1" customWidth="1"/>
    <col min="12404" max="12404" width="14.140625" style="14" bestFit="1" customWidth="1"/>
    <col min="12405" max="12405" width="17" style="14" bestFit="1" customWidth="1"/>
    <col min="12406" max="12406" width="14.140625" style="14" bestFit="1" customWidth="1"/>
    <col min="12407" max="12407" width="11.140625" style="14" bestFit="1" customWidth="1"/>
    <col min="12408" max="12408" width="17" style="14" bestFit="1" customWidth="1"/>
    <col min="12409" max="12409" width="14.5703125" style="14" bestFit="1" customWidth="1"/>
    <col min="12410" max="12410" width="11.140625" style="14" bestFit="1" customWidth="1"/>
    <col min="12411" max="12411" width="9" style="14"/>
    <col min="12412" max="12412" width="11.140625" style="14" bestFit="1" customWidth="1"/>
    <col min="12413" max="12413" width="14.5703125" style="14" bestFit="1" customWidth="1"/>
    <col min="12414" max="12414" width="11.140625" style="14" bestFit="1" customWidth="1"/>
    <col min="12415" max="12415" width="9" style="14"/>
    <col min="12416" max="12416" width="13.140625" style="14" bestFit="1" customWidth="1"/>
    <col min="12417" max="12417" width="15.140625" style="14" bestFit="1" customWidth="1"/>
    <col min="12418" max="12419" width="14.5703125" style="14" bestFit="1" customWidth="1"/>
    <col min="12420" max="12420" width="14.140625" style="14" bestFit="1" customWidth="1"/>
    <col min="12421" max="12421" width="17" style="14" bestFit="1" customWidth="1"/>
    <col min="12422" max="12422" width="14.140625" style="14" bestFit="1" customWidth="1"/>
    <col min="12423" max="12423" width="11.140625" style="14" bestFit="1" customWidth="1"/>
    <col min="12424" max="12424" width="17" style="14" bestFit="1" customWidth="1"/>
    <col min="12425" max="12425" width="14.5703125" style="14" bestFit="1" customWidth="1"/>
    <col min="12426" max="12426" width="11.140625" style="14" bestFit="1" customWidth="1"/>
    <col min="12427" max="12427" width="9" style="14"/>
    <col min="12428" max="12428" width="11.140625" style="14" bestFit="1" customWidth="1"/>
    <col min="12429" max="12429" width="14.5703125" style="14" bestFit="1" customWidth="1"/>
    <col min="12430" max="12430" width="11.140625" style="14" bestFit="1" customWidth="1"/>
    <col min="12431" max="12431" width="9" style="14"/>
    <col min="12432" max="12432" width="13.140625" style="14" bestFit="1" customWidth="1"/>
    <col min="12433" max="12433" width="15.140625" style="14" bestFit="1" customWidth="1"/>
    <col min="12434" max="12435" width="14.5703125" style="14" bestFit="1" customWidth="1"/>
    <col min="12436" max="12436" width="14.140625" style="14" bestFit="1" customWidth="1"/>
    <col min="12437" max="12437" width="17" style="14" bestFit="1" customWidth="1"/>
    <col min="12438" max="12438" width="14.140625" style="14" bestFit="1" customWidth="1"/>
    <col min="12439" max="12439" width="11.140625" style="14" bestFit="1" customWidth="1"/>
    <col min="12440" max="12440" width="17" style="14" bestFit="1" customWidth="1"/>
    <col min="12441" max="12441" width="14.5703125" style="14" bestFit="1" customWidth="1"/>
    <col min="12442" max="12442" width="11.140625" style="14" bestFit="1" customWidth="1"/>
    <col min="12443" max="12443" width="9" style="14"/>
    <col min="12444" max="12444" width="11.140625" style="14" bestFit="1" customWidth="1"/>
    <col min="12445" max="12445" width="14.5703125" style="14" bestFit="1" customWidth="1"/>
    <col min="12446" max="12446" width="11.140625" style="14" bestFit="1" customWidth="1"/>
    <col min="12447" max="12447" width="9" style="14"/>
    <col min="12448" max="12448" width="13.140625" style="14" bestFit="1" customWidth="1"/>
    <col min="12449" max="12449" width="15.140625" style="14" bestFit="1" customWidth="1"/>
    <col min="12450" max="12451" width="14.5703125" style="14" bestFit="1" customWidth="1"/>
    <col min="12452" max="12452" width="14.140625" style="14" bestFit="1" customWidth="1"/>
    <col min="12453" max="12453" width="17" style="14" bestFit="1" customWidth="1"/>
    <col min="12454" max="12454" width="14.140625" style="14" bestFit="1" customWidth="1"/>
    <col min="12455" max="12455" width="11.140625" style="14" bestFit="1" customWidth="1"/>
    <col min="12456" max="12456" width="17" style="14" bestFit="1" customWidth="1"/>
    <col min="12457" max="12457" width="14.5703125" style="14" bestFit="1" customWidth="1"/>
    <col min="12458" max="12458" width="11.140625" style="14" bestFit="1" customWidth="1"/>
    <col min="12459" max="12459" width="9" style="14"/>
    <col min="12460" max="12460" width="11.140625" style="14" bestFit="1" customWidth="1"/>
    <col min="12461" max="12461" width="14.5703125" style="14" bestFit="1" customWidth="1"/>
    <col min="12462" max="12462" width="11.140625" style="14" bestFit="1" customWidth="1"/>
    <col min="12463" max="12463" width="9" style="14"/>
    <col min="12464" max="12464" width="13.140625" style="14" bestFit="1" customWidth="1"/>
    <col min="12465" max="12465" width="15.140625" style="14" bestFit="1" customWidth="1"/>
    <col min="12466" max="12467" width="14.5703125" style="14" bestFit="1" customWidth="1"/>
    <col min="12468" max="12468" width="14.140625" style="14" bestFit="1" customWidth="1"/>
    <col min="12469" max="12469" width="17" style="14" bestFit="1" customWidth="1"/>
    <col min="12470" max="12470" width="14.140625" style="14" bestFit="1" customWidth="1"/>
    <col min="12471" max="12471" width="11.140625" style="14" bestFit="1" customWidth="1"/>
    <col min="12472" max="12472" width="17" style="14" bestFit="1" customWidth="1"/>
    <col min="12473" max="12473" width="14.5703125" style="14" bestFit="1" customWidth="1"/>
    <col min="12474" max="12474" width="11.140625" style="14" bestFit="1" customWidth="1"/>
    <col min="12475" max="12475" width="9" style="14"/>
    <col min="12476" max="12476" width="11.140625" style="14" bestFit="1" customWidth="1"/>
    <col min="12477" max="12477" width="14.5703125" style="14" bestFit="1" customWidth="1"/>
    <col min="12478" max="12478" width="11.140625" style="14" bestFit="1" customWidth="1"/>
    <col min="12479" max="12479" width="9" style="14"/>
    <col min="12480" max="12480" width="13.140625" style="14" bestFit="1" customWidth="1"/>
    <col min="12481" max="12481" width="15.140625" style="14" bestFit="1" customWidth="1"/>
    <col min="12482" max="12483" width="14.5703125" style="14" bestFit="1" customWidth="1"/>
    <col min="12484" max="12484" width="14.140625" style="14" bestFit="1" customWidth="1"/>
    <col min="12485" max="12485" width="17" style="14" bestFit="1" customWidth="1"/>
    <col min="12486" max="12486" width="14.140625" style="14" bestFit="1" customWidth="1"/>
    <col min="12487" max="12487" width="11.140625" style="14" bestFit="1" customWidth="1"/>
    <col min="12488" max="12488" width="17" style="14" bestFit="1" customWidth="1"/>
    <col min="12489" max="12489" width="14.5703125" style="14" bestFit="1" customWidth="1"/>
    <col min="12490" max="12490" width="11.140625" style="14" bestFit="1" customWidth="1"/>
    <col min="12491" max="12491" width="9" style="14"/>
    <col min="12492" max="12492" width="11.140625" style="14" bestFit="1" customWidth="1"/>
    <col min="12493" max="12493" width="14.5703125" style="14" bestFit="1" customWidth="1"/>
    <col min="12494" max="12494" width="11.140625" style="14" bestFit="1" customWidth="1"/>
    <col min="12495" max="12495" width="9" style="14"/>
    <col min="12496" max="12496" width="13.140625" style="14" bestFit="1" customWidth="1"/>
    <col min="12497" max="12497" width="15.140625" style="14" bestFit="1" customWidth="1"/>
    <col min="12498" max="12499" width="14.5703125" style="14" bestFit="1" customWidth="1"/>
    <col min="12500" max="12500" width="14.140625" style="14" bestFit="1" customWidth="1"/>
    <col min="12501" max="12501" width="17" style="14" bestFit="1" customWidth="1"/>
    <col min="12502" max="12502" width="14.140625" style="14" bestFit="1" customWidth="1"/>
    <col min="12503" max="12503" width="11.140625" style="14" bestFit="1" customWidth="1"/>
    <col min="12504" max="12504" width="17" style="14" bestFit="1" customWidth="1"/>
    <col min="12505" max="12505" width="14.5703125" style="14" bestFit="1" customWidth="1"/>
    <col min="12506" max="12506" width="11.140625" style="14" bestFit="1" customWidth="1"/>
    <col min="12507" max="12507" width="9" style="14"/>
    <col min="12508" max="12508" width="11.140625" style="14" bestFit="1" customWidth="1"/>
    <col min="12509" max="12509" width="14.5703125" style="14" bestFit="1" customWidth="1"/>
    <col min="12510" max="12510" width="11.140625" style="14" bestFit="1" customWidth="1"/>
    <col min="12511" max="12511" width="9" style="14"/>
    <col min="12512" max="12512" width="13.140625" style="14" bestFit="1" customWidth="1"/>
    <col min="12513" max="12513" width="15.140625" style="14" bestFit="1" customWidth="1"/>
    <col min="12514" max="12515" width="14.5703125" style="14" bestFit="1" customWidth="1"/>
    <col min="12516" max="12516" width="14.140625" style="14" bestFit="1" customWidth="1"/>
    <col min="12517" max="12517" width="17" style="14" bestFit="1" customWidth="1"/>
    <col min="12518" max="12518" width="14.140625" style="14" bestFit="1" customWidth="1"/>
    <col min="12519" max="12519" width="11.140625" style="14" bestFit="1" customWidth="1"/>
    <col min="12520" max="12520" width="17" style="14" bestFit="1" customWidth="1"/>
    <col min="12521" max="12521" width="14.5703125" style="14" bestFit="1" customWidth="1"/>
    <col min="12522" max="12522" width="11.140625" style="14" bestFit="1" customWidth="1"/>
    <col min="12523" max="12523" width="9" style="14"/>
    <col min="12524" max="12524" width="11.140625" style="14" bestFit="1" customWidth="1"/>
    <col min="12525" max="12525" width="14.5703125" style="14" bestFit="1" customWidth="1"/>
    <col min="12526" max="12526" width="11.140625" style="14" bestFit="1" customWidth="1"/>
    <col min="12527" max="12527" width="9" style="14"/>
    <col min="12528" max="12528" width="13.140625" style="14" bestFit="1" customWidth="1"/>
    <col min="12529" max="12529" width="15.140625" style="14" bestFit="1" customWidth="1"/>
    <col min="12530" max="12531" width="14.5703125" style="14" bestFit="1" customWidth="1"/>
    <col min="12532" max="12532" width="14.140625" style="14" bestFit="1" customWidth="1"/>
    <col min="12533" max="12533" width="17" style="14" bestFit="1" customWidth="1"/>
    <col min="12534" max="12534" width="14.140625" style="14" bestFit="1" customWidth="1"/>
    <col min="12535" max="12535" width="11.140625" style="14" bestFit="1" customWidth="1"/>
    <col min="12536" max="12536" width="17" style="14" bestFit="1" customWidth="1"/>
    <col min="12537" max="12537" width="14.5703125" style="14" bestFit="1" customWidth="1"/>
    <col min="12538" max="12538" width="11.140625" style="14" bestFit="1" customWidth="1"/>
    <col min="12539" max="12539" width="9" style="14"/>
    <col min="12540" max="12540" width="9.140625" style="14" customWidth="1"/>
    <col min="12541" max="12541" width="0" style="14" hidden="1" customWidth="1"/>
    <col min="12542" max="12543" width="10.42578125" style="14" bestFit="1" customWidth="1"/>
    <col min="12544" max="12544" width="8.42578125" style="14" bestFit="1" customWidth="1"/>
    <col min="12545" max="12545" width="14.5703125" style="14" customWidth="1"/>
    <col min="12546" max="12546" width="14.140625" style="14" bestFit="1" customWidth="1"/>
    <col min="12547" max="12547" width="10.5703125" style="14" customWidth="1"/>
    <col min="12548" max="12548" width="11.85546875" style="14" customWidth="1"/>
    <col min="12549" max="12549" width="15.42578125" style="14" bestFit="1" customWidth="1"/>
    <col min="12550" max="12550" width="15.140625" style="14" bestFit="1" customWidth="1"/>
    <col min="12551" max="12551" width="11.42578125" style="14" bestFit="1" customWidth="1"/>
    <col min="12552" max="12552" width="9.42578125" style="14" bestFit="1" customWidth="1"/>
    <col min="12553" max="12553" width="13.5703125" style="14" customWidth="1"/>
    <col min="12554" max="12555" width="8.42578125" style="14" bestFit="1" customWidth="1"/>
    <col min="12556" max="12556" width="10.42578125" style="14" bestFit="1" customWidth="1"/>
    <col min="12557" max="12557" width="14.140625" style="14" customWidth="1"/>
    <col min="12558" max="12558" width="9" style="14"/>
    <col min="12559" max="12559" width="14.140625" style="14" bestFit="1" customWidth="1"/>
    <col min="12560" max="12619" width="9" style="14"/>
    <col min="12620" max="12620" width="11.140625" style="14" bestFit="1" customWidth="1"/>
    <col min="12621" max="12621" width="14.5703125" style="14" bestFit="1" customWidth="1"/>
    <col min="12622" max="12622" width="11.140625" style="14" bestFit="1" customWidth="1"/>
    <col min="12623" max="12623" width="9" style="14"/>
    <col min="12624" max="12624" width="13.140625" style="14" bestFit="1" customWidth="1"/>
    <col min="12625" max="12625" width="15.140625" style="14" bestFit="1" customWidth="1"/>
    <col min="12626" max="12627" width="14.5703125" style="14" bestFit="1" customWidth="1"/>
    <col min="12628" max="12628" width="14.140625" style="14" bestFit="1" customWidth="1"/>
    <col min="12629" max="12629" width="17" style="14" bestFit="1" customWidth="1"/>
    <col min="12630" max="12630" width="14.140625" style="14" bestFit="1" customWidth="1"/>
    <col min="12631" max="12631" width="11.140625" style="14" bestFit="1" customWidth="1"/>
    <col min="12632" max="12632" width="17" style="14" bestFit="1" customWidth="1"/>
    <col min="12633" max="12633" width="14.5703125" style="14" bestFit="1" customWidth="1"/>
    <col min="12634" max="12634" width="11.140625" style="14" bestFit="1" customWidth="1"/>
    <col min="12635" max="12635" width="9" style="14"/>
    <col min="12636" max="12636" width="11.140625" style="14" bestFit="1" customWidth="1"/>
    <col min="12637" max="12637" width="14.5703125" style="14" bestFit="1" customWidth="1"/>
    <col min="12638" max="12638" width="11.140625" style="14" bestFit="1" customWidth="1"/>
    <col min="12639" max="12639" width="9" style="14"/>
    <col min="12640" max="12640" width="13.140625" style="14" bestFit="1" customWidth="1"/>
    <col min="12641" max="12641" width="15.140625" style="14" bestFit="1" customWidth="1"/>
    <col min="12642" max="12643" width="14.5703125" style="14" bestFit="1" customWidth="1"/>
    <col min="12644" max="12644" width="14.140625" style="14" bestFit="1" customWidth="1"/>
    <col min="12645" max="12645" width="17" style="14" bestFit="1" customWidth="1"/>
    <col min="12646" max="12646" width="14.140625" style="14" bestFit="1" customWidth="1"/>
    <col min="12647" max="12647" width="11.140625" style="14" bestFit="1" customWidth="1"/>
    <col min="12648" max="12648" width="17" style="14" bestFit="1" customWidth="1"/>
    <col min="12649" max="12649" width="14.5703125" style="14" bestFit="1" customWidth="1"/>
    <col min="12650" max="12650" width="11.140625" style="14" bestFit="1" customWidth="1"/>
    <col min="12651" max="12651" width="9" style="14"/>
    <col min="12652" max="12652" width="11.140625" style="14" bestFit="1" customWidth="1"/>
    <col min="12653" max="12653" width="14.5703125" style="14" bestFit="1" customWidth="1"/>
    <col min="12654" max="12654" width="11.140625" style="14" bestFit="1" customWidth="1"/>
    <col min="12655" max="12655" width="9" style="14"/>
    <col min="12656" max="12656" width="13.140625" style="14" bestFit="1" customWidth="1"/>
    <col min="12657" max="12657" width="15.140625" style="14" bestFit="1" customWidth="1"/>
    <col min="12658" max="12659" width="14.5703125" style="14" bestFit="1" customWidth="1"/>
    <col min="12660" max="12660" width="14.140625" style="14" bestFit="1" customWidth="1"/>
    <col min="12661" max="12661" width="17" style="14" bestFit="1" customWidth="1"/>
    <col min="12662" max="12662" width="14.140625" style="14" bestFit="1" customWidth="1"/>
    <col min="12663" max="12663" width="11.140625" style="14" bestFit="1" customWidth="1"/>
    <col min="12664" max="12664" width="17" style="14" bestFit="1" customWidth="1"/>
    <col min="12665" max="12665" width="14.5703125" style="14" bestFit="1" customWidth="1"/>
    <col min="12666" max="12666" width="11.140625" style="14" bestFit="1" customWidth="1"/>
    <col min="12667" max="12667" width="9" style="14"/>
    <col min="12668" max="12668" width="11.140625" style="14" bestFit="1" customWidth="1"/>
    <col min="12669" max="12669" width="14.5703125" style="14" bestFit="1" customWidth="1"/>
    <col min="12670" max="12670" width="11.140625" style="14" bestFit="1" customWidth="1"/>
    <col min="12671" max="12671" width="9" style="14"/>
    <col min="12672" max="12672" width="13.140625" style="14" bestFit="1" customWidth="1"/>
    <col min="12673" max="12673" width="15.140625" style="14" bestFit="1" customWidth="1"/>
    <col min="12674" max="12675" width="14.5703125" style="14" bestFit="1" customWidth="1"/>
    <col min="12676" max="12676" width="14.140625" style="14" bestFit="1" customWidth="1"/>
    <col min="12677" max="12677" width="17" style="14" bestFit="1" customWidth="1"/>
    <col min="12678" max="12678" width="14.140625" style="14" bestFit="1" customWidth="1"/>
    <col min="12679" max="12679" width="11.140625" style="14" bestFit="1" customWidth="1"/>
    <col min="12680" max="12680" width="17" style="14" bestFit="1" customWidth="1"/>
    <col min="12681" max="12681" width="14.5703125" style="14" bestFit="1" customWidth="1"/>
    <col min="12682" max="12682" width="11.140625" style="14" bestFit="1" customWidth="1"/>
    <col min="12683" max="12683" width="9" style="14"/>
    <col min="12684" max="12684" width="11.140625" style="14" bestFit="1" customWidth="1"/>
    <col min="12685" max="12685" width="14.5703125" style="14" bestFit="1" customWidth="1"/>
    <col min="12686" max="12686" width="11.140625" style="14" bestFit="1" customWidth="1"/>
    <col min="12687" max="12687" width="9" style="14"/>
    <col min="12688" max="12688" width="13.140625" style="14" bestFit="1" customWidth="1"/>
    <col min="12689" max="12689" width="15.140625" style="14" bestFit="1" customWidth="1"/>
    <col min="12690" max="12691" width="14.5703125" style="14" bestFit="1" customWidth="1"/>
    <col min="12692" max="12692" width="14.140625" style="14" bestFit="1" customWidth="1"/>
    <col min="12693" max="12693" width="17" style="14" bestFit="1" customWidth="1"/>
    <col min="12694" max="12694" width="14.140625" style="14" bestFit="1" customWidth="1"/>
    <col min="12695" max="12695" width="11.140625" style="14" bestFit="1" customWidth="1"/>
    <col min="12696" max="12696" width="17" style="14" bestFit="1" customWidth="1"/>
    <col min="12697" max="12697" width="14.5703125" style="14" bestFit="1" customWidth="1"/>
    <col min="12698" max="12698" width="11.140625" style="14" bestFit="1" customWidth="1"/>
    <col min="12699" max="12699" width="9" style="14"/>
    <col min="12700" max="12700" width="11.140625" style="14" bestFit="1" customWidth="1"/>
    <col min="12701" max="12701" width="14.5703125" style="14" bestFit="1" customWidth="1"/>
    <col min="12702" max="12702" width="11.140625" style="14" bestFit="1" customWidth="1"/>
    <col min="12703" max="12703" width="9" style="14"/>
    <col min="12704" max="12704" width="13.140625" style="14" bestFit="1" customWidth="1"/>
    <col min="12705" max="12705" width="15.140625" style="14" bestFit="1" customWidth="1"/>
    <col min="12706" max="12707" width="14.5703125" style="14" bestFit="1" customWidth="1"/>
    <col min="12708" max="12708" width="14.140625" style="14" bestFit="1" customWidth="1"/>
    <col min="12709" max="12709" width="17" style="14" bestFit="1" customWidth="1"/>
    <col min="12710" max="12710" width="14.140625" style="14" bestFit="1" customWidth="1"/>
    <col min="12711" max="12711" width="11.140625" style="14" bestFit="1" customWidth="1"/>
    <col min="12712" max="12712" width="17" style="14" bestFit="1" customWidth="1"/>
    <col min="12713" max="12713" width="14.5703125" style="14" bestFit="1" customWidth="1"/>
    <col min="12714" max="12714" width="11.140625" style="14" bestFit="1" customWidth="1"/>
    <col min="12715" max="12715" width="9" style="14"/>
    <col min="12716" max="12716" width="11.140625" style="14" bestFit="1" customWidth="1"/>
    <col min="12717" max="12717" width="14.5703125" style="14" bestFit="1" customWidth="1"/>
    <col min="12718" max="12718" width="11.140625" style="14" bestFit="1" customWidth="1"/>
    <col min="12719" max="12719" width="9" style="14"/>
    <col min="12720" max="12720" width="13.140625" style="14" bestFit="1" customWidth="1"/>
    <col min="12721" max="12721" width="15.140625" style="14" bestFit="1" customWidth="1"/>
    <col min="12722" max="12723" width="14.5703125" style="14" bestFit="1" customWidth="1"/>
    <col min="12724" max="12724" width="14.140625" style="14" bestFit="1" customWidth="1"/>
    <col min="12725" max="12725" width="17" style="14" bestFit="1" customWidth="1"/>
    <col min="12726" max="12726" width="14.140625" style="14" bestFit="1" customWidth="1"/>
    <col min="12727" max="12727" width="11.140625" style="14" bestFit="1" customWidth="1"/>
    <col min="12728" max="12728" width="17" style="14" bestFit="1" customWidth="1"/>
    <col min="12729" max="12729" width="14.5703125" style="14" bestFit="1" customWidth="1"/>
    <col min="12730" max="12730" width="11.140625" style="14" bestFit="1" customWidth="1"/>
    <col min="12731" max="12731" width="9" style="14"/>
    <col min="12732" max="12732" width="11.140625" style="14" bestFit="1" customWidth="1"/>
    <col min="12733" max="12733" width="14.5703125" style="14" bestFit="1" customWidth="1"/>
    <col min="12734" max="12734" width="11.140625" style="14" bestFit="1" customWidth="1"/>
    <col min="12735" max="12735" width="9" style="14"/>
    <col min="12736" max="12736" width="13.140625" style="14" bestFit="1" customWidth="1"/>
    <col min="12737" max="12737" width="15.140625" style="14" bestFit="1" customWidth="1"/>
    <col min="12738" max="12739" width="14.5703125" style="14" bestFit="1" customWidth="1"/>
    <col min="12740" max="12740" width="14.140625" style="14" bestFit="1" customWidth="1"/>
    <col min="12741" max="12741" width="17" style="14" bestFit="1" customWidth="1"/>
    <col min="12742" max="12742" width="14.140625" style="14" bestFit="1" customWidth="1"/>
    <col min="12743" max="12743" width="11.140625" style="14" bestFit="1" customWidth="1"/>
    <col min="12744" max="12744" width="17" style="14" bestFit="1" customWidth="1"/>
    <col min="12745" max="12745" width="14.5703125" style="14" bestFit="1" customWidth="1"/>
    <col min="12746" max="12746" width="11.140625" style="14" bestFit="1" customWidth="1"/>
    <col min="12747" max="12747" width="9" style="14"/>
    <col min="12748" max="12748" width="11.140625" style="14" bestFit="1" customWidth="1"/>
    <col min="12749" max="12749" width="14.5703125" style="14" bestFit="1" customWidth="1"/>
    <col min="12750" max="12750" width="11.140625" style="14" bestFit="1" customWidth="1"/>
    <col min="12751" max="12751" width="9" style="14"/>
    <col min="12752" max="12752" width="13.140625" style="14" bestFit="1" customWidth="1"/>
    <col min="12753" max="12753" width="15.140625" style="14" bestFit="1" customWidth="1"/>
    <col min="12754" max="12755" width="14.5703125" style="14" bestFit="1" customWidth="1"/>
    <col min="12756" max="12756" width="14.140625" style="14" bestFit="1" customWidth="1"/>
    <col min="12757" max="12757" width="17" style="14" bestFit="1" customWidth="1"/>
    <col min="12758" max="12758" width="14.140625" style="14" bestFit="1" customWidth="1"/>
    <col min="12759" max="12759" width="11.140625" style="14" bestFit="1" customWidth="1"/>
    <col min="12760" max="12760" width="17" style="14" bestFit="1" customWidth="1"/>
    <col min="12761" max="12761" width="14.5703125" style="14" bestFit="1" customWidth="1"/>
    <col min="12762" max="12762" width="11.140625" style="14" bestFit="1" customWidth="1"/>
    <col min="12763" max="12763" width="9" style="14"/>
    <col min="12764" max="12764" width="11.140625" style="14" bestFit="1" customWidth="1"/>
    <col min="12765" max="12765" width="14.5703125" style="14" bestFit="1" customWidth="1"/>
    <col min="12766" max="12766" width="11.140625" style="14" bestFit="1" customWidth="1"/>
    <col min="12767" max="12767" width="9" style="14"/>
    <col min="12768" max="12768" width="13.140625" style="14" bestFit="1" customWidth="1"/>
    <col min="12769" max="12769" width="15.140625" style="14" bestFit="1" customWidth="1"/>
    <col min="12770" max="12771" width="14.5703125" style="14" bestFit="1" customWidth="1"/>
    <col min="12772" max="12772" width="14.140625" style="14" bestFit="1" customWidth="1"/>
    <col min="12773" max="12773" width="17" style="14" bestFit="1" customWidth="1"/>
    <col min="12774" max="12774" width="14.140625" style="14" bestFit="1" customWidth="1"/>
    <col min="12775" max="12775" width="11.140625" style="14" bestFit="1" customWidth="1"/>
    <col min="12776" max="12776" width="17" style="14" bestFit="1" customWidth="1"/>
    <col min="12777" max="12777" width="14.5703125" style="14" bestFit="1" customWidth="1"/>
    <col min="12778" max="12778" width="11.140625" style="14" bestFit="1" customWidth="1"/>
    <col min="12779" max="12779" width="9" style="14"/>
    <col min="12780" max="12780" width="11.140625" style="14" bestFit="1" customWidth="1"/>
    <col min="12781" max="12781" width="14.5703125" style="14" bestFit="1" customWidth="1"/>
    <col min="12782" max="12782" width="11.140625" style="14" bestFit="1" customWidth="1"/>
    <col min="12783" max="12783" width="9" style="14"/>
    <col min="12784" max="12784" width="13.140625" style="14" bestFit="1" customWidth="1"/>
    <col min="12785" max="12785" width="15.140625" style="14" bestFit="1" customWidth="1"/>
    <col min="12786" max="12787" width="14.5703125" style="14" bestFit="1" customWidth="1"/>
    <col min="12788" max="12788" width="14.140625" style="14" bestFit="1" customWidth="1"/>
    <col min="12789" max="12789" width="17" style="14" bestFit="1" customWidth="1"/>
    <col min="12790" max="12790" width="14.140625" style="14" bestFit="1" customWidth="1"/>
    <col min="12791" max="12791" width="11.140625" style="14" bestFit="1" customWidth="1"/>
    <col min="12792" max="12792" width="17" style="14" bestFit="1" customWidth="1"/>
    <col min="12793" max="12793" width="14.5703125" style="14" bestFit="1" customWidth="1"/>
    <col min="12794" max="12794" width="11.140625" style="14" bestFit="1" customWidth="1"/>
    <col min="12795" max="12795" width="9" style="14"/>
    <col min="12796" max="12796" width="9.140625" style="14" customWidth="1"/>
    <col min="12797" max="12797" width="0" style="14" hidden="1" customWidth="1"/>
    <col min="12798" max="12799" width="10.42578125" style="14" bestFit="1" customWidth="1"/>
    <col min="12800" max="12800" width="8.42578125" style="14" bestFit="1" customWidth="1"/>
    <col min="12801" max="12801" width="14.5703125" style="14" customWidth="1"/>
    <col min="12802" max="12802" width="14.140625" style="14" bestFit="1" customWidth="1"/>
    <col min="12803" max="12803" width="10.5703125" style="14" customWidth="1"/>
    <col min="12804" max="12804" width="11.85546875" style="14" customWidth="1"/>
    <col min="12805" max="12805" width="15.42578125" style="14" bestFit="1" customWidth="1"/>
    <col min="12806" max="12806" width="15.140625" style="14" bestFit="1" customWidth="1"/>
    <col min="12807" max="12807" width="11.42578125" style="14" bestFit="1" customWidth="1"/>
    <col min="12808" max="12808" width="9.42578125" style="14" bestFit="1" customWidth="1"/>
    <col min="12809" max="12809" width="13.5703125" style="14" customWidth="1"/>
    <col min="12810" max="12811" width="8.42578125" style="14" bestFit="1" customWidth="1"/>
    <col min="12812" max="12812" width="10.42578125" style="14" bestFit="1" customWidth="1"/>
    <col min="12813" max="12813" width="14.140625" style="14" customWidth="1"/>
    <col min="12814" max="12814" width="9" style="14"/>
    <col min="12815" max="12815" width="14.140625" style="14" bestFit="1" customWidth="1"/>
    <col min="12816" max="12875" width="9" style="14"/>
    <col min="12876" max="12876" width="11.140625" style="14" bestFit="1" customWidth="1"/>
    <col min="12877" max="12877" width="14.5703125" style="14" bestFit="1" customWidth="1"/>
    <col min="12878" max="12878" width="11.140625" style="14" bestFit="1" customWidth="1"/>
    <col min="12879" max="12879" width="9" style="14"/>
    <col min="12880" max="12880" width="13.140625" style="14" bestFit="1" customWidth="1"/>
    <col min="12881" max="12881" width="15.140625" style="14" bestFit="1" customWidth="1"/>
    <col min="12882" max="12883" width="14.5703125" style="14" bestFit="1" customWidth="1"/>
    <col min="12884" max="12884" width="14.140625" style="14" bestFit="1" customWidth="1"/>
    <col min="12885" max="12885" width="17" style="14" bestFit="1" customWidth="1"/>
    <col min="12886" max="12886" width="14.140625" style="14" bestFit="1" customWidth="1"/>
    <col min="12887" max="12887" width="11.140625" style="14" bestFit="1" customWidth="1"/>
    <col min="12888" max="12888" width="17" style="14" bestFit="1" customWidth="1"/>
    <col min="12889" max="12889" width="14.5703125" style="14" bestFit="1" customWidth="1"/>
    <col min="12890" max="12890" width="11.140625" style="14" bestFit="1" customWidth="1"/>
    <col min="12891" max="12891" width="9" style="14"/>
    <col min="12892" max="12892" width="11.140625" style="14" bestFit="1" customWidth="1"/>
    <col min="12893" max="12893" width="14.5703125" style="14" bestFit="1" customWidth="1"/>
    <col min="12894" max="12894" width="11.140625" style="14" bestFit="1" customWidth="1"/>
    <col min="12895" max="12895" width="9" style="14"/>
    <col min="12896" max="12896" width="13.140625" style="14" bestFit="1" customWidth="1"/>
    <col min="12897" max="12897" width="15.140625" style="14" bestFit="1" customWidth="1"/>
    <col min="12898" max="12899" width="14.5703125" style="14" bestFit="1" customWidth="1"/>
    <col min="12900" max="12900" width="14.140625" style="14" bestFit="1" customWidth="1"/>
    <col min="12901" max="12901" width="17" style="14" bestFit="1" customWidth="1"/>
    <col min="12902" max="12902" width="14.140625" style="14" bestFit="1" customWidth="1"/>
    <col min="12903" max="12903" width="11.140625" style="14" bestFit="1" customWidth="1"/>
    <col min="12904" max="12904" width="17" style="14" bestFit="1" customWidth="1"/>
    <col min="12905" max="12905" width="14.5703125" style="14" bestFit="1" customWidth="1"/>
    <col min="12906" max="12906" width="11.140625" style="14" bestFit="1" customWidth="1"/>
    <col min="12907" max="12907" width="9" style="14"/>
    <col min="12908" max="12908" width="11.140625" style="14" bestFit="1" customWidth="1"/>
    <col min="12909" max="12909" width="14.5703125" style="14" bestFit="1" customWidth="1"/>
    <col min="12910" max="12910" width="11.140625" style="14" bestFit="1" customWidth="1"/>
    <col min="12911" max="12911" width="9" style="14"/>
    <col min="12912" max="12912" width="13.140625" style="14" bestFit="1" customWidth="1"/>
    <col min="12913" max="12913" width="15.140625" style="14" bestFit="1" customWidth="1"/>
    <col min="12914" max="12915" width="14.5703125" style="14" bestFit="1" customWidth="1"/>
    <col min="12916" max="12916" width="14.140625" style="14" bestFit="1" customWidth="1"/>
    <col min="12917" max="12917" width="17" style="14" bestFit="1" customWidth="1"/>
    <col min="12918" max="12918" width="14.140625" style="14" bestFit="1" customWidth="1"/>
    <col min="12919" max="12919" width="11.140625" style="14" bestFit="1" customWidth="1"/>
    <col min="12920" max="12920" width="17" style="14" bestFit="1" customWidth="1"/>
    <col min="12921" max="12921" width="14.5703125" style="14" bestFit="1" customWidth="1"/>
    <col min="12922" max="12922" width="11.140625" style="14" bestFit="1" customWidth="1"/>
    <col min="12923" max="12923" width="9" style="14"/>
    <col min="12924" max="12924" width="11.140625" style="14" bestFit="1" customWidth="1"/>
    <col min="12925" max="12925" width="14.5703125" style="14" bestFit="1" customWidth="1"/>
    <col min="12926" max="12926" width="11.140625" style="14" bestFit="1" customWidth="1"/>
    <col min="12927" max="12927" width="9" style="14"/>
    <col min="12928" max="12928" width="13.140625" style="14" bestFit="1" customWidth="1"/>
    <col min="12929" max="12929" width="15.140625" style="14" bestFit="1" customWidth="1"/>
    <col min="12930" max="12931" width="14.5703125" style="14" bestFit="1" customWidth="1"/>
    <col min="12932" max="12932" width="14.140625" style="14" bestFit="1" customWidth="1"/>
    <col min="12933" max="12933" width="17" style="14" bestFit="1" customWidth="1"/>
    <col min="12934" max="12934" width="14.140625" style="14" bestFit="1" customWidth="1"/>
    <col min="12935" max="12935" width="11.140625" style="14" bestFit="1" customWidth="1"/>
    <col min="12936" max="12936" width="17" style="14" bestFit="1" customWidth="1"/>
    <col min="12937" max="12937" width="14.5703125" style="14" bestFit="1" customWidth="1"/>
    <col min="12938" max="12938" width="11.140625" style="14" bestFit="1" customWidth="1"/>
    <col min="12939" max="12939" width="9" style="14"/>
    <col min="12940" max="12940" width="11.140625" style="14" bestFit="1" customWidth="1"/>
    <col min="12941" max="12941" width="14.5703125" style="14" bestFit="1" customWidth="1"/>
    <col min="12942" max="12942" width="11.140625" style="14" bestFit="1" customWidth="1"/>
    <col min="12943" max="12943" width="9" style="14"/>
    <col min="12944" max="12944" width="13.140625" style="14" bestFit="1" customWidth="1"/>
    <col min="12945" max="12945" width="15.140625" style="14" bestFit="1" customWidth="1"/>
    <col min="12946" max="12947" width="14.5703125" style="14" bestFit="1" customWidth="1"/>
    <col min="12948" max="12948" width="14.140625" style="14" bestFit="1" customWidth="1"/>
    <col min="12949" max="12949" width="17" style="14" bestFit="1" customWidth="1"/>
    <col min="12950" max="12950" width="14.140625" style="14" bestFit="1" customWidth="1"/>
    <col min="12951" max="12951" width="11.140625" style="14" bestFit="1" customWidth="1"/>
    <col min="12952" max="12952" width="17" style="14" bestFit="1" customWidth="1"/>
    <col min="12953" max="12953" width="14.5703125" style="14" bestFit="1" customWidth="1"/>
    <col min="12954" max="12954" width="11.140625" style="14" bestFit="1" customWidth="1"/>
    <col min="12955" max="12955" width="9" style="14"/>
    <col min="12956" max="12956" width="11.140625" style="14" bestFit="1" customWidth="1"/>
    <col min="12957" max="12957" width="14.5703125" style="14" bestFit="1" customWidth="1"/>
    <col min="12958" max="12958" width="11.140625" style="14" bestFit="1" customWidth="1"/>
    <col min="12959" max="12959" width="9" style="14"/>
    <col min="12960" max="12960" width="13.140625" style="14" bestFit="1" customWidth="1"/>
    <col min="12961" max="12961" width="15.140625" style="14" bestFit="1" customWidth="1"/>
    <col min="12962" max="12963" width="14.5703125" style="14" bestFit="1" customWidth="1"/>
    <col min="12964" max="12964" width="14.140625" style="14" bestFit="1" customWidth="1"/>
    <col min="12965" max="12965" width="17" style="14" bestFit="1" customWidth="1"/>
    <col min="12966" max="12966" width="14.140625" style="14" bestFit="1" customWidth="1"/>
    <col min="12967" max="12967" width="11.140625" style="14" bestFit="1" customWidth="1"/>
    <col min="12968" max="12968" width="17" style="14" bestFit="1" customWidth="1"/>
    <col min="12969" max="12969" width="14.5703125" style="14" bestFit="1" customWidth="1"/>
    <col min="12970" max="12970" width="11.140625" style="14" bestFit="1" customWidth="1"/>
    <col min="12971" max="12971" width="9" style="14"/>
    <col min="12972" max="12972" width="11.140625" style="14" bestFit="1" customWidth="1"/>
    <col min="12973" max="12973" width="14.5703125" style="14" bestFit="1" customWidth="1"/>
    <col min="12974" max="12974" width="11.140625" style="14" bestFit="1" customWidth="1"/>
    <col min="12975" max="12975" width="9" style="14"/>
    <col min="12976" max="12976" width="13.140625" style="14" bestFit="1" customWidth="1"/>
    <col min="12977" max="12977" width="15.140625" style="14" bestFit="1" customWidth="1"/>
    <col min="12978" max="12979" width="14.5703125" style="14" bestFit="1" customWidth="1"/>
    <col min="12980" max="12980" width="14.140625" style="14" bestFit="1" customWidth="1"/>
    <col min="12981" max="12981" width="17" style="14" bestFit="1" customWidth="1"/>
    <col min="12982" max="12982" width="14.140625" style="14" bestFit="1" customWidth="1"/>
    <col min="12983" max="12983" width="11.140625" style="14" bestFit="1" customWidth="1"/>
    <col min="12984" max="12984" width="17" style="14" bestFit="1" customWidth="1"/>
    <col min="12985" max="12985" width="14.5703125" style="14" bestFit="1" customWidth="1"/>
    <col min="12986" max="12986" width="11.140625" style="14" bestFit="1" customWidth="1"/>
    <col min="12987" max="12987" width="9" style="14"/>
    <col min="12988" max="12988" width="11.140625" style="14" bestFit="1" customWidth="1"/>
    <col min="12989" max="12989" width="14.5703125" style="14" bestFit="1" customWidth="1"/>
    <col min="12990" max="12990" width="11.140625" style="14" bestFit="1" customWidth="1"/>
    <col min="12991" max="12991" width="9" style="14"/>
    <col min="12992" max="12992" width="13.140625" style="14" bestFit="1" customWidth="1"/>
    <col min="12993" max="12993" width="15.140625" style="14" bestFit="1" customWidth="1"/>
    <col min="12994" max="12995" width="14.5703125" style="14" bestFit="1" customWidth="1"/>
    <col min="12996" max="12996" width="14.140625" style="14" bestFit="1" customWidth="1"/>
    <col min="12997" max="12997" width="17" style="14" bestFit="1" customWidth="1"/>
    <col min="12998" max="12998" width="14.140625" style="14" bestFit="1" customWidth="1"/>
    <col min="12999" max="12999" width="11.140625" style="14" bestFit="1" customWidth="1"/>
    <col min="13000" max="13000" width="17" style="14" bestFit="1" customWidth="1"/>
    <col min="13001" max="13001" width="14.5703125" style="14" bestFit="1" customWidth="1"/>
    <col min="13002" max="13002" width="11.140625" style="14" bestFit="1" customWidth="1"/>
    <col min="13003" max="13003" width="9" style="14"/>
    <col min="13004" max="13004" width="11.140625" style="14" bestFit="1" customWidth="1"/>
    <col min="13005" max="13005" width="14.5703125" style="14" bestFit="1" customWidth="1"/>
    <col min="13006" max="13006" width="11.140625" style="14" bestFit="1" customWidth="1"/>
    <col min="13007" max="13007" width="9" style="14"/>
    <col min="13008" max="13008" width="13.140625" style="14" bestFit="1" customWidth="1"/>
    <col min="13009" max="13009" width="15.140625" style="14" bestFit="1" customWidth="1"/>
    <col min="13010" max="13011" width="14.5703125" style="14" bestFit="1" customWidth="1"/>
    <col min="13012" max="13012" width="14.140625" style="14" bestFit="1" customWidth="1"/>
    <col min="13013" max="13013" width="17" style="14" bestFit="1" customWidth="1"/>
    <col min="13014" max="13014" width="14.140625" style="14" bestFit="1" customWidth="1"/>
    <col min="13015" max="13015" width="11.140625" style="14" bestFit="1" customWidth="1"/>
    <col min="13016" max="13016" width="17" style="14" bestFit="1" customWidth="1"/>
    <col min="13017" max="13017" width="14.5703125" style="14" bestFit="1" customWidth="1"/>
    <col min="13018" max="13018" width="11.140625" style="14" bestFit="1" customWidth="1"/>
    <col min="13019" max="13019" width="9" style="14"/>
    <col min="13020" max="13020" width="11.140625" style="14" bestFit="1" customWidth="1"/>
    <col min="13021" max="13021" width="14.5703125" style="14" bestFit="1" customWidth="1"/>
    <col min="13022" max="13022" width="11.140625" style="14" bestFit="1" customWidth="1"/>
    <col min="13023" max="13023" width="9" style="14"/>
    <col min="13024" max="13024" width="13.140625" style="14" bestFit="1" customWidth="1"/>
    <col min="13025" max="13025" width="15.140625" style="14" bestFit="1" customWidth="1"/>
    <col min="13026" max="13027" width="14.5703125" style="14" bestFit="1" customWidth="1"/>
    <col min="13028" max="13028" width="14.140625" style="14" bestFit="1" customWidth="1"/>
    <col min="13029" max="13029" width="17" style="14" bestFit="1" customWidth="1"/>
    <col min="13030" max="13030" width="14.140625" style="14" bestFit="1" customWidth="1"/>
    <col min="13031" max="13031" width="11.140625" style="14" bestFit="1" customWidth="1"/>
    <col min="13032" max="13032" width="17" style="14" bestFit="1" customWidth="1"/>
    <col min="13033" max="13033" width="14.5703125" style="14" bestFit="1" customWidth="1"/>
    <col min="13034" max="13034" width="11.140625" style="14" bestFit="1" customWidth="1"/>
    <col min="13035" max="13035" width="9" style="14"/>
    <col min="13036" max="13036" width="11.140625" style="14" bestFit="1" customWidth="1"/>
    <col min="13037" max="13037" width="14.5703125" style="14" bestFit="1" customWidth="1"/>
    <col min="13038" max="13038" width="11.140625" style="14" bestFit="1" customWidth="1"/>
    <col min="13039" max="13039" width="9" style="14"/>
    <col min="13040" max="13040" width="13.140625" style="14" bestFit="1" customWidth="1"/>
    <col min="13041" max="13041" width="15.140625" style="14" bestFit="1" customWidth="1"/>
    <col min="13042" max="13043" width="14.5703125" style="14" bestFit="1" customWidth="1"/>
    <col min="13044" max="13044" width="14.140625" style="14" bestFit="1" customWidth="1"/>
    <col min="13045" max="13045" width="17" style="14" bestFit="1" customWidth="1"/>
    <col min="13046" max="13046" width="14.140625" style="14" bestFit="1" customWidth="1"/>
    <col min="13047" max="13047" width="11.140625" style="14" bestFit="1" customWidth="1"/>
    <col min="13048" max="13048" width="17" style="14" bestFit="1" customWidth="1"/>
    <col min="13049" max="13049" width="14.5703125" style="14" bestFit="1" customWidth="1"/>
    <col min="13050" max="13050" width="11.140625" style="14" bestFit="1" customWidth="1"/>
    <col min="13051" max="13051" width="9" style="14"/>
    <col min="13052" max="13052" width="9.140625" style="14" customWidth="1"/>
    <col min="13053" max="13053" width="0" style="14" hidden="1" customWidth="1"/>
    <col min="13054" max="13055" width="10.42578125" style="14" bestFit="1" customWidth="1"/>
    <col min="13056" max="13056" width="8.42578125" style="14" bestFit="1" customWidth="1"/>
    <col min="13057" max="13057" width="14.5703125" style="14" customWidth="1"/>
    <col min="13058" max="13058" width="14.140625" style="14" bestFit="1" customWidth="1"/>
    <col min="13059" max="13059" width="10.5703125" style="14" customWidth="1"/>
    <col min="13060" max="13060" width="11.85546875" style="14" customWidth="1"/>
    <col min="13061" max="13061" width="15.42578125" style="14" bestFit="1" customWidth="1"/>
    <col min="13062" max="13062" width="15.140625" style="14" bestFit="1" customWidth="1"/>
    <col min="13063" max="13063" width="11.42578125" style="14" bestFit="1" customWidth="1"/>
    <col min="13064" max="13064" width="9.42578125" style="14" bestFit="1" customWidth="1"/>
    <col min="13065" max="13065" width="13.5703125" style="14" customWidth="1"/>
    <col min="13066" max="13067" width="8.42578125" style="14" bestFit="1" customWidth="1"/>
    <col min="13068" max="13068" width="10.42578125" style="14" bestFit="1" customWidth="1"/>
    <col min="13069" max="13069" width="14.140625" style="14" customWidth="1"/>
    <col min="13070" max="13070" width="9" style="14"/>
    <col min="13071" max="13071" width="14.140625" style="14" bestFit="1" customWidth="1"/>
    <col min="13072" max="13131" width="9" style="14"/>
    <col min="13132" max="13132" width="11.140625" style="14" bestFit="1" customWidth="1"/>
    <col min="13133" max="13133" width="14.5703125" style="14" bestFit="1" customWidth="1"/>
    <col min="13134" max="13134" width="11.140625" style="14" bestFit="1" customWidth="1"/>
    <col min="13135" max="13135" width="9" style="14"/>
    <col min="13136" max="13136" width="13.140625" style="14" bestFit="1" customWidth="1"/>
    <col min="13137" max="13137" width="15.140625" style="14" bestFit="1" customWidth="1"/>
    <col min="13138" max="13139" width="14.5703125" style="14" bestFit="1" customWidth="1"/>
    <col min="13140" max="13140" width="14.140625" style="14" bestFit="1" customWidth="1"/>
    <col min="13141" max="13141" width="17" style="14" bestFit="1" customWidth="1"/>
    <col min="13142" max="13142" width="14.140625" style="14" bestFit="1" customWidth="1"/>
    <col min="13143" max="13143" width="11.140625" style="14" bestFit="1" customWidth="1"/>
    <col min="13144" max="13144" width="17" style="14" bestFit="1" customWidth="1"/>
    <col min="13145" max="13145" width="14.5703125" style="14" bestFit="1" customWidth="1"/>
    <col min="13146" max="13146" width="11.140625" style="14" bestFit="1" customWidth="1"/>
    <col min="13147" max="13147" width="9" style="14"/>
    <col min="13148" max="13148" width="11.140625" style="14" bestFit="1" customWidth="1"/>
    <col min="13149" max="13149" width="14.5703125" style="14" bestFit="1" customWidth="1"/>
    <col min="13150" max="13150" width="11.140625" style="14" bestFit="1" customWidth="1"/>
    <col min="13151" max="13151" width="9" style="14"/>
    <col min="13152" max="13152" width="13.140625" style="14" bestFit="1" customWidth="1"/>
    <col min="13153" max="13153" width="15.140625" style="14" bestFit="1" customWidth="1"/>
    <col min="13154" max="13155" width="14.5703125" style="14" bestFit="1" customWidth="1"/>
    <col min="13156" max="13156" width="14.140625" style="14" bestFit="1" customWidth="1"/>
    <col min="13157" max="13157" width="17" style="14" bestFit="1" customWidth="1"/>
    <col min="13158" max="13158" width="14.140625" style="14" bestFit="1" customWidth="1"/>
    <col min="13159" max="13159" width="11.140625" style="14" bestFit="1" customWidth="1"/>
    <col min="13160" max="13160" width="17" style="14" bestFit="1" customWidth="1"/>
    <col min="13161" max="13161" width="14.5703125" style="14" bestFit="1" customWidth="1"/>
    <col min="13162" max="13162" width="11.140625" style="14" bestFit="1" customWidth="1"/>
    <col min="13163" max="13163" width="9" style="14"/>
    <col min="13164" max="13164" width="11.140625" style="14" bestFit="1" customWidth="1"/>
    <col min="13165" max="13165" width="14.5703125" style="14" bestFit="1" customWidth="1"/>
    <col min="13166" max="13166" width="11.140625" style="14" bestFit="1" customWidth="1"/>
    <col min="13167" max="13167" width="9" style="14"/>
    <col min="13168" max="13168" width="13.140625" style="14" bestFit="1" customWidth="1"/>
    <col min="13169" max="13169" width="15.140625" style="14" bestFit="1" customWidth="1"/>
    <col min="13170" max="13171" width="14.5703125" style="14" bestFit="1" customWidth="1"/>
    <col min="13172" max="13172" width="14.140625" style="14" bestFit="1" customWidth="1"/>
    <col min="13173" max="13173" width="17" style="14" bestFit="1" customWidth="1"/>
    <col min="13174" max="13174" width="14.140625" style="14" bestFit="1" customWidth="1"/>
    <col min="13175" max="13175" width="11.140625" style="14" bestFit="1" customWidth="1"/>
    <col min="13176" max="13176" width="17" style="14" bestFit="1" customWidth="1"/>
    <col min="13177" max="13177" width="14.5703125" style="14" bestFit="1" customWidth="1"/>
    <col min="13178" max="13178" width="11.140625" style="14" bestFit="1" customWidth="1"/>
    <col min="13179" max="13179" width="9" style="14"/>
    <col min="13180" max="13180" width="11.140625" style="14" bestFit="1" customWidth="1"/>
    <col min="13181" max="13181" width="14.5703125" style="14" bestFit="1" customWidth="1"/>
    <col min="13182" max="13182" width="11.140625" style="14" bestFit="1" customWidth="1"/>
    <col min="13183" max="13183" width="9" style="14"/>
    <col min="13184" max="13184" width="13.140625" style="14" bestFit="1" customWidth="1"/>
    <col min="13185" max="13185" width="15.140625" style="14" bestFit="1" customWidth="1"/>
    <col min="13186" max="13187" width="14.5703125" style="14" bestFit="1" customWidth="1"/>
    <col min="13188" max="13188" width="14.140625" style="14" bestFit="1" customWidth="1"/>
    <col min="13189" max="13189" width="17" style="14" bestFit="1" customWidth="1"/>
    <col min="13190" max="13190" width="14.140625" style="14" bestFit="1" customWidth="1"/>
    <col min="13191" max="13191" width="11.140625" style="14" bestFit="1" customWidth="1"/>
    <col min="13192" max="13192" width="17" style="14" bestFit="1" customWidth="1"/>
    <col min="13193" max="13193" width="14.5703125" style="14" bestFit="1" customWidth="1"/>
    <col min="13194" max="13194" width="11.140625" style="14" bestFit="1" customWidth="1"/>
    <col min="13195" max="13195" width="9" style="14"/>
    <col min="13196" max="13196" width="11.140625" style="14" bestFit="1" customWidth="1"/>
    <col min="13197" max="13197" width="14.5703125" style="14" bestFit="1" customWidth="1"/>
    <col min="13198" max="13198" width="11.140625" style="14" bestFit="1" customWidth="1"/>
    <col min="13199" max="13199" width="9" style="14"/>
    <col min="13200" max="13200" width="13.140625" style="14" bestFit="1" customWidth="1"/>
    <col min="13201" max="13201" width="15.140625" style="14" bestFit="1" customWidth="1"/>
    <col min="13202" max="13203" width="14.5703125" style="14" bestFit="1" customWidth="1"/>
    <col min="13204" max="13204" width="14.140625" style="14" bestFit="1" customWidth="1"/>
    <col min="13205" max="13205" width="17" style="14" bestFit="1" customWidth="1"/>
    <col min="13206" max="13206" width="14.140625" style="14" bestFit="1" customWidth="1"/>
    <col min="13207" max="13207" width="11.140625" style="14" bestFit="1" customWidth="1"/>
    <col min="13208" max="13208" width="17" style="14" bestFit="1" customWidth="1"/>
    <col min="13209" max="13209" width="14.5703125" style="14" bestFit="1" customWidth="1"/>
    <col min="13210" max="13210" width="11.140625" style="14" bestFit="1" customWidth="1"/>
    <col min="13211" max="13211" width="9" style="14"/>
    <col min="13212" max="13212" width="11.140625" style="14" bestFit="1" customWidth="1"/>
    <col min="13213" max="13213" width="14.5703125" style="14" bestFit="1" customWidth="1"/>
    <col min="13214" max="13214" width="11.140625" style="14" bestFit="1" customWidth="1"/>
    <col min="13215" max="13215" width="9" style="14"/>
    <col min="13216" max="13216" width="13.140625" style="14" bestFit="1" customWidth="1"/>
    <col min="13217" max="13217" width="15.140625" style="14" bestFit="1" customWidth="1"/>
    <col min="13218" max="13219" width="14.5703125" style="14" bestFit="1" customWidth="1"/>
    <col min="13220" max="13220" width="14.140625" style="14" bestFit="1" customWidth="1"/>
    <col min="13221" max="13221" width="17" style="14" bestFit="1" customWidth="1"/>
    <col min="13222" max="13222" width="14.140625" style="14" bestFit="1" customWidth="1"/>
    <col min="13223" max="13223" width="11.140625" style="14" bestFit="1" customWidth="1"/>
    <col min="13224" max="13224" width="17" style="14" bestFit="1" customWidth="1"/>
    <col min="13225" max="13225" width="14.5703125" style="14" bestFit="1" customWidth="1"/>
    <col min="13226" max="13226" width="11.140625" style="14" bestFit="1" customWidth="1"/>
    <col min="13227" max="13227" width="9" style="14"/>
    <col min="13228" max="13228" width="11.140625" style="14" bestFit="1" customWidth="1"/>
    <col min="13229" max="13229" width="14.5703125" style="14" bestFit="1" customWidth="1"/>
    <col min="13230" max="13230" width="11.140625" style="14" bestFit="1" customWidth="1"/>
    <col min="13231" max="13231" width="9" style="14"/>
    <col min="13232" max="13232" width="13.140625" style="14" bestFit="1" customWidth="1"/>
    <col min="13233" max="13233" width="15.140625" style="14" bestFit="1" customWidth="1"/>
    <col min="13234" max="13235" width="14.5703125" style="14" bestFit="1" customWidth="1"/>
    <col min="13236" max="13236" width="14.140625" style="14" bestFit="1" customWidth="1"/>
    <col min="13237" max="13237" width="17" style="14" bestFit="1" customWidth="1"/>
    <col min="13238" max="13238" width="14.140625" style="14" bestFit="1" customWidth="1"/>
    <col min="13239" max="13239" width="11.140625" style="14" bestFit="1" customWidth="1"/>
    <col min="13240" max="13240" width="17" style="14" bestFit="1" customWidth="1"/>
    <col min="13241" max="13241" width="14.5703125" style="14" bestFit="1" customWidth="1"/>
    <col min="13242" max="13242" width="11.140625" style="14" bestFit="1" customWidth="1"/>
    <col min="13243" max="13243" width="9" style="14"/>
    <col min="13244" max="13244" width="11.140625" style="14" bestFit="1" customWidth="1"/>
    <col min="13245" max="13245" width="14.5703125" style="14" bestFit="1" customWidth="1"/>
    <col min="13246" max="13246" width="11.140625" style="14" bestFit="1" customWidth="1"/>
    <col min="13247" max="13247" width="9" style="14"/>
    <col min="13248" max="13248" width="13.140625" style="14" bestFit="1" customWidth="1"/>
    <col min="13249" max="13249" width="15.140625" style="14" bestFit="1" customWidth="1"/>
    <col min="13250" max="13251" width="14.5703125" style="14" bestFit="1" customWidth="1"/>
    <col min="13252" max="13252" width="14.140625" style="14" bestFit="1" customWidth="1"/>
    <col min="13253" max="13253" width="17" style="14" bestFit="1" customWidth="1"/>
    <col min="13254" max="13254" width="14.140625" style="14" bestFit="1" customWidth="1"/>
    <col min="13255" max="13255" width="11.140625" style="14" bestFit="1" customWidth="1"/>
    <col min="13256" max="13256" width="17" style="14" bestFit="1" customWidth="1"/>
    <col min="13257" max="13257" width="14.5703125" style="14" bestFit="1" customWidth="1"/>
    <col min="13258" max="13258" width="11.140625" style="14" bestFit="1" customWidth="1"/>
    <col min="13259" max="13259" width="9" style="14"/>
    <col min="13260" max="13260" width="11.140625" style="14" bestFit="1" customWidth="1"/>
    <col min="13261" max="13261" width="14.5703125" style="14" bestFit="1" customWidth="1"/>
    <col min="13262" max="13262" width="11.140625" style="14" bestFit="1" customWidth="1"/>
    <col min="13263" max="13263" width="9" style="14"/>
    <col min="13264" max="13264" width="13.140625" style="14" bestFit="1" customWidth="1"/>
    <col min="13265" max="13265" width="15.140625" style="14" bestFit="1" customWidth="1"/>
    <col min="13266" max="13267" width="14.5703125" style="14" bestFit="1" customWidth="1"/>
    <col min="13268" max="13268" width="14.140625" style="14" bestFit="1" customWidth="1"/>
    <col min="13269" max="13269" width="17" style="14" bestFit="1" customWidth="1"/>
    <col min="13270" max="13270" width="14.140625" style="14" bestFit="1" customWidth="1"/>
    <col min="13271" max="13271" width="11.140625" style="14" bestFit="1" customWidth="1"/>
    <col min="13272" max="13272" width="17" style="14" bestFit="1" customWidth="1"/>
    <col min="13273" max="13273" width="14.5703125" style="14" bestFit="1" customWidth="1"/>
    <col min="13274" max="13274" width="11.140625" style="14" bestFit="1" customWidth="1"/>
    <col min="13275" max="13275" width="9" style="14"/>
    <col min="13276" max="13276" width="11.140625" style="14" bestFit="1" customWidth="1"/>
    <col min="13277" max="13277" width="14.5703125" style="14" bestFit="1" customWidth="1"/>
    <col min="13278" max="13278" width="11.140625" style="14" bestFit="1" customWidth="1"/>
    <col min="13279" max="13279" width="9" style="14"/>
    <col min="13280" max="13280" width="13.140625" style="14" bestFit="1" customWidth="1"/>
    <col min="13281" max="13281" width="15.140625" style="14" bestFit="1" customWidth="1"/>
    <col min="13282" max="13283" width="14.5703125" style="14" bestFit="1" customWidth="1"/>
    <col min="13284" max="13284" width="14.140625" style="14" bestFit="1" customWidth="1"/>
    <col min="13285" max="13285" width="17" style="14" bestFit="1" customWidth="1"/>
    <col min="13286" max="13286" width="14.140625" style="14" bestFit="1" customWidth="1"/>
    <col min="13287" max="13287" width="11.140625" style="14" bestFit="1" customWidth="1"/>
    <col min="13288" max="13288" width="17" style="14" bestFit="1" customWidth="1"/>
    <col min="13289" max="13289" width="14.5703125" style="14" bestFit="1" customWidth="1"/>
    <col min="13290" max="13290" width="11.140625" style="14" bestFit="1" customWidth="1"/>
    <col min="13291" max="13291" width="9" style="14"/>
    <col min="13292" max="13292" width="11.140625" style="14" bestFit="1" customWidth="1"/>
    <col min="13293" max="13293" width="14.5703125" style="14" bestFit="1" customWidth="1"/>
    <col min="13294" max="13294" width="11.140625" style="14" bestFit="1" customWidth="1"/>
    <col min="13295" max="13295" width="9" style="14"/>
    <col min="13296" max="13296" width="13.140625" style="14" bestFit="1" customWidth="1"/>
    <col min="13297" max="13297" width="15.140625" style="14" bestFit="1" customWidth="1"/>
    <col min="13298" max="13299" width="14.5703125" style="14" bestFit="1" customWidth="1"/>
    <col min="13300" max="13300" width="14.140625" style="14" bestFit="1" customWidth="1"/>
    <col min="13301" max="13301" width="17" style="14" bestFit="1" customWidth="1"/>
    <col min="13302" max="13302" width="14.140625" style="14" bestFit="1" customWidth="1"/>
    <col min="13303" max="13303" width="11.140625" style="14" bestFit="1" customWidth="1"/>
    <col min="13304" max="13304" width="17" style="14" bestFit="1" customWidth="1"/>
    <col min="13305" max="13305" width="14.5703125" style="14" bestFit="1" customWidth="1"/>
    <col min="13306" max="13306" width="11.140625" style="14" bestFit="1" customWidth="1"/>
    <col min="13307" max="13307" width="9" style="14"/>
    <col min="13308" max="13308" width="9.140625" style="14" customWidth="1"/>
    <col min="13309" max="13309" width="0" style="14" hidden="1" customWidth="1"/>
    <col min="13310" max="13311" width="10.42578125" style="14" bestFit="1" customWidth="1"/>
    <col min="13312" max="13312" width="8.42578125" style="14" bestFit="1" customWidth="1"/>
    <col min="13313" max="13313" width="14.5703125" style="14" customWidth="1"/>
    <col min="13314" max="13314" width="14.140625" style="14" bestFit="1" customWidth="1"/>
    <col min="13315" max="13315" width="10.5703125" style="14" customWidth="1"/>
    <col min="13316" max="13316" width="11.85546875" style="14" customWidth="1"/>
    <col min="13317" max="13317" width="15.42578125" style="14" bestFit="1" customWidth="1"/>
    <col min="13318" max="13318" width="15.140625" style="14" bestFit="1" customWidth="1"/>
    <col min="13319" max="13319" width="11.42578125" style="14" bestFit="1" customWidth="1"/>
    <col min="13320" max="13320" width="9.42578125" style="14" bestFit="1" customWidth="1"/>
    <col min="13321" max="13321" width="13.5703125" style="14" customWidth="1"/>
    <col min="13322" max="13323" width="8.42578125" style="14" bestFit="1" customWidth="1"/>
    <col min="13324" max="13324" width="10.42578125" style="14" bestFit="1" customWidth="1"/>
    <col min="13325" max="13325" width="14.140625" style="14" customWidth="1"/>
    <col min="13326" max="13326" width="9" style="14"/>
    <col min="13327" max="13327" width="14.140625" style="14" bestFit="1" customWidth="1"/>
    <col min="13328" max="13387" width="9" style="14"/>
    <col min="13388" max="13388" width="11.140625" style="14" bestFit="1" customWidth="1"/>
    <col min="13389" max="13389" width="14.5703125" style="14" bestFit="1" customWidth="1"/>
    <col min="13390" max="13390" width="11.140625" style="14" bestFit="1" customWidth="1"/>
    <col min="13391" max="13391" width="9" style="14"/>
    <col min="13392" max="13392" width="13.140625" style="14" bestFit="1" customWidth="1"/>
    <col min="13393" max="13393" width="15.140625" style="14" bestFit="1" customWidth="1"/>
    <col min="13394" max="13395" width="14.5703125" style="14" bestFit="1" customWidth="1"/>
    <col min="13396" max="13396" width="14.140625" style="14" bestFit="1" customWidth="1"/>
    <col min="13397" max="13397" width="17" style="14" bestFit="1" customWidth="1"/>
    <col min="13398" max="13398" width="14.140625" style="14" bestFit="1" customWidth="1"/>
    <col min="13399" max="13399" width="11.140625" style="14" bestFit="1" customWidth="1"/>
    <col min="13400" max="13400" width="17" style="14" bestFit="1" customWidth="1"/>
    <col min="13401" max="13401" width="14.5703125" style="14" bestFit="1" customWidth="1"/>
    <col min="13402" max="13402" width="11.140625" style="14" bestFit="1" customWidth="1"/>
    <col min="13403" max="13403" width="9" style="14"/>
    <col min="13404" max="13404" width="11.140625" style="14" bestFit="1" customWidth="1"/>
    <col min="13405" max="13405" width="14.5703125" style="14" bestFit="1" customWidth="1"/>
    <col min="13406" max="13406" width="11.140625" style="14" bestFit="1" customWidth="1"/>
    <col min="13407" max="13407" width="9" style="14"/>
    <col min="13408" max="13408" width="13.140625" style="14" bestFit="1" customWidth="1"/>
    <col min="13409" max="13409" width="15.140625" style="14" bestFit="1" customWidth="1"/>
    <col min="13410" max="13411" width="14.5703125" style="14" bestFit="1" customWidth="1"/>
    <col min="13412" max="13412" width="14.140625" style="14" bestFit="1" customWidth="1"/>
    <col min="13413" max="13413" width="17" style="14" bestFit="1" customWidth="1"/>
    <col min="13414" max="13414" width="14.140625" style="14" bestFit="1" customWidth="1"/>
    <col min="13415" max="13415" width="11.140625" style="14" bestFit="1" customWidth="1"/>
    <col min="13416" max="13416" width="17" style="14" bestFit="1" customWidth="1"/>
    <col min="13417" max="13417" width="14.5703125" style="14" bestFit="1" customWidth="1"/>
    <col min="13418" max="13418" width="11.140625" style="14" bestFit="1" customWidth="1"/>
    <col min="13419" max="13419" width="9" style="14"/>
    <col min="13420" max="13420" width="11.140625" style="14" bestFit="1" customWidth="1"/>
    <col min="13421" max="13421" width="14.5703125" style="14" bestFit="1" customWidth="1"/>
    <col min="13422" max="13422" width="11.140625" style="14" bestFit="1" customWidth="1"/>
    <col min="13423" max="13423" width="9" style="14"/>
    <col min="13424" max="13424" width="13.140625" style="14" bestFit="1" customWidth="1"/>
    <col min="13425" max="13425" width="15.140625" style="14" bestFit="1" customWidth="1"/>
    <col min="13426" max="13427" width="14.5703125" style="14" bestFit="1" customWidth="1"/>
    <col min="13428" max="13428" width="14.140625" style="14" bestFit="1" customWidth="1"/>
    <col min="13429" max="13429" width="17" style="14" bestFit="1" customWidth="1"/>
    <col min="13430" max="13430" width="14.140625" style="14" bestFit="1" customWidth="1"/>
    <col min="13431" max="13431" width="11.140625" style="14" bestFit="1" customWidth="1"/>
    <col min="13432" max="13432" width="17" style="14" bestFit="1" customWidth="1"/>
    <col min="13433" max="13433" width="14.5703125" style="14" bestFit="1" customWidth="1"/>
    <col min="13434" max="13434" width="11.140625" style="14" bestFit="1" customWidth="1"/>
    <col min="13435" max="13435" width="9" style="14"/>
    <col min="13436" max="13436" width="11.140625" style="14" bestFit="1" customWidth="1"/>
    <col min="13437" max="13437" width="14.5703125" style="14" bestFit="1" customWidth="1"/>
    <col min="13438" max="13438" width="11.140625" style="14" bestFit="1" customWidth="1"/>
    <col min="13439" max="13439" width="9" style="14"/>
    <col min="13440" max="13440" width="13.140625" style="14" bestFit="1" customWidth="1"/>
    <col min="13441" max="13441" width="15.140625" style="14" bestFit="1" customWidth="1"/>
    <col min="13442" max="13443" width="14.5703125" style="14" bestFit="1" customWidth="1"/>
    <col min="13444" max="13444" width="14.140625" style="14" bestFit="1" customWidth="1"/>
    <col min="13445" max="13445" width="17" style="14" bestFit="1" customWidth="1"/>
    <col min="13446" max="13446" width="14.140625" style="14" bestFit="1" customWidth="1"/>
    <col min="13447" max="13447" width="11.140625" style="14" bestFit="1" customWidth="1"/>
    <col min="13448" max="13448" width="17" style="14" bestFit="1" customWidth="1"/>
    <col min="13449" max="13449" width="14.5703125" style="14" bestFit="1" customWidth="1"/>
    <col min="13450" max="13450" width="11.140625" style="14" bestFit="1" customWidth="1"/>
    <col min="13451" max="13451" width="9" style="14"/>
    <col min="13452" max="13452" width="11.140625" style="14" bestFit="1" customWidth="1"/>
    <col min="13453" max="13453" width="14.5703125" style="14" bestFit="1" customWidth="1"/>
    <col min="13454" max="13454" width="11.140625" style="14" bestFit="1" customWidth="1"/>
    <col min="13455" max="13455" width="9" style="14"/>
    <col min="13456" max="13456" width="13.140625" style="14" bestFit="1" customWidth="1"/>
    <col min="13457" max="13457" width="15.140625" style="14" bestFit="1" customWidth="1"/>
    <col min="13458" max="13459" width="14.5703125" style="14" bestFit="1" customWidth="1"/>
    <col min="13460" max="13460" width="14.140625" style="14" bestFit="1" customWidth="1"/>
    <col min="13461" max="13461" width="17" style="14" bestFit="1" customWidth="1"/>
    <col min="13462" max="13462" width="14.140625" style="14" bestFit="1" customWidth="1"/>
    <col min="13463" max="13463" width="11.140625" style="14" bestFit="1" customWidth="1"/>
    <col min="13464" max="13464" width="17" style="14" bestFit="1" customWidth="1"/>
    <col min="13465" max="13465" width="14.5703125" style="14" bestFit="1" customWidth="1"/>
    <col min="13466" max="13466" width="11.140625" style="14" bestFit="1" customWidth="1"/>
    <col min="13467" max="13467" width="9" style="14"/>
    <col min="13468" max="13468" width="11.140625" style="14" bestFit="1" customWidth="1"/>
    <col min="13469" max="13469" width="14.5703125" style="14" bestFit="1" customWidth="1"/>
    <col min="13470" max="13470" width="11.140625" style="14" bestFit="1" customWidth="1"/>
    <col min="13471" max="13471" width="9" style="14"/>
    <col min="13472" max="13472" width="13.140625" style="14" bestFit="1" customWidth="1"/>
    <col min="13473" max="13473" width="15.140625" style="14" bestFit="1" customWidth="1"/>
    <col min="13474" max="13475" width="14.5703125" style="14" bestFit="1" customWidth="1"/>
    <col min="13476" max="13476" width="14.140625" style="14" bestFit="1" customWidth="1"/>
    <col min="13477" max="13477" width="17" style="14" bestFit="1" customWidth="1"/>
    <col min="13478" max="13478" width="14.140625" style="14" bestFit="1" customWidth="1"/>
    <col min="13479" max="13479" width="11.140625" style="14" bestFit="1" customWidth="1"/>
    <col min="13480" max="13480" width="17" style="14" bestFit="1" customWidth="1"/>
    <col min="13481" max="13481" width="14.5703125" style="14" bestFit="1" customWidth="1"/>
    <col min="13482" max="13482" width="11.140625" style="14" bestFit="1" customWidth="1"/>
    <col min="13483" max="13483" width="9" style="14"/>
    <col min="13484" max="13484" width="11.140625" style="14" bestFit="1" customWidth="1"/>
    <col min="13485" max="13485" width="14.5703125" style="14" bestFit="1" customWidth="1"/>
    <col min="13486" max="13486" width="11.140625" style="14" bestFit="1" customWidth="1"/>
    <col min="13487" max="13487" width="9" style="14"/>
    <col min="13488" max="13488" width="13.140625" style="14" bestFit="1" customWidth="1"/>
    <col min="13489" max="13489" width="15.140625" style="14" bestFit="1" customWidth="1"/>
    <col min="13490" max="13491" width="14.5703125" style="14" bestFit="1" customWidth="1"/>
    <col min="13492" max="13492" width="14.140625" style="14" bestFit="1" customWidth="1"/>
    <col min="13493" max="13493" width="17" style="14" bestFit="1" customWidth="1"/>
    <col min="13494" max="13494" width="14.140625" style="14" bestFit="1" customWidth="1"/>
    <col min="13495" max="13495" width="11.140625" style="14" bestFit="1" customWidth="1"/>
    <col min="13496" max="13496" width="17" style="14" bestFit="1" customWidth="1"/>
    <col min="13497" max="13497" width="14.5703125" style="14" bestFit="1" customWidth="1"/>
    <col min="13498" max="13498" width="11.140625" style="14" bestFit="1" customWidth="1"/>
    <col min="13499" max="13499" width="9" style="14"/>
    <col min="13500" max="13500" width="11.140625" style="14" bestFit="1" customWidth="1"/>
    <col min="13501" max="13501" width="14.5703125" style="14" bestFit="1" customWidth="1"/>
    <col min="13502" max="13502" width="11.140625" style="14" bestFit="1" customWidth="1"/>
    <col min="13503" max="13503" width="9" style="14"/>
    <col min="13504" max="13504" width="13.140625" style="14" bestFit="1" customWidth="1"/>
    <col min="13505" max="13505" width="15.140625" style="14" bestFit="1" customWidth="1"/>
    <col min="13506" max="13507" width="14.5703125" style="14" bestFit="1" customWidth="1"/>
    <col min="13508" max="13508" width="14.140625" style="14" bestFit="1" customWidth="1"/>
    <col min="13509" max="13509" width="17" style="14" bestFit="1" customWidth="1"/>
    <col min="13510" max="13510" width="14.140625" style="14" bestFit="1" customWidth="1"/>
    <col min="13511" max="13511" width="11.140625" style="14" bestFit="1" customWidth="1"/>
    <col min="13512" max="13512" width="17" style="14" bestFit="1" customWidth="1"/>
    <col min="13513" max="13513" width="14.5703125" style="14" bestFit="1" customWidth="1"/>
    <col min="13514" max="13514" width="11.140625" style="14" bestFit="1" customWidth="1"/>
    <col min="13515" max="13515" width="9" style="14"/>
    <col min="13516" max="13516" width="11.140625" style="14" bestFit="1" customWidth="1"/>
    <col min="13517" max="13517" width="14.5703125" style="14" bestFit="1" customWidth="1"/>
    <col min="13518" max="13518" width="11.140625" style="14" bestFit="1" customWidth="1"/>
    <col min="13519" max="13519" width="9" style="14"/>
    <col min="13520" max="13520" width="13.140625" style="14" bestFit="1" customWidth="1"/>
    <col min="13521" max="13521" width="15.140625" style="14" bestFit="1" customWidth="1"/>
    <col min="13522" max="13523" width="14.5703125" style="14" bestFit="1" customWidth="1"/>
    <col min="13524" max="13524" width="14.140625" style="14" bestFit="1" customWidth="1"/>
    <col min="13525" max="13525" width="17" style="14" bestFit="1" customWidth="1"/>
    <col min="13526" max="13526" width="14.140625" style="14" bestFit="1" customWidth="1"/>
    <col min="13527" max="13527" width="11.140625" style="14" bestFit="1" customWidth="1"/>
    <col min="13528" max="13528" width="17" style="14" bestFit="1" customWidth="1"/>
    <col min="13529" max="13529" width="14.5703125" style="14" bestFit="1" customWidth="1"/>
    <col min="13530" max="13530" width="11.140625" style="14" bestFit="1" customWidth="1"/>
    <col min="13531" max="13531" width="9" style="14"/>
    <col min="13532" max="13532" width="11.140625" style="14" bestFit="1" customWidth="1"/>
    <col min="13533" max="13533" width="14.5703125" style="14" bestFit="1" customWidth="1"/>
    <col min="13534" max="13534" width="11.140625" style="14" bestFit="1" customWidth="1"/>
    <col min="13535" max="13535" width="9" style="14"/>
    <col min="13536" max="13536" width="13.140625" style="14" bestFit="1" customWidth="1"/>
    <col min="13537" max="13537" width="15.140625" style="14" bestFit="1" customWidth="1"/>
    <col min="13538" max="13539" width="14.5703125" style="14" bestFit="1" customWidth="1"/>
    <col min="13540" max="13540" width="14.140625" style="14" bestFit="1" customWidth="1"/>
    <col min="13541" max="13541" width="17" style="14" bestFit="1" customWidth="1"/>
    <col min="13542" max="13542" width="14.140625" style="14" bestFit="1" customWidth="1"/>
    <col min="13543" max="13543" width="11.140625" style="14" bestFit="1" customWidth="1"/>
    <col min="13544" max="13544" width="17" style="14" bestFit="1" customWidth="1"/>
    <col min="13545" max="13545" width="14.5703125" style="14" bestFit="1" customWidth="1"/>
    <col min="13546" max="13546" width="11.140625" style="14" bestFit="1" customWidth="1"/>
    <col min="13547" max="13547" width="9" style="14"/>
    <col min="13548" max="13548" width="11.140625" style="14" bestFit="1" customWidth="1"/>
    <col min="13549" max="13549" width="14.5703125" style="14" bestFit="1" customWidth="1"/>
    <col min="13550" max="13550" width="11.140625" style="14" bestFit="1" customWidth="1"/>
    <col min="13551" max="13551" width="9" style="14"/>
    <col min="13552" max="13552" width="13.140625" style="14" bestFit="1" customWidth="1"/>
    <col min="13553" max="13553" width="15.140625" style="14" bestFit="1" customWidth="1"/>
    <col min="13554" max="13555" width="14.5703125" style="14" bestFit="1" customWidth="1"/>
    <col min="13556" max="13556" width="14.140625" style="14" bestFit="1" customWidth="1"/>
    <col min="13557" max="13557" width="17" style="14" bestFit="1" customWidth="1"/>
    <col min="13558" max="13558" width="14.140625" style="14" bestFit="1" customWidth="1"/>
    <col min="13559" max="13559" width="11.140625" style="14" bestFit="1" customWidth="1"/>
    <col min="13560" max="13560" width="17" style="14" bestFit="1" customWidth="1"/>
    <col min="13561" max="13561" width="14.5703125" style="14" bestFit="1" customWidth="1"/>
    <col min="13562" max="13562" width="11.140625" style="14" bestFit="1" customWidth="1"/>
    <col min="13563" max="13563" width="9" style="14"/>
    <col min="13564" max="13564" width="9.140625" style="14" customWidth="1"/>
    <col min="13565" max="13565" width="0" style="14" hidden="1" customWidth="1"/>
    <col min="13566" max="13567" width="10.42578125" style="14" bestFit="1" customWidth="1"/>
    <col min="13568" max="13568" width="8.42578125" style="14" bestFit="1" customWidth="1"/>
    <col min="13569" max="13569" width="14.5703125" style="14" customWidth="1"/>
    <col min="13570" max="13570" width="14.140625" style="14" bestFit="1" customWidth="1"/>
    <col min="13571" max="13571" width="10.5703125" style="14" customWidth="1"/>
    <col min="13572" max="13572" width="11.85546875" style="14" customWidth="1"/>
    <col min="13573" max="13573" width="15.42578125" style="14" bestFit="1" customWidth="1"/>
    <col min="13574" max="13574" width="15.140625" style="14" bestFit="1" customWidth="1"/>
    <col min="13575" max="13575" width="11.42578125" style="14" bestFit="1" customWidth="1"/>
    <col min="13576" max="13576" width="9.42578125" style="14" bestFit="1" customWidth="1"/>
    <col min="13577" max="13577" width="13.5703125" style="14" customWidth="1"/>
    <col min="13578" max="13579" width="8.42578125" style="14" bestFit="1" customWidth="1"/>
    <col min="13580" max="13580" width="10.42578125" style="14" bestFit="1" customWidth="1"/>
    <col min="13581" max="13581" width="14.140625" style="14" customWidth="1"/>
    <col min="13582" max="13582" width="9" style="14"/>
    <col min="13583" max="13583" width="14.140625" style="14" bestFit="1" customWidth="1"/>
    <col min="13584" max="13643" width="9" style="14"/>
    <col min="13644" max="13644" width="11.140625" style="14" bestFit="1" customWidth="1"/>
    <col min="13645" max="13645" width="14.5703125" style="14" bestFit="1" customWidth="1"/>
    <col min="13646" max="13646" width="11.140625" style="14" bestFit="1" customWidth="1"/>
    <col min="13647" max="13647" width="9" style="14"/>
    <col min="13648" max="13648" width="13.140625" style="14" bestFit="1" customWidth="1"/>
    <col min="13649" max="13649" width="15.140625" style="14" bestFit="1" customWidth="1"/>
    <col min="13650" max="13651" width="14.5703125" style="14" bestFit="1" customWidth="1"/>
    <col min="13652" max="13652" width="14.140625" style="14" bestFit="1" customWidth="1"/>
    <col min="13653" max="13653" width="17" style="14" bestFit="1" customWidth="1"/>
    <col min="13654" max="13654" width="14.140625" style="14" bestFit="1" customWidth="1"/>
    <col min="13655" max="13655" width="11.140625" style="14" bestFit="1" customWidth="1"/>
    <col min="13656" max="13656" width="17" style="14" bestFit="1" customWidth="1"/>
    <col min="13657" max="13657" width="14.5703125" style="14" bestFit="1" customWidth="1"/>
    <col min="13658" max="13658" width="11.140625" style="14" bestFit="1" customWidth="1"/>
    <col min="13659" max="13659" width="9" style="14"/>
    <col min="13660" max="13660" width="11.140625" style="14" bestFit="1" customWidth="1"/>
    <col min="13661" max="13661" width="14.5703125" style="14" bestFit="1" customWidth="1"/>
    <col min="13662" max="13662" width="11.140625" style="14" bestFit="1" customWidth="1"/>
    <col min="13663" max="13663" width="9" style="14"/>
    <col min="13664" max="13664" width="13.140625" style="14" bestFit="1" customWidth="1"/>
    <col min="13665" max="13665" width="15.140625" style="14" bestFit="1" customWidth="1"/>
    <col min="13666" max="13667" width="14.5703125" style="14" bestFit="1" customWidth="1"/>
    <col min="13668" max="13668" width="14.140625" style="14" bestFit="1" customWidth="1"/>
    <col min="13669" max="13669" width="17" style="14" bestFit="1" customWidth="1"/>
    <col min="13670" max="13670" width="14.140625" style="14" bestFit="1" customWidth="1"/>
    <col min="13671" max="13671" width="11.140625" style="14" bestFit="1" customWidth="1"/>
    <col min="13672" max="13672" width="17" style="14" bestFit="1" customWidth="1"/>
    <col min="13673" max="13673" width="14.5703125" style="14" bestFit="1" customWidth="1"/>
    <col min="13674" max="13674" width="11.140625" style="14" bestFit="1" customWidth="1"/>
    <col min="13675" max="13675" width="9" style="14"/>
    <col min="13676" max="13676" width="11.140625" style="14" bestFit="1" customWidth="1"/>
    <col min="13677" max="13677" width="14.5703125" style="14" bestFit="1" customWidth="1"/>
    <col min="13678" max="13678" width="11.140625" style="14" bestFit="1" customWidth="1"/>
    <col min="13679" max="13679" width="9" style="14"/>
    <col min="13680" max="13680" width="13.140625" style="14" bestFit="1" customWidth="1"/>
    <col min="13681" max="13681" width="15.140625" style="14" bestFit="1" customWidth="1"/>
    <col min="13682" max="13683" width="14.5703125" style="14" bestFit="1" customWidth="1"/>
    <col min="13684" max="13684" width="14.140625" style="14" bestFit="1" customWidth="1"/>
    <col min="13685" max="13685" width="17" style="14" bestFit="1" customWidth="1"/>
    <col min="13686" max="13686" width="14.140625" style="14" bestFit="1" customWidth="1"/>
    <col min="13687" max="13687" width="11.140625" style="14" bestFit="1" customWidth="1"/>
    <col min="13688" max="13688" width="17" style="14" bestFit="1" customWidth="1"/>
    <col min="13689" max="13689" width="14.5703125" style="14" bestFit="1" customWidth="1"/>
    <col min="13690" max="13690" width="11.140625" style="14" bestFit="1" customWidth="1"/>
    <col min="13691" max="13691" width="9" style="14"/>
    <col min="13692" max="13692" width="11.140625" style="14" bestFit="1" customWidth="1"/>
    <col min="13693" max="13693" width="14.5703125" style="14" bestFit="1" customWidth="1"/>
    <col min="13694" max="13694" width="11.140625" style="14" bestFit="1" customWidth="1"/>
    <col min="13695" max="13695" width="9" style="14"/>
    <col min="13696" max="13696" width="13.140625" style="14" bestFit="1" customWidth="1"/>
    <col min="13697" max="13697" width="15.140625" style="14" bestFit="1" customWidth="1"/>
    <col min="13698" max="13699" width="14.5703125" style="14" bestFit="1" customWidth="1"/>
    <col min="13700" max="13700" width="14.140625" style="14" bestFit="1" customWidth="1"/>
    <col min="13701" max="13701" width="17" style="14" bestFit="1" customWidth="1"/>
    <col min="13702" max="13702" width="14.140625" style="14" bestFit="1" customWidth="1"/>
    <col min="13703" max="13703" width="11.140625" style="14" bestFit="1" customWidth="1"/>
    <col min="13704" max="13704" width="17" style="14" bestFit="1" customWidth="1"/>
    <col min="13705" max="13705" width="14.5703125" style="14" bestFit="1" customWidth="1"/>
    <col min="13706" max="13706" width="11.140625" style="14" bestFit="1" customWidth="1"/>
    <col min="13707" max="13707" width="9" style="14"/>
    <col min="13708" max="13708" width="11.140625" style="14" bestFit="1" customWidth="1"/>
    <col min="13709" max="13709" width="14.5703125" style="14" bestFit="1" customWidth="1"/>
    <col min="13710" max="13710" width="11.140625" style="14" bestFit="1" customWidth="1"/>
    <col min="13711" max="13711" width="9" style="14"/>
    <col min="13712" max="13712" width="13.140625" style="14" bestFit="1" customWidth="1"/>
    <col min="13713" max="13713" width="15.140625" style="14" bestFit="1" customWidth="1"/>
    <col min="13714" max="13715" width="14.5703125" style="14" bestFit="1" customWidth="1"/>
    <col min="13716" max="13716" width="14.140625" style="14" bestFit="1" customWidth="1"/>
    <col min="13717" max="13717" width="17" style="14" bestFit="1" customWidth="1"/>
    <col min="13718" max="13718" width="14.140625" style="14" bestFit="1" customWidth="1"/>
    <col min="13719" max="13719" width="11.140625" style="14" bestFit="1" customWidth="1"/>
    <col min="13720" max="13720" width="17" style="14" bestFit="1" customWidth="1"/>
    <col min="13721" max="13721" width="14.5703125" style="14" bestFit="1" customWidth="1"/>
    <col min="13722" max="13722" width="11.140625" style="14" bestFit="1" customWidth="1"/>
    <col min="13723" max="13723" width="9" style="14"/>
    <col min="13724" max="13724" width="11.140625" style="14" bestFit="1" customWidth="1"/>
    <col min="13725" max="13725" width="14.5703125" style="14" bestFit="1" customWidth="1"/>
    <col min="13726" max="13726" width="11.140625" style="14" bestFit="1" customWidth="1"/>
    <col min="13727" max="13727" width="9" style="14"/>
    <col min="13728" max="13728" width="13.140625" style="14" bestFit="1" customWidth="1"/>
    <col min="13729" max="13729" width="15.140625" style="14" bestFit="1" customWidth="1"/>
    <col min="13730" max="13731" width="14.5703125" style="14" bestFit="1" customWidth="1"/>
    <col min="13732" max="13732" width="14.140625" style="14" bestFit="1" customWidth="1"/>
    <col min="13733" max="13733" width="17" style="14" bestFit="1" customWidth="1"/>
    <col min="13734" max="13734" width="14.140625" style="14" bestFit="1" customWidth="1"/>
    <col min="13735" max="13735" width="11.140625" style="14" bestFit="1" customWidth="1"/>
    <col min="13736" max="13736" width="17" style="14" bestFit="1" customWidth="1"/>
    <col min="13737" max="13737" width="14.5703125" style="14" bestFit="1" customWidth="1"/>
    <col min="13738" max="13738" width="11.140625" style="14" bestFit="1" customWidth="1"/>
    <col min="13739" max="13739" width="9" style="14"/>
    <col min="13740" max="13740" width="11.140625" style="14" bestFit="1" customWidth="1"/>
    <col min="13741" max="13741" width="14.5703125" style="14" bestFit="1" customWidth="1"/>
    <col min="13742" max="13742" width="11.140625" style="14" bestFit="1" customWidth="1"/>
    <col min="13743" max="13743" width="9" style="14"/>
    <col min="13744" max="13744" width="13.140625" style="14" bestFit="1" customWidth="1"/>
    <col min="13745" max="13745" width="15.140625" style="14" bestFit="1" customWidth="1"/>
    <col min="13746" max="13747" width="14.5703125" style="14" bestFit="1" customWidth="1"/>
    <col min="13748" max="13748" width="14.140625" style="14" bestFit="1" customWidth="1"/>
    <col min="13749" max="13749" width="17" style="14" bestFit="1" customWidth="1"/>
    <col min="13750" max="13750" width="14.140625" style="14" bestFit="1" customWidth="1"/>
    <col min="13751" max="13751" width="11.140625" style="14" bestFit="1" customWidth="1"/>
    <col min="13752" max="13752" width="17" style="14" bestFit="1" customWidth="1"/>
    <col min="13753" max="13753" width="14.5703125" style="14" bestFit="1" customWidth="1"/>
    <col min="13754" max="13754" width="11.140625" style="14" bestFit="1" customWidth="1"/>
    <col min="13755" max="13755" width="9" style="14"/>
    <col min="13756" max="13756" width="11.140625" style="14" bestFit="1" customWidth="1"/>
    <col min="13757" max="13757" width="14.5703125" style="14" bestFit="1" customWidth="1"/>
    <col min="13758" max="13758" width="11.140625" style="14" bestFit="1" customWidth="1"/>
    <col min="13759" max="13759" width="9" style="14"/>
    <col min="13760" max="13760" width="13.140625" style="14" bestFit="1" customWidth="1"/>
    <col min="13761" max="13761" width="15.140625" style="14" bestFit="1" customWidth="1"/>
    <col min="13762" max="13763" width="14.5703125" style="14" bestFit="1" customWidth="1"/>
    <col min="13764" max="13764" width="14.140625" style="14" bestFit="1" customWidth="1"/>
    <col min="13765" max="13765" width="17" style="14" bestFit="1" customWidth="1"/>
    <col min="13766" max="13766" width="14.140625" style="14" bestFit="1" customWidth="1"/>
    <col min="13767" max="13767" width="11.140625" style="14" bestFit="1" customWidth="1"/>
    <col min="13768" max="13768" width="17" style="14" bestFit="1" customWidth="1"/>
    <col min="13769" max="13769" width="14.5703125" style="14" bestFit="1" customWidth="1"/>
    <col min="13770" max="13770" width="11.140625" style="14" bestFit="1" customWidth="1"/>
    <col min="13771" max="13771" width="9" style="14"/>
    <col min="13772" max="13772" width="11.140625" style="14" bestFit="1" customWidth="1"/>
    <col min="13773" max="13773" width="14.5703125" style="14" bestFit="1" customWidth="1"/>
    <col min="13774" max="13774" width="11.140625" style="14" bestFit="1" customWidth="1"/>
    <col min="13775" max="13775" width="9" style="14"/>
    <col min="13776" max="13776" width="13.140625" style="14" bestFit="1" customWidth="1"/>
    <col min="13777" max="13777" width="15.140625" style="14" bestFit="1" customWidth="1"/>
    <col min="13778" max="13779" width="14.5703125" style="14" bestFit="1" customWidth="1"/>
    <col min="13780" max="13780" width="14.140625" style="14" bestFit="1" customWidth="1"/>
    <col min="13781" max="13781" width="17" style="14" bestFit="1" customWidth="1"/>
    <col min="13782" max="13782" width="14.140625" style="14" bestFit="1" customWidth="1"/>
    <col min="13783" max="13783" width="11.140625" style="14" bestFit="1" customWidth="1"/>
    <col min="13784" max="13784" width="17" style="14" bestFit="1" customWidth="1"/>
    <col min="13785" max="13785" width="14.5703125" style="14" bestFit="1" customWidth="1"/>
    <col min="13786" max="13786" width="11.140625" style="14" bestFit="1" customWidth="1"/>
    <col min="13787" max="13787" width="9" style="14"/>
    <col min="13788" max="13788" width="11.140625" style="14" bestFit="1" customWidth="1"/>
    <col min="13789" max="13789" width="14.5703125" style="14" bestFit="1" customWidth="1"/>
    <col min="13790" max="13790" width="11.140625" style="14" bestFit="1" customWidth="1"/>
    <col min="13791" max="13791" width="9" style="14"/>
    <col min="13792" max="13792" width="13.140625" style="14" bestFit="1" customWidth="1"/>
    <col min="13793" max="13793" width="15.140625" style="14" bestFit="1" customWidth="1"/>
    <col min="13794" max="13795" width="14.5703125" style="14" bestFit="1" customWidth="1"/>
    <col min="13796" max="13796" width="14.140625" style="14" bestFit="1" customWidth="1"/>
    <col min="13797" max="13797" width="17" style="14" bestFit="1" customWidth="1"/>
    <col min="13798" max="13798" width="14.140625" style="14" bestFit="1" customWidth="1"/>
    <col min="13799" max="13799" width="11.140625" style="14" bestFit="1" customWidth="1"/>
    <col min="13800" max="13800" width="17" style="14" bestFit="1" customWidth="1"/>
    <col min="13801" max="13801" width="14.5703125" style="14" bestFit="1" customWidth="1"/>
    <col min="13802" max="13802" width="11.140625" style="14" bestFit="1" customWidth="1"/>
    <col min="13803" max="13803" width="9" style="14"/>
    <col min="13804" max="13804" width="11.140625" style="14" bestFit="1" customWidth="1"/>
    <col min="13805" max="13805" width="14.5703125" style="14" bestFit="1" customWidth="1"/>
    <col min="13806" max="13806" width="11.140625" style="14" bestFit="1" customWidth="1"/>
    <col min="13807" max="13807" width="9" style="14"/>
    <col min="13808" max="13808" width="13.140625" style="14" bestFit="1" customWidth="1"/>
    <col min="13809" max="13809" width="15.140625" style="14" bestFit="1" customWidth="1"/>
    <col min="13810" max="13811" width="14.5703125" style="14" bestFit="1" customWidth="1"/>
    <col min="13812" max="13812" width="14.140625" style="14" bestFit="1" customWidth="1"/>
    <col min="13813" max="13813" width="17" style="14" bestFit="1" customWidth="1"/>
    <col min="13814" max="13814" width="14.140625" style="14" bestFit="1" customWidth="1"/>
    <col min="13815" max="13815" width="11.140625" style="14" bestFit="1" customWidth="1"/>
    <col min="13816" max="13816" width="17" style="14" bestFit="1" customWidth="1"/>
    <col min="13817" max="13817" width="14.5703125" style="14" bestFit="1" customWidth="1"/>
    <col min="13818" max="13818" width="11.140625" style="14" bestFit="1" customWidth="1"/>
    <col min="13819" max="13819" width="9" style="14"/>
    <col min="13820" max="13820" width="9.140625" style="14" customWidth="1"/>
    <col min="13821" max="13821" width="0" style="14" hidden="1" customWidth="1"/>
    <col min="13822" max="13823" width="10.42578125" style="14" bestFit="1" customWidth="1"/>
    <col min="13824" max="13824" width="8.42578125" style="14" bestFit="1" customWidth="1"/>
    <col min="13825" max="13825" width="14.5703125" style="14" customWidth="1"/>
    <col min="13826" max="13826" width="14.140625" style="14" bestFit="1" customWidth="1"/>
    <col min="13827" max="13827" width="10.5703125" style="14" customWidth="1"/>
    <col min="13828" max="13828" width="11.85546875" style="14" customWidth="1"/>
    <col min="13829" max="13829" width="15.42578125" style="14" bestFit="1" customWidth="1"/>
    <col min="13830" max="13830" width="15.140625" style="14" bestFit="1" customWidth="1"/>
    <col min="13831" max="13831" width="11.42578125" style="14" bestFit="1" customWidth="1"/>
    <col min="13832" max="13832" width="9.42578125" style="14" bestFit="1" customWidth="1"/>
    <col min="13833" max="13833" width="13.5703125" style="14" customWidth="1"/>
    <col min="13834" max="13835" width="8.42578125" style="14" bestFit="1" customWidth="1"/>
    <col min="13836" max="13836" width="10.42578125" style="14" bestFit="1" customWidth="1"/>
    <col min="13837" max="13837" width="14.140625" style="14" customWidth="1"/>
    <col min="13838" max="13838" width="9" style="14"/>
    <col min="13839" max="13839" width="14.140625" style="14" bestFit="1" customWidth="1"/>
    <col min="13840" max="13899" width="9" style="14"/>
    <col min="13900" max="13900" width="11.140625" style="14" bestFit="1" customWidth="1"/>
    <col min="13901" max="13901" width="14.5703125" style="14" bestFit="1" customWidth="1"/>
    <col min="13902" max="13902" width="11.140625" style="14" bestFit="1" customWidth="1"/>
    <col min="13903" max="13903" width="9" style="14"/>
    <col min="13904" max="13904" width="13.140625" style="14" bestFit="1" customWidth="1"/>
    <col min="13905" max="13905" width="15.140625" style="14" bestFit="1" customWidth="1"/>
    <col min="13906" max="13907" width="14.5703125" style="14" bestFit="1" customWidth="1"/>
    <col min="13908" max="13908" width="14.140625" style="14" bestFit="1" customWidth="1"/>
    <col min="13909" max="13909" width="17" style="14" bestFit="1" customWidth="1"/>
    <col min="13910" max="13910" width="14.140625" style="14" bestFit="1" customWidth="1"/>
    <col min="13911" max="13911" width="11.140625" style="14" bestFit="1" customWidth="1"/>
    <col min="13912" max="13912" width="17" style="14" bestFit="1" customWidth="1"/>
    <col min="13913" max="13913" width="14.5703125" style="14" bestFit="1" customWidth="1"/>
    <col min="13914" max="13914" width="11.140625" style="14" bestFit="1" customWidth="1"/>
    <col min="13915" max="13915" width="9" style="14"/>
    <col min="13916" max="13916" width="11.140625" style="14" bestFit="1" customWidth="1"/>
    <col min="13917" max="13917" width="14.5703125" style="14" bestFit="1" customWidth="1"/>
    <col min="13918" max="13918" width="11.140625" style="14" bestFit="1" customWidth="1"/>
    <col min="13919" max="13919" width="9" style="14"/>
    <col min="13920" max="13920" width="13.140625" style="14" bestFit="1" customWidth="1"/>
    <col min="13921" max="13921" width="15.140625" style="14" bestFit="1" customWidth="1"/>
    <col min="13922" max="13923" width="14.5703125" style="14" bestFit="1" customWidth="1"/>
    <col min="13924" max="13924" width="14.140625" style="14" bestFit="1" customWidth="1"/>
    <col min="13925" max="13925" width="17" style="14" bestFit="1" customWidth="1"/>
    <col min="13926" max="13926" width="14.140625" style="14" bestFit="1" customWidth="1"/>
    <col min="13927" max="13927" width="11.140625" style="14" bestFit="1" customWidth="1"/>
    <col min="13928" max="13928" width="17" style="14" bestFit="1" customWidth="1"/>
    <col min="13929" max="13929" width="14.5703125" style="14" bestFit="1" customWidth="1"/>
    <col min="13930" max="13930" width="11.140625" style="14" bestFit="1" customWidth="1"/>
    <col min="13931" max="13931" width="9" style="14"/>
    <col min="13932" max="13932" width="11.140625" style="14" bestFit="1" customWidth="1"/>
    <col min="13933" max="13933" width="14.5703125" style="14" bestFit="1" customWidth="1"/>
    <col min="13934" max="13934" width="11.140625" style="14" bestFit="1" customWidth="1"/>
    <col min="13935" max="13935" width="9" style="14"/>
    <col min="13936" max="13936" width="13.140625" style="14" bestFit="1" customWidth="1"/>
    <col min="13937" max="13937" width="15.140625" style="14" bestFit="1" customWidth="1"/>
    <col min="13938" max="13939" width="14.5703125" style="14" bestFit="1" customWidth="1"/>
    <col min="13940" max="13940" width="14.140625" style="14" bestFit="1" customWidth="1"/>
    <col min="13941" max="13941" width="17" style="14" bestFit="1" customWidth="1"/>
    <col min="13942" max="13942" width="14.140625" style="14" bestFit="1" customWidth="1"/>
    <col min="13943" max="13943" width="11.140625" style="14" bestFit="1" customWidth="1"/>
    <col min="13944" max="13944" width="17" style="14" bestFit="1" customWidth="1"/>
    <col min="13945" max="13945" width="14.5703125" style="14" bestFit="1" customWidth="1"/>
    <col min="13946" max="13946" width="11.140625" style="14" bestFit="1" customWidth="1"/>
    <col min="13947" max="13947" width="9" style="14"/>
    <col min="13948" max="13948" width="11.140625" style="14" bestFit="1" customWidth="1"/>
    <col min="13949" max="13949" width="14.5703125" style="14" bestFit="1" customWidth="1"/>
    <col min="13950" max="13950" width="11.140625" style="14" bestFit="1" customWidth="1"/>
    <col min="13951" max="13951" width="9" style="14"/>
    <col min="13952" max="13952" width="13.140625" style="14" bestFit="1" customWidth="1"/>
    <col min="13953" max="13953" width="15.140625" style="14" bestFit="1" customWidth="1"/>
    <col min="13954" max="13955" width="14.5703125" style="14" bestFit="1" customWidth="1"/>
    <col min="13956" max="13956" width="14.140625" style="14" bestFit="1" customWidth="1"/>
    <col min="13957" max="13957" width="17" style="14" bestFit="1" customWidth="1"/>
    <col min="13958" max="13958" width="14.140625" style="14" bestFit="1" customWidth="1"/>
    <col min="13959" max="13959" width="11.140625" style="14" bestFit="1" customWidth="1"/>
    <col min="13960" max="13960" width="17" style="14" bestFit="1" customWidth="1"/>
    <col min="13961" max="13961" width="14.5703125" style="14" bestFit="1" customWidth="1"/>
    <col min="13962" max="13962" width="11.140625" style="14" bestFit="1" customWidth="1"/>
    <col min="13963" max="13963" width="9" style="14"/>
    <col min="13964" max="13964" width="11.140625" style="14" bestFit="1" customWidth="1"/>
    <col min="13965" max="13965" width="14.5703125" style="14" bestFit="1" customWidth="1"/>
    <col min="13966" max="13966" width="11.140625" style="14" bestFit="1" customWidth="1"/>
    <col min="13967" max="13967" width="9" style="14"/>
    <col min="13968" max="13968" width="13.140625" style="14" bestFit="1" customWidth="1"/>
    <col min="13969" max="13969" width="15.140625" style="14" bestFit="1" customWidth="1"/>
    <col min="13970" max="13971" width="14.5703125" style="14" bestFit="1" customWidth="1"/>
    <col min="13972" max="13972" width="14.140625" style="14" bestFit="1" customWidth="1"/>
    <col min="13973" max="13973" width="17" style="14" bestFit="1" customWidth="1"/>
    <col min="13974" max="13974" width="14.140625" style="14" bestFit="1" customWidth="1"/>
    <col min="13975" max="13975" width="11.140625" style="14" bestFit="1" customWidth="1"/>
    <col min="13976" max="13976" width="17" style="14" bestFit="1" customWidth="1"/>
    <col min="13977" max="13977" width="14.5703125" style="14" bestFit="1" customWidth="1"/>
    <col min="13978" max="13978" width="11.140625" style="14" bestFit="1" customWidth="1"/>
    <col min="13979" max="13979" width="9" style="14"/>
    <col min="13980" max="13980" width="11.140625" style="14" bestFit="1" customWidth="1"/>
    <col min="13981" max="13981" width="14.5703125" style="14" bestFit="1" customWidth="1"/>
    <col min="13982" max="13982" width="11.140625" style="14" bestFit="1" customWidth="1"/>
    <col min="13983" max="13983" width="9" style="14"/>
    <col min="13984" max="13984" width="13.140625" style="14" bestFit="1" customWidth="1"/>
    <col min="13985" max="13985" width="15.140625" style="14" bestFit="1" customWidth="1"/>
    <col min="13986" max="13987" width="14.5703125" style="14" bestFit="1" customWidth="1"/>
    <col min="13988" max="13988" width="14.140625" style="14" bestFit="1" customWidth="1"/>
    <col min="13989" max="13989" width="17" style="14" bestFit="1" customWidth="1"/>
    <col min="13990" max="13990" width="14.140625" style="14" bestFit="1" customWidth="1"/>
    <col min="13991" max="13991" width="11.140625" style="14" bestFit="1" customWidth="1"/>
    <col min="13992" max="13992" width="17" style="14" bestFit="1" customWidth="1"/>
    <col min="13993" max="13993" width="14.5703125" style="14" bestFit="1" customWidth="1"/>
    <col min="13994" max="13994" width="11.140625" style="14" bestFit="1" customWidth="1"/>
    <col min="13995" max="13995" width="9" style="14"/>
    <col min="13996" max="13996" width="11.140625" style="14" bestFit="1" customWidth="1"/>
    <col min="13997" max="13997" width="14.5703125" style="14" bestFit="1" customWidth="1"/>
    <col min="13998" max="13998" width="11.140625" style="14" bestFit="1" customWidth="1"/>
    <col min="13999" max="13999" width="9" style="14"/>
    <col min="14000" max="14000" width="13.140625" style="14" bestFit="1" customWidth="1"/>
    <col min="14001" max="14001" width="15.140625" style="14" bestFit="1" customWidth="1"/>
    <col min="14002" max="14003" width="14.5703125" style="14" bestFit="1" customWidth="1"/>
    <col min="14004" max="14004" width="14.140625" style="14" bestFit="1" customWidth="1"/>
    <col min="14005" max="14005" width="17" style="14" bestFit="1" customWidth="1"/>
    <col min="14006" max="14006" width="14.140625" style="14" bestFit="1" customWidth="1"/>
    <col min="14007" max="14007" width="11.140625" style="14" bestFit="1" customWidth="1"/>
    <col min="14008" max="14008" width="17" style="14" bestFit="1" customWidth="1"/>
    <col min="14009" max="14009" width="14.5703125" style="14" bestFit="1" customWidth="1"/>
    <col min="14010" max="14010" width="11.140625" style="14" bestFit="1" customWidth="1"/>
    <col min="14011" max="14011" width="9" style="14"/>
    <col min="14012" max="14012" width="11.140625" style="14" bestFit="1" customWidth="1"/>
    <col min="14013" max="14013" width="14.5703125" style="14" bestFit="1" customWidth="1"/>
    <col min="14014" max="14014" width="11.140625" style="14" bestFit="1" customWidth="1"/>
    <col min="14015" max="14015" width="9" style="14"/>
    <col min="14016" max="14016" width="13.140625" style="14" bestFit="1" customWidth="1"/>
    <col min="14017" max="14017" width="15.140625" style="14" bestFit="1" customWidth="1"/>
    <col min="14018" max="14019" width="14.5703125" style="14" bestFit="1" customWidth="1"/>
    <col min="14020" max="14020" width="14.140625" style="14" bestFit="1" customWidth="1"/>
    <col min="14021" max="14021" width="17" style="14" bestFit="1" customWidth="1"/>
    <col min="14022" max="14022" width="14.140625" style="14" bestFit="1" customWidth="1"/>
    <col min="14023" max="14023" width="11.140625" style="14" bestFit="1" customWidth="1"/>
    <col min="14024" max="14024" width="17" style="14" bestFit="1" customWidth="1"/>
    <col min="14025" max="14025" width="14.5703125" style="14" bestFit="1" customWidth="1"/>
    <col min="14026" max="14026" width="11.140625" style="14" bestFit="1" customWidth="1"/>
    <col min="14027" max="14027" width="9" style="14"/>
    <col min="14028" max="14028" width="11.140625" style="14" bestFit="1" customWidth="1"/>
    <col min="14029" max="14029" width="14.5703125" style="14" bestFit="1" customWidth="1"/>
    <col min="14030" max="14030" width="11.140625" style="14" bestFit="1" customWidth="1"/>
    <col min="14031" max="14031" width="9" style="14"/>
    <col min="14032" max="14032" width="13.140625" style="14" bestFit="1" customWidth="1"/>
    <col min="14033" max="14033" width="15.140625" style="14" bestFit="1" customWidth="1"/>
    <col min="14034" max="14035" width="14.5703125" style="14" bestFit="1" customWidth="1"/>
    <col min="14036" max="14036" width="14.140625" style="14" bestFit="1" customWidth="1"/>
    <col min="14037" max="14037" width="17" style="14" bestFit="1" customWidth="1"/>
    <col min="14038" max="14038" width="14.140625" style="14" bestFit="1" customWidth="1"/>
    <col min="14039" max="14039" width="11.140625" style="14" bestFit="1" customWidth="1"/>
    <col min="14040" max="14040" width="17" style="14" bestFit="1" customWidth="1"/>
    <col min="14041" max="14041" width="14.5703125" style="14" bestFit="1" customWidth="1"/>
    <col min="14042" max="14042" width="11.140625" style="14" bestFit="1" customWidth="1"/>
    <col min="14043" max="14043" width="9" style="14"/>
    <col min="14044" max="14044" width="11.140625" style="14" bestFit="1" customWidth="1"/>
    <col min="14045" max="14045" width="14.5703125" style="14" bestFit="1" customWidth="1"/>
    <col min="14046" max="14046" width="11.140625" style="14" bestFit="1" customWidth="1"/>
    <col min="14047" max="14047" width="9" style="14"/>
    <col min="14048" max="14048" width="13.140625" style="14" bestFit="1" customWidth="1"/>
    <col min="14049" max="14049" width="15.140625" style="14" bestFit="1" customWidth="1"/>
    <col min="14050" max="14051" width="14.5703125" style="14" bestFit="1" customWidth="1"/>
    <col min="14052" max="14052" width="14.140625" style="14" bestFit="1" customWidth="1"/>
    <col min="14053" max="14053" width="17" style="14" bestFit="1" customWidth="1"/>
    <col min="14054" max="14054" width="14.140625" style="14" bestFit="1" customWidth="1"/>
    <col min="14055" max="14055" width="11.140625" style="14" bestFit="1" customWidth="1"/>
    <col min="14056" max="14056" width="17" style="14" bestFit="1" customWidth="1"/>
    <col min="14057" max="14057" width="14.5703125" style="14" bestFit="1" customWidth="1"/>
    <col min="14058" max="14058" width="11.140625" style="14" bestFit="1" customWidth="1"/>
    <col min="14059" max="14059" width="9" style="14"/>
    <col min="14060" max="14060" width="11.140625" style="14" bestFit="1" customWidth="1"/>
    <col min="14061" max="14061" width="14.5703125" style="14" bestFit="1" customWidth="1"/>
    <col min="14062" max="14062" width="11.140625" style="14" bestFit="1" customWidth="1"/>
    <col min="14063" max="14063" width="9" style="14"/>
    <col min="14064" max="14064" width="13.140625" style="14" bestFit="1" customWidth="1"/>
    <col min="14065" max="14065" width="15.140625" style="14" bestFit="1" customWidth="1"/>
    <col min="14066" max="14067" width="14.5703125" style="14" bestFit="1" customWidth="1"/>
    <col min="14068" max="14068" width="14.140625" style="14" bestFit="1" customWidth="1"/>
    <col min="14069" max="14069" width="17" style="14" bestFit="1" customWidth="1"/>
    <col min="14070" max="14070" width="14.140625" style="14" bestFit="1" customWidth="1"/>
    <col min="14071" max="14071" width="11.140625" style="14" bestFit="1" customWidth="1"/>
    <col min="14072" max="14072" width="17" style="14" bestFit="1" customWidth="1"/>
    <col min="14073" max="14073" width="14.5703125" style="14" bestFit="1" customWidth="1"/>
    <col min="14074" max="14074" width="11.140625" style="14" bestFit="1" customWidth="1"/>
    <col min="14075" max="14075" width="9" style="14"/>
    <col min="14076" max="14076" width="9.140625" style="14" customWidth="1"/>
    <col min="14077" max="14077" width="0" style="14" hidden="1" customWidth="1"/>
    <col min="14078" max="14079" width="10.42578125" style="14" bestFit="1" customWidth="1"/>
    <col min="14080" max="14080" width="8.42578125" style="14" bestFit="1" customWidth="1"/>
    <col min="14081" max="14081" width="14.5703125" style="14" customWidth="1"/>
    <col min="14082" max="14082" width="14.140625" style="14" bestFit="1" customWidth="1"/>
    <col min="14083" max="14083" width="10.5703125" style="14" customWidth="1"/>
    <col min="14084" max="14084" width="11.85546875" style="14" customWidth="1"/>
    <col min="14085" max="14085" width="15.42578125" style="14" bestFit="1" customWidth="1"/>
    <col min="14086" max="14086" width="15.140625" style="14" bestFit="1" customWidth="1"/>
    <col min="14087" max="14087" width="11.42578125" style="14" bestFit="1" customWidth="1"/>
    <col min="14088" max="14088" width="9.42578125" style="14" bestFit="1" customWidth="1"/>
    <col min="14089" max="14089" width="13.5703125" style="14" customWidth="1"/>
    <col min="14090" max="14091" width="8.42578125" style="14" bestFit="1" customWidth="1"/>
    <col min="14092" max="14092" width="10.42578125" style="14" bestFit="1" customWidth="1"/>
    <col min="14093" max="14093" width="14.140625" style="14" customWidth="1"/>
    <col min="14094" max="14094" width="9" style="14"/>
    <col min="14095" max="14095" width="14.140625" style="14" bestFit="1" customWidth="1"/>
    <col min="14096" max="14155" width="9" style="14"/>
    <col min="14156" max="14156" width="11.140625" style="14" bestFit="1" customWidth="1"/>
    <col min="14157" max="14157" width="14.5703125" style="14" bestFit="1" customWidth="1"/>
    <col min="14158" max="14158" width="11.140625" style="14" bestFit="1" customWidth="1"/>
    <col min="14159" max="14159" width="9" style="14"/>
    <col min="14160" max="14160" width="13.140625" style="14" bestFit="1" customWidth="1"/>
    <col min="14161" max="14161" width="15.140625" style="14" bestFit="1" customWidth="1"/>
    <col min="14162" max="14163" width="14.5703125" style="14" bestFit="1" customWidth="1"/>
    <col min="14164" max="14164" width="14.140625" style="14" bestFit="1" customWidth="1"/>
    <col min="14165" max="14165" width="17" style="14" bestFit="1" customWidth="1"/>
    <col min="14166" max="14166" width="14.140625" style="14" bestFit="1" customWidth="1"/>
    <col min="14167" max="14167" width="11.140625" style="14" bestFit="1" customWidth="1"/>
    <col min="14168" max="14168" width="17" style="14" bestFit="1" customWidth="1"/>
    <col min="14169" max="14169" width="14.5703125" style="14" bestFit="1" customWidth="1"/>
    <col min="14170" max="14170" width="11.140625" style="14" bestFit="1" customWidth="1"/>
    <col min="14171" max="14171" width="9" style="14"/>
    <col min="14172" max="14172" width="11.140625" style="14" bestFit="1" customWidth="1"/>
    <col min="14173" max="14173" width="14.5703125" style="14" bestFit="1" customWidth="1"/>
    <col min="14174" max="14174" width="11.140625" style="14" bestFit="1" customWidth="1"/>
    <col min="14175" max="14175" width="9" style="14"/>
    <col min="14176" max="14176" width="13.140625" style="14" bestFit="1" customWidth="1"/>
    <col min="14177" max="14177" width="15.140625" style="14" bestFit="1" customWidth="1"/>
    <col min="14178" max="14179" width="14.5703125" style="14" bestFit="1" customWidth="1"/>
    <col min="14180" max="14180" width="14.140625" style="14" bestFit="1" customWidth="1"/>
    <col min="14181" max="14181" width="17" style="14" bestFit="1" customWidth="1"/>
    <col min="14182" max="14182" width="14.140625" style="14" bestFit="1" customWidth="1"/>
    <col min="14183" max="14183" width="11.140625" style="14" bestFit="1" customWidth="1"/>
    <col min="14184" max="14184" width="17" style="14" bestFit="1" customWidth="1"/>
    <col min="14185" max="14185" width="14.5703125" style="14" bestFit="1" customWidth="1"/>
    <col min="14186" max="14186" width="11.140625" style="14" bestFit="1" customWidth="1"/>
    <col min="14187" max="14187" width="9" style="14"/>
    <col min="14188" max="14188" width="11.140625" style="14" bestFit="1" customWidth="1"/>
    <col min="14189" max="14189" width="14.5703125" style="14" bestFit="1" customWidth="1"/>
    <col min="14190" max="14190" width="11.140625" style="14" bestFit="1" customWidth="1"/>
    <col min="14191" max="14191" width="9" style="14"/>
    <col min="14192" max="14192" width="13.140625" style="14" bestFit="1" customWidth="1"/>
    <col min="14193" max="14193" width="15.140625" style="14" bestFit="1" customWidth="1"/>
    <col min="14194" max="14195" width="14.5703125" style="14" bestFit="1" customWidth="1"/>
    <col min="14196" max="14196" width="14.140625" style="14" bestFit="1" customWidth="1"/>
    <col min="14197" max="14197" width="17" style="14" bestFit="1" customWidth="1"/>
    <col min="14198" max="14198" width="14.140625" style="14" bestFit="1" customWidth="1"/>
    <col min="14199" max="14199" width="11.140625" style="14" bestFit="1" customWidth="1"/>
    <col min="14200" max="14200" width="17" style="14" bestFit="1" customWidth="1"/>
    <col min="14201" max="14201" width="14.5703125" style="14" bestFit="1" customWidth="1"/>
    <col min="14202" max="14202" width="11.140625" style="14" bestFit="1" customWidth="1"/>
    <col min="14203" max="14203" width="9" style="14"/>
    <col min="14204" max="14204" width="11.140625" style="14" bestFit="1" customWidth="1"/>
    <col min="14205" max="14205" width="14.5703125" style="14" bestFit="1" customWidth="1"/>
    <col min="14206" max="14206" width="11.140625" style="14" bestFit="1" customWidth="1"/>
    <col min="14207" max="14207" width="9" style="14"/>
    <col min="14208" max="14208" width="13.140625" style="14" bestFit="1" customWidth="1"/>
    <col min="14209" max="14209" width="15.140625" style="14" bestFit="1" customWidth="1"/>
    <col min="14210" max="14211" width="14.5703125" style="14" bestFit="1" customWidth="1"/>
    <col min="14212" max="14212" width="14.140625" style="14" bestFit="1" customWidth="1"/>
    <col min="14213" max="14213" width="17" style="14" bestFit="1" customWidth="1"/>
    <col min="14214" max="14214" width="14.140625" style="14" bestFit="1" customWidth="1"/>
    <col min="14215" max="14215" width="11.140625" style="14" bestFit="1" customWidth="1"/>
    <col min="14216" max="14216" width="17" style="14" bestFit="1" customWidth="1"/>
    <col min="14217" max="14217" width="14.5703125" style="14" bestFit="1" customWidth="1"/>
    <col min="14218" max="14218" width="11.140625" style="14" bestFit="1" customWidth="1"/>
    <col min="14219" max="14219" width="9" style="14"/>
    <col min="14220" max="14220" width="11.140625" style="14" bestFit="1" customWidth="1"/>
    <col min="14221" max="14221" width="14.5703125" style="14" bestFit="1" customWidth="1"/>
    <col min="14222" max="14222" width="11.140625" style="14" bestFit="1" customWidth="1"/>
    <col min="14223" max="14223" width="9" style="14"/>
    <col min="14224" max="14224" width="13.140625" style="14" bestFit="1" customWidth="1"/>
    <col min="14225" max="14225" width="15.140625" style="14" bestFit="1" customWidth="1"/>
    <col min="14226" max="14227" width="14.5703125" style="14" bestFit="1" customWidth="1"/>
    <col min="14228" max="14228" width="14.140625" style="14" bestFit="1" customWidth="1"/>
    <col min="14229" max="14229" width="17" style="14" bestFit="1" customWidth="1"/>
    <col min="14230" max="14230" width="14.140625" style="14" bestFit="1" customWidth="1"/>
    <col min="14231" max="14231" width="11.140625" style="14" bestFit="1" customWidth="1"/>
    <col min="14232" max="14232" width="17" style="14" bestFit="1" customWidth="1"/>
    <col min="14233" max="14233" width="14.5703125" style="14" bestFit="1" customWidth="1"/>
    <col min="14234" max="14234" width="11.140625" style="14" bestFit="1" customWidth="1"/>
    <col min="14235" max="14235" width="9" style="14"/>
    <col min="14236" max="14236" width="11.140625" style="14" bestFit="1" customWidth="1"/>
    <col min="14237" max="14237" width="14.5703125" style="14" bestFit="1" customWidth="1"/>
    <col min="14238" max="14238" width="11.140625" style="14" bestFit="1" customWidth="1"/>
    <col min="14239" max="14239" width="9" style="14"/>
    <col min="14240" max="14240" width="13.140625" style="14" bestFit="1" customWidth="1"/>
    <col min="14241" max="14241" width="15.140625" style="14" bestFit="1" customWidth="1"/>
    <col min="14242" max="14243" width="14.5703125" style="14" bestFit="1" customWidth="1"/>
    <col min="14244" max="14244" width="14.140625" style="14" bestFit="1" customWidth="1"/>
    <col min="14245" max="14245" width="17" style="14" bestFit="1" customWidth="1"/>
    <col min="14246" max="14246" width="14.140625" style="14" bestFit="1" customWidth="1"/>
    <col min="14247" max="14247" width="11.140625" style="14" bestFit="1" customWidth="1"/>
    <col min="14248" max="14248" width="17" style="14" bestFit="1" customWidth="1"/>
    <col min="14249" max="14249" width="14.5703125" style="14" bestFit="1" customWidth="1"/>
    <col min="14250" max="14250" width="11.140625" style="14" bestFit="1" customWidth="1"/>
    <col min="14251" max="14251" width="9" style="14"/>
    <col min="14252" max="14252" width="11.140625" style="14" bestFit="1" customWidth="1"/>
    <col min="14253" max="14253" width="14.5703125" style="14" bestFit="1" customWidth="1"/>
    <col min="14254" max="14254" width="11.140625" style="14" bestFit="1" customWidth="1"/>
    <col min="14255" max="14255" width="9" style="14"/>
    <col min="14256" max="14256" width="13.140625" style="14" bestFit="1" customWidth="1"/>
    <col min="14257" max="14257" width="15.140625" style="14" bestFit="1" customWidth="1"/>
    <col min="14258" max="14259" width="14.5703125" style="14" bestFit="1" customWidth="1"/>
    <col min="14260" max="14260" width="14.140625" style="14" bestFit="1" customWidth="1"/>
    <col min="14261" max="14261" width="17" style="14" bestFit="1" customWidth="1"/>
    <col min="14262" max="14262" width="14.140625" style="14" bestFit="1" customWidth="1"/>
    <col min="14263" max="14263" width="11.140625" style="14" bestFit="1" customWidth="1"/>
    <col min="14264" max="14264" width="17" style="14" bestFit="1" customWidth="1"/>
    <col min="14265" max="14265" width="14.5703125" style="14" bestFit="1" customWidth="1"/>
    <col min="14266" max="14266" width="11.140625" style="14" bestFit="1" customWidth="1"/>
    <col min="14267" max="14267" width="9" style="14"/>
    <col min="14268" max="14268" width="11.140625" style="14" bestFit="1" customWidth="1"/>
    <col min="14269" max="14269" width="14.5703125" style="14" bestFit="1" customWidth="1"/>
    <col min="14270" max="14270" width="11.140625" style="14" bestFit="1" customWidth="1"/>
    <col min="14271" max="14271" width="9" style="14"/>
    <col min="14272" max="14272" width="13.140625" style="14" bestFit="1" customWidth="1"/>
    <col min="14273" max="14273" width="15.140625" style="14" bestFit="1" customWidth="1"/>
    <col min="14274" max="14275" width="14.5703125" style="14" bestFit="1" customWidth="1"/>
    <col min="14276" max="14276" width="14.140625" style="14" bestFit="1" customWidth="1"/>
    <col min="14277" max="14277" width="17" style="14" bestFit="1" customWidth="1"/>
    <col min="14278" max="14278" width="14.140625" style="14" bestFit="1" customWidth="1"/>
    <col min="14279" max="14279" width="11.140625" style="14" bestFit="1" customWidth="1"/>
    <col min="14280" max="14280" width="17" style="14" bestFit="1" customWidth="1"/>
    <col min="14281" max="14281" width="14.5703125" style="14" bestFit="1" customWidth="1"/>
    <col min="14282" max="14282" width="11.140625" style="14" bestFit="1" customWidth="1"/>
    <col min="14283" max="14283" width="9" style="14"/>
    <col min="14284" max="14284" width="11.140625" style="14" bestFit="1" customWidth="1"/>
    <col min="14285" max="14285" width="14.5703125" style="14" bestFit="1" customWidth="1"/>
    <col min="14286" max="14286" width="11.140625" style="14" bestFit="1" customWidth="1"/>
    <col min="14287" max="14287" width="9" style="14"/>
    <col min="14288" max="14288" width="13.140625" style="14" bestFit="1" customWidth="1"/>
    <col min="14289" max="14289" width="15.140625" style="14" bestFit="1" customWidth="1"/>
    <col min="14290" max="14291" width="14.5703125" style="14" bestFit="1" customWidth="1"/>
    <col min="14292" max="14292" width="14.140625" style="14" bestFit="1" customWidth="1"/>
    <col min="14293" max="14293" width="17" style="14" bestFit="1" customWidth="1"/>
    <col min="14294" max="14294" width="14.140625" style="14" bestFit="1" customWidth="1"/>
    <col min="14295" max="14295" width="11.140625" style="14" bestFit="1" customWidth="1"/>
    <col min="14296" max="14296" width="17" style="14" bestFit="1" customWidth="1"/>
    <col min="14297" max="14297" width="14.5703125" style="14" bestFit="1" customWidth="1"/>
    <col min="14298" max="14298" width="11.140625" style="14" bestFit="1" customWidth="1"/>
    <col min="14299" max="14299" width="9" style="14"/>
    <col min="14300" max="14300" width="11.140625" style="14" bestFit="1" customWidth="1"/>
    <col min="14301" max="14301" width="14.5703125" style="14" bestFit="1" customWidth="1"/>
    <col min="14302" max="14302" width="11.140625" style="14" bestFit="1" customWidth="1"/>
    <col min="14303" max="14303" width="9" style="14"/>
    <col min="14304" max="14304" width="13.140625" style="14" bestFit="1" customWidth="1"/>
    <col min="14305" max="14305" width="15.140625" style="14" bestFit="1" customWidth="1"/>
    <col min="14306" max="14307" width="14.5703125" style="14" bestFit="1" customWidth="1"/>
    <col min="14308" max="14308" width="14.140625" style="14" bestFit="1" customWidth="1"/>
    <col min="14309" max="14309" width="17" style="14" bestFit="1" customWidth="1"/>
    <col min="14310" max="14310" width="14.140625" style="14" bestFit="1" customWidth="1"/>
    <col min="14311" max="14311" width="11.140625" style="14" bestFit="1" customWidth="1"/>
    <col min="14312" max="14312" width="17" style="14" bestFit="1" customWidth="1"/>
    <col min="14313" max="14313" width="14.5703125" style="14" bestFit="1" customWidth="1"/>
    <col min="14314" max="14314" width="11.140625" style="14" bestFit="1" customWidth="1"/>
    <col min="14315" max="14315" width="9" style="14"/>
    <col min="14316" max="14316" width="11.140625" style="14" bestFit="1" customWidth="1"/>
    <col min="14317" max="14317" width="14.5703125" style="14" bestFit="1" customWidth="1"/>
    <col min="14318" max="14318" width="11.140625" style="14" bestFit="1" customWidth="1"/>
    <col min="14319" max="14319" width="9" style="14"/>
    <col min="14320" max="14320" width="13.140625" style="14" bestFit="1" customWidth="1"/>
    <col min="14321" max="14321" width="15.140625" style="14" bestFit="1" customWidth="1"/>
    <col min="14322" max="14323" width="14.5703125" style="14" bestFit="1" customWidth="1"/>
    <col min="14324" max="14324" width="14.140625" style="14" bestFit="1" customWidth="1"/>
    <col min="14325" max="14325" width="17" style="14" bestFit="1" customWidth="1"/>
    <col min="14326" max="14326" width="14.140625" style="14" bestFit="1" customWidth="1"/>
    <col min="14327" max="14327" width="11.140625" style="14" bestFit="1" customWidth="1"/>
    <col min="14328" max="14328" width="17" style="14" bestFit="1" customWidth="1"/>
    <col min="14329" max="14329" width="14.5703125" style="14" bestFit="1" customWidth="1"/>
    <col min="14330" max="14330" width="11.140625" style="14" bestFit="1" customWidth="1"/>
    <col min="14331" max="14331" width="9" style="14"/>
    <col min="14332" max="14332" width="9.140625" style="14" customWidth="1"/>
    <col min="14333" max="14333" width="0" style="14" hidden="1" customWidth="1"/>
    <col min="14334" max="14335" width="10.42578125" style="14" bestFit="1" customWidth="1"/>
    <col min="14336" max="14336" width="8.42578125" style="14" bestFit="1" customWidth="1"/>
    <col min="14337" max="14337" width="14.5703125" style="14" customWidth="1"/>
    <col min="14338" max="14338" width="14.140625" style="14" bestFit="1" customWidth="1"/>
    <col min="14339" max="14339" width="10.5703125" style="14" customWidth="1"/>
    <col min="14340" max="14340" width="11.85546875" style="14" customWidth="1"/>
    <col min="14341" max="14341" width="15.42578125" style="14" bestFit="1" customWidth="1"/>
    <col min="14342" max="14342" width="15.140625" style="14" bestFit="1" customWidth="1"/>
    <col min="14343" max="14343" width="11.42578125" style="14" bestFit="1" customWidth="1"/>
    <col min="14344" max="14344" width="9.42578125" style="14" bestFit="1" customWidth="1"/>
    <col min="14345" max="14345" width="13.5703125" style="14" customWidth="1"/>
    <col min="14346" max="14347" width="8.42578125" style="14" bestFit="1" customWidth="1"/>
    <col min="14348" max="14348" width="10.42578125" style="14" bestFit="1" customWidth="1"/>
    <col min="14349" max="14349" width="14.140625" style="14" customWidth="1"/>
    <col min="14350" max="14350" width="9" style="14"/>
    <col min="14351" max="14351" width="14.140625" style="14" bestFit="1" customWidth="1"/>
    <col min="14352" max="14411" width="9" style="14"/>
    <col min="14412" max="14412" width="11.140625" style="14" bestFit="1" customWidth="1"/>
    <col min="14413" max="14413" width="14.5703125" style="14" bestFit="1" customWidth="1"/>
    <col min="14414" max="14414" width="11.140625" style="14" bestFit="1" customWidth="1"/>
    <col min="14415" max="14415" width="9" style="14"/>
    <col min="14416" max="14416" width="13.140625" style="14" bestFit="1" customWidth="1"/>
    <col min="14417" max="14417" width="15.140625" style="14" bestFit="1" customWidth="1"/>
    <col min="14418" max="14419" width="14.5703125" style="14" bestFit="1" customWidth="1"/>
    <col min="14420" max="14420" width="14.140625" style="14" bestFit="1" customWidth="1"/>
    <col min="14421" max="14421" width="17" style="14" bestFit="1" customWidth="1"/>
    <col min="14422" max="14422" width="14.140625" style="14" bestFit="1" customWidth="1"/>
    <col min="14423" max="14423" width="11.140625" style="14" bestFit="1" customWidth="1"/>
    <col min="14424" max="14424" width="17" style="14" bestFit="1" customWidth="1"/>
    <col min="14425" max="14425" width="14.5703125" style="14" bestFit="1" customWidth="1"/>
    <col min="14426" max="14426" width="11.140625" style="14" bestFit="1" customWidth="1"/>
    <col min="14427" max="14427" width="9" style="14"/>
    <col min="14428" max="14428" width="11.140625" style="14" bestFit="1" customWidth="1"/>
    <col min="14429" max="14429" width="14.5703125" style="14" bestFit="1" customWidth="1"/>
    <col min="14430" max="14430" width="11.140625" style="14" bestFit="1" customWidth="1"/>
    <col min="14431" max="14431" width="9" style="14"/>
    <col min="14432" max="14432" width="13.140625" style="14" bestFit="1" customWidth="1"/>
    <col min="14433" max="14433" width="15.140625" style="14" bestFit="1" customWidth="1"/>
    <col min="14434" max="14435" width="14.5703125" style="14" bestFit="1" customWidth="1"/>
    <col min="14436" max="14436" width="14.140625" style="14" bestFit="1" customWidth="1"/>
    <col min="14437" max="14437" width="17" style="14" bestFit="1" customWidth="1"/>
    <col min="14438" max="14438" width="14.140625" style="14" bestFit="1" customWidth="1"/>
    <col min="14439" max="14439" width="11.140625" style="14" bestFit="1" customWidth="1"/>
    <col min="14440" max="14440" width="17" style="14" bestFit="1" customWidth="1"/>
    <col min="14441" max="14441" width="14.5703125" style="14" bestFit="1" customWidth="1"/>
    <col min="14442" max="14442" width="11.140625" style="14" bestFit="1" customWidth="1"/>
    <col min="14443" max="14443" width="9" style="14"/>
    <col min="14444" max="14444" width="11.140625" style="14" bestFit="1" customWidth="1"/>
    <col min="14445" max="14445" width="14.5703125" style="14" bestFit="1" customWidth="1"/>
    <col min="14446" max="14446" width="11.140625" style="14" bestFit="1" customWidth="1"/>
    <col min="14447" max="14447" width="9" style="14"/>
    <col min="14448" max="14448" width="13.140625" style="14" bestFit="1" customWidth="1"/>
    <col min="14449" max="14449" width="15.140625" style="14" bestFit="1" customWidth="1"/>
    <col min="14450" max="14451" width="14.5703125" style="14" bestFit="1" customWidth="1"/>
    <col min="14452" max="14452" width="14.140625" style="14" bestFit="1" customWidth="1"/>
    <col min="14453" max="14453" width="17" style="14" bestFit="1" customWidth="1"/>
    <col min="14454" max="14454" width="14.140625" style="14" bestFit="1" customWidth="1"/>
    <col min="14455" max="14455" width="11.140625" style="14" bestFit="1" customWidth="1"/>
    <col min="14456" max="14456" width="17" style="14" bestFit="1" customWidth="1"/>
    <col min="14457" max="14457" width="14.5703125" style="14" bestFit="1" customWidth="1"/>
    <col min="14458" max="14458" width="11.140625" style="14" bestFit="1" customWidth="1"/>
    <col min="14459" max="14459" width="9" style="14"/>
    <col min="14460" max="14460" width="11.140625" style="14" bestFit="1" customWidth="1"/>
    <col min="14461" max="14461" width="14.5703125" style="14" bestFit="1" customWidth="1"/>
    <col min="14462" max="14462" width="11.140625" style="14" bestFit="1" customWidth="1"/>
    <col min="14463" max="14463" width="9" style="14"/>
    <col min="14464" max="14464" width="13.140625" style="14" bestFit="1" customWidth="1"/>
    <col min="14465" max="14465" width="15.140625" style="14" bestFit="1" customWidth="1"/>
    <col min="14466" max="14467" width="14.5703125" style="14" bestFit="1" customWidth="1"/>
    <col min="14468" max="14468" width="14.140625" style="14" bestFit="1" customWidth="1"/>
    <col min="14469" max="14469" width="17" style="14" bestFit="1" customWidth="1"/>
    <col min="14470" max="14470" width="14.140625" style="14" bestFit="1" customWidth="1"/>
    <col min="14471" max="14471" width="11.140625" style="14" bestFit="1" customWidth="1"/>
    <col min="14472" max="14472" width="17" style="14" bestFit="1" customWidth="1"/>
    <col min="14473" max="14473" width="14.5703125" style="14" bestFit="1" customWidth="1"/>
    <col min="14474" max="14474" width="11.140625" style="14" bestFit="1" customWidth="1"/>
    <col min="14475" max="14475" width="9" style="14"/>
    <col min="14476" max="14476" width="11.140625" style="14" bestFit="1" customWidth="1"/>
    <col min="14477" max="14477" width="14.5703125" style="14" bestFit="1" customWidth="1"/>
    <col min="14478" max="14478" width="11.140625" style="14" bestFit="1" customWidth="1"/>
    <col min="14479" max="14479" width="9" style="14"/>
    <col min="14480" max="14480" width="13.140625" style="14" bestFit="1" customWidth="1"/>
    <col min="14481" max="14481" width="15.140625" style="14" bestFit="1" customWidth="1"/>
    <col min="14482" max="14483" width="14.5703125" style="14" bestFit="1" customWidth="1"/>
    <col min="14484" max="14484" width="14.140625" style="14" bestFit="1" customWidth="1"/>
    <col min="14485" max="14485" width="17" style="14" bestFit="1" customWidth="1"/>
    <col min="14486" max="14486" width="14.140625" style="14" bestFit="1" customWidth="1"/>
    <col min="14487" max="14487" width="11.140625" style="14" bestFit="1" customWidth="1"/>
    <col min="14488" max="14488" width="17" style="14" bestFit="1" customWidth="1"/>
    <col min="14489" max="14489" width="14.5703125" style="14" bestFit="1" customWidth="1"/>
    <col min="14490" max="14490" width="11.140625" style="14" bestFit="1" customWidth="1"/>
    <col min="14491" max="14491" width="9" style="14"/>
    <col min="14492" max="14492" width="11.140625" style="14" bestFit="1" customWidth="1"/>
    <col min="14493" max="14493" width="14.5703125" style="14" bestFit="1" customWidth="1"/>
    <col min="14494" max="14494" width="11.140625" style="14" bestFit="1" customWidth="1"/>
    <col min="14495" max="14495" width="9" style="14"/>
    <col min="14496" max="14496" width="13.140625" style="14" bestFit="1" customWidth="1"/>
    <col min="14497" max="14497" width="15.140625" style="14" bestFit="1" customWidth="1"/>
    <col min="14498" max="14499" width="14.5703125" style="14" bestFit="1" customWidth="1"/>
    <col min="14500" max="14500" width="14.140625" style="14" bestFit="1" customWidth="1"/>
    <col min="14501" max="14501" width="17" style="14" bestFit="1" customWidth="1"/>
    <col min="14502" max="14502" width="14.140625" style="14" bestFit="1" customWidth="1"/>
    <col min="14503" max="14503" width="11.140625" style="14" bestFit="1" customWidth="1"/>
    <col min="14504" max="14504" width="17" style="14" bestFit="1" customWidth="1"/>
    <col min="14505" max="14505" width="14.5703125" style="14" bestFit="1" customWidth="1"/>
    <col min="14506" max="14506" width="11.140625" style="14" bestFit="1" customWidth="1"/>
    <col min="14507" max="14507" width="9" style="14"/>
    <col min="14508" max="14508" width="11.140625" style="14" bestFit="1" customWidth="1"/>
    <col min="14509" max="14509" width="14.5703125" style="14" bestFit="1" customWidth="1"/>
    <col min="14510" max="14510" width="11.140625" style="14" bestFit="1" customWidth="1"/>
    <col min="14511" max="14511" width="9" style="14"/>
    <col min="14512" max="14512" width="13.140625" style="14" bestFit="1" customWidth="1"/>
    <col min="14513" max="14513" width="15.140625" style="14" bestFit="1" customWidth="1"/>
    <col min="14514" max="14515" width="14.5703125" style="14" bestFit="1" customWidth="1"/>
    <col min="14516" max="14516" width="14.140625" style="14" bestFit="1" customWidth="1"/>
    <col min="14517" max="14517" width="17" style="14" bestFit="1" customWidth="1"/>
    <col min="14518" max="14518" width="14.140625" style="14" bestFit="1" customWidth="1"/>
    <col min="14519" max="14519" width="11.140625" style="14" bestFit="1" customWidth="1"/>
    <col min="14520" max="14520" width="17" style="14" bestFit="1" customWidth="1"/>
    <col min="14521" max="14521" width="14.5703125" style="14" bestFit="1" customWidth="1"/>
    <col min="14522" max="14522" width="11.140625" style="14" bestFit="1" customWidth="1"/>
    <col min="14523" max="14523" width="9" style="14"/>
    <col min="14524" max="14524" width="11.140625" style="14" bestFit="1" customWidth="1"/>
    <col min="14525" max="14525" width="14.5703125" style="14" bestFit="1" customWidth="1"/>
    <col min="14526" max="14526" width="11.140625" style="14" bestFit="1" customWidth="1"/>
    <col min="14527" max="14527" width="9" style="14"/>
    <col min="14528" max="14528" width="13.140625" style="14" bestFit="1" customWidth="1"/>
    <col min="14529" max="14529" width="15.140625" style="14" bestFit="1" customWidth="1"/>
    <col min="14530" max="14531" width="14.5703125" style="14" bestFit="1" customWidth="1"/>
    <col min="14532" max="14532" width="14.140625" style="14" bestFit="1" customWidth="1"/>
    <col min="14533" max="14533" width="17" style="14" bestFit="1" customWidth="1"/>
    <col min="14534" max="14534" width="14.140625" style="14" bestFit="1" customWidth="1"/>
    <col min="14535" max="14535" width="11.140625" style="14" bestFit="1" customWidth="1"/>
    <col min="14536" max="14536" width="17" style="14" bestFit="1" customWidth="1"/>
    <col min="14537" max="14537" width="14.5703125" style="14" bestFit="1" customWidth="1"/>
    <col min="14538" max="14538" width="11.140625" style="14" bestFit="1" customWidth="1"/>
    <col min="14539" max="14539" width="9" style="14"/>
    <col min="14540" max="14540" width="11.140625" style="14" bestFit="1" customWidth="1"/>
    <col min="14541" max="14541" width="14.5703125" style="14" bestFit="1" customWidth="1"/>
    <col min="14542" max="14542" width="11.140625" style="14" bestFit="1" customWidth="1"/>
    <col min="14543" max="14543" width="9" style="14"/>
    <col min="14544" max="14544" width="13.140625" style="14" bestFit="1" customWidth="1"/>
    <col min="14545" max="14545" width="15.140625" style="14" bestFit="1" customWidth="1"/>
    <col min="14546" max="14547" width="14.5703125" style="14" bestFit="1" customWidth="1"/>
    <col min="14548" max="14548" width="14.140625" style="14" bestFit="1" customWidth="1"/>
    <col min="14549" max="14549" width="17" style="14" bestFit="1" customWidth="1"/>
    <col min="14550" max="14550" width="14.140625" style="14" bestFit="1" customWidth="1"/>
    <col min="14551" max="14551" width="11.140625" style="14" bestFit="1" customWidth="1"/>
    <col min="14552" max="14552" width="17" style="14" bestFit="1" customWidth="1"/>
    <col min="14553" max="14553" width="14.5703125" style="14" bestFit="1" customWidth="1"/>
    <col min="14554" max="14554" width="11.140625" style="14" bestFit="1" customWidth="1"/>
    <col min="14555" max="14555" width="9" style="14"/>
    <col min="14556" max="14556" width="11.140625" style="14" bestFit="1" customWidth="1"/>
    <col min="14557" max="14557" width="14.5703125" style="14" bestFit="1" customWidth="1"/>
    <col min="14558" max="14558" width="11.140625" style="14" bestFit="1" customWidth="1"/>
    <col min="14559" max="14559" width="9" style="14"/>
    <col min="14560" max="14560" width="13.140625" style="14" bestFit="1" customWidth="1"/>
    <col min="14561" max="14561" width="15.140625" style="14" bestFit="1" customWidth="1"/>
    <col min="14562" max="14563" width="14.5703125" style="14" bestFit="1" customWidth="1"/>
    <col min="14564" max="14564" width="14.140625" style="14" bestFit="1" customWidth="1"/>
    <col min="14565" max="14565" width="17" style="14" bestFit="1" customWidth="1"/>
    <col min="14566" max="14566" width="14.140625" style="14" bestFit="1" customWidth="1"/>
    <col min="14567" max="14567" width="11.140625" style="14" bestFit="1" customWidth="1"/>
    <col min="14568" max="14568" width="17" style="14" bestFit="1" customWidth="1"/>
    <col min="14569" max="14569" width="14.5703125" style="14" bestFit="1" customWidth="1"/>
    <col min="14570" max="14570" width="11.140625" style="14" bestFit="1" customWidth="1"/>
    <col min="14571" max="14571" width="9" style="14"/>
    <col min="14572" max="14572" width="11.140625" style="14" bestFit="1" customWidth="1"/>
    <col min="14573" max="14573" width="14.5703125" style="14" bestFit="1" customWidth="1"/>
    <col min="14574" max="14574" width="11.140625" style="14" bestFit="1" customWidth="1"/>
    <col min="14575" max="14575" width="9" style="14"/>
    <col min="14576" max="14576" width="13.140625" style="14" bestFit="1" customWidth="1"/>
    <col min="14577" max="14577" width="15.140625" style="14" bestFit="1" customWidth="1"/>
    <col min="14578" max="14579" width="14.5703125" style="14" bestFit="1" customWidth="1"/>
    <col min="14580" max="14580" width="14.140625" style="14" bestFit="1" customWidth="1"/>
    <col min="14581" max="14581" width="17" style="14" bestFit="1" customWidth="1"/>
    <col min="14582" max="14582" width="14.140625" style="14" bestFit="1" customWidth="1"/>
    <col min="14583" max="14583" width="11.140625" style="14" bestFit="1" customWidth="1"/>
    <col min="14584" max="14584" width="17" style="14" bestFit="1" customWidth="1"/>
    <col min="14585" max="14585" width="14.5703125" style="14" bestFit="1" customWidth="1"/>
    <col min="14586" max="14586" width="11.140625" style="14" bestFit="1" customWidth="1"/>
    <col min="14587" max="14587" width="9" style="14"/>
    <col min="14588" max="14588" width="9.140625" style="14" customWidth="1"/>
    <col min="14589" max="14589" width="0" style="14" hidden="1" customWidth="1"/>
    <col min="14590" max="14591" width="10.42578125" style="14" bestFit="1" customWidth="1"/>
    <col min="14592" max="14592" width="8.42578125" style="14" bestFit="1" customWidth="1"/>
    <col min="14593" max="14593" width="14.5703125" style="14" customWidth="1"/>
    <col min="14594" max="14594" width="14.140625" style="14" bestFit="1" customWidth="1"/>
    <col min="14595" max="14595" width="10.5703125" style="14" customWidth="1"/>
    <col min="14596" max="14596" width="11.85546875" style="14" customWidth="1"/>
    <col min="14597" max="14597" width="15.42578125" style="14" bestFit="1" customWidth="1"/>
    <col min="14598" max="14598" width="15.140625" style="14" bestFit="1" customWidth="1"/>
    <col min="14599" max="14599" width="11.42578125" style="14" bestFit="1" customWidth="1"/>
    <col min="14600" max="14600" width="9.42578125" style="14" bestFit="1" customWidth="1"/>
    <col min="14601" max="14601" width="13.5703125" style="14" customWidth="1"/>
    <col min="14602" max="14603" width="8.42578125" style="14" bestFit="1" customWidth="1"/>
    <col min="14604" max="14604" width="10.42578125" style="14" bestFit="1" customWidth="1"/>
    <col min="14605" max="14605" width="14.140625" style="14" customWidth="1"/>
    <col min="14606" max="14606" width="9" style="14"/>
    <col min="14607" max="14607" width="14.140625" style="14" bestFit="1" customWidth="1"/>
    <col min="14608" max="14667" width="9" style="14"/>
    <col min="14668" max="14668" width="11.140625" style="14" bestFit="1" customWidth="1"/>
    <col min="14669" max="14669" width="14.5703125" style="14" bestFit="1" customWidth="1"/>
    <col min="14670" max="14670" width="11.140625" style="14" bestFit="1" customWidth="1"/>
    <col min="14671" max="14671" width="9" style="14"/>
    <col min="14672" max="14672" width="13.140625" style="14" bestFit="1" customWidth="1"/>
    <col min="14673" max="14673" width="15.140625" style="14" bestFit="1" customWidth="1"/>
    <col min="14674" max="14675" width="14.5703125" style="14" bestFit="1" customWidth="1"/>
    <col min="14676" max="14676" width="14.140625" style="14" bestFit="1" customWidth="1"/>
    <col min="14677" max="14677" width="17" style="14" bestFit="1" customWidth="1"/>
    <col min="14678" max="14678" width="14.140625" style="14" bestFit="1" customWidth="1"/>
    <col min="14679" max="14679" width="11.140625" style="14" bestFit="1" customWidth="1"/>
    <col min="14680" max="14680" width="17" style="14" bestFit="1" customWidth="1"/>
    <col min="14681" max="14681" width="14.5703125" style="14" bestFit="1" customWidth="1"/>
    <col min="14682" max="14682" width="11.140625" style="14" bestFit="1" customWidth="1"/>
    <col min="14683" max="14683" width="9" style="14"/>
    <col min="14684" max="14684" width="11.140625" style="14" bestFit="1" customWidth="1"/>
    <col min="14685" max="14685" width="14.5703125" style="14" bestFit="1" customWidth="1"/>
    <col min="14686" max="14686" width="11.140625" style="14" bestFit="1" customWidth="1"/>
    <col min="14687" max="14687" width="9" style="14"/>
    <col min="14688" max="14688" width="13.140625" style="14" bestFit="1" customWidth="1"/>
    <col min="14689" max="14689" width="15.140625" style="14" bestFit="1" customWidth="1"/>
    <col min="14690" max="14691" width="14.5703125" style="14" bestFit="1" customWidth="1"/>
    <col min="14692" max="14692" width="14.140625" style="14" bestFit="1" customWidth="1"/>
    <col min="14693" max="14693" width="17" style="14" bestFit="1" customWidth="1"/>
    <col min="14694" max="14694" width="14.140625" style="14" bestFit="1" customWidth="1"/>
    <col min="14695" max="14695" width="11.140625" style="14" bestFit="1" customWidth="1"/>
    <col min="14696" max="14696" width="17" style="14" bestFit="1" customWidth="1"/>
    <col min="14697" max="14697" width="14.5703125" style="14" bestFit="1" customWidth="1"/>
    <col min="14698" max="14698" width="11.140625" style="14" bestFit="1" customWidth="1"/>
    <col min="14699" max="14699" width="9" style="14"/>
    <col min="14700" max="14700" width="11.140625" style="14" bestFit="1" customWidth="1"/>
    <col min="14701" max="14701" width="14.5703125" style="14" bestFit="1" customWidth="1"/>
    <col min="14702" max="14702" width="11.140625" style="14" bestFit="1" customWidth="1"/>
    <col min="14703" max="14703" width="9" style="14"/>
    <col min="14704" max="14704" width="13.140625" style="14" bestFit="1" customWidth="1"/>
    <col min="14705" max="14705" width="15.140625" style="14" bestFit="1" customWidth="1"/>
    <col min="14706" max="14707" width="14.5703125" style="14" bestFit="1" customWidth="1"/>
    <col min="14708" max="14708" width="14.140625" style="14" bestFit="1" customWidth="1"/>
    <col min="14709" max="14709" width="17" style="14" bestFit="1" customWidth="1"/>
    <col min="14710" max="14710" width="14.140625" style="14" bestFit="1" customWidth="1"/>
    <col min="14711" max="14711" width="11.140625" style="14" bestFit="1" customWidth="1"/>
    <col min="14712" max="14712" width="17" style="14" bestFit="1" customWidth="1"/>
    <col min="14713" max="14713" width="14.5703125" style="14" bestFit="1" customWidth="1"/>
    <col min="14714" max="14714" width="11.140625" style="14" bestFit="1" customWidth="1"/>
    <col min="14715" max="14715" width="9" style="14"/>
    <col min="14716" max="14716" width="11.140625" style="14" bestFit="1" customWidth="1"/>
    <col min="14717" max="14717" width="14.5703125" style="14" bestFit="1" customWidth="1"/>
    <col min="14718" max="14718" width="11.140625" style="14" bestFit="1" customWidth="1"/>
    <col min="14719" max="14719" width="9" style="14"/>
    <col min="14720" max="14720" width="13.140625" style="14" bestFit="1" customWidth="1"/>
    <col min="14721" max="14721" width="15.140625" style="14" bestFit="1" customWidth="1"/>
    <col min="14722" max="14723" width="14.5703125" style="14" bestFit="1" customWidth="1"/>
    <col min="14724" max="14724" width="14.140625" style="14" bestFit="1" customWidth="1"/>
    <col min="14725" max="14725" width="17" style="14" bestFit="1" customWidth="1"/>
    <col min="14726" max="14726" width="14.140625" style="14" bestFit="1" customWidth="1"/>
    <col min="14727" max="14727" width="11.140625" style="14" bestFit="1" customWidth="1"/>
    <col min="14728" max="14728" width="17" style="14" bestFit="1" customWidth="1"/>
    <col min="14729" max="14729" width="14.5703125" style="14" bestFit="1" customWidth="1"/>
    <col min="14730" max="14730" width="11.140625" style="14" bestFit="1" customWidth="1"/>
    <col min="14731" max="14731" width="9" style="14"/>
    <col min="14732" max="14732" width="11.140625" style="14" bestFit="1" customWidth="1"/>
    <col min="14733" max="14733" width="14.5703125" style="14" bestFit="1" customWidth="1"/>
    <col min="14734" max="14734" width="11.140625" style="14" bestFit="1" customWidth="1"/>
    <col min="14735" max="14735" width="9" style="14"/>
    <col min="14736" max="14736" width="13.140625" style="14" bestFit="1" customWidth="1"/>
    <col min="14737" max="14737" width="15.140625" style="14" bestFit="1" customWidth="1"/>
    <col min="14738" max="14739" width="14.5703125" style="14" bestFit="1" customWidth="1"/>
    <col min="14740" max="14740" width="14.140625" style="14" bestFit="1" customWidth="1"/>
    <col min="14741" max="14741" width="17" style="14" bestFit="1" customWidth="1"/>
    <col min="14742" max="14742" width="14.140625" style="14" bestFit="1" customWidth="1"/>
    <col min="14743" max="14743" width="11.140625" style="14" bestFit="1" customWidth="1"/>
    <col min="14744" max="14744" width="17" style="14" bestFit="1" customWidth="1"/>
    <col min="14745" max="14745" width="14.5703125" style="14" bestFit="1" customWidth="1"/>
    <col min="14746" max="14746" width="11.140625" style="14" bestFit="1" customWidth="1"/>
    <col min="14747" max="14747" width="9" style="14"/>
    <col min="14748" max="14748" width="11.140625" style="14" bestFit="1" customWidth="1"/>
    <col min="14749" max="14749" width="14.5703125" style="14" bestFit="1" customWidth="1"/>
    <col min="14750" max="14750" width="11.140625" style="14" bestFit="1" customWidth="1"/>
    <col min="14751" max="14751" width="9" style="14"/>
    <col min="14752" max="14752" width="13.140625" style="14" bestFit="1" customWidth="1"/>
    <col min="14753" max="14753" width="15.140625" style="14" bestFit="1" customWidth="1"/>
    <col min="14754" max="14755" width="14.5703125" style="14" bestFit="1" customWidth="1"/>
    <col min="14756" max="14756" width="14.140625" style="14" bestFit="1" customWidth="1"/>
    <col min="14757" max="14757" width="17" style="14" bestFit="1" customWidth="1"/>
    <col min="14758" max="14758" width="14.140625" style="14" bestFit="1" customWidth="1"/>
    <col min="14759" max="14759" width="11.140625" style="14" bestFit="1" customWidth="1"/>
    <col min="14760" max="14760" width="17" style="14" bestFit="1" customWidth="1"/>
    <col min="14761" max="14761" width="14.5703125" style="14" bestFit="1" customWidth="1"/>
    <col min="14762" max="14762" width="11.140625" style="14" bestFit="1" customWidth="1"/>
    <col min="14763" max="14763" width="9" style="14"/>
    <col min="14764" max="14764" width="11.140625" style="14" bestFit="1" customWidth="1"/>
    <col min="14765" max="14765" width="14.5703125" style="14" bestFit="1" customWidth="1"/>
    <col min="14766" max="14766" width="11.140625" style="14" bestFit="1" customWidth="1"/>
    <col min="14767" max="14767" width="9" style="14"/>
    <col min="14768" max="14768" width="13.140625" style="14" bestFit="1" customWidth="1"/>
    <col min="14769" max="14769" width="15.140625" style="14" bestFit="1" customWidth="1"/>
    <col min="14770" max="14771" width="14.5703125" style="14" bestFit="1" customWidth="1"/>
    <col min="14772" max="14772" width="14.140625" style="14" bestFit="1" customWidth="1"/>
    <col min="14773" max="14773" width="17" style="14" bestFit="1" customWidth="1"/>
    <col min="14774" max="14774" width="14.140625" style="14" bestFit="1" customWidth="1"/>
    <col min="14775" max="14775" width="11.140625" style="14" bestFit="1" customWidth="1"/>
    <col min="14776" max="14776" width="17" style="14" bestFit="1" customWidth="1"/>
    <col min="14777" max="14777" width="14.5703125" style="14" bestFit="1" customWidth="1"/>
    <col min="14778" max="14778" width="11.140625" style="14" bestFit="1" customWidth="1"/>
    <col min="14779" max="14779" width="9" style="14"/>
    <col min="14780" max="14780" width="11.140625" style="14" bestFit="1" customWidth="1"/>
    <col min="14781" max="14781" width="14.5703125" style="14" bestFit="1" customWidth="1"/>
    <col min="14782" max="14782" width="11.140625" style="14" bestFit="1" customWidth="1"/>
    <col min="14783" max="14783" width="9" style="14"/>
    <col min="14784" max="14784" width="13.140625" style="14" bestFit="1" customWidth="1"/>
    <col min="14785" max="14785" width="15.140625" style="14" bestFit="1" customWidth="1"/>
    <col min="14786" max="14787" width="14.5703125" style="14" bestFit="1" customWidth="1"/>
    <col min="14788" max="14788" width="14.140625" style="14" bestFit="1" customWidth="1"/>
    <col min="14789" max="14789" width="17" style="14" bestFit="1" customWidth="1"/>
    <col min="14790" max="14790" width="14.140625" style="14" bestFit="1" customWidth="1"/>
    <col min="14791" max="14791" width="11.140625" style="14" bestFit="1" customWidth="1"/>
    <col min="14792" max="14792" width="17" style="14" bestFit="1" customWidth="1"/>
    <col min="14793" max="14793" width="14.5703125" style="14" bestFit="1" customWidth="1"/>
    <col min="14794" max="14794" width="11.140625" style="14" bestFit="1" customWidth="1"/>
    <col min="14795" max="14795" width="9" style="14"/>
    <col min="14796" max="14796" width="11.140625" style="14" bestFit="1" customWidth="1"/>
    <col min="14797" max="14797" width="14.5703125" style="14" bestFit="1" customWidth="1"/>
    <col min="14798" max="14798" width="11.140625" style="14" bestFit="1" customWidth="1"/>
    <col min="14799" max="14799" width="9" style="14"/>
    <col min="14800" max="14800" width="13.140625" style="14" bestFit="1" customWidth="1"/>
    <col min="14801" max="14801" width="15.140625" style="14" bestFit="1" customWidth="1"/>
    <col min="14802" max="14803" width="14.5703125" style="14" bestFit="1" customWidth="1"/>
    <col min="14804" max="14804" width="14.140625" style="14" bestFit="1" customWidth="1"/>
    <col min="14805" max="14805" width="17" style="14" bestFit="1" customWidth="1"/>
    <col min="14806" max="14806" width="14.140625" style="14" bestFit="1" customWidth="1"/>
    <col min="14807" max="14807" width="11.140625" style="14" bestFit="1" customWidth="1"/>
    <col min="14808" max="14808" width="17" style="14" bestFit="1" customWidth="1"/>
    <col min="14809" max="14809" width="14.5703125" style="14" bestFit="1" customWidth="1"/>
    <col min="14810" max="14810" width="11.140625" style="14" bestFit="1" customWidth="1"/>
    <col min="14811" max="14811" width="9" style="14"/>
    <col min="14812" max="14812" width="11.140625" style="14" bestFit="1" customWidth="1"/>
    <col min="14813" max="14813" width="14.5703125" style="14" bestFit="1" customWidth="1"/>
    <col min="14814" max="14814" width="11.140625" style="14" bestFit="1" customWidth="1"/>
    <col min="14815" max="14815" width="9" style="14"/>
    <col min="14816" max="14816" width="13.140625" style="14" bestFit="1" customWidth="1"/>
    <col min="14817" max="14817" width="15.140625" style="14" bestFit="1" customWidth="1"/>
    <col min="14818" max="14819" width="14.5703125" style="14" bestFit="1" customWidth="1"/>
    <col min="14820" max="14820" width="14.140625" style="14" bestFit="1" customWidth="1"/>
    <col min="14821" max="14821" width="17" style="14" bestFit="1" customWidth="1"/>
    <col min="14822" max="14822" width="14.140625" style="14" bestFit="1" customWidth="1"/>
    <col min="14823" max="14823" width="11.140625" style="14" bestFit="1" customWidth="1"/>
    <col min="14824" max="14824" width="17" style="14" bestFit="1" customWidth="1"/>
    <col min="14825" max="14825" width="14.5703125" style="14" bestFit="1" customWidth="1"/>
    <col min="14826" max="14826" width="11.140625" style="14" bestFit="1" customWidth="1"/>
    <col min="14827" max="14827" width="9" style="14"/>
    <col min="14828" max="14828" width="11.140625" style="14" bestFit="1" customWidth="1"/>
    <col min="14829" max="14829" width="14.5703125" style="14" bestFit="1" customWidth="1"/>
    <col min="14830" max="14830" width="11.140625" style="14" bestFit="1" customWidth="1"/>
    <col min="14831" max="14831" width="9" style="14"/>
    <col min="14832" max="14832" width="13.140625" style="14" bestFit="1" customWidth="1"/>
    <col min="14833" max="14833" width="15.140625" style="14" bestFit="1" customWidth="1"/>
    <col min="14834" max="14835" width="14.5703125" style="14" bestFit="1" customWidth="1"/>
    <col min="14836" max="14836" width="14.140625" style="14" bestFit="1" customWidth="1"/>
    <col min="14837" max="14837" width="17" style="14" bestFit="1" customWidth="1"/>
    <col min="14838" max="14838" width="14.140625" style="14" bestFit="1" customWidth="1"/>
    <col min="14839" max="14839" width="11.140625" style="14" bestFit="1" customWidth="1"/>
    <col min="14840" max="14840" width="17" style="14" bestFit="1" customWidth="1"/>
    <col min="14841" max="14841" width="14.5703125" style="14" bestFit="1" customWidth="1"/>
    <col min="14842" max="14842" width="11.140625" style="14" bestFit="1" customWidth="1"/>
    <col min="14843" max="14843" width="9" style="14"/>
    <col min="14844" max="14844" width="9.140625" style="14" customWidth="1"/>
    <col min="14845" max="14845" width="0" style="14" hidden="1" customWidth="1"/>
    <col min="14846" max="14847" width="10.42578125" style="14" bestFit="1" customWidth="1"/>
    <col min="14848" max="14848" width="8.42578125" style="14" bestFit="1" customWidth="1"/>
    <col min="14849" max="14849" width="14.5703125" style="14" customWidth="1"/>
    <col min="14850" max="14850" width="14.140625" style="14" bestFit="1" customWidth="1"/>
    <col min="14851" max="14851" width="10.5703125" style="14" customWidth="1"/>
    <col min="14852" max="14852" width="11.85546875" style="14" customWidth="1"/>
    <col min="14853" max="14853" width="15.42578125" style="14" bestFit="1" customWidth="1"/>
    <col min="14854" max="14854" width="15.140625" style="14" bestFit="1" customWidth="1"/>
    <col min="14855" max="14855" width="11.42578125" style="14" bestFit="1" customWidth="1"/>
    <col min="14856" max="14856" width="9.42578125" style="14" bestFit="1" customWidth="1"/>
    <col min="14857" max="14857" width="13.5703125" style="14" customWidth="1"/>
    <col min="14858" max="14859" width="8.42578125" style="14" bestFit="1" customWidth="1"/>
    <col min="14860" max="14860" width="10.42578125" style="14" bestFit="1" customWidth="1"/>
    <col min="14861" max="14861" width="14.140625" style="14" customWidth="1"/>
    <col min="14862" max="14862" width="9" style="14"/>
    <col min="14863" max="14863" width="14.140625" style="14" bestFit="1" customWidth="1"/>
    <col min="14864" max="14923" width="9" style="14"/>
    <col min="14924" max="14924" width="11.140625" style="14" bestFit="1" customWidth="1"/>
    <col min="14925" max="14925" width="14.5703125" style="14" bestFit="1" customWidth="1"/>
    <col min="14926" max="14926" width="11.140625" style="14" bestFit="1" customWidth="1"/>
    <col min="14927" max="14927" width="9" style="14"/>
    <col min="14928" max="14928" width="13.140625" style="14" bestFit="1" customWidth="1"/>
    <col min="14929" max="14929" width="15.140625" style="14" bestFit="1" customWidth="1"/>
    <col min="14930" max="14931" width="14.5703125" style="14" bestFit="1" customWidth="1"/>
    <col min="14932" max="14932" width="14.140625" style="14" bestFit="1" customWidth="1"/>
    <col min="14933" max="14933" width="17" style="14" bestFit="1" customWidth="1"/>
    <col min="14934" max="14934" width="14.140625" style="14" bestFit="1" customWidth="1"/>
    <col min="14935" max="14935" width="11.140625" style="14" bestFit="1" customWidth="1"/>
    <col min="14936" max="14936" width="17" style="14" bestFit="1" customWidth="1"/>
    <col min="14937" max="14937" width="14.5703125" style="14" bestFit="1" customWidth="1"/>
    <col min="14938" max="14938" width="11.140625" style="14" bestFit="1" customWidth="1"/>
    <col min="14939" max="14939" width="9" style="14"/>
    <col min="14940" max="14940" width="11.140625" style="14" bestFit="1" customWidth="1"/>
    <col min="14941" max="14941" width="14.5703125" style="14" bestFit="1" customWidth="1"/>
    <col min="14942" max="14942" width="11.140625" style="14" bestFit="1" customWidth="1"/>
    <col min="14943" max="14943" width="9" style="14"/>
    <col min="14944" max="14944" width="13.140625" style="14" bestFit="1" customWidth="1"/>
    <col min="14945" max="14945" width="15.140625" style="14" bestFit="1" customWidth="1"/>
    <col min="14946" max="14947" width="14.5703125" style="14" bestFit="1" customWidth="1"/>
    <col min="14948" max="14948" width="14.140625" style="14" bestFit="1" customWidth="1"/>
    <col min="14949" max="14949" width="17" style="14" bestFit="1" customWidth="1"/>
    <col min="14950" max="14950" width="14.140625" style="14" bestFit="1" customWidth="1"/>
    <col min="14951" max="14951" width="11.140625" style="14" bestFit="1" customWidth="1"/>
    <col min="14952" max="14952" width="17" style="14" bestFit="1" customWidth="1"/>
    <col min="14953" max="14953" width="14.5703125" style="14" bestFit="1" customWidth="1"/>
    <col min="14954" max="14954" width="11.140625" style="14" bestFit="1" customWidth="1"/>
    <col min="14955" max="14955" width="9" style="14"/>
    <col min="14956" max="14956" width="11.140625" style="14" bestFit="1" customWidth="1"/>
    <col min="14957" max="14957" width="14.5703125" style="14" bestFit="1" customWidth="1"/>
    <col min="14958" max="14958" width="11.140625" style="14" bestFit="1" customWidth="1"/>
    <col min="14959" max="14959" width="9" style="14"/>
    <col min="14960" max="14960" width="13.140625" style="14" bestFit="1" customWidth="1"/>
    <col min="14961" max="14961" width="15.140625" style="14" bestFit="1" customWidth="1"/>
    <col min="14962" max="14963" width="14.5703125" style="14" bestFit="1" customWidth="1"/>
    <col min="14964" max="14964" width="14.140625" style="14" bestFit="1" customWidth="1"/>
    <col min="14965" max="14965" width="17" style="14" bestFit="1" customWidth="1"/>
    <col min="14966" max="14966" width="14.140625" style="14" bestFit="1" customWidth="1"/>
    <col min="14967" max="14967" width="11.140625" style="14" bestFit="1" customWidth="1"/>
    <col min="14968" max="14968" width="17" style="14" bestFit="1" customWidth="1"/>
    <col min="14969" max="14969" width="14.5703125" style="14" bestFit="1" customWidth="1"/>
    <col min="14970" max="14970" width="11.140625" style="14" bestFit="1" customWidth="1"/>
    <col min="14971" max="14971" width="9" style="14"/>
    <col min="14972" max="14972" width="11.140625" style="14" bestFit="1" customWidth="1"/>
    <col min="14973" max="14973" width="14.5703125" style="14" bestFit="1" customWidth="1"/>
    <col min="14974" max="14974" width="11.140625" style="14" bestFit="1" customWidth="1"/>
    <col min="14975" max="14975" width="9" style="14"/>
    <col min="14976" max="14976" width="13.140625" style="14" bestFit="1" customWidth="1"/>
    <col min="14977" max="14977" width="15.140625" style="14" bestFit="1" customWidth="1"/>
    <col min="14978" max="14979" width="14.5703125" style="14" bestFit="1" customWidth="1"/>
    <col min="14980" max="14980" width="14.140625" style="14" bestFit="1" customWidth="1"/>
    <col min="14981" max="14981" width="17" style="14" bestFit="1" customWidth="1"/>
    <col min="14982" max="14982" width="14.140625" style="14" bestFit="1" customWidth="1"/>
    <col min="14983" max="14983" width="11.140625" style="14" bestFit="1" customWidth="1"/>
    <col min="14984" max="14984" width="17" style="14" bestFit="1" customWidth="1"/>
    <col min="14985" max="14985" width="14.5703125" style="14" bestFit="1" customWidth="1"/>
    <col min="14986" max="14986" width="11.140625" style="14" bestFit="1" customWidth="1"/>
    <col min="14987" max="14987" width="9" style="14"/>
    <col min="14988" max="14988" width="11.140625" style="14" bestFit="1" customWidth="1"/>
    <col min="14989" max="14989" width="14.5703125" style="14" bestFit="1" customWidth="1"/>
    <col min="14990" max="14990" width="11.140625" style="14" bestFit="1" customWidth="1"/>
    <col min="14991" max="14991" width="9" style="14"/>
    <col min="14992" max="14992" width="13.140625" style="14" bestFit="1" customWidth="1"/>
    <col min="14993" max="14993" width="15.140625" style="14" bestFit="1" customWidth="1"/>
    <col min="14994" max="14995" width="14.5703125" style="14" bestFit="1" customWidth="1"/>
    <col min="14996" max="14996" width="14.140625" style="14" bestFit="1" customWidth="1"/>
    <col min="14997" max="14997" width="17" style="14" bestFit="1" customWidth="1"/>
    <col min="14998" max="14998" width="14.140625" style="14" bestFit="1" customWidth="1"/>
    <col min="14999" max="14999" width="11.140625" style="14" bestFit="1" customWidth="1"/>
    <col min="15000" max="15000" width="17" style="14" bestFit="1" customWidth="1"/>
    <col min="15001" max="15001" width="14.5703125" style="14" bestFit="1" customWidth="1"/>
    <col min="15002" max="15002" width="11.140625" style="14" bestFit="1" customWidth="1"/>
    <col min="15003" max="15003" width="9" style="14"/>
    <col min="15004" max="15004" width="11.140625" style="14" bestFit="1" customWidth="1"/>
    <col min="15005" max="15005" width="14.5703125" style="14" bestFit="1" customWidth="1"/>
    <col min="15006" max="15006" width="11.140625" style="14" bestFit="1" customWidth="1"/>
    <col min="15007" max="15007" width="9" style="14"/>
    <col min="15008" max="15008" width="13.140625" style="14" bestFit="1" customWidth="1"/>
    <col min="15009" max="15009" width="15.140625" style="14" bestFit="1" customWidth="1"/>
    <col min="15010" max="15011" width="14.5703125" style="14" bestFit="1" customWidth="1"/>
    <col min="15012" max="15012" width="14.140625" style="14" bestFit="1" customWidth="1"/>
    <col min="15013" max="15013" width="17" style="14" bestFit="1" customWidth="1"/>
    <col min="15014" max="15014" width="14.140625" style="14" bestFit="1" customWidth="1"/>
    <col min="15015" max="15015" width="11.140625" style="14" bestFit="1" customWidth="1"/>
    <col min="15016" max="15016" width="17" style="14" bestFit="1" customWidth="1"/>
    <col min="15017" max="15017" width="14.5703125" style="14" bestFit="1" customWidth="1"/>
    <col min="15018" max="15018" width="11.140625" style="14" bestFit="1" customWidth="1"/>
    <col min="15019" max="15019" width="9" style="14"/>
    <col min="15020" max="15020" width="11.140625" style="14" bestFit="1" customWidth="1"/>
    <col min="15021" max="15021" width="14.5703125" style="14" bestFit="1" customWidth="1"/>
    <col min="15022" max="15022" width="11.140625" style="14" bestFit="1" customWidth="1"/>
    <col min="15023" max="15023" width="9" style="14"/>
    <col min="15024" max="15024" width="13.140625" style="14" bestFit="1" customWidth="1"/>
    <col min="15025" max="15025" width="15.140625" style="14" bestFit="1" customWidth="1"/>
    <col min="15026" max="15027" width="14.5703125" style="14" bestFit="1" customWidth="1"/>
    <col min="15028" max="15028" width="14.140625" style="14" bestFit="1" customWidth="1"/>
    <col min="15029" max="15029" width="17" style="14" bestFit="1" customWidth="1"/>
    <col min="15030" max="15030" width="14.140625" style="14" bestFit="1" customWidth="1"/>
    <col min="15031" max="15031" width="11.140625" style="14" bestFit="1" customWidth="1"/>
    <col min="15032" max="15032" width="17" style="14" bestFit="1" customWidth="1"/>
    <col min="15033" max="15033" width="14.5703125" style="14" bestFit="1" customWidth="1"/>
    <col min="15034" max="15034" width="11.140625" style="14" bestFit="1" customWidth="1"/>
    <col min="15035" max="15035" width="9" style="14"/>
    <col min="15036" max="15036" width="11.140625" style="14" bestFit="1" customWidth="1"/>
    <col min="15037" max="15037" width="14.5703125" style="14" bestFit="1" customWidth="1"/>
    <col min="15038" max="15038" width="11.140625" style="14" bestFit="1" customWidth="1"/>
    <col min="15039" max="15039" width="9" style="14"/>
    <col min="15040" max="15040" width="13.140625" style="14" bestFit="1" customWidth="1"/>
    <col min="15041" max="15041" width="15.140625" style="14" bestFit="1" customWidth="1"/>
    <col min="15042" max="15043" width="14.5703125" style="14" bestFit="1" customWidth="1"/>
    <col min="15044" max="15044" width="14.140625" style="14" bestFit="1" customWidth="1"/>
    <col min="15045" max="15045" width="17" style="14" bestFit="1" customWidth="1"/>
    <col min="15046" max="15046" width="14.140625" style="14" bestFit="1" customWidth="1"/>
    <col min="15047" max="15047" width="11.140625" style="14" bestFit="1" customWidth="1"/>
    <col min="15048" max="15048" width="17" style="14" bestFit="1" customWidth="1"/>
    <col min="15049" max="15049" width="14.5703125" style="14" bestFit="1" customWidth="1"/>
    <col min="15050" max="15050" width="11.140625" style="14" bestFit="1" customWidth="1"/>
    <col min="15051" max="15051" width="9" style="14"/>
    <col min="15052" max="15052" width="11.140625" style="14" bestFit="1" customWidth="1"/>
    <col min="15053" max="15053" width="14.5703125" style="14" bestFit="1" customWidth="1"/>
    <col min="15054" max="15054" width="11.140625" style="14" bestFit="1" customWidth="1"/>
    <col min="15055" max="15055" width="9" style="14"/>
    <col min="15056" max="15056" width="13.140625" style="14" bestFit="1" customWidth="1"/>
    <col min="15057" max="15057" width="15.140625" style="14" bestFit="1" customWidth="1"/>
    <col min="15058" max="15059" width="14.5703125" style="14" bestFit="1" customWidth="1"/>
    <col min="15060" max="15060" width="14.140625" style="14" bestFit="1" customWidth="1"/>
    <col min="15061" max="15061" width="17" style="14" bestFit="1" customWidth="1"/>
    <col min="15062" max="15062" width="14.140625" style="14" bestFit="1" customWidth="1"/>
    <col min="15063" max="15063" width="11.140625" style="14" bestFit="1" customWidth="1"/>
    <col min="15064" max="15064" width="17" style="14" bestFit="1" customWidth="1"/>
    <col min="15065" max="15065" width="14.5703125" style="14" bestFit="1" customWidth="1"/>
    <col min="15066" max="15066" width="11.140625" style="14" bestFit="1" customWidth="1"/>
    <col min="15067" max="15067" width="9" style="14"/>
    <col min="15068" max="15068" width="11.140625" style="14" bestFit="1" customWidth="1"/>
    <col min="15069" max="15069" width="14.5703125" style="14" bestFit="1" customWidth="1"/>
    <col min="15070" max="15070" width="11.140625" style="14" bestFit="1" customWidth="1"/>
    <col min="15071" max="15071" width="9" style="14"/>
    <col min="15072" max="15072" width="13.140625" style="14" bestFit="1" customWidth="1"/>
    <col min="15073" max="15073" width="15.140625" style="14" bestFit="1" customWidth="1"/>
    <col min="15074" max="15075" width="14.5703125" style="14" bestFit="1" customWidth="1"/>
    <col min="15076" max="15076" width="14.140625" style="14" bestFit="1" customWidth="1"/>
    <col min="15077" max="15077" width="17" style="14" bestFit="1" customWidth="1"/>
    <col min="15078" max="15078" width="14.140625" style="14" bestFit="1" customWidth="1"/>
    <col min="15079" max="15079" width="11.140625" style="14" bestFit="1" customWidth="1"/>
    <col min="15080" max="15080" width="17" style="14" bestFit="1" customWidth="1"/>
    <col min="15081" max="15081" width="14.5703125" style="14" bestFit="1" customWidth="1"/>
    <col min="15082" max="15082" width="11.140625" style="14" bestFit="1" customWidth="1"/>
    <col min="15083" max="15083" width="9" style="14"/>
    <col min="15084" max="15084" width="11.140625" style="14" bestFit="1" customWidth="1"/>
    <col min="15085" max="15085" width="14.5703125" style="14" bestFit="1" customWidth="1"/>
    <col min="15086" max="15086" width="11.140625" style="14" bestFit="1" customWidth="1"/>
    <col min="15087" max="15087" width="9" style="14"/>
    <col min="15088" max="15088" width="13.140625" style="14" bestFit="1" customWidth="1"/>
    <col min="15089" max="15089" width="15.140625" style="14" bestFit="1" customWidth="1"/>
    <col min="15090" max="15091" width="14.5703125" style="14" bestFit="1" customWidth="1"/>
    <col min="15092" max="15092" width="14.140625" style="14" bestFit="1" customWidth="1"/>
    <col min="15093" max="15093" width="17" style="14" bestFit="1" customWidth="1"/>
    <col min="15094" max="15094" width="14.140625" style="14" bestFit="1" customWidth="1"/>
    <col min="15095" max="15095" width="11.140625" style="14" bestFit="1" customWidth="1"/>
    <col min="15096" max="15096" width="17" style="14" bestFit="1" customWidth="1"/>
    <col min="15097" max="15097" width="14.5703125" style="14" bestFit="1" customWidth="1"/>
    <col min="15098" max="15098" width="11.140625" style="14" bestFit="1" customWidth="1"/>
    <col min="15099" max="15099" width="9" style="14"/>
    <col min="15100" max="15100" width="9.140625" style="14" customWidth="1"/>
    <col min="15101" max="15101" width="0" style="14" hidden="1" customWidth="1"/>
    <col min="15102" max="15103" width="10.42578125" style="14" bestFit="1" customWidth="1"/>
    <col min="15104" max="15104" width="8.42578125" style="14" bestFit="1" customWidth="1"/>
    <col min="15105" max="15105" width="14.5703125" style="14" customWidth="1"/>
    <col min="15106" max="15106" width="14.140625" style="14" bestFit="1" customWidth="1"/>
    <col min="15107" max="15107" width="10.5703125" style="14" customWidth="1"/>
    <col min="15108" max="15108" width="11.85546875" style="14" customWidth="1"/>
    <col min="15109" max="15109" width="15.42578125" style="14" bestFit="1" customWidth="1"/>
    <col min="15110" max="15110" width="15.140625" style="14" bestFit="1" customWidth="1"/>
    <col min="15111" max="15111" width="11.42578125" style="14" bestFit="1" customWidth="1"/>
    <col min="15112" max="15112" width="9.42578125" style="14" bestFit="1" customWidth="1"/>
    <col min="15113" max="15113" width="13.5703125" style="14" customWidth="1"/>
    <col min="15114" max="15115" width="8.42578125" style="14" bestFit="1" customWidth="1"/>
    <col min="15116" max="15116" width="10.42578125" style="14" bestFit="1" customWidth="1"/>
    <col min="15117" max="15117" width="14.140625" style="14" customWidth="1"/>
    <col min="15118" max="15118" width="9" style="14"/>
    <col min="15119" max="15119" width="14.140625" style="14" bestFit="1" customWidth="1"/>
    <col min="15120" max="15179" width="9" style="14"/>
    <col min="15180" max="15180" width="11.140625" style="14" bestFit="1" customWidth="1"/>
    <col min="15181" max="15181" width="14.5703125" style="14" bestFit="1" customWidth="1"/>
    <col min="15182" max="15182" width="11.140625" style="14" bestFit="1" customWidth="1"/>
    <col min="15183" max="15183" width="9" style="14"/>
    <col min="15184" max="15184" width="13.140625" style="14" bestFit="1" customWidth="1"/>
    <col min="15185" max="15185" width="15.140625" style="14" bestFit="1" customWidth="1"/>
    <col min="15186" max="15187" width="14.5703125" style="14" bestFit="1" customWidth="1"/>
    <col min="15188" max="15188" width="14.140625" style="14" bestFit="1" customWidth="1"/>
    <col min="15189" max="15189" width="17" style="14" bestFit="1" customWidth="1"/>
    <col min="15190" max="15190" width="14.140625" style="14" bestFit="1" customWidth="1"/>
    <col min="15191" max="15191" width="11.140625" style="14" bestFit="1" customWidth="1"/>
    <col min="15192" max="15192" width="17" style="14" bestFit="1" customWidth="1"/>
    <col min="15193" max="15193" width="14.5703125" style="14" bestFit="1" customWidth="1"/>
    <col min="15194" max="15194" width="11.140625" style="14" bestFit="1" customWidth="1"/>
    <col min="15195" max="15195" width="9" style="14"/>
    <col min="15196" max="15196" width="11.140625" style="14" bestFit="1" customWidth="1"/>
    <col min="15197" max="15197" width="14.5703125" style="14" bestFit="1" customWidth="1"/>
    <col min="15198" max="15198" width="11.140625" style="14" bestFit="1" customWidth="1"/>
    <col min="15199" max="15199" width="9" style="14"/>
    <col min="15200" max="15200" width="13.140625" style="14" bestFit="1" customWidth="1"/>
    <col min="15201" max="15201" width="15.140625" style="14" bestFit="1" customWidth="1"/>
    <col min="15202" max="15203" width="14.5703125" style="14" bestFit="1" customWidth="1"/>
    <col min="15204" max="15204" width="14.140625" style="14" bestFit="1" customWidth="1"/>
    <col min="15205" max="15205" width="17" style="14" bestFit="1" customWidth="1"/>
    <col min="15206" max="15206" width="14.140625" style="14" bestFit="1" customWidth="1"/>
    <col min="15207" max="15207" width="11.140625" style="14" bestFit="1" customWidth="1"/>
    <col min="15208" max="15208" width="17" style="14" bestFit="1" customWidth="1"/>
    <col min="15209" max="15209" width="14.5703125" style="14" bestFit="1" customWidth="1"/>
    <col min="15210" max="15210" width="11.140625" style="14" bestFit="1" customWidth="1"/>
    <col min="15211" max="15211" width="9" style="14"/>
    <col min="15212" max="15212" width="11.140625" style="14" bestFit="1" customWidth="1"/>
    <col min="15213" max="15213" width="14.5703125" style="14" bestFit="1" customWidth="1"/>
    <col min="15214" max="15214" width="11.140625" style="14" bestFit="1" customWidth="1"/>
    <col min="15215" max="15215" width="9" style="14"/>
    <col min="15216" max="15216" width="13.140625" style="14" bestFit="1" customWidth="1"/>
    <col min="15217" max="15217" width="15.140625" style="14" bestFit="1" customWidth="1"/>
    <col min="15218" max="15219" width="14.5703125" style="14" bestFit="1" customWidth="1"/>
    <col min="15220" max="15220" width="14.140625" style="14" bestFit="1" customWidth="1"/>
    <col min="15221" max="15221" width="17" style="14" bestFit="1" customWidth="1"/>
    <col min="15222" max="15222" width="14.140625" style="14" bestFit="1" customWidth="1"/>
    <col min="15223" max="15223" width="11.140625" style="14" bestFit="1" customWidth="1"/>
    <col min="15224" max="15224" width="17" style="14" bestFit="1" customWidth="1"/>
    <col min="15225" max="15225" width="14.5703125" style="14" bestFit="1" customWidth="1"/>
    <col min="15226" max="15226" width="11.140625" style="14" bestFit="1" customWidth="1"/>
    <col min="15227" max="15227" width="9" style="14"/>
    <col min="15228" max="15228" width="11.140625" style="14" bestFit="1" customWidth="1"/>
    <col min="15229" max="15229" width="14.5703125" style="14" bestFit="1" customWidth="1"/>
    <col min="15230" max="15230" width="11.140625" style="14" bestFit="1" customWidth="1"/>
    <col min="15231" max="15231" width="9" style="14"/>
    <col min="15232" max="15232" width="13.140625" style="14" bestFit="1" customWidth="1"/>
    <col min="15233" max="15233" width="15.140625" style="14" bestFit="1" customWidth="1"/>
    <col min="15234" max="15235" width="14.5703125" style="14" bestFit="1" customWidth="1"/>
    <col min="15236" max="15236" width="14.140625" style="14" bestFit="1" customWidth="1"/>
    <col min="15237" max="15237" width="17" style="14" bestFit="1" customWidth="1"/>
    <col min="15238" max="15238" width="14.140625" style="14" bestFit="1" customWidth="1"/>
    <col min="15239" max="15239" width="11.140625" style="14" bestFit="1" customWidth="1"/>
    <col min="15240" max="15240" width="17" style="14" bestFit="1" customWidth="1"/>
    <col min="15241" max="15241" width="14.5703125" style="14" bestFit="1" customWidth="1"/>
    <col min="15242" max="15242" width="11.140625" style="14" bestFit="1" customWidth="1"/>
    <col min="15243" max="15243" width="9" style="14"/>
    <col min="15244" max="15244" width="11.140625" style="14" bestFit="1" customWidth="1"/>
    <col min="15245" max="15245" width="14.5703125" style="14" bestFit="1" customWidth="1"/>
    <col min="15246" max="15246" width="11.140625" style="14" bestFit="1" customWidth="1"/>
    <col min="15247" max="15247" width="9" style="14"/>
    <col min="15248" max="15248" width="13.140625" style="14" bestFit="1" customWidth="1"/>
    <col min="15249" max="15249" width="15.140625" style="14" bestFit="1" customWidth="1"/>
    <col min="15250" max="15251" width="14.5703125" style="14" bestFit="1" customWidth="1"/>
    <col min="15252" max="15252" width="14.140625" style="14" bestFit="1" customWidth="1"/>
    <col min="15253" max="15253" width="17" style="14" bestFit="1" customWidth="1"/>
    <col min="15254" max="15254" width="14.140625" style="14" bestFit="1" customWidth="1"/>
    <col min="15255" max="15255" width="11.140625" style="14" bestFit="1" customWidth="1"/>
    <col min="15256" max="15256" width="17" style="14" bestFit="1" customWidth="1"/>
    <col min="15257" max="15257" width="14.5703125" style="14" bestFit="1" customWidth="1"/>
    <col min="15258" max="15258" width="11.140625" style="14" bestFit="1" customWidth="1"/>
    <col min="15259" max="15259" width="9" style="14"/>
    <col min="15260" max="15260" width="11.140625" style="14" bestFit="1" customWidth="1"/>
    <col min="15261" max="15261" width="14.5703125" style="14" bestFit="1" customWidth="1"/>
    <col min="15262" max="15262" width="11.140625" style="14" bestFit="1" customWidth="1"/>
    <col min="15263" max="15263" width="9" style="14"/>
    <col min="15264" max="15264" width="13.140625" style="14" bestFit="1" customWidth="1"/>
    <col min="15265" max="15265" width="15.140625" style="14" bestFit="1" customWidth="1"/>
    <col min="15266" max="15267" width="14.5703125" style="14" bestFit="1" customWidth="1"/>
    <col min="15268" max="15268" width="14.140625" style="14" bestFit="1" customWidth="1"/>
    <col min="15269" max="15269" width="17" style="14" bestFit="1" customWidth="1"/>
    <col min="15270" max="15270" width="14.140625" style="14" bestFit="1" customWidth="1"/>
    <col min="15271" max="15271" width="11.140625" style="14" bestFit="1" customWidth="1"/>
    <col min="15272" max="15272" width="17" style="14" bestFit="1" customWidth="1"/>
    <col min="15273" max="15273" width="14.5703125" style="14" bestFit="1" customWidth="1"/>
    <col min="15274" max="15274" width="11.140625" style="14" bestFit="1" customWidth="1"/>
    <col min="15275" max="15275" width="9" style="14"/>
    <col min="15276" max="15276" width="11.140625" style="14" bestFit="1" customWidth="1"/>
    <col min="15277" max="15277" width="14.5703125" style="14" bestFit="1" customWidth="1"/>
    <col min="15278" max="15278" width="11.140625" style="14" bestFit="1" customWidth="1"/>
    <col min="15279" max="15279" width="9" style="14"/>
    <col min="15280" max="15280" width="13.140625" style="14" bestFit="1" customWidth="1"/>
    <col min="15281" max="15281" width="15.140625" style="14" bestFit="1" customWidth="1"/>
    <col min="15282" max="15283" width="14.5703125" style="14" bestFit="1" customWidth="1"/>
    <col min="15284" max="15284" width="14.140625" style="14" bestFit="1" customWidth="1"/>
    <col min="15285" max="15285" width="17" style="14" bestFit="1" customWidth="1"/>
    <col min="15286" max="15286" width="14.140625" style="14" bestFit="1" customWidth="1"/>
    <col min="15287" max="15287" width="11.140625" style="14" bestFit="1" customWidth="1"/>
    <col min="15288" max="15288" width="17" style="14" bestFit="1" customWidth="1"/>
    <col min="15289" max="15289" width="14.5703125" style="14" bestFit="1" customWidth="1"/>
    <col min="15290" max="15290" width="11.140625" style="14" bestFit="1" customWidth="1"/>
    <col min="15291" max="15291" width="9" style="14"/>
    <col min="15292" max="15292" width="11.140625" style="14" bestFit="1" customWidth="1"/>
    <col min="15293" max="15293" width="14.5703125" style="14" bestFit="1" customWidth="1"/>
    <col min="15294" max="15294" width="11.140625" style="14" bestFit="1" customWidth="1"/>
    <col min="15295" max="15295" width="9" style="14"/>
    <col min="15296" max="15296" width="13.140625" style="14" bestFit="1" customWidth="1"/>
    <col min="15297" max="15297" width="15.140625" style="14" bestFit="1" customWidth="1"/>
    <col min="15298" max="15299" width="14.5703125" style="14" bestFit="1" customWidth="1"/>
    <col min="15300" max="15300" width="14.140625" style="14" bestFit="1" customWidth="1"/>
    <col min="15301" max="15301" width="17" style="14" bestFit="1" customWidth="1"/>
    <col min="15302" max="15302" width="14.140625" style="14" bestFit="1" customWidth="1"/>
    <col min="15303" max="15303" width="11.140625" style="14" bestFit="1" customWidth="1"/>
    <col min="15304" max="15304" width="17" style="14" bestFit="1" customWidth="1"/>
    <col min="15305" max="15305" width="14.5703125" style="14" bestFit="1" customWidth="1"/>
    <col min="15306" max="15306" width="11.140625" style="14" bestFit="1" customWidth="1"/>
    <col min="15307" max="15307" width="9" style="14"/>
    <col min="15308" max="15308" width="11.140625" style="14" bestFit="1" customWidth="1"/>
    <col min="15309" max="15309" width="14.5703125" style="14" bestFit="1" customWidth="1"/>
    <col min="15310" max="15310" width="11.140625" style="14" bestFit="1" customWidth="1"/>
    <col min="15311" max="15311" width="9" style="14"/>
    <col min="15312" max="15312" width="13.140625" style="14" bestFit="1" customWidth="1"/>
    <col min="15313" max="15313" width="15.140625" style="14" bestFit="1" customWidth="1"/>
    <col min="15314" max="15315" width="14.5703125" style="14" bestFit="1" customWidth="1"/>
    <col min="15316" max="15316" width="14.140625" style="14" bestFit="1" customWidth="1"/>
    <col min="15317" max="15317" width="17" style="14" bestFit="1" customWidth="1"/>
    <col min="15318" max="15318" width="14.140625" style="14" bestFit="1" customWidth="1"/>
    <col min="15319" max="15319" width="11.140625" style="14" bestFit="1" customWidth="1"/>
    <col min="15320" max="15320" width="17" style="14" bestFit="1" customWidth="1"/>
    <col min="15321" max="15321" width="14.5703125" style="14" bestFit="1" customWidth="1"/>
    <col min="15322" max="15322" width="11.140625" style="14" bestFit="1" customWidth="1"/>
    <col min="15323" max="15323" width="9" style="14"/>
    <col min="15324" max="15324" width="11.140625" style="14" bestFit="1" customWidth="1"/>
    <col min="15325" max="15325" width="14.5703125" style="14" bestFit="1" customWidth="1"/>
    <col min="15326" max="15326" width="11.140625" style="14" bestFit="1" customWidth="1"/>
    <col min="15327" max="15327" width="9" style="14"/>
    <col min="15328" max="15328" width="13.140625" style="14" bestFit="1" customWidth="1"/>
    <col min="15329" max="15329" width="15.140625" style="14" bestFit="1" customWidth="1"/>
    <col min="15330" max="15331" width="14.5703125" style="14" bestFit="1" customWidth="1"/>
    <col min="15332" max="15332" width="14.140625" style="14" bestFit="1" customWidth="1"/>
    <col min="15333" max="15333" width="17" style="14" bestFit="1" customWidth="1"/>
    <col min="15334" max="15334" width="14.140625" style="14" bestFit="1" customWidth="1"/>
    <col min="15335" max="15335" width="11.140625" style="14" bestFit="1" customWidth="1"/>
    <col min="15336" max="15336" width="17" style="14" bestFit="1" customWidth="1"/>
    <col min="15337" max="15337" width="14.5703125" style="14" bestFit="1" customWidth="1"/>
    <col min="15338" max="15338" width="11.140625" style="14" bestFit="1" customWidth="1"/>
    <col min="15339" max="15339" width="9" style="14"/>
    <col min="15340" max="15340" width="11.140625" style="14" bestFit="1" customWidth="1"/>
    <col min="15341" max="15341" width="14.5703125" style="14" bestFit="1" customWidth="1"/>
    <col min="15342" max="15342" width="11.140625" style="14" bestFit="1" customWidth="1"/>
    <col min="15343" max="15343" width="9" style="14"/>
    <col min="15344" max="15344" width="13.140625" style="14" bestFit="1" customWidth="1"/>
    <col min="15345" max="15345" width="15.140625" style="14" bestFit="1" customWidth="1"/>
    <col min="15346" max="15347" width="14.5703125" style="14" bestFit="1" customWidth="1"/>
    <col min="15348" max="15348" width="14.140625" style="14" bestFit="1" customWidth="1"/>
    <col min="15349" max="15349" width="17" style="14" bestFit="1" customWidth="1"/>
    <col min="15350" max="15350" width="14.140625" style="14" bestFit="1" customWidth="1"/>
    <col min="15351" max="15351" width="11.140625" style="14" bestFit="1" customWidth="1"/>
    <col min="15352" max="15352" width="17" style="14" bestFit="1" customWidth="1"/>
    <col min="15353" max="15353" width="14.5703125" style="14" bestFit="1" customWidth="1"/>
    <col min="15354" max="15354" width="11.140625" style="14" bestFit="1" customWidth="1"/>
    <col min="15355" max="15355" width="9" style="14"/>
    <col min="15356" max="15356" width="9.140625" style="14" customWidth="1"/>
    <col min="15357" max="15357" width="0" style="14" hidden="1" customWidth="1"/>
    <col min="15358" max="15359" width="10.42578125" style="14" bestFit="1" customWidth="1"/>
    <col min="15360" max="15360" width="8.42578125" style="14" bestFit="1" customWidth="1"/>
    <col min="15361" max="15361" width="14.5703125" style="14" customWidth="1"/>
    <col min="15362" max="15362" width="14.140625" style="14" bestFit="1" customWidth="1"/>
    <col min="15363" max="15363" width="10.5703125" style="14" customWidth="1"/>
    <col min="15364" max="15364" width="11.85546875" style="14" customWidth="1"/>
    <col min="15365" max="15365" width="15.42578125" style="14" bestFit="1" customWidth="1"/>
    <col min="15366" max="15366" width="15.140625" style="14" bestFit="1" customWidth="1"/>
    <col min="15367" max="15367" width="11.42578125" style="14" bestFit="1" customWidth="1"/>
    <col min="15368" max="15368" width="9.42578125" style="14" bestFit="1" customWidth="1"/>
    <col min="15369" max="15369" width="13.5703125" style="14" customWidth="1"/>
    <col min="15370" max="15371" width="8.42578125" style="14" bestFit="1" customWidth="1"/>
    <col min="15372" max="15372" width="10.42578125" style="14" bestFit="1" customWidth="1"/>
    <col min="15373" max="15373" width="14.140625" style="14" customWidth="1"/>
    <col min="15374" max="15374" width="9" style="14"/>
    <col min="15375" max="15375" width="14.140625" style="14" bestFit="1" customWidth="1"/>
    <col min="15376" max="15435" width="9" style="14"/>
    <col min="15436" max="15436" width="11.140625" style="14" bestFit="1" customWidth="1"/>
    <col min="15437" max="15437" width="14.5703125" style="14" bestFit="1" customWidth="1"/>
    <col min="15438" max="15438" width="11.140625" style="14" bestFit="1" customWidth="1"/>
    <col min="15439" max="15439" width="9" style="14"/>
    <col min="15440" max="15440" width="13.140625" style="14" bestFit="1" customWidth="1"/>
    <col min="15441" max="15441" width="15.140625" style="14" bestFit="1" customWidth="1"/>
    <col min="15442" max="15443" width="14.5703125" style="14" bestFit="1" customWidth="1"/>
    <col min="15444" max="15444" width="14.140625" style="14" bestFit="1" customWidth="1"/>
    <col min="15445" max="15445" width="17" style="14" bestFit="1" customWidth="1"/>
    <col min="15446" max="15446" width="14.140625" style="14" bestFit="1" customWidth="1"/>
    <col min="15447" max="15447" width="11.140625" style="14" bestFit="1" customWidth="1"/>
    <col min="15448" max="15448" width="17" style="14" bestFit="1" customWidth="1"/>
    <col min="15449" max="15449" width="14.5703125" style="14" bestFit="1" customWidth="1"/>
    <col min="15450" max="15450" width="11.140625" style="14" bestFit="1" customWidth="1"/>
    <col min="15451" max="15451" width="9" style="14"/>
    <col min="15452" max="15452" width="11.140625" style="14" bestFit="1" customWidth="1"/>
    <col min="15453" max="15453" width="14.5703125" style="14" bestFit="1" customWidth="1"/>
    <col min="15454" max="15454" width="11.140625" style="14" bestFit="1" customWidth="1"/>
    <col min="15455" max="15455" width="9" style="14"/>
    <col min="15456" max="15456" width="13.140625" style="14" bestFit="1" customWidth="1"/>
    <col min="15457" max="15457" width="15.140625" style="14" bestFit="1" customWidth="1"/>
    <col min="15458" max="15459" width="14.5703125" style="14" bestFit="1" customWidth="1"/>
    <col min="15460" max="15460" width="14.140625" style="14" bestFit="1" customWidth="1"/>
    <col min="15461" max="15461" width="17" style="14" bestFit="1" customWidth="1"/>
    <col min="15462" max="15462" width="14.140625" style="14" bestFit="1" customWidth="1"/>
    <col min="15463" max="15463" width="11.140625" style="14" bestFit="1" customWidth="1"/>
    <col min="15464" max="15464" width="17" style="14" bestFit="1" customWidth="1"/>
    <col min="15465" max="15465" width="14.5703125" style="14" bestFit="1" customWidth="1"/>
    <col min="15466" max="15466" width="11.140625" style="14" bestFit="1" customWidth="1"/>
    <col min="15467" max="15467" width="9" style="14"/>
    <col min="15468" max="15468" width="11.140625" style="14" bestFit="1" customWidth="1"/>
    <col min="15469" max="15469" width="14.5703125" style="14" bestFit="1" customWidth="1"/>
    <col min="15470" max="15470" width="11.140625" style="14" bestFit="1" customWidth="1"/>
    <col min="15471" max="15471" width="9" style="14"/>
    <col min="15472" max="15472" width="13.140625" style="14" bestFit="1" customWidth="1"/>
    <col min="15473" max="15473" width="15.140625" style="14" bestFit="1" customWidth="1"/>
    <col min="15474" max="15475" width="14.5703125" style="14" bestFit="1" customWidth="1"/>
    <col min="15476" max="15476" width="14.140625" style="14" bestFit="1" customWidth="1"/>
    <col min="15477" max="15477" width="17" style="14" bestFit="1" customWidth="1"/>
    <col min="15478" max="15478" width="14.140625" style="14" bestFit="1" customWidth="1"/>
    <col min="15479" max="15479" width="11.140625" style="14" bestFit="1" customWidth="1"/>
    <col min="15480" max="15480" width="17" style="14" bestFit="1" customWidth="1"/>
    <col min="15481" max="15481" width="14.5703125" style="14" bestFit="1" customWidth="1"/>
    <col min="15482" max="15482" width="11.140625" style="14" bestFit="1" customWidth="1"/>
    <col min="15483" max="15483" width="9" style="14"/>
    <col min="15484" max="15484" width="11.140625" style="14" bestFit="1" customWidth="1"/>
    <col min="15485" max="15485" width="14.5703125" style="14" bestFit="1" customWidth="1"/>
    <col min="15486" max="15486" width="11.140625" style="14" bestFit="1" customWidth="1"/>
    <col min="15487" max="15487" width="9" style="14"/>
    <col min="15488" max="15488" width="13.140625" style="14" bestFit="1" customWidth="1"/>
    <col min="15489" max="15489" width="15.140625" style="14" bestFit="1" customWidth="1"/>
    <col min="15490" max="15491" width="14.5703125" style="14" bestFit="1" customWidth="1"/>
    <col min="15492" max="15492" width="14.140625" style="14" bestFit="1" customWidth="1"/>
    <col min="15493" max="15493" width="17" style="14" bestFit="1" customWidth="1"/>
    <col min="15494" max="15494" width="14.140625" style="14" bestFit="1" customWidth="1"/>
    <col min="15495" max="15495" width="11.140625" style="14" bestFit="1" customWidth="1"/>
    <col min="15496" max="15496" width="17" style="14" bestFit="1" customWidth="1"/>
    <col min="15497" max="15497" width="14.5703125" style="14" bestFit="1" customWidth="1"/>
    <col min="15498" max="15498" width="11.140625" style="14" bestFit="1" customWidth="1"/>
    <col min="15499" max="15499" width="9" style="14"/>
    <col min="15500" max="15500" width="11.140625" style="14" bestFit="1" customWidth="1"/>
    <col min="15501" max="15501" width="14.5703125" style="14" bestFit="1" customWidth="1"/>
    <col min="15502" max="15502" width="11.140625" style="14" bestFit="1" customWidth="1"/>
    <col min="15503" max="15503" width="9" style="14"/>
    <col min="15504" max="15504" width="13.140625" style="14" bestFit="1" customWidth="1"/>
    <col min="15505" max="15505" width="15.140625" style="14" bestFit="1" customWidth="1"/>
    <col min="15506" max="15507" width="14.5703125" style="14" bestFit="1" customWidth="1"/>
    <col min="15508" max="15508" width="14.140625" style="14" bestFit="1" customWidth="1"/>
    <col min="15509" max="15509" width="17" style="14" bestFit="1" customWidth="1"/>
    <col min="15510" max="15510" width="14.140625" style="14" bestFit="1" customWidth="1"/>
    <col min="15511" max="15511" width="11.140625" style="14" bestFit="1" customWidth="1"/>
    <col min="15512" max="15512" width="17" style="14" bestFit="1" customWidth="1"/>
    <col min="15513" max="15513" width="14.5703125" style="14" bestFit="1" customWidth="1"/>
    <col min="15514" max="15514" width="11.140625" style="14" bestFit="1" customWidth="1"/>
    <col min="15515" max="15515" width="9" style="14"/>
    <col min="15516" max="15516" width="11.140625" style="14" bestFit="1" customWidth="1"/>
    <col min="15517" max="15517" width="14.5703125" style="14" bestFit="1" customWidth="1"/>
    <col min="15518" max="15518" width="11.140625" style="14" bestFit="1" customWidth="1"/>
    <col min="15519" max="15519" width="9" style="14"/>
    <col min="15520" max="15520" width="13.140625" style="14" bestFit="1" customWidth="1"/>
    <col min="15521" max="15521" width="15.140625" style="14" bestFit="1" customWidth="1"/>
    <col min="15522" max="15523" width="14.5703125" style="14" bestFit="1" customWidth="1"/>
    <col min="15524" max="15524" width="14.140625" style="14" bestFit="1" customWidth="1"/>
    <col min="15525" max="15525" width="17" style="14" bestFit="1" customWidth="1"/>
    <col min="15526" max="15526" width="14.140625" style="14" bestFit="1" customWidth="1"/>
    <col min="15527" max="15527" width="11.140625" style="14" bestFit="1" customWidth="1"/>
    <col min="15528" max="15528" width="17" style="14" bestFit="1" customWidth="1"/>
    <col min="15529" max="15529" width="14.5703125" style="14" bestFit="1" customWidth="1"/>
    <col min="15530" max="15530" width="11.140625" style="14" bestFit="1" customWidth="1"/>
    <col min="15531" max="15531" width="9" style="14"/>
    <col min="15532" max="15532" width="11.140625" style="14" bestFit="1" customWidth="1"/>
    <col min="15533" max="15533" width="14.5703125" style="14" bestFit="1" customWidth="1"/>
    <col min="15534" max="15534" width="11.140625" style="14" bestFit="1" customWidth="1"/>
    <col min="15535" max="15535" width="9" style="14"/>
    <col min="15536" max="15536" width="13.140625" style="14" bestFit="1" customWidth="1"/>
    <col min="15537" max="15537" width="15.140625" style="14" bestFit="1" customWidth="1"/>
    <col min="15538" max="15539" width="14.5703125" style="14" bestFit="1" customWidth="1"/>
    <col min="15540" max="15540" width="14.140625" style="14" bestFit="1" customWidth="1"/>
    <col min="15541" max="15541" width="17" style="14" bestFit="1" customWidth="1"/>
    <col min="15542" max="15542" width="14.140625" style="14" bestFit="1" customWidth="1"/>
    <col min="15543" max="15543" width="11.140625" style="14" bestFit="1" customWidth="1"/>
    <col min="15544" max="15544" width="17" style="14" bestFit="1" customWidth="1"/>
    <col min="15545" max="15545" width="14.5703125" style="14" bestFit="1" customWidth="1"/>
    <col min="15546" max="15546" width="11.140625" style="14" bestFit="1" customWidth="1"/>
    <col min="15547" max="15547" width="9" style="14"/>
    <col min="15548" max="15548" width="11.140625" style="14" bestFit="1" customWidth="1"/>
    <col min="15549" max="15549" width="14.5703125" style="14" bestFit="1" customWidth="1"/>
    <col min="15550" max="15550" width="11.140625" style="14" bestFit="1" customWidth="1"/>
    <col min="15551" max="15551" width="9" style="14"/>
    <col min="15552" max="15552" width="13.140625" style="14" bestFit="1" customWidth="1"/>
    <col min="15553" max="15553" width="15.140625" style="14" bestFit="1" customWidth="1"/>
    <col min="15554" max="15555" width="14.5703125" style="14" bestFit="1" customWidth="1"/>
    <col min="15556" max="15556" width="14.140625" style="14" bestFit="1" customWidth="1"/>
    <col min="15557" max="15557" width="17" style="14" bestFit="1" customWidth="1"/>
    <col min="15558" max="15558" width="14.140625" style="14" bestFit="1" customWidth="1"/>
    <col min="15559" max="15559" width="11.140625" style="14" bestFit="1" customWidth="1"/>
    <col min="15560" max="15560" width="17" style="14" bestFit="1" customWidth="1"/>
    <col min="15561" max="15561" width="14.5703125" style="14" bestFit="1" customWidth="1"/>
    <col min="15562" max="15562" width="11.140625" style="14" bestFit="1" customWidth="1"/>
    <col min="15563" max="15563" width="9" style="14"/>
    <col min="15564" max="15564" width="11.140625" style="14" bestFit="1" customWidth="1"/>
    <col min="15565" max="15565" width="14.5703125" style="14" bestFit="1" customWidth="1"/>
    <col min="15566" max="15566" width="11.140625" style="14" bestFit="1" customWidth="1"/>
    <col min="15567" max="15567" width="9" style="14"/>
    <col min="15568" max="15568" width="13.140625" style="14" bestFit="1" customWidth="1"/>
    <col min="15569" max="15569" width="15.140625" style="14" bestFit="1" customWidth="1"/>
    <col min="15570" max="15571" width="14.5703125" style="14" bestFit="1" customWidth="1"/>
    <col min="15572" max="15572" width="14.140625" style="14" bestFit="1" customWidth="1"/>
    <col min="15573" max="15573" width="17" style="14" bestFit="1" customWidth="1"/>
    <col min="15574" max="15574" width="14.140625" style="14" bestFit="1" customWidth="1"/>
    <col min="15575" max="15575" width="11.140625" style="14" bestFit="1" customWidth="1"/>
    <col min="15576" max="15576" width="17" style="14" bestFit="1" customWidth="1"/>
    <col min="15577" max="15577" width="14.5703125" style="14" bestFit="1" customWidth="1"/>
    <col min="15578" max="15578" width="11.140625" style="14" bestFit="1" customWidth="1"/>
    <col min="15579" max="15579" width="9" style="14"/>
    <col min="15580" max="15580" width="11.140625" style="14" bestFit="1" customWidth="1"/>
    <col min="15581" max="15581" width="14.5703125" style="14" bestFit="1" customWidth="1"/>
    <col min="15582" max="15582" width="11.140625" style="14" bestFit="1" customWidth="1"/>
    <col min="15583" max="15583" width="9" style="14"/>
    <col min="15584" max="15584" width="13.140625" style="14" bestFit="1" customWidth="1"/>
    <col min="15585" max="15585" width="15.140625" style="14" bestFit="1" customWidth="1"/>
    <col min="15586" max="15587" width="14.5703125" style="14" bestFit="1" customWidth="1"/>
    <col min="15588" max="15588" width="14.140625" style="14" bestFit="1" customWidth="1"/>
    <col min="15589" max="15589" width="17" style="14" bestFit="1" customWidth="1"/>
    <col min="15590" max="15590" width="14.140625" style="14" bestFit="1" customWidth="1"/>
    <col min="15591" max="15591" width="11.140625" style="14" bestFit="1" customWidth="1"/>
    <col min="15592" max="15592" width="17" style="14" bestFit="1" customWidth="1"/>
    <col min="15593" max="15593" width="14.5703125" style="14" bestFit="1" customWidth="1"/>
    <col min="15594" max="15594" width="11.140625" style="14" bestFit="1" customWidth="1"/>
    <col min="15595" max="15595" width="9" style="14"/>
    <col min="15596" max="15596" width="11.140625" style="14" bestFit="1" customWidth="1"/>
    <col min="15597" max="15597" width="14.5703125" style="14" bestFit="1" customWidth="1"/>
    <col min="15598" max="15598" width="11.140625" style="14" bestFit="1" customWidth="1"/>
    <col min="15599" max="15599" width="9" style="14"/>
    <col min="15600" max="15600" width="13.140625" style="14" bestFit="1" customWidth="1"/>
    <col min="15601" max="15601" width="15.140625" style="14" bestFit="1" customWidth="1"/>
    <col min="15602" max="15603" width="14.5703125" style="14" bestFit="1" customWidth="1"/>
    <col min="15604" max="15604" width="14.140625" style="14" bestFit="1" customWidth="1"/>
    <col min="15605" max="15605" width="17" style="14" bestFit="1" customWidth="1"/>
    <col min="15606" max="15606" width="14.140625" style="14" bestFit="1" customWidth="1"/>
    <col min="15607" max="15607" width="11.140625" style="14" bestFit="1" customWidth="1"/>
    <col min="15608" max="15608" width="17" style="14" bestFit="1" customWidth="1"/>
    <col min="15609" max="15609" width="14.5703125" style="14" bestFit="1" customWidth="1"/>
    <col min="15610" max="15610" width="11.140625" style="14" bestFit="1" customWidth="1"/>
    <col min="15611" max="15611" width="9" style="14"/>
    <col min="15612" max="15612" width="9.140625" style="14" customWidth="1"/>
    <col min="15613" max="15613" width="0" style="14" hidden="1" customWidth="1"/>
    <col min="15614" max="15615" width="10.42578125" style="14" bestFit="1" customWidth="1"/>
    <col min="15616" max="15616" width="8.42578125" style="14" bestFit="1" customWidth="1"/>
    <col min="15617" max="15617" width="14.5703125" style="14" customWidth="1"/>
    <col min="15618" max="15618" width="14.140625" style="14" bestFit="1" customWidth="1"/>
    <col min="15619" max="15619" width="10.5703125" style="14" customWidth="1"/>
    <col min="15620" max="15620" width="11.85546875" style="14" customWidth="1"/>
    <col min="15621" max="15621" width="15.42578125" style="14" bestFit="1" customWidth="1"/>
    <col min="15622" max="15622" width="15.140625" style="14" bestFit="1" customWidth="1"/>
    <col min="15623" max="15623" width="11.42578125" style="14" bestFit="1" customWidth="1"/>
    <col min="15624" max="15624" width="9.42578125" style="14" bestFit="1" customWidth="1"/>
    <col min="15625" max="15625" width="13.5703125" style="14" customWidth="1"/>
    <col min="15626" max="15627" width="8.42578125" style="14" bestFit="1" customWidth="1"/>
    <col min="15628" max="15628" width="10.42578125" style="14" bestFit="1" customWidth="1"/>
    <col min="15629" max="15629" width="14.140625" style="14" customWidth="1"/>
    <col min="15630" max="15630" width="9" style="14"/>
    <col min="15631" max="15631" width="14.140625" style="14" bestFit="1" customWidth="1"/>
    <col min="15632" max="15691" width="9" style="14"/>
    <col min="15692" max="15692" width="11.140625" style="14" bestFit="1" customWidth="1"/>
    <col min="15693" max="15693" width="14.5703125" style="14" bestFit="1" customWidth="1"/>
    <col min="15694" max="15694" width="11.140625" style="14" bestFit="1" customWidth="1"/>
    <col min="15695" max="15695" width="9" style="14"/>
    <col min="15696" max="15696" width="13.140625" style="14" bestFit="1" customWidth="1"/>
    <col min="15697" max="15697" width="15.140625" style="14" bestFit="1" customWidth="1"/>
    <col min="15698" max="15699" width="14.5703125" style="14" bestFit="1" customWidth="1"/>
    <col min="15700" max="15700" width="14.140625" style="14" bestFit="1" customWidth="1"/>
    <col min="15701" max="15701" width="17" style="14" bestFit="1" customWidth="1"/>
    <col min="15702" max="15702" width="14.140625" style="14" bestFit="1" customWidth="1"/>
    <col min="15703" max="15703" width="11.140625" style="14" bestFit="1" customWidth="1"/>
    <col min="15704" max="15704" width="17" style="14" bestFit="1" customWidth="1"/>
    <col min="15705" max="15705" width="14.5703125" style="14" bestFit="1" customWidth="1"/>
    <col min="15706" max="15706" width="11.140625" style="14" bestFit="1" customWidth="1"/>
    <col min="15707" max="15707" width="9" style="14"/>
    <col min="15708" max="15708" width="11.140625" style="14" bestFit="1" customWidth="1"/>
    <col min="15709" max="15709" width="14.5703125" style="14" bestFit="1" customWidth="1"/>
    <col min="15710" max="15710" width="11.140625" style="14" bestFit="1" customWidth="1"/>
    <col min="15711" max="15711" width="9" style="14"/>
    <col min="15712" max="15712" width="13.140625" style="14" bestFit="1" customWidth="1"/>
    <col min="15713" max="15713" width="15.140625" style="14" bestFit="1" customWidth="1"/>
    <col min="15714" max="15715" width="14.5703125" style="14" bestFit="1" customWidth="1"/>
    <col min="15716" max="15716" width="14.140625" style="14" bestFit="1" customWidth="1"/>
    <col min="15717" max="15717" width="17" style="14" bestFit="1" customWidth="1"/>
    <col min="15718" max="15718" width="14.140625" style="14" bestFit="1" customWidth="1"/>
    <col min="15719" max="15719" width="11.140625" style="14" bestFit="1" customWidth="1"/>
    <col min="15720" max="15720" width="17" style="14" bestFit="1" customWidth="1"/>
    <col min="15721" max="15721" width="14.5703125" style="14" bestFit="1" customWidth="1"/>
    <col min="15722" max="15722" width="11.140625" style="14" bestFit="1" customWidth="1"/>
    <col min="15723" max="15723" width="9" style="14"/>
    <col min="15724" max="15724" width="11.140625" style="14" bestFit="1" customWidth="1"/>
    <col min="15725" max="15725" width="14.5703125" style="14" bestFit="1" customWidth="1"/>
    <col min="15726" max="15726" width="11.140625" style="14" bestFit="1" customWidth="1"/>
    <col min="15727" max="15727" width="9" style="14"/>
    <col min="15728" max="15728" width="13.140625" style="14" bestFit="1" customWidth="1"/>
    <col min="15729" max="15729" width="15.140625" style="14" bestFit="1" customWidth="1"/>
    <col min="15730" max="15731" width="14.5703125" style="14" bestFit="1" customWidth="1"/>
    <col min="15732" max="15732" width="14.140625" style="14" bestFit="1" customWidth="1"/>
    <col min="15733" max="15733" width="17" style="14" bestFit="1" customWidth="1"/>
    <col min="15734" max="15734" width="14.140625" style="14" bestFit="1" customWidth="1"/>
    <col min="15735" max="15735" width="11.140625" style="14" bestFit="1" customWidth="1"/>
    <col min="15736" max="15736" width="17" style="14" bestFit="1" customWidth="1"/>
    <col min="15737" max="15737" width="14.5703125" style="14" bestFit="1" customWidth="1"/>
    <col min="15738" max="15738" width="11.140625" style="14" bestFit="1" customWidth="1"/>
    <col min="15739" max="15739" width="9" style="14"/>
    <col min="15740" max="15740" width="11.140625" style="14" bestFit="1" customWidth="1"/>
    <col min="15741" max="15741" width="14.5703125" style="14" bestFit="1" customWidth="1"/>
    <col min="15742" max="15742" width="11.140625" style="14" bestFit="1" customWidth="1"/>
    <col min="15743" max="15743" width="9" style="14"/>
    <col min="15744" max="15744" width="13.140625" style="14" bestFit="1" customWidth="1"/>
    <col min="15745" max="15745" width="15.140625" style="14" bestFit="1" customWidth="1"/>
    <col min="15746" max="15747" width="14.5703125" style="14" bestFit="1" customWidth="1"/>
    <col min="15748" max="15748" width="14.140625" style="14" bestFit="1" customWidth="1"/>
    <col min="15749" max="15749" width="17" style="14" bestFit="1" customWidth="1"/>
    <col min="15750" max="15750" width="14.140625" style="14" bestFit="1" customWidth="1"/>
    <col min="15751" max="15751" width="11.140625" style="14" bestFit="1" customWidth="1"/>
    <col min="15752" max="15752" width="17" style="14" bestFit="1" customWidth="1"/>
    <col min="15753" max="15753" width="14.5703125" style="14" bestFit="1" customWidth="1"/>
    <col min="15754" max="15754" width="11.140625" style="14" bestFit="1" customWidth="1"/>
    <col min="15755" max="15755" width="9" style="14"/>
    <col min="15756" max="15756" width="11.140625" style="14" bestFit="1" customWidth="1"/>
    <col min="15757" max="15757" width="14.5703125" style="14" bestFit="1" customWidth="1"/>
    <col min="15758" max="15758" width="11.140625" style="14" bestFit="1" customWidth="1"/>
    <col min="15759" max="15759" width="9" style="14"/>
    <col min="15760" max="15760" width="13.140625" style="14" bestFit="1" customWidth="1"/>
    <col min="15761" max="15761" width="15.140625" style="14" bestFit="1" customWidth="1"/>
    <col min="15762" max="15763" width="14.5703125" style="14" bestFit="1" customWidth="1"/>
    <col min="15764" max="15764" width="14.140625" style="14" bestFit="1" customWidth="1"/>
    <col min="15765" max="15765" width="17" style="14" bestFit="1" customWidth="1"/>
    <col min="15766" max="15766" width="14.140625" style="14" bestFit="1" customWidth="1"/>
    <col min="15767" max="15767" width="11.140625" style="14" bestFit="1" customWidth="1"/>
    <col min="15768" max="15768" width="17" style="14" bestFit="1" customWidth="1"/>
    <col min="15769" max="15769" width="14.5703125" style="14" bestFit="1" customWidth="1"/>
    <col min="15770" max="15770" width="11.140625" style="14" bestFit="1" customWidth="1"/>
    <col min="15771" max="15771" width="9" style="14"/>
    <col min="15772" max="15772" width="11.140625" style="14" bestFit="1" customWidth="1"/>
    <col min="15773" max="15773" width="14.5703125" style="14" bestFit="1" customWidth="1"/>
    <col min="15774" max="15774" width="11.140625" style="14" bestFit="1" customWidth="1"/>
    <col min="15775" max="15775" width="9" style="14"/>
    <col min="15776" max="15776" width="13.140625" style="14" bestFit="1" customWidth="1"/>
    <col min="15777" max="15777" width="15.140625" style="14" bestFit="1" customWidth="1"/>
    <col min="15778" max="15779" width="14.5703125" style="14" bestFit="1" customWidth="1"/>
    <col min="15780" max="15780" width="14.140625" style="14" bestFit="1" customWidth="1"/>
    <col min="15781" max="15781" width="17" style="14" bestFit="1" customWidth="1"/>
    <col min="15782" max="15782" width="14.140625" style="14" bestFit="1" customWidth="1"/>
    <col min="15783" max="15783" width="11.140625" style="14" bestFit="1" customWidth="1"/>
    <col min="15784" max="15784" width="17" style="14" bestFit="1" customWidth="1"/>
    <col min="15785" max="15785" width="14.5703125" style="14" bestFit="1" customWidth="1"/>
    <col min="15786" max="15786" width="11.140625" style="14" bestFit="1" customWidth="1"/>
    <col min="15787" max="15787" width="9" style="14"/>
    <col min="15788" max="15788" width="11.140625" style="14" bestFit="1" customWidth="1"/>
    <col min="15789" max="15789" width="14.5703125" style="14" bestFit="1" customWidth="1"/>
    <col min="15790" max="15790" width="11.140625" style="14" bestFit="1" customWidth="1"/>
    <col min="15791" max="15791" width="9" style="14"/>
    <col min="15792" max="15792" width="13.140625" style="14" bestFit="1" customWidth="1"/>
    <col min="15793" max="15793" width="15.140625" style="14" bestFit="1" customWidth="1"/>
    <col min="15794" max="15795" width="14.5703125" style="14" bestFit="1" customWidth="1"/>
    <col min="15796" max="15796" width="14.140625" style="14" bestFit="1" customWidth="1"/>
    <col min="15797" max="15797" width="17" style="14" bestFit="1" customWidth="1"/>
    <col min="15798" max="15798" width="14.140625" style="14" bestFit="1" customWidth="1"/>
    <col min="15799" max="15799" width="11.140625" style="14" bestFit="1" customWidth="1"/>
    <col min="15800" max="15800" width="17" style="14" bestFit="1" customWidth="1"/>
    <col min="15801" max="15801" width="14.5703125" style="14" bestFit="1" customWidth="1"/>
    <col min="15802" max="15802" width="11.140625" style="14" bestFit="1" customWidth="1"/>
    <col min="15803" max="15803" width="9" style="14"/>
    <col min="15804" max="15804" width="11.140625" style="14" bestFit="1" customWidth="1"/>
    <col min="15805" max="15805" width="14.5703125" style="14" bestFit="1" customWidth="1"/>
    <col min="15806" max="15806" width="11.140625" style="14" bestFit="1" customWidth="1"/>
    <col min="15807" max="15807" width="9" style="14"/>
    <col min="15808" max="15808" width="13.140625" style="14" bestFit="1" customWidth="1"/>
    <col min="15809" max="15809" width="15.140625" style="14" bestFit="1" customWidth="1"/>
    <col min="15810" max="15811" width="14.5703125" style="14" bestFit="1" customWidth="1"/>
    <col min="15812" max="15812" width="14.140625" style="14" bestFit="1" customWidth="1"/>
    <col min="15813" max="15813" width="17" style="14" bestFit="1" customWidth="1"/>
    <col min="15814" max="15814" width="14.140625" style="14" bestFit="1" customWidth="1"/>
    <col min="15815" max="15815" width="11.140625" style="14" bestFit="1" customWidth="1"/>
    <col min="15816" max="15816" width="17" style="14" bestFit="1" customWidth="1"/>
    <col min="15817" max="15817" width="14.5703125" style="14" bestFit="1" customWidth="1"/>
    <col min="15818" max="15818" width="11.140625" style="14" bestFit="1" customWidth="1"/>
    <col min="15819" max="15819" width="9" style="14"/>
    <col min="15820" max="15820" width="11.140625" style="14" bestFit="1" customWidth="1"/>
    <col min="15821" max="15821" width="14.5703125" style="14" bestFit="1" customWidth="1"/>
    <col min="15822" max="15822" width="11.140625" style="14" bestFit="1" customWidth="1"/>
    <col min="15823" max="15823" width="9" style="14"/>
    <col min="15824" max="15824" width="13.140625" style="14" bestFit="1" customWidth="1"/>
    <col min="15825" max="15825" width="15.140625" style="14" bestFit="1" customWidth="1"/>
    <col min="15826" max="15827" width="14.5703125" style="14" bestFit="1" customWidth="1"/>
    <col min="15828" max="15828" width="14.140625" style="14" bestFit="1" customWidth="1"/>
    <col min="15829" max="15829" width="17" style="14" bestFit="1" customWidth="1"/>
    <col min="15830" max="15830" width="14.140625" style="14" bestFit="1" customWidth="1"/>
    <col min="15831" max="15831" width="11.140625" style="14" bestFit="1" customWidth="1"/>
    <col min="15832" max="15832" width="17" style="14" bestFit="1" customWidth="1"/>
    <col min="15833" max="15833" width="14.5703125" style="14" bestFit="1" customWidth="1"/>
    <col min="15834" max="15834" width="11.140625" style="14" bestFit="1" customWidth="1"/>
    <col min="15835" max="15835" width="9" style="14"/>
    <col min="15836" max="15836" width="11.140625" style="14" bestFit="1" customWidth="1"/>
    <col min="15837" max="15837" width="14.5703125" style="14" bestFit="1" customWidth="1"/>
    <col min="15838" max="15838" width="11.140625" style="14" bestFit="1" customWidth="1"/>
    <col min="15839" max="15839" width="9" style="14"/>
    <col min="15840" max="15840" width="13.140625" style="14" bestFit="1" customWidth="1"/>
    <col min="15841" max="15841" width="15.140625" style="14" bestFit="1" customWidth="1"/>
    <col min="15842" max="15843" width="14.5703125" style="14" bestFit="1" customWidth="1"/>
    <col min="15844" max="15844" width="14.140625" style="14" bestFit="1" customWidth="1"/>
    <col min="15845" max="15845" width="17" style="14" bestFit="1" customWidth="1"/>
    <col min="15846" max="15846" width="14.140625" style="14" bestFit="1" customWidth="1"/>
    <col min="15847" max="15847" width="11.140625" style="14" bestFit="1" customWidth="1"/>
    <col min="15848" max="15848" width="17" style="14" bestFit="1" customWidth="1"/>
    <col min="15849" max="15849" width="14.5703125" style="14" bestFit="1" customWidth="1"/>
    <col min="15850" max="15850" width="11.140625" style="14" bestFit="1" customWidth="1"/>
    <col min="15851" max="15851" width="9" style="14"/>
    <col min="15852" max="15852" width="11.140625" style="14" bestFit="1" customWidth="1"/>
    <col min="15853" max="15853" width="14.5703125" style="14" bestFit="1" customWidth="1"/>
    <col min="15854" max="15854" width="11.140625" style="14" bestFit="1" customWidth="1"/>
    <col min="15855" max="15855" width="9" style="14"/>
    <col min="15856" max="15856" width="13.140625" style="14" bestFit="1" customWidth="1"/>
    <col min="15857" max="15857" width="15.140625" style="14" bestFit="1" customWidth="1"/>
    <col min="15858" max="15859" width="14.5703125" style="14" bestFit="1" customWidth="1"/>
    <col min="15860" max="15860" width="14.140625" style="14" bestFit="1" customWidth="1"/>
    <col min="15861" max="15861" width="17" style="14" bestFit="1" customWidth="1"/>
    <col min="15862" max="15862" width="14.140625" style="14" bestFit="1" customWidth="1"/>
    <col min="15863" max="15863" width="11.140625" style="14" bestFit="1" customWidth="1"/>
    <col min="15864" max="15864" width="17" style="14" bestFit="1" customWidth="1"/>
    <col min="15865" max="15865" width="14.5703125" style="14" bestFit="1" customWidth="1"/>
    <col min="15866" max="15866" width="11.140625" style="14" bestFit="1" customWidth="1"/>
    <col min="15867" max="15867" width="9" style="14"/>
    <col min="15868" max="15868" width="9.140625" style="14" customWidth="1"/>
    <col min="15869" max="15869" width="0" style="14" hidden="1" customWidth="1"/>
    <col min="15870" max="15871" width="10.42578125" style="14" bestFit="1" customWidth="1"/>
    <col min="15872" max="15872" width="8.42578125" style="14" bestFit="1" customWidth="1"/>
    <col min="15873" max="15873" width="14.5703125" style="14" customWidth="1"/>
    <col min="15874" max="15874" width="14.140625" style="14" bestFit="1" customWidth="1"/>
    <col min="15875" max="15875" width="10.5703125" style="14" customWidth="1"/>
    <col min="15876" max="15876" width="11.85546875" style="14" customWidth="1"/>
    <col min="15877" max="15877" width="15.42578125" style="14" bestFit="1" customWidth="1"/>
    <col min="15878" max="15878" width="15.140625" style="14" bestFit="1" customWidth="1"/>
    <col min="15879" max="15879" width="11.42578125" style="14" bestFit="1" customWidth="1"/>
    <col min="15880" max="15880" width="9.42578125" style="14" bestFit="1" customWidth="1"/>
    <col min="15881" max="15881" width="13.5703125" style="14" customWidth="1"/>
    <col min="15882" max="15883" width="8.42578125" style="14" bestFit="1" customWidth="1"/>
    <col min="15884" max="15884" width="10.42578125" style="14" bestFit="1" customWidth="1"/>
    <col min="15885" max="15885" width="14.140625" style="14" customWidth="1"/>
    <col min="15886" max="15886" width="9" style="14"/>
    <col min="15887" max="15887" width="14.140625" style="14" bestFit="1" customWidth="1"/>
    <col min="15888" max="15947" width="9" style="14"/>
    <col min="15948" max="15948" width="11.140625" style="14" bestFit="1" customWidth="1"/>
    <col min="15949" max="15949" width="14.5703125" style="14" bestFit="1" customWidth="1"/>
    <col min="15950" max="15950" width="11.140625" style="14" bestFit="1" customWidth="1"/>
    <col min="15951" max="15951" width="9" style="14"/>
    <col min="15952" max="15952" width="13.140625" style="14" bestFit="1" customWidth="1"/>
    <col min="15953" max="15953" width="15.140625" style="14" bestFit="1" customWidth="1"/>
    <col min="15954" max="15955" width="14.5703125" style="14" bestFit="1" customWidth="1"/>
    <col min="15956" max="15956" width="14.140625" style="14" bestFit="1" customWidth="1"/>
    <col min="15957" max="15957" width="17" style="14" bestFit="1" customWidth="1"/>
    <col min="15958" max="15958" width="14.140625" style="14" bestFit="1" customWidth="1"/>
    <col min="15959" max="15959" width="11.140625" style="14" bestFit="1" customWidth="1"/>
    <col min="15960" max="15960" width="17" style="14" bestFit="1" customWidth="1"/>
    <col min="15961" max="15961" width="14.5703125" style="14" bestFit="1" customWidth="1"/>
    <col min="15962" max="15962" width="11.140625" style="14" bestFit="1" customWidth="1"/>
    <col min="15963" max="15963" width="9" style="14"/>
    <col min="15964" max="15964" width="11.140625" style="14" bestFit="1" customWidth="1"/>
    <col min="15965" max="15965" width="14.5703125" style="14" bestFit="1" customWidth="1"/>
    <col min="15966" max="15966" width="11.140625" style="14" bestFit="1" customWidth="1"/>
    <col min="15967" max="15967" width="9" style="14"/>
    <col min="15968" max="15968" width="13.140625" style="14" bestFit="1" customWidth="1"/>
    <col min="15969" max="15969" width="15.140625" style="14" bestFit="1" customWidth="1"/>
    <col min="15970" max="15971" width="14.5703125" style="14" bestFit="1" customWidth="1"/>
    <col min="15972" max="15972" width="14.140625" style="14" bestFit="1" customWidth="1"/>
    <col min="15973" max="15973" width="17" style="14" bestFit="1" customWidth="1"/>
    <col min="15974" max="15974" width="14.140625" style="14" bestFit="1" customWidth="1"/>
    <col min="15975" max="15975" width="11.140625" style="14" bestFit="1" customWidth="1"/>
    <col min="15976" max="15976" width="17" style="14" bestFit="1" customWidth="1"/>
    <col min="15977" max="15977" width="14.5703125" style="14" bestFit="1" customWidth="1"/>
    <col min="15978" max="15978" width="11.140625" style="14" bestFit="1" customWidth="1"/>
    <col min="15979" max="15979" width="9" style="14"/>
    <col min="15980" max="15980" width="11.140625" style="14" bestFit="1" customWidth="1"/>
    <col min="15981" max="15981" width="14.5703125" style="14" bestFit="1" customWidth="1"/>
    <col min="15982" max="15982" width="11.140625" style="14" bestFit="1" customWidth="1"/>
    <col min="15983" max="15983" width="9" style="14"/>
    <col min="15984" max="15984" width="13.140625" style="14" bestFit="1" customWidth="1"/>
    <col min="15985" max="15985" width="15.140625" style="14" bestFit="1" customWidth="1"/>
    <col min="15986" max="15987" width="14.5703125" style="14" bestFit="1" customWidth="1"/>
    <col min="15988" max="15988" width="14.140625" style="14" bestFit="1" customWidth="1"/>
    <col min="15989" max="15989" width="17" style="14" bestFit="1" customWidth="1"/>
    <col min="15990" max="15990" width="14.140625" style="14" bestFit="1" customWidth="1"/>
    <col min="15991" max="15991" width="11.140625" style="14" bestFit="1" customWidth="1"/>
    <col min="15992" max="15992" width="17" style="14" bestFit="1" customWidth="1"/>
    <col min="15993" max="15993" width="14.5703125" style="14" bestFit="1" customWidth="1"/>
    <col min="15994" max="15994" width="11.140625" style="14" bestFit="1" customWidth="1"/>
    <col min="15995" max="15995" width="9" style="14"/>
    <col min="15996" max="15996" width="11.140625" style="14" bestFit="1" customWidth="1"/>
    <col min="15997" max="15997" width="14.5703125" style="14" bestFit="1" customWidth="1"/>
    <col min="15998" max="15998" width="11.140625" style="14" bestFit="1" customWidth="1"/>
    <col min="15999" max="15999" width="9" style="14"/>
    <col min="16000" max="16000" width="13.140625" style="14" bestFit="1" customWidth="1"/>
    <col min="16001" max="16001" width="15.140625" style="14" bestFit="1" customWidth="1"/>
    <col min="16002" max="16003" width="14.5703125" style="14" bestFit="1" customWidth="1"/>
    <col min="16004" max="16004" width="14.140625" style="14" bestFit="1" customWidth="1"/>
    <col min="16005" max="16005" width="17" style="14" bestFit="1" customWidth="1"/>
    <col min="16006" max="16006" width="14.140625" style="14" bestFit="1" customWidth="1"/>
    <col min="16007" max="16007" width="11.140625" style="14" bestFit="1" customWidth="1"/>
    <col min="16008" max="16008" width="17" style="14" bestFit="1" customWidth="1"/>
    <col min="16009" max="16009" width="14.5703125" style="14" bestFit="1" customWidth="1"/>
    <col min="16010" max="16010" width="11.140625" style="14" bestFit="1" customWidth="1"/>
    <col min="16011" max="16011" width="9" style="14"/>
    <col min="16012" max="16012" width="11.140625" style="14" bestFit="1" customWidth="1"/>
    <col min="16013" max="16013" width="14.5703125" style="14" bestFit="1" customWidth="1"/>
    <col min="16014" max="16014" width="11.140625" style="14" bestFit="1" customWidth="1"/>
    <col min="16015" max="16015" width="9" style="14"/>
    <col min="16016" max="16016" width="13.140625" style="14" bestFit="1" customWidth="1"/>
    <col min="16017" max="16017" width="15.140625" style="14" bestFit="1" customWidth="1"/>
    <col min="16018" max="16019" width="14.5703125" style="14" bestFit="1" customWidth="1"/>
    <col min="16020" max="16020" width="14.140625" style="14" bestFit="1" customWidth="1"/>
    <col min="16021" max="16021" width="17" style="14" bestFit="1" customWidth="1"/>
    <col min="16022" max="16022" width="14.140625" style="14" bestFit="1" customWidth="1"/>
    <col min="16023" max="16023" width="11.140625" style="14" bestFit="1" customWidth="1"/>
    <col min="16024" max="16024" width="17" style="14" bestFit="1" customWidth="1"/>
    <col min="16025" max="16025" width="14.5703125" style="14" bestFit="1" customWidth="1"/>
    <col min="16026" max="16026" width="11.140625" style="14" bestFit="1" customWidth="1"/>
    <col min="16027" max="16027" width="9" style="14"/>
    <col min="16028" max="16028" width="11.140625" style="14" bestFit="1" customWidth="1"/>
    <col min="16029" max="16029" width="14.5703125" style="14" bestFit="1" customWidth="1"/>
    <col min="16030" max="16030" width="11.140625" style="14" bestFit="1" customWidth="1"/>
    <col min="16031" max="16031" width="9" style="14"/>
    <col min="16032" max="16032" width="13.140625" style="14" bestFit="1" customWidth="1"/>
    <col min="16033" max="16033" width="15.140625" style="14" bestFit="1" customWidth="1"/>
    <col min="16034" max="16035" width="14.5703125" style="14" bestFit="1" customWidth="1"/>
    <col min="16036" max="16036" width="14.140625" style="14" bestFit="1" customWidth="1"/>
    <col min="16037" max="16037" width="17" style="14" bestFit="1" customWidth="1"/>
    <col min="16038" max="16038" width="14.140625" style="14" bestFit="1" customWidth="1"/>
    <col min="16039" max="16039" width="11.140625" style="14" bestFit="1" customWidth="1"/>
    <col min="16040" max="16040" width="17" style="14" bestFit="1" customWidth="1"/>
    <col min="16041" max="16041" width="14.5703125" style="14" bestFit="1" customWidth="1"/>
    <col min="16042" max="16042" width="11.140625" style="14" bestFit="1" customWidth="1"/>
    <col min="16043" max="16043" width="9" style="14"/>
    <col min="16044" max="16044" width="11.140625" style="14" bestFit="1" customWidth="1"/>
    <col min="16045" max="16045" width="14.5703125" style="14" bestFit="1" customWidth="1"/>
    <col min="16046" max="16046" width="11.140625" style="14" bestFit="1" customWidth="1"/>
    <col min="16047" max="16047" width="9" style="14"/>
    <col min="16048" max="16048" width="13.140625" style="14" bestFit="1" customWidth="1"/>
    <col min="16049" max="16049" width="15.140625" style="14" bestFit="1" customWidth="1"/>
    <col min="16050" max="16051" width="14.5703125" style="14" bestFit="1" customWidth="1"/>
    <col min="16052" max="16052" width="14.140625" style="14" bestFit="1" customWidth="1"/>
    <col min="16053" max="16053" width="17" style="14" bestFit="1" customWidth="1"/>
    <col min="16054" max="16054" width="14.140625" style="14" bestFit="1" customWidth="1"/>
    <col min="16055" max="16055" width="11.140625" style="14" bestFit="1" customWidth="1"/>
    <col min="16056" max="16056" width="17" style="14" bestFit="1" customWidth="1"/>
    <col min="16057" max="16057" width="14.5703125" style="14" bestFit="1" customWidth="1"/>
    <col min="16058" max="16058" width="11.140625" style="14" bestFit="1" customWidth="1"/>
    <col min="16059" max="16059" width="9" style="14"/>
    <col min="16060" max="16060" width="11.140625" style="14" bestFit="1" customWidth="1"/>
    <col min="16061" max="16061" width="14.5703125" style="14" bestFit="1" customWidth="1"/>
    <col min="16062" max="16062" width="11.140625" style="14" bestFit="1" customWidth="1"/>
    <col min="16063" max="16063" width="9" style="14"/>
    <col min="16064" max="16064" width="13.140625" style="14" bestFit="1" customWidth="1"/>
    <col min="16065" max="16065" width="15.140625" style="14" bestFit="1" customWidth="1"/>
    <col min="16066" max="16067" width="14.5703125" style="14" bestFit="1" customWidth="1"/>
    <col min="16068" max="16068" width="14.140625" style="14" bestFit="1" customWidth="1"/>
    <col min="16069" max="16069" width="17" style="14" bestFit="1" customWidth="1"/>
    <col min="16070" max="16070" width="14.140625" style="14" bestFit="1" customWidth="1"/>
    <col min="16071" max="16071" width="11.140625" style="14" bestFit="1" customWidth="1"/>
    <col min="16072" max="16072" width="17" style="14" bestFit="1" customWidth="1"/>
    <col min="16073" max="16073" width="14.5703125" style="14" bestFit="1" customWidth="1"/>
    <col min="16074" max="16074" width="11.140625" style="14" bestFit="1" customWidth="1"/>
    <col min="16075" max="16075" width="9" style="14"/>
    <col min="16076" max="16076" width="11.140625" style="14" bestFit="1" customWidth="1"/>
    <col min="16077" max="16077" width="14.5703125" style="14" bestFit="1" customWidth="1"/>
    <col min="16078" max="16078" width="11.140625" style="14" bestFit="1" customWidth="1"/>
    <col min="16079" max="16079" width="9" style="14"/>
    <col min="16080" max="16080" width="13.140625" style="14" bestFit="1" customWidth="1"/>
    <col min="16081" max="16081" width="15.140625" style="14" bestFit="1" customWidth="1"/>
    <col min="16082" max="16083" width="14.5703125" style="14" bestFit="1" customWidth="1"/>
    <col min="16084" max="16084" width="14.140625" style="14" bestFit="1" customWidth="1"/>
    <col min="16085" max="16085" width="17" style="14" bestFit="1" customWidth="1"/>
    <col min="16086" max="16086" width="14.140625" style="14" bestFit="1" customWidth="1"/>
    <col min="16087" max="16087" width="11.140625" style="14" bestFit="1" customWidth="1"/>
    <col min="16088" max="16088" width="17" style="14" bestFit="1" customWidth="1"/>
    <col min="16089" max="16089" width="14.5703125" style="14" bestFit="1" customWidth="1"/>
    <col min="16090" max="16090" width="11.140625" style="14" bestFit="1" customWidth="1"/>
    <col min="16091" max="16091" width="9" style="14"/>
    <col min="16092" max="16092" width="11.140625" style="14" bestFit="1" customWidth="1"/>
    <col min="16093" max="16093" width="14.5703125" style="14" bestFit="1" customWidth="1"/>
    <col min="16094" max="16094" width="11.140625" style="14" bestFit="1" customWidth="1"/>
    <col min="16095" max="16095" width="9" style="14"/>
    <col min="16096" max="16096" width="13.140625" style="14" bestFit="1" customWidth="1"/>
    <col min="16097" max="16097" width="15.140625" style="14" bestFit="1" customWidth="1"/>
    <col min="16098" max="16099" width="14.5703125" style="14" bestFit="1" customWidth="1"/>
    <col min="16100" max="16100" width="14.140625" style="14" bestFit="1" customWidth="1"/>
    <col min="16101" max="16101" width="17" style="14" bestFit="1" customWidth="1"/>
    <col min="16102" max="16102" width="14.140625" style="14" bestFit="1" customWidth="1"/>
    <col min="16103" max="16103" width="11.140625" style="14" bestFit="1" customWidth="1"/>
    <col min="16104" max="16104" width="17" style="14" bestFit="1" customWidth="1"/>
    <col min="16105" max="16105" width="14.5703125" style="14" bestFit="1" customWidth="1"/>
    <col min="16106" max="16106" width="11.140625" style="14" bestFit="1" customWidth="1"/>
    <col min="16107" max="16107" width="9" style="14"/>
    <col min="16108" max="16108" width="11.140625" style="14" bestFit="1" customWidth="1"/>
    <col min="16109" max="16109" width="14.5703125" style="14" bestFit="1" customWidth="1"/>
    <col min="16110" max="16110" width="11.140625" style="14" bestFit="1" customWidth="1"/>
    <col min="16111" max="16111" width="9" style="14"/>
    <col min="16112" max="16112" width="13.140625" style="14" bestFit="1" customWidth="1"/>
    <col min="16113" max="16113" width="15.140625" style="14" bestFit="1" customWidth="1"/>
    <col min="16114" max="16115" width="14.5703125" style="14" bestFit="1" customWidth="1"/>
    <col min="16116" max="16116" width="14.140625" style="14" bestFit="1" customWidth="1"/>
    <col min="16117" max="16117" width="17" style="14" bestFit="1" customWidth="1"/>
    <col min="16118" max="16118" width="14.140625" style="14" bestFit="1" customWidth="1"/>
    <col min="16119" max="16119" width="11.140625" style="14" bestFit="1" customWidth="1"/>
    <col min="16120" max="16120" width="17" style="14" bestFit="1" customWidth="1"/>
    <col min="16121" max="16121" width="14.5703125" style="14" bestFit="1" customWidth="1"/>
    <col min="16122" max="16122" width="11.140625" style="14" bestFit="1" customWidth="1"/>
    <col min="16123" max="16123" width="9" style="14"/>
    <col min="16124" max="16124" width="9.140625" style="14" customWidth="1"/>
    <col min="16125" max="16125" width="0" style="14" hidden="1" customWidth="1"/>
    <col min="16126" max="16127" width="10.42578125" style="14" bestFit="1" customWidth="1"/>
    <col min="16128" max="16128" width="8.42578125" style="14" bestFit="1" customWidth="1"/>
    <col min="16129" max="16129" width="14.5703125" style="14" customWidth="1"/>
    <col min="16130" max="16130" width="14.140625" style="14" bestFit="1" customWidth="1"/>
    <col min="16131" max="16131" width="10.5703125" style="14" customWidth="1"/>
    <col min="16132" max="16132" width="11.85546875" style="14" customWidth="1"/>
    <col min="16133" max="16133" width="15.42578125" style="14" bestFit="1" customWidth="1"/>
    <col min="16134" max="16134" width="15.140625" style="14" bestFit="1" customWidth="1"/>
    <col min="16135" max="16135" width="11.42578125" style="14" bestFit="1" customWidth="1"/>
    <col min="16136" max="16136" width="9.42578125" style="14" bestFit="1" customWidth="1"/>
    <col min="16137" max="16137" width="13.5703125" style="14" customWidth="1"/>
    <col min="16138" max="16139" width="8.42578125" style="14" bestFit="1" customWidth="1"/>
    <col min="16140" max="16140" width="10.42578125" style="14" bestFit="1" customWidth="1"/>
    <col min="16141" max="16141" width="14.140625" style="14" customWidth="1"/>
    <col min="16142" max="16142" width="9" style="14"/>
    <col min="16143" max="16143" width="14.140625" style="14" bestFit="1" customWidth="1"/>
    <col min="16144" max="16203" width="9" style="14"/>
    <col min="16204" max="16204" width="11.140625" style="14" bestFit="1" customWidth="1"/>
    <col min="16205" max="16205" width="14.5703125" style="14" bestFit="1" customWidth="1"/>
    <col min="16206" max="16206" width="11.140625" style="14" bestFit="1" customWidth="1"/>
    <col min="16207" max="16207" width="9" style="14"/>
    <col min="16208" max="16208" width="13.140625" style="14" bestFit="1" customWidth="1"/>
    <col min="16209" max="16209" width="15.140625" style="14" bestFit="1" customWidth="1"/>
    <col min="16210" max="16211" width="14.5703125" style="14" bestFit="1" customWidth="1"/>
    <col min="16212" max="16212" width="14.140625" style="14" bestFit="1" customWidth="1"/>
    <col min="16213" max="16213" width="17" style="14" bestFit="1" customWidth="1"/>
    <col min="16214" max="16214" width="14.140625" style="14" bestFit="1" customWidth="1"/>
    <col min="16215" max="16215" width="11.140625" style="14" bestFit="1" customWidth="1"/>
    <col min="16216" max="16216" width="17" style="14" bestFit="1" customWidth="1"/>
    <col min="16217" max="16217" width="14.5703125" style="14" bestFit="1" customWidth="1"/>
    <col min="16218" max="16218" width="11.140625" style="14" bestFit="1" customWidth="1"/>
    <col min="16219" max="16219" width="9" style="14"/>
    <col min="16220" max="16220" width="11.140625" style="14" bestFit="1" customWidth="1"/>
    <col min="16221" max="16221" width="14.5703125" style="14" bestFit="1" customWidth="1"/>
    <col min="16222" max="16222" width="11.140625" style="14" bestFit="1" customWidth="1"/>
    <col min="16223" max="16223" width="9" style="14"/>
    <col min="16224" max="16224" width="13.140625" style="14" bestFit="1" customWidth="1"/>
    <col min="16225" max="16225" width="15.140625" style="14" bestFit="1" customWidth="1"/>
    <col min="16226" max="16227" width="14.5703125" style="14" bestFit="1" customWidth="1"/>
    <col min="16228" max="16228" width="14.140625" style="14" bestFit="1" customWidth="1"/>
    <col min="16229" max="16229" width="17" style="14" bestFit="1" customWidth="1"/>
    <col min="16230" max="16230" width="14.140625" style="14" bestFit="1" customWidth="1"/>
    <col min="16231" max="16231" width="11.140625" style="14" bestFit="1" customWidth="1"/>
    <col min="16232" max="16232" width="17" style="14" bestFit="1" customWidth="1"/>
    <col min="16233" max="16233" width="14.5703125" style="14" bestFit="1" customWidth="1"/>
    <col min="16234" max="16234" width="11.140625" style="14" bestFit="1" customWidth="1"/>
    <col min="16235" max="16235" width="9" style="14"/>
    <col min="16236" max="16236" width="11.140625" style="14" bestFit="1" customWidth="1"/>
    <col min="16237" max="16237" width="14.5703125" style="14" bestFit="1" customWidth="1"/>
    <col min="16238" max="16238" width="11.140625" style="14" bestFit="1" customWidth="1"/>
    <col min="16239" max="16239" width="9" style="14"/>
    <col min="16240" max="16240" width="13.140625" style="14" bestFit="1" customWidth="1"/>
    <col min="16241" max="16241" width="15.140625" style="14" bestFit="1" customWidth="1"/>
    <col min="16242" max="16243" width="14.5703125" style="14" bestFit="1" customWidth="1"/>
    <col min="16244" max="16244" width="14.140625" style="14" bestFit="1" customWidth="1"/>
    <col min="16245" max="16245" width="17" style="14" bestFit="1" customWidth="1"/>
    <col min="16246" max="16246" width="14.140625" style="14" bestFit="1" customWidth="1"/>
    <col min="16247" max="16247" width="11.140625" style="14" bestFit="1" customWidth="1"/>
    <col min="16248" max="16248" width="17" style="14" bestFit="1" customWidth="1"/>
    <col min="16249" max="16249" width="14.5703125" style="14" bestFit="1" customWidth="1"/>
    <col min="16250" max="16250" width="11.140625" style="14" bestFit="1" customWidth="1"/>
    <col min="16251" max="16251" width="9" style="14"/>
    <col min="16252" max="16252" width="11.140625" style="14" bestFit="1" customWidth="1"/>
    <col min="16253" max="16253" width="14.5703125" style="14" bestFit="1" customWidth="1"/>
    <col min="16254" max="16254" width="11.140625" style="14" bestFit="1" customWidth="1"/>
    <col min="16255" max="16255" width="9" style="14"/>
    <col min="16256" max="16256" width="13.140625" style="14" bestFit="1" customWidth="1"/>
    <col min="16257" max="16257" width="15.140625" style="14" bestFit="1" customWidth="1"/>
    <col min="16258" max="16259" width="14.5703125" style="14" bestFit="1" customWidth="1"/>
    <col min="16260" max="16260" width="14.140625" style="14" bestFit="1" customWidth="1"/>
    <col min="16261" max="16261" width="17" style="14" bestFit="1" customWidth="1"/>
    <col min="16262" max="16262" width="14.140625" style="14" bestFit="1" customWidth="1"/>
    <col min="16263" max="16263" width="11.140625" style="14" bestFit="1" customWidth="1"/>
    <col min="16264" max="16264" width="17" style="14" bestFit="1" customWidth="1"/>
    <col min="16265" max="16265" width="14.5703125" style="14" bestFit="1" customWidth="1"/>
    <col min="16266" max="16266" width="11.140625" style="14" bestFit="1" customWidth="1"/>
    <col min="16267" max="16267" width="9" style="14"/>
    <col min="16268" max="16268" width="11.140625" style="14" bestFit="1" customWidth="1"/>
    <col min="16269" max="16269" width="14.5703125" style="14" bestFit="1" customWidth="1"/>
    <col min="16270" max="16270" width="11.140625" style="14" bestFit="1" customWidth="1"/>
    <col min="16271" max="16271" width="9" style="14"/>
    <col min="16272" max="16272" width="13.140625" style="14" bestFit="1" customWidth="1"/>
    <col min="16273" max="16273" width="15.140625" style="14" bestFit="1" customWidth="1"/>
    <col min="16274" max="16275" width="14.5703125" style="14" bestFit="1" customWidth="1"/>
    <col min="16276" max="16276" width="14.140625" style="14" bestFit="1" customWidth="1"/>
    <col min="16277" max="16277" width="17" style="14" bestFit="1" customWidth="1"/>
    <col min="16278" max="16278" width="14.140625" style="14" bestFit="1" customWidth="1"/>
    <col min="16279" max="16279" width="11.140625" style="14" bestFit="1" customWidth="1"/>
    <col min="16280" max="16280" width="17" style="14" bestFit="1" customWidth="1"/>
    <col min="16281" max="16281" width="14.5703125" style="14" bestFit="1" customWidth="1"/>
    <col min="16282" max="16282" width="11.140625" style="14" bestFit="1" customWidth="1"/>
    <col min="16283" max="16283" width="9" style="14"/>
    <col min="16284" max="16284" width="11.140625" style="14" bestFit="1" customWidth="1"/>
    <col min="16285" max="16285" width="14.5703125" style="14" bestFit="1" customWidth="1"/>
    <col min="16286" max="16286" width="11.140625" style="14" bestFit="1" customWidth="1"/>
    <col min="16287" max="16287" width="9" style="14"/>
    <col min="16288" max="16288" width="13.140625" style="14" bestFit="1" customWidth="1"/>
    <col min="16289" max="16289" width="15.140625" style="14" bestFit="1" customWidth="1"/>
    <col min="16290" max="16291" width="14.5703125" style="14" bestFit="1" customWidth="1"/>
    <col min="16292" max="16292" width="14.140625" style="14" bestFit="1" customWidth="1"/>
    <col min="16293" max="16293" width="17" style="14" bestFit="1" customWidth="1"/>
    <col min="16294" max="16294" width="14.140625" style="14" bestFit="1" customWidth="1"/>
    <col min="16295" max="16295" width="11.140625" style="14" bestFit="1" customWidth="1"/>
    <col min="16296" max="16296" width="17" style="14" bestFit="1" customWidth="1"/>
    <col min="16297" max="16297" width="14.5703125" style="14" bestFit="1" customWidth="1"/>
    <col min="16298" max="16298" width="11.140625" style="14" bestFit="1" customWidth="1"/>
    <col min="16299" max="16299" width="9" style="14"/>
    <col min="16300" max="16300" width="11.140625" style="14" bestFit="1" customWidth="1"/>
    <col min="16301" max="16301" width="14.5703125" style="14" bestFit="1" customWidth="1"/>
    <col min="16302" max="16302" width="11.140625" style="14" bestFit="1" customWidth="1"/>
    <col min="16303" max="16303" width="9" style="14"/>
    <col min="16304" max="16304" width="13.140625" style="14" bestFit="1" customWidth="1"/>
    <col min="16305" max="16305" width="15.140625" style="14" bestFit="1" customWidth="1"/>
    <col min="16306" max="16307" width="14.5703125" style="14" bestFit="1" customWidth="1"/>
    <col min="16308" max="16308" width="14.140625" style="14" bestFit="1" customWidth="1"/>
    <col min="16309" max="16309" width="17" style="14" bestFit="1" customWidth="1"/>
    <col min="16310" max="16310" width="14.140625" style="14" bestFit="1" customWidth="1"/>
    <col min="16311" max="16311" width="11.140625" style="14" bestFit="1" customWidth="1"/>
    <col min="16312" max="16312" width="17" style="14" bestFit="1" customWidth="1"/>
    <col min="16313" max="16313" width="14.5703125" style="14" bestFit="1" customWidth="1"/>
    <col min="16314" max="16314" width="11.140625" style="14" bestFit="1" customWidth="1"/>
    <col min="16315" max="16315" width="9" style="14"/>
    <col min="16316" max="16316" width="11.140625" style="14" bestFit="1" customWidth="1"/>
    <col min="16317" max="16317" width="14.5703125" style="14" bestFit="1" customWidth="1"/>
    <col min="16318" max="16318" width="11.140625" style="14" bestFit="1" customWidth="1"/>
    <col min="16319" max="16319" width="9" style="14"/>
    <col min="16320" max="16320" width="13.140625" style="14" bestFit="1" customWidth="1"/>
    <col min="16321" max="16321" width="15.140625" style="14" bestFit="1" customWidth="1"/>
    <col min="16322" max="16323" width="14.5703125" style="14" bestFit="1" customWidth="1"/>
    <col min="16324" max="16324" width="14.140625" style="14" bestFit="1" customWidth="1"/>
    <col min="16325" max="16325" width="17" style="14" bestFit="1" customWidth="1"/>
    <col min="16326" max="16326" width="14.140625" style="14" bestFit="1" customWidth="1"/>
    <col min="16327" max="16327" width="11.140625" style="14" bestFit="1" customWidth="1"/>
    <col min="16328" max="16328" width="17" style="14" bestFit="1" customWidth="1"/>
    <col min="16329" max="16329" width="14.5703125" style="14" bestFit="1" customWidth="1"/>
    <col min="16330" max="16330" width="11.140625" style="14" bestFit="1" customWidth="1"/>
    <col min="16331" max="16331" width="9" style="14"/>
    <col min="16332" max="16332" width="11.140625" style="14" bestFit="1" customWidth="1"/>
    <col min="16333" max="16333" width="14.5703125" style="14" bestFit="1" customWidth="1"/>
    <col min="16334" max="16334" width="11.140625" style="14" bestFit="1" customWidth="1"/>
    <col min="16335" max="16335" width="9" style="14"/>
    <col min="16336" max="16336" width="13.140625" style="14" bestFit="1" customWidth="1"/>
    <col min="16337" max="16337" width="15.140625" style="14" bestFit="1" customWidth="1"/>
    <col min="16338" max="16339" width="14.5703125" style="14" bestFit="1" customWidth="1"/>
    <col min="16340" max="16340" width="14.140625" style="14" bestFit="1" customWidth="1"/>
    <col min="16341" max="16341" width="17" style="14" bestFit="1" customWidth="1"/>
    <col min="16342" max="16342" width="14.140625" style="14" bestFit="1" customWidth="1"/>
    <col min="16343" max="16343" width="11.140625" style="14" bestFit="1" customWidth="1"/>
    <col min="16344" max="16344" width="17" style="14" bestFit="1" customWidth="1"/>
    <col min="16345" max="16345" width="14.5703125" style="14" bestFit="1" customWidth="1"/>
    <col min="16346" max="16346" width="11.140625" style="14" bestFit="1" customWidth="1"/>
    <col min="16347" max="16347" width="9" style="14"/>
    <col min="16348" max="16348" width="11.140625" style="14" bestFit="1" customWidth="1"/>
    <col min="16349" max="16349" width="14.5703125" style="14" bestFit="1" customWidth="1"/>
    <col min="16350" max="16350" width="11.140625" style="14" bestFit="1" customWidth="1"/>
    <col min="16351" max="16351" width="9" style="14"/>
    <col min="16352" max="16352" width="13.140625" style="14" bestFit="1" customWidth="1"/>
    <col min="16353" max="16353" width="15.140625" style="14" bestFit="1" customWidth="1"/>
    <col min="16354" max="16355" width="14.5703125" style="14" bestFit="1" customWidth="1"/>
    <col min="16356" max="16356" width="14.140625" style="14" bestFit="1" customWidth="1"/>
    <col min="16357" max="16357" width="17" style="14" bestFit="1" customWidth="1"/>
    <col min="16358" max="16358" width="14.140625" style="14" bestFit="1" customWidth="1"/>
    <col min="16359" max="16359" width="11.140625" style="14" bestFit="1" customWidth="1"/>
    <col min="16360" max="16360" width="17" style="14" bestFit="1" customWidth="1"/>
    <col min="16361" max="16361" width="14.5703125" style="14" bestFit="1" customWidth="1"/>
    <col min="16362" max="16362" width="11.140625" style="14" bestFit="1" customWidth="1"/>
    <col min="16363" max="16363" width="9" style="14"/>
    <col min="16364" max="16364" width="11.140625" style="14" bestFit="1" customWidth="1"/>
    <col min="16365" max="16365" width="14.5703125" style="14" bestFit="1" customWidth="1"/>
    <col min="16366" max="16366" width="11.140625" style="14" bestFit="1" customWidth="1"/>
    <col min="16367" max="16367" width="9" style="14"/>
    <col min="16368" max="16368" width="13.140625" style="14" bestFit="1" customWidth="1"/>
    <col min="16369" max="16369" width="15.140625" style="14" bestFit="1" customWidth="1"/>
    <col min="16370" max="16371" width="14.5703125" style="14" bestFit="1" customWidth="1"/>
    <col min="16372" max="16372" width="14.140625" style="14" bestFit="1" customWidth="1"/>
    <col min="16373" max="16373" width="17" style="14" bestFit="1" customWidth="1"/>
    <col min="16374" max="16374" width="14.140625" style="14" bestFit="1" customWidth="1"/>
    <col min="16375" max="16375" width="11.140625" style="14" bestFit="1" customWidth="1"/>
    <col min="16376" max="16376" width="17" style="14" bestFit="1" customWidth="1"/>
    <col min="16377" max="16377" width="14.5703125" style="14" bestFit="1" customWidth="1"/>
    <col min="16378" max="16378" width="11.140625" style="14" bestFit="1" customWidth="1"/>
    <col min="16379" max="16384" width="9" style="14"/>
  </cols>
  <sheetData>
    <row r="1" spans="1:17" ht="45" customHeight="1">
      <c r="A1" s="78" t="s">
        <v>584</v>
      </c>
      <c r="O1" s="81"/>
      <c r="P1" s="82"/>
      <c r="Q1" s="83"/>
    </row>
    <row r="2" spans="1:17" ht="20.25" customHeight="1">
      <c r="A2" s="3" t="s">
        <v>28</v>
      </c>
      <c r="B2" s="84"/>
      <c r="C2" s="84"/>
      <c r="D2" s="84"/>
      <c r="E2" s="84"/>
      <c r="F2" s="84"/>
      <c r="G2" s="84"/>
      <c r="H2" s="85"/>
      <c r="I2" s="85"/>
      <c r="J2" s="85"/>
      <c r="K2" s="84"/>
      <c r="L2" s="84"/>
      <c r="M2" s="84"/>
      <c r="N2" s="84"/>
      <c r="O2" s="84"/>
      <c r="P2" s="84"/>
      <c r="Q2" s="86"/>
    </row>
    <row r="3" spans="1:17" ht="20.25" customHeight="1">
      <c r="A3" s="3" t="s">
        <v>132</v>
      </c>
      <c r="O3" s="81"/>
      <c r="P3" s="82"/>
    </row>
    <row r="4" spans="1:17" ht="20.25" customHeight="1">
      <c r="A4" s="3" t="s">
        <v>609</v>
      </c>
      <c r="O4" s="81"/>
      <c r="P4" s="82"/>
    </row>
    <row r="5" spans="1:17" ht="20.25" customHeight="1">
      <c r="A5" s="147"/>
      <c r="B5" s="123" t="s">
        <v>40</v>
      </c>
      <c r="C5" s="124"/>
      <c r="D5" s="124"/>
      <c r="E5" s="125"/>
      <c r="F5" s="124"/>
      <c r="G5" s="124"/>
      <c r="H5" s="124"/>
      <c r="I5" s="124"/>
      <c r="J5" s="126"/>
      <c r="K5" s="146" t="s">
        <v>41</v>
      </c>
      <c r="L5" s="124"/>
      <c r="M5" s="124"/>
      <c r="N5" s="124"/>
      <c r="O5" s="124"/>
      <c r="P5" s="124"/>
      <c r="Q5" s="126"/>
    </row>
    <row r="6" spans="1:17" ht="20.25" customHeight="1">
      <c r="A6" s="144"/>
      <c r="B6" s="72"/>
      <c r="C6" s="70" t="s">
        <v>42</v>
      </c>
      <c r="D6" s="71"/>
      <c r="E6" s="120"/>
      <c r="F6" s="72" t="s">
        <v>43</v>
      </c>
      <c r="G6" s="73"/>
      <c r="H6" s="71"/>
      <c r="I6" s="72" t="s">
        <v>43</v>
      </c>
      <c r="J6" s="72"/>
      <c r="K6" s="71"/>
      <c r="L6" s="73" t="s">
        <v>42</v>
      </c>
      <c r="M6" s="70"/>
      <c r="N6" s="70"/>
      <c r="O6" s="70"/>
      <c r="P6" s="71"/>
      <c r="Q6" s="72"/>
    </row>
    <row r="7" spans="1:17" s="98" customFormat="1" ht="78.75">
      <c r="A7" s="227" t="s">
        <v>77</v>
      </c>
      <c r="B7" s="65" t="s">
        <v>133</v>
      </c>
      <c r="C7" s="66" t="s">
        <v>134</v>
      </c>
      <c r="D7" s="67" t="s">
        <v>135</v>
      </c>
      <c r="E7" s="97" t="s">
        <v>57</v>
      </c>
      <c r="F7" s="65" t="s">
        <v>44</v>
      </c>
      <c r="G7" s="68" t="s">
        <v>146</v>
      </c>
      <c r="H7" s="67" t="s">
        <v>136</v>
      </c>
      <c r="I7" s="65" t="s">
        <v>137</v>
      </c>
      <c r="J7" s="65" t="s">
        <v>138</v>
      </c>
      <c r="K7" s="67" t="s">
        <v>139</v>
      </c>
      <c r="L7" s="68" t="s">
        <v>140</v>
      </c>
      <c r="M7" s="66" t="s">
        <v>615</v>
      </c>
      <c r="N7" s="66" t="s">
        <v>141</v>
      </c>
      <c r="O7" s="66" t="s">
        <v>142</v>
      </c>
      <c r="P7" s="67" t="s">
        <v>143</v>
      </c>
      <c r="Q7" s="68" t="s">
        <v>144</v>
      </c>
    </row>
    <row r="8" spans="1:17" ht="20.25" customHeight="1">
      <c r="A8" s="221">
        <v>1995</v>
      </c>
      <c r="B8" s="222">
        <v>822726</v>
      </c>
      <c r="C8" s="222">
        <v>49249</v>
      </c>
      <c r="D8" s="222">
        <v>11232</v>
      </c>
      <c r="E8" s="213">
        <f>+B8-C8-D8+F8-J8</f>
        <v>4278</v>
      </c>
      <c r="F8" s="222">
        <v>19457</v>
      </c>
      <c r="G8" s="212">
        <f>F8-D8</f>
        <v>8225</v>
      </c>
      <c r="H8" s="213" t="s">
        <v>583</v>
      </c>
      <c r="I8" s="213">
        <v>0</v>
      </c>
      <c r="J8" s="223">
        <v>777424</v>
      </c>
      <c r="K8" s="222">
        <v>778874</v>
      </c>
      <c r="L8" s="222">
        <v>3311</v>
      </c>
      <c r="M8" s="212">
        <f>SUM('Quarter (GWh)'!M22:M25)</f>
        <v>0</v>
      </c>
      <c r="N8" s="212">
        <f>SUM('Quarter (GWh)'!N22:N25)</f>
        <v>0</v>
      </c>
      <c r="O8" s="222">
        <v>-9927</v>
      </c>
      <c r="P8" s="213">
        <f t="shared" ref="P8:P13" si="0">+K8-L8-O8-Q8</f>
        <v>7535</v>
      </c>
      <c r="Q8" s="222">
        <v>777955</v>
      </c>
    </row>
    <row r="9" spans="1:17" ht="20.25" customHeight="1">
      <c r="A9" s="224">
        <v>1996</v>
      </c>
      <c r="B9" s="222">
        <v>978453</v>
      </c>
      <c r="C9" s="222">
        <v>55871</v>
      </c>
      <c r="D9" s="222">
        <v>15203</v>
      </c>
      <c r="E9" s="213">
        <f>+B9-C9-D9+F9-J9</f>
        <v>4854</v>
      </c>
      <c r="F9" s="222">
        <v>19804</v>
      </c>
      <c r="G9" s="212">
        <f t="shared" ref="G9:G19" si="1">F9-D9</f>
        <v>4601</v>
      </c>
      <c r="H9" s="213">
        <f>SUM('Quarter (GWh)'!H8:H11)</f>
        <v>922329</v>
      </c>
      <c r="I9" s="213">
        <v>0</v>
      </c>
      <c r="J9" s="223">
        <v>922329</v>
      </c>
      <c r="K9" s="222">
        <v>923798</v>
      </c>
      <c r="L9" s="222">
        <v>4576</v>
      </c>
      <c r="M9" s="212">
        <f>SUM('Quarter (GWh)'!M23:M26)</f>
        <v>0</v>
      </c>
      <c r="N9" s="212">
        <f>SUM('Quarter (GWh)'!N23:N26)</f>
        <v>0</v>
      </c>
      <c r="O9" s="213">
        <v>3632</v>
      </c>
      <c r="P9" s="213">
        <f t="shared" si="0"/>
        <v>10519</v>
      </c>
      <c r="Q9" s="222">
        <v>905071</v>
      </c>
    </row>
    <row r="10" spans="1:17" ht="20.25" customHeight="1">
      <c r="A10" s="224">
        <v>1997</v>
      </c>
      <c r="B10" s="222">
        <v>998343</v>
      </c>
      <c r="C10" s="222">
        <v>58281</v>
      </c>
      <c r="D10" s="222">
        <v>21666</v>
      </c>
      <c r="E10" s="213">
        <f>+B10-C10-D10+F10-J10</f>
        <v>4668</v>
      </c>
      <c r="F10" s="222">
        <v>14062</v>
      </c>
      <c r="G10" s="212">
        <f t="shared" si="1"/>
        <v>-7604</v>
      </c>
      <c r="H10" s="222">
        <v>927790</v>
      </c>
      <c r="I10" s="222">
        <v>0</v>
      </c>
      <c r="J10" s="223">
        <v>927790</v>
      </c>
      <c r="K10" s="222">
        <v>928871</v>
      </c>
      <c r="L10" s="222">
        <v>4066</v>
      </c>
      <c r="M10" s="212">
        <f>SUM('Quarter (GWh)'!M24:M27)</f>
        <v>0</v>
      </c>
      <c r="N10" s="212">
        <f>SUM('Quarter (GWh)'!N24:N27)</f>
        <v>0</v>
      </c>
      <c r="O10" s="213">
        <v>6339</v>
      </c>
      <c r="P10" s="213">
        <f t="shared" si="0"/>
        <v>6668</v>
      </c>
      <c r="Q10" s="222">
        <v>911798</v>
      </c>
    </row>
    <row r="11" spans="1:17" ht="20.25" customHeight="1">
      <c r="A11" s="224">
        <v>1998</v>
      </c>
      <c r="B11" s="225">
        <v>1048385</v>
      </c>
      <c r="C11" s="225">
        <v>65500</v>
      </c>
      <c r="D11" s="225">
        <v>31604</v>
      </c>
      <c r="E11" s="213">
        <f>+B11-C11-D11+F11-J11</f>
        <v>5787</v>
      </c>
      <c r="F11" s="225">
        <v>10582</v>
      </c>
      <c r="G11" s="212">
        <f t="shared" si="1"/>
        <v>-21022</v>
      </c>
      <c r="H11" s="225">
        <v>956076</v>
      </c>
      <c r="I11" s="225">
        <v>0</v>
      </c>
      <c r="J11" s="226">
        <v>956076</v>
      </c>
      <c r="K11" s="225">
        <v>955342</v>
      </c>
      <c r="L11" s="225">
        <v>4337</v>
      </c>
      <c r="M11" s="212">
        <f>SUM('Quarter (GWh)'!M25:M28)</f>
        <v>0</v>
      </c>
      <c r="N11" s="212">
        <v>0</v>
      </c>
      <c r="O11" s="213">
        <v>2095</v>
      </c>
      <c r="P11" s="213">
        <f t="shared" si="0"/>
        <v>509</v>
      </c>
      <c r="Q11" s="225">
        <v>948401</v>
      </c>
    </row>
    <row r="12" spans="1:17" ht="20.25" customHeight="1">
      <c r="A12" s="224">
        <v>1999</v>
      </c>
      <c r="B12" s="212">
        <f>SUM('Quarter (GWh)'!B20:B23)</f>
        <v>1152149</v>
      </c>
      <c r="C12" s="222">
        <v>64634</v>
      </c>
      <c r="D12" s="222">
        <v>84433</v>
      </c>
      <c r="E12" s="213">
        <f>+B12-C12-D12+F12-J12</f>
        <v>4787</v>
      </c>
      <c r="F12" s="212">
        <v>12862</v>
      </c>
      <c r="G12" s="212">
        <f t="shared" si="1"/>
        <v>-71571</v>
      </c>
      <c r="H12" s="212">
        <v>1011157</v>
      </c>
      <c r="I12" s="212">
        <v>0</v>
      </c>
      <c r="J12" s="223">
        <v>1011157</v>
      </c>
      <c r="K12" s="212">
        <f>SUM('Quarter (GWh)'!K20:K23)</f>
        <v>1011284</v>
      </c>
      <c r="L12" s="212">
        <f>SUM('Quarter (GWh)'!L20:L23)</f>
        <v>5626</v>
      </c>
      <c r="M12" s="212">
        <f>SUM('Quarter (GWh)'!M26:M29)</f>
        <v>0</v>
      </c>
      <c r="N12" s="212">
        <v>0</v>
      </c>
      <c r="O12" s="212">
        <f>SUM('Quarter (GWh)'!O20:O23)</f>
        <v>-6945</v>
      </c>
      <c r="P12" s="213">
        <f t="shared" si="0"/>
        <v>633</v>
      </c>
      <c r="Q12" s="212">
        <f>SUM('Quarter (GWh)'!Q20:Q23)</f>
        <v>1011970</v>
      </c>
    </row>
    <row r="13" spans="1:17" ht="20.25" customHeight="1">
      <c r="A13" s="224">
        <v>2000</v>
      </c>
      <c r="B13" s="212">
        <f>'Quarter (GWh)'!B24+'Quarter (GWh)'!B25+'Quarter (GWh)'!B26+'Quarter (GWh)'!B27</f>
        <v>1260168</v>
      </c>
      <c r="C13" s="212">
        <f>'Quarter (GWh)'!C24+'Quarter (GWh)'!C25+'Quarter (GWh)'!C26+'Quarter (GWh)'!C27</f>
        <v>65555</v>
      </c>
      <c r="D13" s="212">
        <f>'Quarter (GWh)'!D24+'Quarter (GWh)'!D25+'Quarter (GWh)'!D26+'Quarter (GWh)'!D27</f>
        <v>146343</v>
      </c>
      <c r="E13" s="212">
        <f>'Quarter (GWh)'!E24+'Quarter (GWh)'!E25+'Quarter (GWh)'!E26+'Quarter (GWh)'!E27</f>
        <v>10442</v>
      </c>
      <c r="F13" s="212">
        <f>'Quarter (GWh)'!F24+'Quarter (GWh)'!F25+'Quarter (GWh)'!F26+'Quarter (GWh)'!F27</f>
        <v>26032</v>
      </c>
      <c r="G13" s="212">
        <f t="shared" si="1"/>
        <v>-120311</v>
      </c>
      <c r="H13" s="212">
        <f>'Quarter (GWh)'!H24+'Quarter (GWh)'!H25+'Quarter (GWh)'!H26+'Quarter (GWh)'!H27</f>
        <v>1063858</v>
      </c>
      <c r="I13" s="212">
        <f>'Quarter (GWh)'!I24+'Quarter (GWh)'!I25+'Quarter (GWh)'!I26+'Quarter (GWh)'!I27</f>
        <v>0</v>
      </c>
      <c r="J13" s="214">
        <f>'Quarter (GWh)'!J24+'Quarter (GWh)'!J25+'Quarter (GWh)'!J26+'Quarter (GWh)'!J27</f>
        <v>1063858</v>
      </c>
      <c r="K13" s="212">
        <v>1063607</v>
      </c>
      <c r="L13" s="212">
        <f>SUM('Quarter (GWh)'!L24:L27)</f>
        <v>6701</v>
      </c>
      <c r="M13" s="212">
        <f>SUM('Quarter (GWh)'!M27:M30)</f>
        <v>0</v>
      </c>
      <c r="N13" s="212">
        <v>0</v>
      </c>
      <c r="O13" s="213">
        <v>10907</v>
      </c>
      <c r="P13" s="213">
        <f t="shared" si="0"/>
        <v>2088</v>
      </c>
      <c r="Q13" s="212">
        <v>1043911</v>
      </c>
    </row>
    <row r="14" spans="1:17" ht="20.25" customHeight="1">
      <c r="A14" s="224">
        <v>2001</v>
      </c>
      <c r="B14" s="212">
        <f>SUM('Quarter (GWh)'!B28:B31)</f>
        <v>1230533</v>
      </c>
      <c r="C14" s="212">
        <f>SUM('Quarter (GWh)'!C28:C31)</f>
        <v>78457</v>
      </c>
      <c r="D14" s="212">
        <f>SUM('Quarter (GWh)'!D28:D31)</f>
        <v>138330</v>
      </c>
      <c r="E14" s="213">
        <v>0</v>
      </c>
      <c r="F14" s="212">
        <f>SUM('Quarter (GWh)'!F28:F31)</f>
        <v>30464</v>
      </c>
      <c r="G14" s="212">
        <f t="shared" si="1"/>
        <v>-107866</v>
      </c>
      <c r="H14" s="212">
        <f>SUM('Quarter (GWh)'!H28:H31)</f>
        <v>1044208</v>
      </c>
      <c r="I14" s="212">
        <f>SUM('Quarter (GWh)'!I28:I31)</f>
        <v>0</v>
      </c>
      <c r="J14" s="214">
        <f>SUM('Quarter (GWh)'!J28:J31)</f>
        <v>1044208</v>
      </c>
      <c r="K14" s="212">
        <f>SUM('Quarter (GWh)'!K28:K31)</f>
        <v>1044900</v>
      </c>
      <c r="L14" s="212">
        <f>SUM('Quarter (GWh)'!L28:L31)</f>
        <v>6549</v>
      </c>
      <c r="M14" s="212">
        <f>SUM('Quarter (GWh)'!M28:M31)</f>
        <v>0</v>
      </c>
      <c r="N14" s="212">
        <f>SUM('Quarter (GWh)'!N28:N31)</f>
        <v>0</v>
      </c>
      <c r="O14" s="213">
        <f>SUM('Quarter (GWh)'!O28:O31)</f>
        <v>661</v>
      </c>
      <c r="P14" s="212">
        <f>SUM('Quarter (GWh)'!P28:P31)</f>
        <v>1798</v>
      </c>
      <c r="Q14" s="212">
        <f>SUM('Quarter (GWh)'!Q28:Q31)</f>
        <v>1035892</v>
      </c>
    </row>
    <row r="15" spans="1:17" ht="20.25" customHeight="1">
      <c r="A15" s="224">
        <v>2002</v>
      </c>
      <c r="B15" s="212">
        <f>SUM('Quarter (GWh)'!B32:B35)</f>
        <v>1204713</v>
      </c>
      <c r="C15" s="212">
        <f>SUM('Quarter (GWh)'!C32:C35)</f>
        <v>79364</v>
      </c>
      <c r="D15" s="212">
        <f>SUM('Quarter (GWh)'!D32:D35)</f>
        <v>150731</v>
      </c>
      <c r="E15" s="213">
        <v>0</v>
      </c>
      <c r="F15" s="212">
        <f>SUM('Quarter (GWh)'!F32:F35)</f>
        <v>60493</v>
      </c>
      <c r="G15" s="212">
        <f t="shared" si="1"/>
        <v>-90238</v>
      </c>
      <c r="H15" s="212">
        <f>SUM('Quarter (GWh)'!H32:H35)</f>
        <v>1035111</v>
      </c>
      <c r="I15" s="212">
        <f>SUM('Quarter (GWh)'!I32:I35)</f>
        <v>0</v>
      </c>
      <c r="J15" s="214">
        <f>SUM('Quarter (GWh)'!J32:J35)</f>
        <v>1035111</v>
      </c>
      <c r="K15" s="212">
        <f>SUM('Quarter (GWh)'!K32:K35)</f>
        <v>1035236</v>
      </c>
      <c r="L15" s="212">
        <f>SUM('Quarter (GWh)'!L32:L35)</f>
        <v>7017</v>
      </c>
      <c r="M15" s="212">
        <f>SUM('Quarter (GWh)'!M32:M35)</f>
        <v>0</v>
      </c>
      <c r="N15" s="212">
        <f>SUM('Quarter (GWh)'!N32:N35)</f>
        <v>0</v>
      </c>
      <c r="O15" s="213">
        <f>SUM('Quarter (GWh)'!O32:O35)</f>
        <v>7356</v>
      </c>
      <c r="P15" s="212">
        <f>SUM('Quarter (GWh)'!P32:P35)</f>
        <v>1821</v>
      </c>
      <c r="Q15" s="212">
        <f>SUM('Quarter (GWh)'!Q32:Q35)</f>
        <v>1019042</v>
      </c>
    </row>
    <row r="16" spans="1:17" ht="20.25" customHeight="1">
      <c r="A16" s="224">
        <v>2003</v>
      </c>
      <c r="B16" s="212">
        <f>SUM('Quarter (GWh)'!B36:B39)</f>
        <v>1196930.6200000001</v>
      </c>
      <c r="C16" s="212">
        <f>SUM('Quarter (GWh)'!C36:C39)</f>
        <v>76848.17</v>
      </c>
      <c r="D16" s="212">
        <f>SUM('Quarter (GWh)'!D36:D39)</f>
        <v>177037.47</v>
      </c>
      <c r="E16" s="213">
        <v>0</v>
      </c>
      <c r="F16" s="212">
        <f>SUM('Quarter (GWh)'!F36:F39)</f>
        <v>86298.420000000013</v>
      </c>
      <c r="G16" s="212">
        <f t="shared" si="1"/>
        <v>-90739.049999999988</v>
      </c>
      <c r="H16" s="212">
        <f>SUM('Quarter (GWh)'!H36:H39)</f>
        <v>1029343.3999999999</v>
      </c>
      <c r="I16" s="212">
        <f>SUM('Quarter (GWh)'!I36:I39)</f>
        <v>0</v>
      </c>
      <c r="J16" s="214">
        <f>SUM('Quarter (GWh)'!J36:J39)</f>
        <v>1029343.3999999999</v>
      </c>
      <c r="K16" s="212">
        <f>SUM('Quarter (GWh)'!K36:K39)</f>
        <v>1030732.22</v>
      </c>
      <c r="L16" s="212">
        <f>SUM('Quarter (GWh)'!L36:L39)</f>
        <v>7475</v>
      </c>
      <c r="M16" s="212">
        <f>SUM('Quarter (GWh)'!M36:M39)</f>
        <v>0</v>
      </c>
      <c r="N16" s="212">
        <f>SUM('Quarter (GWh)'!N36:N39)</f>
        <v>0</v>
      </c>
      <c r="O16" s="212">
        <f>SUM('Quarter (GWh)'!O36:O39)</f>
        <v>-3532</v>
      </c>
      <c r="P16" s="212">
        <f>SUM('Quarter (GWh)'!P36:P39)</f>
        <v>-874</v>
      </c>
      <c r="Q16" s="212">
        <f>SUM('Quarter (GWh)'!Q36:Q39)</f>
        <v>1027663.22</v>
      </c>
    </row>
    <row r="17" spans="1:19" ht="20.25" customHeight="1">
      <c r="A17" s="224">
        <v>2004</v>
      </c>
      <c r="B17" s="212">
        <f>SUM('Quarter (GWh)'!B40:B43)</f>
        <v>1120447.1199999999</v>
      </c>
      <c r="C17" s="212">
        <f>SUM('Quarter (GWh)'!C40:C43)</f>
        <v>76981.760000000009</v>
      </c>
      <c r="D17" s="212">
        <f>SUM('Quarter (GWh)'!D40:D43)</f>
        <v>114111.77</v>
      </c>
      <c r="E17" s="213">
        <v>0</v>
      </c>
      <c r="F17" s="212">
        <f>SUM('Quarter (GWh)'!F40:F43)</f>
        <v>133032.79999999999</v>
      </c>
      <c r="G17" s="212">
        <f t="shared" si="1"/>
        <v>18921.029999999984</v>
      </c>
      <c r="H17" s="212">
        <f>SUM('Quarter (GWh)'!H40:H43)</f>
        <v>1062386.3700000001</v>
      </c>
      <c r="I17" s="212">
        <f>SUM('Quarter (GWh)'!I40:I43)</f>
        <v>0</v>
      </c>
      <c r="J17" s="214">
        <f>SUM('Quarter (GWh)'!J40:J43)</f>
        <v>1062386.3700000001</v>
      </c>
      <c r="K17" s="212">
        <f>SUM('Quarter (GWh)'!K40:K43)</f>
        <v>1063925.54</v>
      </c>
      <c r="L17" s="212">
        <f>SUM('Quarter (GWh)'!L40:L43)</f>
        <v>6560</v>
      </c>
      <c r="M17" s="212">
        <f>SUM('Quarter (GWh)'!M40:M43)</f>
        <v>0</v>
      </c>
      <c r="N17" s="212">
        <f>SUM('Quarter (GWh)'!N40:N43)</f>
        <v>0</v>
      </c>
      <c r="O17" s="213">
        <f>SUM('Quarter (GWh)'!O40:O43)</f>
        <v>6235</v>
      </c>
      <c r="P17" s="212">
        <f>SUM('Quarter (GWh)'!P40:P43)</f>
        <v>137</v>
      </c>
      <c r="Q17" s="212">
        <f>SUM('Quarter (GWh)'!Q40:Q43)</f>
        <v>1050993.54</v>
      </c>
    </row>
    <row r="18" spans="1:19" ht="20.25" customHeight="1">
      <c r="A18" s="224">
        <v>2005</v>
      </c>
      <c r="B18" s="212">
        <f>SUM('Quarter (GWh)'!B44:B47)</f>
        <v>1025232.15</v>
      </c>
      <c r="C18" s="212">
        <f>SUM('Quarter (GWh)'!C44:C47)</f>
        <v>73371.81</v>
      </c>
      <c r="D18" s="212">
        <f>SUM('Quarter (GWh)'!D44:D47)</f>
        <v>96181.29</v>
      </c>
      <c r="E18" s="213">
        <v>0</v>
      </c>
      <c r="F18" s="212">
        <f>SUM('Quarter (GWh)'!F44:F47)</f>
        <v>173328.21000000002</v>
      </c>
      <c r="G18" s="212">
        <f t="shared" si="1"/>
        <v>77146.920000000027</v>
      </c>
      <c r="H18" s="212">
        <f>SUM('Quarter (GWh)'!H44:H47)</f>
        <v>1029007.28</v>
      </c>
      <c r="I18" s="212">
        <f>SUM('Quarter (GWh)'!I44:I47)</f>
        <v>0</v>
      </c>
      <c r="J18" s="214">
        <f>SUM('Quarter (GWh)'!J44:J47)</f>
        <v>1029007.28</v>
      </c>
      <c r="K18" s="212">
        <f>SUM('Quarter (GWh)'!K44:K47)</f>
        <v>1029521.06</v>
      </c>
      <c r="L18" s="212">
        <f>SUM('Quarter (GWh)'!L44:L47)</f>
        <v>6555</v>
      </c>
      <c r="M18" s="212">
        <f>SUM('Quarter (GWh)'!M44:M47)</f>
        <v>0</v>
      </c>
      <c r="N18" s="212">
        <f>SUM('Quarter (GWh)'!N44:N47)</f>
        <v>0</v>
      </c>
      <c r="O18" s="212">
        <f>SUM('Quarter (GWh)'!O44:O47)</f>
        <v>-1321</v>
      </c>
      <c r="P18" s="212">
        <f>SUM('Quarter (GWh)'!P44:P47)</f>
        <v>1230</v>
      </c>
      <c r="Q18" s="212">
        <f>SUM('Quarter (GWh)'!Q44:Q47)</f>
        <v>1023057.06</v>
      </c>
    </row>
    <row r="19" spans="1:19" ht="20.25" customHeight="1">
      <c r="A19" s="224">
        <v>2006</v>
      </c>
      <c r="B19" s="212">
        <f>SUM('Quarter (GWh)'!B48:B51)</f>
        <v>929784</v>
      </c>
      <c r="C19" s="212">
        <f>SUM('Quarter (GWh)'!C48:C51)</f>
        <v>69252</v>
      </c>
      <c r="D19" s="212">
        <f>SUM('Quarter (GWh)'!D48:D51)</f>
        <v>120590.69</v>
      </c>
      <c r="E19" s="213">
        <v>0</v>
      </c>
      <c r="F19" s="212">
        <f>SUM('Quarter (GWh)'!F48:F51)</f>
        <v>244029.31</v>
      </c>
      <c r="G19" s="212">
        <f t="shared" si="1"/>
        <v>123438.62</v>
      </c>
      <c r="H19" s="212">
        <f>SUM('Quarter (GWh)'!H48:H51)</f>
        <v>983970.21</v>
      </c>
      <c r="I19" s="212">
        <f>SUM('Quarter (GWh)'!I48:I51)</f>
        <v>0</v>
      </c>
      <c r="J19" s="214">
        <f>SUM('Quarter (GWh)'!J48:J51)</f>
        <v>983970.21</v>
      </c>
      <c r="K19" s="212">
        <f>SUM('Quarter (GWh)'!K48:K51)</f>
        <v>983824.07000000007</v>
      </c>
      <c r="L19" s="212">
        <f>SUM('Quarter (GWh)'!L48:L51)</f>
        <v>5831</v>
      </c>
      <c r="M19" s="212">
        <f>SUM('Quarter (GWh)'!M48:M51)</f>
        <v>0</v>
      </c>
      <c r="N19" s="212">
        <f>SUM('Quarter (GWh)'!N48:N51)</f>
        <v>0</v>
      </c>
      <c r="O19" s="213">
        <f>SUM('Quarter (GWh)'!O48:O51)</f>
        <v>6435</v>
      </c>
      <c r="P19" s="212">
        <f>SUM('Quarter (GWh)'!P48:P51)</f>
        <v>4544</v>
      </c>
      <c r="Q19" s="212">
        <f>SUM('Quarter (GWh)'!Q48:Q51)</f>
        <v>967014.07000000007</v>
      </c>
    </row>
    <row r="20" spans="1:19" ht="20.25" customHeight="1">
      <c r="A20" s="224">
        <v>2007</v>
      </c>
      <c r="B20" s="212">
        <f>SUM('Quarter (GWh)'!B52:B55)</f>
        <v>838092.29</v>
      </c>
      <c r="C20" s="212">
        <f>SUM('Quarter (GWh)'!C52:C55)</f>
        <v>64229.780000000006</v>
      </c>
      <c r="D20" s="212">
        <f>SUM('Quarter (GWh)'!D52:D55)</f>
        <v>123157.99999999999</v>
      </c>
      <c r="E20" s="212">
        <f>SUM('Quarter (GWh)'!E52:E55)</f>
        <v>0</v>
      </c>
      <c r="F20" s="212">
        <f>SUM('Quarter (GWh)'!F52:F55)</f>
        <v>338027.45</v>
      </c>
      <c r="G20" s="212">
        <f>SUM('Quarter (GWh)'!G52:G55)</f>
        <v>214869.45</v>
      </c>
      <c r="H20" s="212">
        <f>SUM('Quarter (GWh)'!H52:H55)</f>
        <v>988732.16</v>
      </c>
      <c r="I20" s="212">
        <f>SUM('Quarter (GWh)'!I52:I55)</f>
        <v>0</v>
      </c>
      <c r="J20" s="214">
        <f>SUM('Quarter (GWh)'!J52:J55)</f>
        <v>988732.16</v>
      </c>
      <c r="K20" s="212">
        <f>SUM('Quarter (GWh)'!K52:K55)</f>
        <v>988685.8899999999</v>
      </c>
      <c r="L20" s="212">
        <f>SUM('Quarter (GWh)'!L52:L55)</f>
        <v>4698</v>
      </c>
      <c r="M20" s="212">
        <f>SUM('Quarter (GWh)'!M52:M55)</f>
        <v>0</v>
      </c>
      <c r="N20" s="212">
        <f>SUM('Quarter (GWh)'!N52:N55)</f>
        <v>0</v>
      </c>
      <c r="O20" s="212">
        <f>SUM('Quarter (GWh)'!O52:O55)</f>
        <v>-5480</v>
      </c>
      <c r="P20" s="212">
        <f>SUM('Quarter (GWh)'!P52:P55)</f>
        <v>4472</v>
      </c>
      <c r="Q20" s="212">
        <f>SUM('Quarter (GWh)'!Q52:Q55)</f>
        <v>984995.8899999999</v>
      </c>
    </row>
    <row r="21" spans="1:19" ht="20.25" customHeight="1">
      <c r="A21" s="224">
        <v>2008</v>
      </c>
      <c r="B21" s="212">
        <f>SUM('Quarter (GWh)'!B56:B59)</f>
        <v>807821.3600000001</v>
      </c>
      <c r="C21" s="212">
        <f>SUM('Quarter (GWh)'!C56:C59)</f>
        <v>61324.299999999996</v>
      </c>
      <c r="D21" s="212">
        <f>SUM('Quarter (GWh)'!D56:D59)</f>
        <v>122670.02999999998</v>
      </c>
      <c r="E21" s="212">
        <f>SUM('Quarter (GWh)'!E56:E59)</f>
        <v>0</v>
      </c>
      <c r="F21" s="212">
        <f>SUM('Quarter (GWh)'!F56:F59)</f>
        <v>409048.64</v>
      </c>
      <c r="G21" s="212">
        <f>SUM('Quarter (GWh)'!G56:G59)</f>
        <v>286378.63</v>
      </c>
      <c r="H21" s="212">
        <f>SUM('Quarter (GWh)'!H56:H59)</f>
        <v>1032875.6599999999</v>
      </c>
      <c r="I21" s="212">
        <f>SUM('Quarter (GWh)'!I56:I59)</f>
        <v>0</v>
      </c>
      <c r="J21" s="214">
        <f>SUM('Quarter (GWh)'!J56:J59)</f>
        <v>1032875.6599999999</v>
      </c>
      <c r="K21" s="212">
        <f>SUM('Quarter (GWh)'!K56:K59)</f>
        <v>1032662.51</v>
      </c>
      <c r="L21" s="212">
        <f>SUM('Quarter (GWh)'!L56:L59)</f>
        <v>4265</v>
      </c>
      <c r="M21" s="212">
        <f>SUM('Quarter (GWh)'!M56:M59)</f>
        <v>133.69999999999999</v>
      </c>
      <c r="N21" s="212">
        <f>SUM('Quarter (GWh)'!N56:N59)</f>
        <v>790.56999999999994</v>
      </c>
      <c r="O21" s="213">
        <f>SUM('Quarter (GWh)'!O56:O59)</f>
        <v>3087</v>
      </c>
      <c r="P21" s="212">
        <f>SUM('Quarter (GWh)'!P56:P59)</f>
        <v>4968.43</v>
      </c>
      <c r="Q21" s="212">
        <f>SUM('Quarter (GWh)'!Q56:Q59)</f>
        <v>1019417.8500000001</v>
      </c>
      <c r="S21" s="248"/>
    </row>
    <row r="22" spans="1:19" ht="20.25" customHeight="1">
      <c r="A22" s="224">
        <v>2009</v>
      </c>
      <c r="B22" s="212">
        <f>SUM('Quarter (GWh)'!B60:B63)</f>
        <v>679344.2300000001</v>
      </c>
      <c r="C22" s="212">
        <f>SUM('Quarter (GWh)'!C60:C63)</f>
        <v>61098</v>
      </c>
      <c r="D22" s="212">
        <f>SUM('Quarter (GWh)'!D60:D63)</f>
        <v>137099.81</v>
      </c>
      <c r="E22" s="212">
        <f>SUM('Quarter (GWh)'!E60:E63)</f>
        <v>0</v>
      </c>
      <c r="F22" s="212">
        <f>SUM('Quarter (GWh)'!F60:F63)</f>
        <v>471842.67000000004</v>
      </c>
      <c r="G22" s="212">
        <f>SUM('Quarter (GWh)'!G60:G63)</f>
        <v>334742.89</v>
      </c>
      <c r="H22" s="212">
        <f>SUM('Quarter (GWh)'!H60:H63)</f>
        <v>952989.10000000009</v>
      </c>
      <c r="I22" s="212">
        <f>SUM('Quarter (GWh)'!I60:I63)</f>
        <v>0</v>
      </c>
      <c r="J22" s="214">
        <f>SUM('Quarter (GWh)'!J60:J63)</f>
        <v>952989.10000000009</v>
      </c>
      <c r="K22" s="212">
        <f>SUM('Quarter (GWh)'!K60:K63)</f>
        <v>954375.34000000008</v>
      </c>
      <c r="L22" s="212">
        <f>SUM('Quarter (GWh)'!L60:L63)</f>
        <v>2810</v>
      </c>
      <c r="M22" s="212">
        <f>SUM('Quarter (GWh)'!M60:M63)</f>
        <v>1658.6799999999998</v>
      </c>
      <c r="N22" s="212">
        <f>SUM('Quarter (GWh)'!N60:N63)</f>
        <v>682.22</v>
      </c>
      <c r="O22" s="213">
        <f>SUM('Quarter (GWh)'!O60:O63)</f>
        <v>4876</v>
      </c>
      <c r="P22" s="212">
        <f>SUM('Quarter (GWh)'!P60:P63)</f>
        <v>8428.7800000000007</v>
      </c>
      <c r="Q22" s="212">
        <f>SUM('Quarter (GWh)'!Q60:Q63)</f>
        <v>935919.65000000014</v>
      </c>
      <c r="S22" s="248"/>
    </row>
    <row r="23" spans="1:19" ht="20.25" customHeight="1">
      <c r="A23" s="224">
        <v>2010</v>
      </c>
      <c r="B23" s="212">
        <f>SUM('Quarter (GWh)'!B64:B67)</f>
        <v>642514.68999999994</v>
      </c>
      <c r="C23" s="212">
        <f>SUM('Quarter (GWh)'!C64:C67)</f>
        <v>61210.25</v>
      </c>
      <c r="D23" s="212">
        <f>SUM('Quarter (GWh)'!D64:D67)</f>
        <v>176399.14</v>
      </c>
      <c r="E23" s="212">
        <f>SUM('Quarter (GWh)'!E64:E67)</f>
        <v>0</v>
      </c>
      <c r="F23" s="212">
        <f>SUM('Quarter (GWh)'!F64:F67)</f>
        <v>614478.65999999992</v>
      </c>
      <c r="G23" s="212">
        <f>SUM('Quarter (GWh)'!G64:G67)</f>
        <v>438079.51999999996</v>
      </c>
      <c r="H23" s="212">
        <f>SUM('Quarter (GWh)'!H64:H67)</f>
        <v>1019383.95</v>
      </c>
      <c r="I23" s="212">
        <f>SUM('Quarter (GWh)'!I64:I67)</f>
        <v>0</v>
      </c>
      <c r="J23" s="214">
        <f>SUM('Quarter (GWh)'!J64:J67)</f>
        <v>1019383.95</v>
      </c>
      <c r="K23" s="212">
        <f>SUM('Quarter (GWh)'!K64:K67)</f>
        <v>1019315.5900000001</v>
      </c>
      <c r="L23" s="212">
        <f>SUM('Quarter (GWh)'!L64:L67)</f>
        <v>3211</v>
      </c>
      <c r="M23" s="212">
        <f>SUM('Quarter (GWh)'!M64:M67)</f>
        <v>3056.83</v>
      </c>
      <c r="N23" s="212">
        <f>SUM('Quarter (GWh)'!N64:N67)</f>
        <v>664.67</v>
      </c>
      <c r="O23" s="212">
        <f>SUM('Quarter (GWh)'!O64:O67)</f>
        <v>-15271</v>
      </c>
      <c r="P23" s="212">
        <f>SUM('Quarter (GWh)'!P64:P67)</f>
        <v>10183.330000000002</v>
      </c>
      <c r="Q23" s="212">
        <f>SUM('Quarter (GWh)'!Q64:Q67)</f>
        <v>1017470.75</v>
      </c>
      <c r="S23" s="248"/>
    </row>
    <row r="24" spans="1:19" ht="20.25" customHeight="1">
      <c r="A24" s="224">
        <v>2011</v>
      </c>
      <c r="B24" s="212">
        <f>SUM('Quarter (GWh)'!B68:B71)</f>
        <v>511352.16000000003</v>
      </c>
      <c r="C24" s="212">
        <f>SUM('Quarter (GWh)'!C68:C71)</f>
        <v>53725</v>
      </c>
      <c r="D24" s="212">
        <f>SUM('Quarter (GWh)'!D68:D71)</f>
        <v>183684.51</v>
      </c>
      <c r="E24" s="212">
        <f>SUM('Quarter (GWh)'!E68:E71)</f>
        <v>0</v>
      </c>
      <c r="F24" s="212">
        <f>SUM('Quarter (GWh)'!F68:F71)</f>
        <v>603923.51</v>
      </c>
      <c r="G24" s="212">
        <f>SUM('Quarter (GWh)'!G68:G71)</f>
        <v>420239</v>
      </c>
      <c r="H24" s="212">
        <f>SUM('Quarter (GWh)'!H68:H71)</f>
        <v>877866.16999999993</v>
      </c>
      <c r="I24" s="212">
        <f>SUM('Quarter (GWh)'!I68:I71)</f>
        <v>0</v>
      </c>
      <c r="J24" s="214">
        <f>SUM('Quarter (GWh)'!J68:J71)</f>
        <v>877866.16999999993</v>
      </c>
      <c r="K24" s="212">
        <f>SUM('Quarter (GWh)'!K68:K71)</f>
        <v>878315.75999999989</v>
      </c>
      <c r="L24" s="212">
        <f>SUM('Quarter (GWh)'!L68:L71)</f>
        <v>1791</v>
      </c>
      <c r="M24" s="212">
        <f>SUM('Quarter (GWh)'!M68:M71)</f>
        <v>4061.01</v>
      </c>
      <c r="N24" s="212">
        <f>SUM('Quarter (GWh)'!N68:N71)</f>
        <v>652.3900000000001</v>
      </c>
      <c r="O24" s="213">
        <f>SUM('Quarter (GWh)'!O68:O71)</f>
        <v>22623</v>
      </c>
      <c r="P24" s="212">
        <f>SUM('Quarter (GWh)'!P68:P71)</f>
        <v>7384.6100000000006</v>
      </c>
      <c r="Q24" s="212">
        <f>SUM('Quarter (GWh)'!Q68:Q71)</f>
        <v>841803.75</v>
      </c>
      <c r="S24" s="248"/>
    </row>
    <row r="25" spans="1:19" ht="20.25" customHeight="1">
      <c r="A25" s="224">
        <v>2012</v>
      </c>
      <c r="B25" s="212">
        <f>SUM('Quarter (GWh)'!B72:B75)</f>
        <v>434941.41000000003</v>
      </c>
      <c r="C25" s="212">
        <f>SUM('Quarter (GWh)'!C72:C75)</f>
        <v>48460.58</v>
      </c>
      <c r="D25" s="212">
        <f>SUM('Quarter (GWh)'!D72:D75)</f>
        <v>144022.96</v>
      </c>
      <c r="E25" s="212">
        <f>SUM('Quarter (GWh)'!E69:E72)</f>
        <v>0</v>
      </c>
      <c r="F25" s="212">
        <f>SUM('Quarter (GWh)'!F72:F75)</f>
        <v>566668.8899999999</v>
      </c>
      <c r="G25" s="212">
        <f>SUM('Quarter (GWh)'!G72:G75)</f>
        <v>422645.9</v>
      </c>
      <c r="H25" s="212">
        <f>SUM('Quarter (GWh)'!H72:H75)</f>
        <v>809126.74</v>
      </c>
      <c r="I25" s="212">
        <f>SUM('Quarter (GWh)'!I72:I75)</f>
        <v>0</v>
      </c>
      <c r="J25" s="214">
        <f>SUM('Quarter (GWh)'!J72:J75)</f>
        <v>809126.74</v>
      </c>
      <c r="K25" s="212">
        <f>SUM('Quarter (GWh)'!K72:K75)</f>
        <v>809459.64</v>
      </c>
      <c r="L25" s="212">
        <f>SUM('Quarter (GWh)'!L72:L75)</f>
        <v>1682</v>
      </c>
      <c r="M25" s="212">
        <f>SUM('Quarter (GWh)'!M72:M75)</f>
        <v>2218.1900000000005</v>
      </c>
      <c r="N25" s="212">
        <f>SUM('Quarter (GWh)'!N72:N75)</f>
        <v>594.7700000000001</v>
      </c>
      <c r="O25" s="212">
        <f>SUM('Quarter (GWh)'!O72:O75)</f>
        <v>-325.77000000000135</v>
      </c>
      <c r="P25" s="212">
        <f>SUM('Quarter (GWh)'!P72:P75)</f>
        <v>6099</v>
      </c>
      <c r="Q25" s="212">
        <f>SUM('Quarter (GWh)'!Q72:Q75)</f>
        <v>799191.47</v>
      </c>
      <c r="S25" s="248"/>
    </row>
    <row r="26" spans="1:19" ht="20.25" customHeight="1">
      <c r="A26" s="224">
        <v>2013</v>
      </c>
      <c r="B26" s="212">
        <f>SUM('Quarter (GWh)'!B76:B79)</f>
        <v>410460.11</v>
      </c>
      <c r="C26" s="212">
        <f>SUM('Quarter (GWh)'!C76:C79)</f>
        <v>45999.950000000004</v>
      </c>
      <c r="D26" s="212">
        <f>SUM('Quarter (GWh)'!D76:D79)</f>
        <v>109663.92</v>
      </c>
      <c r="E26" s="212">
        <f>SUM('Quarter (GWh)'!E70:E76)</f>
        <v>0</v>
      </c>
      <c r="F26" s="212">
        <f>SUM('Quarter (GWh)'!F76:F79)</f>
        <v>548223.05000000005</v>
      </c>
      <c r="G26" s="212">
        <f>SUM('Quarter (GWh)'!G76:G79)</f>
        <v>438559.13</v>
      </c>
      <c r="H26" s="212">
        <f>SUM('Quarter (GWh)'!H76:H79)</f>
        <v>803019.31</v>
      </c>
      <c r="I26" s="212">
        <f>SUM('Quarter (GWh)'!I76:I79)</f>
        <v>0</v>
      </c>
      <c r="J26" s="214">
        <f>SUM('Quarter (GWh)'!J76:J79)</f>
        <v>803019.31</v>
      </c>
      <c r="K26" s="212">
        <f>SUM('Quarter (GWh)'!K76:K79)</f>
        <v>803478.44</v>
      </c>
      <c r="L26" s="212">
        <f>SUM('Quarter (GWh)'!L76:L79)</f>
        <v>2017</v>
      </c>
      <c r="M26" s="212">
        <f>SUM('Quarter (GWh)'!M76:M79)</f>
        <v>1516.54</v>
      </c>
      <c r="N26" s="212">
        <f>SUM('Quarter (GWh)'!N76:N79)</f>
        <v>643.87000000000012</v>
      </c>
      <c r="O26" s="212">
        <f>SUM('Quarter (GWh)'!O76:O79)</f>
        <v>-1264.8699999999967</v>
      </c>
      <c r="P26" s="212">
        <f>SUM('Quarter (GWh)'!P76:P79)</f>
        <v>5697</v>
      </c>
      <c r="Q26" s="212">
        <f>SUM('Quarter (GWh)'!Q76:Q79)</f>
        <v>794868.88000000012</v>
      </c>
      <c r="S26" s="248"/>
    </row>
    <row r="27" spans="1:19" ht="20.25" customHeight="1">
      <c r="A27" s="224">
        <v>2014</v>
      </c>
      <c r="B27" s="212">
        <f>SUM('Quarter (GWh)'!B80:B83)</f>
        <v>415514.96</v>
      </c>
      <c r="C27" s="212">
        <f>SUM('Quarter (GWh)'!C80:C83)</f>
        <v>45312.57</v>
      </c>
      <c r="D27" s="212">
        <f>SUM('Quarter (GWh)'!D80:D83)</f>
        <v>127907.32</v>
      </c>
      <c r="E27" s="212">
        <f>SUM('Quarter (GWh)'!E71:E77)</f>
        <v>0</v>
      </c>
      <c r="F27" s="212">
        <f>SUM('Quarter (GWh)'!F80:F83)</f>
        <v>488936.89</v>
      </c>
      <c r="G27" s="212">
        <f>SUM('Quarter (GWh)'!G80:G83)</f>
        <v>361029.57</v>
      </c>
      <c r="H27" s="212">
        <f>SUM('Quarter (GWh)'!H80:H83)</f>
        <v>731153.12</v>
      </c>
      <c r="I27" s="212">
        <f>SUM('Quarter (GWh)'!I80:I83)</f>
        <v>136.04</v>
      </c>
      <c r="J27" s="214">
        <f>SUM('Quarter (GWh)'!J80:J83)</f>
        <v>731289.15</v>
      </c>
      <c r="K27" s="212">
        <f>SUM('Quarter (GWh)'!K80:K83)</f>
        <v>732136.76</v>
      </c>
      <c r="L27" s="212">
        <f>SUM('Quarter (GWh)'!L80:L83)</f>
        <v>1500</v>
      </c>
      <c r="M27" s="212">
        <f>SUM('Quarter (GWh)'!M80:M83)</f>
        <v>1831.19</v>
      </c>
      <c r="N27" s="212">
        <f>SUM('Quarter (GWh)'!N80:N83)</f>
        <v>651.48</v>
      </c>
      <c r="O27" s="213">
        <f>SUM('Quarter (GWh)'!O80:O83)</f>
        <v>1731.4200000000028</v>
      </c>
      <c r="P27" s="212">
        <f>SUM('Quarter (GWh)'!P80:P83)</f>
        <v>5301.75</v>
      </c>
      <c r="Q27" s="212">
        <f>SUM('Quarter (GWh)'!Q80:Q83)</f>
        <v>721120.91</v>
      </c>
      <c r="S27" s="248"/>
    </row>
    <row r="28" spans="1:19" ht="20.25" customHeight="1">
      <c r="A28" s="224">
        <v>2015</v>
      </c>
      <c r="B28" s="212">
        <f>SUM('Quarter (GWh)'!B84:B87)</f>
        <v>451437.07000000007</v>
      </c>
      <c r="C28" s="212">
        <f>SUM('Quarter (GWh)'!C84:C87)</f>
        <v>51024.11</v>
      </c>
      <c r="D28" s="212">
        <f>SUM('Quarter (GWh)'!D84:D87)</f>
        <v>159516.66999999998</v>
      </c>
      <c r="E28" s="212">
        <f>SUM('Quarter (GWh)'!E84:E87)</f>
        <v>0</v>
      </c>
      <c r="F28" s="212">
        <f>SUM('Quarter (GWh)'!F84:F87)</f>
        <v>501563.19</v>
      </c>
      <c r="G28" s="212">
        <f>SUM('Quarter (GWh)'!G84:G87)</f>
        <v>342046.49</v>
      </c>
      <c r="H28" s="212">
        <f>SUM('Quarter (GWh)'!H84:H87)</f>
        <v>742459.49</v>
      </c>
      <c r="I28" s="212">
        <f>SUM('Quarter (GWh)'!I84:I87)</f>
        <v>979.6099999999999</v>
      </c>
      <c r="J28" s="214">
        <f>SUM('Quarter (GWh)'!J84:J87)</f>
        <v>743439.12</v>
      </c>
      <c r="K28" s="212">
        <f>SUM('Quarter (GWh)'!K84:K87)</f>
        <v>741538.99</v>
      </c>
      <c r="L28" s="212">
        <f>SUM('Quarter (GWh)'!L84:L87)</f>
        <v>1757</v>
      </c>
      <c r="M28" s="212">
        <f>SUM('Quarter (GWh)'!M84:M87)</f>
        <v>2252.3000000000002</v>
      </c>
      <c r="N28" s="212">
        <f>SUM('Quarter (GWh)'!N84:N87)</f>
        <v>458.32</v>
      </c>
      <c r="O28" s="212">
        <f>SUM('Quarter (GWh)'!O84:O87)</f>
        <v>-3973.3200000000015</v>
      </c>
      <c r="P28" s="212">
        <f>SUM('Quarter (GWh)'!P84:P87)</f>
        <v>5219</v>
      </c>
      <c r="Q28" s="212">
        <f>SUM('Quarter (GWh)'!Q84:Q87)</f>
        <v>735825.67999999993</v>
      </c>
      <c r="S28" s="248"/>
    </row>
    <row r="29" spans="1:19" ht="20.25" customHeight="1">
      <c r="A29" s="224">
        <v>2016</v>
      </c>
      <c r="B29" s="212">
        <f>SUM('Quarter (GWh)'!B88:B91)</f>
        <v>463314.44000000006</v>
      </c>
      <c r="C29" s="212">
        <f>SUM('Quarter (GWh)'!C88:C91)</f>
        <v>50030.57</v>
      </c>
      <c r="D29" s="212">
        <f>SUM('Quarter (GWh)'!D88:D91)</f>
        <v>117043.28</v>
      </c>
      <c r="E29" s="212">
        <f>SUM('Quarter (GWh)'!E88:E91)</f>
        <v>0</v>
      </c>
      <c r="F29" s="212">
        <f>SUM('Quarter (GWh)'!F88:F91)</f>
        <v>529434.92999999993</v>
      </c>
      <c r="G29" s="212">
        <f>SUM('Quarter (GWh)'!G88:G91)</f>
        <v>412391.63</v>
      </c>
      <c r="H29" s="212">
        <f>SUM('Quarter (GWh)'!H88:H91)</f>
        <v>825675.5</v>
      </c>
      <c r="I29" s="212">
        <f>SUM('Quarter (GWh)'!I88:I91)</f>
        <v>1918.98</v>
      </c>
      <c r="J29" s="214">
        <f>SUM('Quarter (GWh)'!J88:J91)</f>
        <v>827594.50000000012</v>
      </c>
      <c r="K29" s="212">
        <f>SUM('Quarter (GWh)'!K88:K91)</f>
        <v>827140.67999999993</v>
      </c>
      <c r="L29" s="212">
        <f>SUM('Quarter (GWh)'!L88:L91)</f>
        <v>2369.1000000000004</v>
      </c>
      <c r="M29" s="212">
        <f>SUM('Quarter (GWh)'!M88:M91)</f>
        <v>1729.1299999999997</v>
      </c>
      <c r="N29" s="212">
        <f>SUM('Quarter (GWh)'!N88:N91)</f>
        <v>140.11999999999998</v>
      </c>
      <c r="O29" s="212">
        <f>SUM('Quarter (GWh)'!O88:O91)</f>
        <v>-17401.87</v>
      </c>
      <c r="P29" s="212">
        <f>SUM('Quarter (GWh)'!P88:P91)</f>
        <v>2335.48</v>
      </c>
      <c r="Q29" s="212">
        <f>SUM('Quarter (GWh)'!Q88:Q91)</f>
        <v>837968.71999999986</v>
      </c>
      <c r="S29" s="248"/>
    </row>
    <row r="30" spans="1:19" ht="20.25" customHeight="1">
      <c r="A30" s="224">
        <v>2017</v>
      </c>
      <c r="B30" s="212">
        <f>SUM('Quarter (GWh)'!B92:B95)</f>
        <v>464981.26</v>
      </c>
      <c r="C30" s="212">
        <f>SUM('Quarter (GWh)'!C92:C95)</f>
        <v>49409.570000000007</v>
      </c>
      <c r="D30" s="212">
        <f>SUM('Quarter (GWh)'!D92:D95)</f>
        <v>125564.95</v>
      </c>
      <c r="E30" s="212">
        <f>SUM('Quarter (GWh)'!E92:E95)</f>
        <v>0</v>
      </c>
      <c r="F30" s="212">
        <f>SUM('Quarter (GWh)'!F92:F95)</f>
        <v>518154.14</v>
      </c>
      <c r="G30" s="212">
        <f>SUM('Quarter (GWh)'!G92:G95)</f>
        <v>392589.17000000004</v>
      </c>
      <c r="H30" s="212">
        <f>SUM('Quarter (GWh)'!H92:H95)</f>
        <v>808160.85999999987</v>
      </c>
      <c r="I30" s="212">
        <f>SUM('Quarter (GWh)'!I92:I95)</f>
        <v>2750.94</v>
      </c>
      <c r="J30" s="214">
        <f>SUM('Quarter (GWh)'!J92:J95)</f>
        <v>810911.80999999994</v>
      </c>
      <c r="K30" s="212">
        <f>SUM('Quarter (GWh)'!K92:K95)</f>
        <v>810072.88</v>
      </c>
      <c r="L30" s="212">
        <f>SUM('Quarter (GWh)'!L92:L95)</f>
        <v>2788.33</v>
      </c>
      <c r="M30" s="212">
        <f>SUM('Quarter (GWh)'!M92:M95)</f>
        <v>1084.8599999999999</v>
      </c>
      <c r="N30" s="212">
        <f>SUM('Quarter (GWh)'!N92:N95)</f>
        <v>15.56</v>
      </c>
      <c r="O30" s="212">
        <f>SUM('Quarter (GWh)'!O92:O95)</f>
        <v>-11771.150000000001</v>
      </c>
      <c r="P30" s="212">
        <f>SUM('Quarter (GWh)'!P92:P95)</f>
        <v>2391.04</v>
      </c>
      <c r="Q30" s="212">
        <f>SUM('Quarter (GWh)'!Q92:Q95)</f>
        <v>815564.24</v>
      </c>
      <c r="S30" s="248"/>
    </row>
    <row r="31" spans="1:19" ht="20.25" customHeight="1">
      <c r="A31" s="224">
        <v>2018</v>
      </c>
      <c r="B31" s="212">
        <f>SUM('Quarter (GWh)'!B96:B99)</f>
        <v>451156.65</v>
      </c>
      <c r="C31" s="212">
        <f>SUM('Quarter (GWh)'!C96:C99)</f>
        <v>51111.719999999994</v>
      </c>
      <c r="D31" s="212">
        <f>SUM('Quarter (GWh)'!D96:D99)</f>
        <v>84843.94</v>
      </c>
      <c r="E31" s="212">
        <f>SUM('Quarter (GWh)'!E96:E99)</f>
        <v>0</v>
      </c>
      <c r="F31" s="212">
        <f>SUM('Quarter (GWh)'!F96:F99)</f>
        <v>519035.18999999994</v>
      </c>
      <c r="G31" s="212">
        <f>SUM('Quarter (GWh)'!G96:G99)</f>
        <v>434191.26</v>
      </c>
      <c r="H31" s="212">
        <f>SUM('Quarter (GWh)'!H96:H99)</f>
        <v>833078.10000000009</v>
      </c>
      <c r="I31" s="212">
        <f>SUM('Quarter (GWh)'!I96:I99)</f>
        <v>5105.4699999999993</v>
      </c>
      <c r="J31" s="214">
        <f>SUM('Quarter (GWh)'!J96:J99)</f>
        <v>838183.57</v>
      </c>
      <c r="K31" s="212">
        <f>SUM('Quarter (GWh)'!K96:K99)</f>
        <v>839661.59000000008</v>
      </c>
      <c r="L31" s="212">
        <f>SUM('Quarter (GWh)'!L96:L99)</f>
        <v>1843.3400000000001</v>
      </c>
      <c r="M31" s="212">
        <f>SUM('Quarter (GWh)'!M96:M99)</f>
        <v>1154.33</v>
      </c>
      <c r="N31" s="212">
        <f>SUM('Quarter (GWh)'!N96:N99)</f>
        <v>0</v>
      </c>
      <c r="O31" s="212">
        <f>SUM('Quarter (GWh)'!O96:O99)</f>
        <v>23072.68</v>
      </c>
      <c r="P31" s="212">
        <f>SUM('Quarter (GWh)'!P96:P99)</f>
        <v>1112.1600000000001</v>
      </c>
      <c r="Q31" s="212">
        <f>SUM('Quarter (GWh)'!Q96:Q99)</f>
        <v>812479.09000000008</v>
      </c>
      <c r="S31" s="248"/>
    </row>
    <row r="32" spans="1:19" ht="20.25" customHeight="1">
      <c r="A32" s="224">
        <v>2019</v>
      </c>
      <c r="B32" s="212">
        <f>SUM('Quarter (GWh)'!B100:B103)</f>
        <v>436207.69</v>
      </c>
      <c r="C32" s="212">
        <f>SUM('Quarter (GWh)'!C100:C103)</f>
        <v>54877.14</v>
      </c>
      <c r="D32" s="212">
        <f>SUM('Quarter (GWh)'!D100:D103)</f>
        <v>90394.510000000009</v>
      </c>
      <c r="E32" s="212">
        <f>SUM('Quarter (GWh)'!E100:E103)</f>
        <v>0</v>
      </c>
      <c r="F32" s="212">
        <f>SUM('Quarter (GWh)'!F100:F103)</f>
        <v>511172.82999999996</v>
      </c>
      <c r="G32" s="212">
        <f>SUM('Quarter (GWh)'!G100:G103)</f>
        <v>420778.3</v>
      </c>
      <c r="H32" s="212">
        <f>SUM('Quarter (GWh)'!H100:H103)</f>
        <v>802108.88</v>
      </c>
      <c r="I32" s="212">
        <f>SUM('Quarter (GWh)'!I100:I103)</f>
        <v>5806.79</v>
      </c>
      <c r="J32" s="214">
        <f>SUM('Quarter (GWh)'!J100:J103)</f>
        <v>807915.64</v>
      </c>
      <c r="K32" s="212">
        <f>SUM('Quarter (GWh)'!K100:K103)</f>
        <v>809067.15</v>
      </c>
      <c r="L32" s="212">
        <f>SUM('Quarter (GWh)'!L100:L103)</f>
        <v>913.69999999999982</v>
      </c>
      <c r="M32" s="212">
        <f>SUM('Quarter (GWh)'!M100:M103)</f>
        <v>2916.69</v>
      </c>
      <c r="N32" s="212">
        <f>SUM('Quarter (GWh)'!N100:N103)</f>
        <v>0</v>
      </c>
      <c r="O32" s="212">
        <f>SUM('Quarter (GWh)'!O100:O103)</f>
        <v>7401.9699999999993</v>
      </c>
      <c r="P32" s="212">
        <f>SUM('Quarter (GWh)'!P100:P103)</f>
        <v>721.14</v>
      </c>
      <c r="Q32" s="212">
        <f>SUM('Quarter (GWh)'!Q100:Q103)</f>
        <v>797113.65999999992</v>
      </c>
      <c r="S32" s="248"/>
    </row>
    <row r="33" spans="1:19" ht="20.25" customHeight="1">
      <c r="A33" s="224">
        <v>2020</v>
      </c>
      <c r="B33" s="212">
        <f>SUM('Quarter (GWh)'!B104:B107)</f>
        <v>439394.27999999997</v>
      </c>
      <c r="C33" s="212">
        <f>SUM('Quarter (GWh)'!C104:C107)</f>
        <v>52168.02</v>
      </c>
      <c r="D33" s="212">
        <f>SUM('Quarter (GWh)'!D104:D107)</f>
        <v>105906.22</v>
      </c>
      <c r="E33" s="212">
        <f>SUM('Quarter (GWh)'!E104:E107)</f>
        <v>0</v>
      </c>
      <c r="F33" s="212">
        <f>SUM('Quarter (GWh)'!F104:F107)</f>
        <v>478187.89</v>
      </c>
      <c r="G33" s="212">
        <f>SUM('Quarter (GWh)'!G104:G107)</f>
        <v>372281.67000000004</v>
      </c>
      <c r="H33" s="212">
        <f>SUM('Quarter (GWh)'!H104:H107)</f>
        <v>759507.94000000006</v>
      </c>
      <c r="I33" s="212">
        <f>SUM('Quarter (GWh)'!I104:I107)</f>
        <v>6331.7999999999993</v>
      </c>
      <c r="J33" s="214">
        <f>SUM('Quarter (GWh)'!J104:J107)</f>
        <v>765839.7</v>
      </c>
      <c r="K33" s="212">
        <f>SUM('Quarter (GWh)'!K104:K107)</f>
        <v>766003.24</v>
      </c>
      <c r="L33" s="212">
        <f>SUM('Quarter (GWh)'!L104:L107)</f>
        <v>1014.8900000000001</v>
      </c>
      <c r="M33" s="212">
        <f>SUM('Quarter (GWh)'!M104:M107)</f>
        <v>3001</v>
      </c>
      <c r="N33" s="212">
        <f>SUM('Quarter (GWh)'!N104:N107)</f>
        <v>0</v>
      </c>
      <c r="O33" s="212">
        <f>SUM('Quarter (GWh)'!O104:O107)</f>
        <v>10671.709999999995</v>
      </c>
      <c r="P33" s="212">
        <f>SUM('Quarter (GWh)'!P104:P107)</f>
        <v>792.35</v>
      </c>
      <c r="Q33" s="212">
        <f>SUM('Quarter (GWh)'!Q104:Q107)</f>
        <v>750523.27</v>
      </c>
      <c r="S33" s="248"/>
    </row>
    <row r="34" spans="1:19" ht="20.25" customHeight="1">
      <c r="A34" s="224">
        <v>2021</v>
      </c>
      <c r="B34" s="212">
        <f>SUM('Quarter (GWh)'!B108:B111)</f>
        <v>363979.89</v>
      </c>
      <c r="C34" s="212">
        <f>SUM('Quarter (GWh)'!C108:C111)</f>
        <v>42816.73</v>
      </c>
      <c r="D34" s="212">
        <f>SUM('Quarter (GWh)'!D108:D111)</f>
        <v>75681.8</v>
      </c>
      <c r="E34" s="212">
        <f>SUM('Quarter (GWh)'!E108:E111)</f>
        <v>0</v>
      </c>
      <c r="F34" s="212">
        <f>SUM('Quarter (GWh)'!F108:F111)</f>
        <v>560830.98</v>
      </c>
      <c r="G34" s="212">
        <f>SUM('Quarter (GWh)'!G108:G111)</f>
        <v>485149.21</v>
      </c>
      <c r="H34" s="212">
        <f>SUM('Quarter (GWh)'!H108:H111)</f>
        <v>806312.3600000001</v>
      </c>
      <c r="I34" s="212">
        <f>SUM('Quarter (GWh)'!I108:I111)</f>
        <v>6480.8499999999995</v>
      </c>
      <c r="J34" s="214">
        <f>SUM('Quarter (GWh)'!J108:J111)</f>
        <v>812793.19000000006</v>
      </c>
      <c r="K34" s="212">
        <f>SUM('Quarter (GWh)'!K108:K111)</f>
        <v>812012.91000000015</v>
      </c>
      <c r="L34" s="212">
        <f>SUM('Quarter (GWh)'!L108:L111)</f>
        <v>1328.62</v>
      </c>
      <c r="M34" s="212">
        <f>SUM('Quarter (GWh)'!M108:M111)</f>
        <v>2397.75</v>
      </c>
      <c r="N34" s="212">
        <f>SUM('Quarter (GWh)'!N108:N111)</f>
        <v>0</v>
      </c>
      <c r="O34" s="212">
        <f>SUM('Quarter (GWh)'!O108:O111)</f>
        <v>-1150.7000000000003</v>
      </c>
      <c r="P34" s="212">
        <f>SUM('Quarter (GWh)'!P108:P111)</f>
        <v>1394.16</v>
      </c>
      <c r="Q34" s="212">
        <f>SUM('Quarter (GWh)'!Q108:Q111)</f>
        <v>790293.08</v>
      </c>
      <c r="S34" s="248"/>
    </row>
    <row r="35" spans="1:19">
      <c r="A35" s="91"/>
      <c r="B35" s="89"/>
      <c r="C35" s="89"/>
      <c r="D35" s="89"/>
      <c r="E35" s="89"/>
      <c r="F35" s="90"/>
      <c r="G35" s="90"/>
      <c r="H35" s="89"/>
      <c r="I35" s="89"/>
      <c r="J35" s="89"/>
      <c r="K35" s="89"/>
      <c r="L35" s="89"/>
      <c r="M35" s="89"/>
      <c r="N35" s="89"/>
      <c r="O35" s="89"/>
      <c r="P35" s="89"/>
      <c r="Q35" s="89"/>
    </row>
    <row r="36" spans="1:19">
      <c r="A36" s="88"/>
      <c r="B36" s="90"/>
      <c r="C36" s="90"/>
      <c r="D36" s="90"/>
      <c r="E36" s="90"/>
      <c r="F36" s="90"/>
      <c r="G36" s="90"/>
      <c r="H36" s="90"/>
      <c r="I36" s="90"/>
      <c r="J36" s="90"/>
      <c r="K36" s="90"/>
      <c r="L36" s="90"/>
      <c r="M36" s="90"/>
      <c r="N36" s="90"/>
      <c r="P36" s="90"/>
      <c r="Q36" s="90"/>
    </row>
    <row r="37" spans="1:19">
      <c r="A37" s="88"/>
      <c r="B37" s="90"/>
      <c r="C37" s="90"/>
      <c r="D37" s="90"/>
      <c r="E37" s="90"/>
      <c r="F37" s="90"/>
      <c r="G37" s="90"/>
      <c r="H37" s="90"/>
      <c r="I37" s="90"/>
      <c r="J37" s="90"/>
      <c r="K37" s="90"/>
      <c r="L37" s="90"/>
      <c r="M37" s="90"/>
      <c r="N37" s="90"/>
      <c r="P37" s="90"/>
      <c r="Q37" s="90"/>
    </row>
    <row r="38" spans="1:19">
      <c r="A38" s="88"/>
      <c r="B38" s="90"/>
      <c r="C38" s="90"/>
      <c r="D38" s="90"/>
      <c r="E38" s="90"/>
      <c r="F38" s="90"/>
      <c r="G38" s="90"/>
      <c r="H38" s="90"/>
      <c r="I38" s="90"/>
      <c r="J38" s="90"/>
      <c r="K38" s="90"/>
      <c r="L38" s="90"/>
      <c r="M38" s="90"/>
      <c r="N38" s="90"/>
      <c r="P38" s="90"/>
      <c r="Q38" s="90"/>
    </row>
    <row r="39" spans="1:19">
      <c r="A39" s="88"/>
      <c r="B39" s="90"/>
      <c r="C39" s="90"/>
      <c r="D39" s="90"/>
      <c r="E39" s="90"/>
      <c r="F39" s="90"/>
      <c r="G39" s="90"/>
      <c r="H39" s="90"/>
      <c r="I39" s="90"/>
      <c r="J39" s="90"/>
      <c r="K39" s="90"/>
      <c r="L39" s="90"/>
      <c r="M39" s="90"/>
      <c r="N39" s="90"/>
      <c r="P39" s="90"/>
      <c r="Q39" s="90"/>
    </row>
    <row r="40" spans="1:19">
      <c r="A40" s="88"/>
      <c r="B40" s="90"/>
      <c r="C40" s="90"/>
      <c r="D40" s="90"/>
      <c r="E40" s="90"/>
      <c r="F40" s="90"/>
      <c r="G40" s="90"/>
      <c r="H40" s="90"/>
      <c r="I40" s="90"/>
      <c r="J40" s="90"/>
      <c r="K40" s="90"/>
      <c r="L40" s="90"/>
      <c r="M40" s="90"/>
      <c r="N40" s="90"/>
      <c r="P40" s="90"/>
      <c r="Q40" s="90"/>
    </row>
    <row r="41" spans="1:19">
      <c r="A41" s="88"/>
      <c r="B41" s="90"/>
      <c r="C41" s="90"/>
      <c r="D41" s="90"/>
      <c r="E41" s="90"/>
      <c r="F41" s="90"/>
      <c r="G41" s="90"/>
      <c r="H41" s="90"/>
      <c r="I41" s="90"/>
      <c r="J41" s="90"/>
      <c r="K41" s="90"/>
      <c r="L41" s="90"/>
      <c r="M41" s="90"/>
      <c r="N41" s="90"/>
      <c r="P41" s="90"/>
      <c r="Q41" s="90"/>
    </row>
    <row r="42" spans="1:19">
      <c r="A42" s="88"/>
      <c r="B42" s="90"/>
      <c r="C42" s="90"/>
      <c r="D42" s="90"/>
      <c r="E42" s="90"/>
      <c r="F42" s="90"/>
      <c r="G42" s="90"/>
      <c r="H42" s="90"/>
      <c r="I42" s="90"/>
      <c r="J42" s="90"/>
      <c r="K42" s="90"/>
      <c r="L42" s="90"/>
      <c r="M42" s="90"/>
      <c r="N42" s="90"/>
      <c r="P42" s="90"/>
      <c r="Q42" s="90"/>
    </row>
    <row r="43" spans="1:19">
      <c r="A43" s="88"/>
      <c r="B43" s="90"/>
      <c r="C43" s="90"/>
      <c r="D43" s="90"/>
      <c r="E43" s="90"/>
      <c r="F43" s="90"/>
      <c r="G43" s="90"/>
      <c r="H43" s="90"/>
      <c r="I43" s="90"/>
      <c r="J43" s="90"/>
      <c r="K43" s="90"/>
      <c r="L43" s="90"/>
      <c r="M43" s="90"/>
      <c r="N43" s="90"/>
      <c r="P43" s="90"/>
      <c r="Q43" s="90"/>
    </row>
    <row r="44" spans="1:19">
      <c r="A44" s="88"/>
      <c r="B44" s="90"/>
      <c r="C44" s="90"/>
      <c r="D44" s="90"/>
      <c r="E44" s="90"/>
      <c r="F44" s="90"/>
      <c r="G44" s="90"/>
      <c r="H44" s="90"/>
      <c r="I44" s="90"/>
      <c r="J44" s="90"/>
      <c r="K44" s="90"/>
      <c r="L44" s="90"/>
      <c r="M44" s="90"/>
      <c r="N44" s="90"/>
      <c r="P44" s="90"/>
      <c r="Q44" s="90"/>
    </row>
    <row r="45" spans="1:19">
      <c r="A45" s="88"/>
      <c r="B45" s="90"/>
      <c r="C45" s="90"/>
      <c r="D45" s="90"/>
      <c r="E45" s="90"/>
      <c r="F45" s="90"/>
      <c r="G45" s="90"/>
      <c r="H45" s="90"/>
      <c r="I45" s="90"/>
      <c r="J45" s="90"/>
      <c r="K45" s="90"/>
      <c r="L45" s="90"/>
      <c r="M45" s="90"/>
      <c r="N45" s="90"/>
      <c r="P45" s="90"/>
      <c r="Q45" s="90"/>
    </row>
    <row r="46" spans="1:19">
      <c r="A46" s="88"/>
      <c r="B46" s="90"/>
      <c r="C46" s="90"/>
      <c r="D46" s="90"/>
      <c r="E46" s="90"/>
      <c r="F46" s="90"/>
      <c r="G46" s="90"/>
      <c r="H46" s="90"/>
      <c r="I46" s="90"/>
      <c r="J46" s="90"/>
      <c r="K46" s="90"/>
      <c r="L46" s="90"/>
      <c r="M46" s="90"/>
      <c r="N46" s="90"/>
      <c r="P46" s="90"/>
      <c r="Q46" s="90"/>
    </row>
    <row r="47" spans="1:19">
      <c r="A47" s="88"/>
      <c r="B47" s="90"/>
      <c r="C47" s="90"/>
      <c r="D47" s="90"/>
      <c r="E47" s="90"/>
      <c r="F47" s="90"/>
      <c r="G47" s="90"/>
      <c r="H47" s="90"/>
      <c r="I47" s="90"/>
      <c r="J47" s="90"/>
      <c r="K47" s="90"/>
      <c r="L47" s="90"/>
      <c r="M47" s="90"/>
      <c r="N47" s="90"/>
      <c r="P47" s="90"/>
      <c r="Q47" s="90"/>
    </row>
    <row r="48" spans="1:19">
      <c r="A48" s="88"/>
      <c r="B48" s="90"/>
      <c r="C48" s="90"/>
      <c r="D48" s="90"/>
      <c r="E48" s="90"/>
      <c r="F48" s="90"/>
      <c r="G48" s="90"/>
      <c r="H48" s="90"/>
      <c r="I48" s="90"/>
      <c r="J48" s="90"/>
      <c r="K48" s="90"/>
      <c r="L48" s="90"/>
      <c r="M48" s="90"/>
      <c r="N48" s="90"/>
      <c r="P48" s="90"/>
      <c r="Q48" s="90"/>
    </row>
    <row r="49" spans="1:17">
      <c r="A49" s="88"/>
      <c r="B49" s="90"/>
      <c r="C49" s="90"/>
      <c r="D49" s="90"/>
      <c r="E49" s="90"/>
      <c r="F49" s="90"/>
      <c r="G49" s="90"/>
      <c r="H49" s="90"/>
      <c r="I49" s="90"/>
      <c r="J49" s="90"/>
      <c r="K49" s="90"/>
      <c r="L49" s="90"/>
      <c r="M49" s="90"/>
      <c r="N49" s="90"/>
      <c r="P49" s="90"/>
      <c r="Q49" s="90"/>
    </row>
    <row r="50" spans="1:17">
      <c r="A50" s="88"/>
      <c r="B50" s="90"/>
      <c r="C50" s="90"/>
      <c r="D50" s="90"/>
      <c r="E50" s="90"/>
      <c r="F50" s="90"/>
      <c r="G50" s="90"/>
      <c r="H50" s="90"/>
      <c r="I50" s="90"/>
      <c r="J50" s="90"/>
      <c r="K50" s="90"/>
      <c r="L50" s="90"/>
      <c r="M50" s="90"/>
      <c r="N50" s="90"/>
      <c r="P50" s="90"/>
      <c r="Q50" s="90"/>
    </row>
    <row r="51" spans="1:17">
      <c r="A51" s="88"/>
      <c r="B51" s="90"/>
      <c r="C51" s="90"/>
      <c r="D51" s="90"/>
      <c r="E51" s="90"/>
      <c r="F51" s="90"/>
      <c r="G51" s="90"/>
      <c r="H51" s="90"/>
      <c r="I51" s="90"/>
      <c r="J51" s="90"/>
      <c r="K51" s="90"/>
      <c r="L51" s="90"/>
      <c r="M51" s="90"/>
      <c r="N51" s="90"/>
      <c r="P51" s="90"/>
      <c r="Q51" s="90"/>
    </row>
    <row r="52" spans="1:17">
      <c r="A52" s="88"/>
      <c r="B52" s="90"/>
      <c r="C52" s="90"/>
      <c r="D52" s="90"/>
      <c r="E52" s="90"/>
      <c r="F52" s="90"/>
      <c r="G52" s="90"/>
      <c r="H52" s="90"/>
      <c r="I52" s="90"/>
      <c r="J52" s="90"/>
      <c r="K52" s="90"/>
      <c r="L52" s="90"/>
      <c r="M52" s="90"/>
      <c r="N52" s="90"/>
      <c r="P52" s="90"/>
      <c r="Q52" s="90"/>
    </row>
    <row r="53" spans="1:17">
      <c r="A53" s="88"/>
      <c r="B53" s="90"/>
      <c r="C53" s="90"/>
      <c r="D53" s="90"/>
      <c r="E53" s="90"/>
      <c r="F53" s="90"/>
      <c r="G53" s="90"/>
      <c r="H53" s="90"/>
      <c r="I53" s="90"/>
      <c r="J53" s="90"/>
      <c r="K53" s="90"/>
      <c r="L53" s="90"/>
      <c r="M53" s="90"/>
      <c r="N53" s="90"/>
      <c r="P53" s="90"/>
      <c r="Q53" s="90"/>
    </row>
    <row r="54" spans="1:17">
      <c r="A54" s="88"/>
      <c r="B54" s="90"/>
      <c r="C54" s="90"/>
      <c r="D54" s="90"/>
      <c r="E54" s="90"/>
      <c r="F54" s="90"/>
      <c r="G54" s="90"/>
      <c r="H54" s="90"/>
      <c r="I54" s="90"/>
      <c r="J54" s="90"/>
      <c r="K54" s="90"/>
      <c r="L54" s="90"/>
      <c r="M54" s="90"/>
      <c r="N54" s="90"/>
      <c r="P54" s="90"/>
      <c r="Q54" s="90"/>
    </row>
    <row r="55" spans="1:17">
      <c r="A55" s="88"/>
      <c r="B55" s="90"/>
      <c r="C55" s="90"/>
      <c r="D55" s="90"/>
      <c r="E55" s="90"/>
      <c r="F55" s="90"/>
      <c r="G55" s="90"/>
      <c r="H55" s="90"/>
      <c r="I55" s="90"/>
      <c r="J55" s="90"/>
      <c r="K55" s="90"/>
      <c r="L55" s="90"/>
      <c r="M55" s="90"/>
      <c r="N55" s="90"/>
      <c r="P55" s="90"/>
      <c r="Q55" s="90"/>
    </row>
    <row r="56" spans="1:17">
      <c r="A56" s="88"/>
      <c r="B56" s="90"/>
      <c r="C56" s="90"/>
      <c r="D56" s="90"/>
      <c r="E56" s="90"/>
      <c r="F56" s="90"/>
      <c r="G56" s="90"/>
      <c r="H56" s="90"/>
      <c r="I56" s="90"/>
      <c r="J56" s="90"/>
      <c r="K56" s="90"/>
      <c r="L56" s="90"/>
      <c r="M56" s="90"/>
      <c r="N56" s="90"/>
      <c r="P56" s="90"/>
      <c r="Q56" s="90"/>
    </row>
    <row r="57" spans="1:17">
      <c r="A57" s="88"/>
      <c r="B57" s="90"/>
      <c r="C57" s="90"/>
      <c r="D57" s="90"/>
      <c r="E57" s="90"/>
      <c r="F57" s="90"/>
      <c r="G57" s="90"/>
      <c r="H57" s="90"/>
      <c r="I57" s="90"/>
      <c r="J57" s="90"/>
      <c r="K57" s="90"/>
      <c r="L57" s="90"/>
      <c r="M57" s="90"/>
      <c r="N57" s="90"/>
      <c r="P57" s="90"/>
      <c r="Q57" s="90"/>
    </row>
    <row r="58" spans="1:17">
      <c r="B58" s="92"/>
      <c r="C58" s="92"/>
      <c r="D58" s="92"/>
      <c r="E58" s="92"/>
      <c r="F58" s="92"/>
      <c r="J58" s="92"/>
      <c r="K58" s="92"/>
      <c r="L58" s="92"/>
      <c r="M58" s="92"/>
      <c r="N58" s="92"/>
      <c r="P58" s="92"/>
      <c r="Q58" s="92"/>
    </row>
    <row r="59" spans="1:17">
      <c r="B59" s="92"/>
      <c r="C59" s="92"/>
      <c r="D59" s="92"/>
      <c r="E59" s="92"/>
      <c r="F59" s="92"/>
      <c r="J59" s="92"/>
      <c r="K59" s="92"/>
      <c r="L59" s="92"/>
      <c r="M59" s="92"/>
      <c r="N59" s="92"/>
      <c r="P59" s="92"/>
      <c r="Q59" s="92"/>
    </row>
    <row r="60" spans="1:17">
      <c r="B60" s="92"/>
      <c r="C60" s="92"/>
      <c r="D60" s="92"/>
      <c r="E60" s="92"/>
      <c r="F60" s="92"/>
      <c r="J60" s="92"/>
      <c r="K60" s="92"/>
      <c r="L60" s="92"/>
      <c r="M60" s="92"/>
      <c r="N60" s="92"/>
      <c r="P60" s="92"/>
      <c r="Q60" s="92"/>
    </row>
    <row r="61" spans="1:17">
      <c r="B61" s="92"/>
      <c r="C61" s="92"/>
      <c r="D61" s="92"/>
      <c r="E61" s="92"/>
      <c r="F61" s="92"/>
      <c r="J61" s="92"/>
      <c r="K61" s="92"/>
      <c r="L61" s="92"/>
      <c r="M61" s="92"/>
      <c r="N61" s="92"/>
      <c r="P61" s="92"/>
      <c r="Q61" s="92"/>
    </row>
    <row r="62" spans="1:17">
      <c r="B62" s="92"/>
      <c r="C62" s="92"/>
      <c r="D62" s="92"/>
      <c r="E62" s="92"/>
      <c r="F62" s="92"/>
      <c r="J62" s="92"/>
      <c r="K62" s="92"/>
      <c r="L62" s="92"/>
      <c r="M62" s="92"/>
      <c r="N62" s="92"/>
      <c r="P62" s="92"/>
      <c r="Q62" s="92"/>
    </row>
    <row r="63" spans="1:17">
      <c r="B63" s="92"/>
      <c r="C63" s="92"/>
      <c r="D63" s="92"/>
      <c r="E63" s="92"/>
      <c r="F63" s="92"/>
      <c r="J63" s="92"/>
      <c r="K63" s="92"/>
      <c r="L63" s="92"/>
      <c r="M63" s="92"/>
      <c r="N63" s="92"/>
      <c r="P63" s="92"/>
      <c r="Q63" s="92"/>
    </row>
    <row r="64" spans="1:17">
      <c r="B64" s="92"/>
      <c r="C64" s="92"/>
      <c r="D64" s="92"/>
      <c r="E64" s="92"/>
      <c r="F64" s="92"/>
      <c r="J64" s="92"/>
      <c r="K64" s="92"/>
      <c r="L64" s="92"/>
      <c r="M64" s="92"/>
      <c r="N64" s="92"/>
      <c r="P64" s="92"/>
      <c r="Q64" s="92"/>
    </row>
    <row r="65" spans="2:17">
      <c r="B65" s="92"/>
      <c r="C65" s="92"/>
      <c r="D65" s="92"/>
      <c r="E65" s="92"/>
      <c r="F65" s="92"/>
      <c r="J65" s="92"/>
      <c r="K65" s="92"/>
      <c r="L65" s="92"/>
      <c r="M65" s="92"/>
      <c r="N65" s="92"/>
      <c r="P65" s="92"/>
      <c r="Q65" s="92"/>
    </row>
    <row r="66" spans="2:17">
      <c r="B66" s="92"/>
      <c r="C66" s="92"/>
      <c r="D66" s="92"/>
      <c r="E66" s="92"/>
      <c r="F66" s="92"/>
      <c r="J66" s="92"/>
      <c r="K66" s="92"/>
      <c r="L66" s="92"/>
      <c r="M66" s="92"/>
      <c r="N66" s="92"/>
      <c r="P66" s="92"/>
      <c r="Q66" s="92"/>
    </row>
    <row r="67" spans="2:17">
      <c r="B67" s="92"/>
      <c r="C67" s="92"/>
      <c r="D67" s="92"/>
      <c r="E67" s="92"/>
      <c r="F67" s="92"/>
      <c r="J67" s="92"/>
      <c r="K67" s="92"/>
      <c r="L67" s="92"/>
      <c r="M67" s="92"/>
      <c r="N67" s="92"/>
      <c r="P67" s="92"/>
      <c r="Q67" s="92"/>
    </row>
    <row r="68" spans="2:17">
      <c r="B68" s="92"/>
      <c r="C68" s="92"/>
      <c r="D68" s="92"/>
      <c r="E68" s="92"/>
      <c r="F68" s="92"/>
      <c r="J68" s="92"/>
      <c r="K68" s="92"/>
      <c r="L68" s="92"/>
      <c r="M68" s="92"/>
      <c r="N68" s="92"/>
      <c r="P68" s="92"/>
      <c r="Q68" s="92"/>
    </row>
    <row r="69" spans="2:17">
      <c r="B69" s="92"/>
      <c r="C69" s="92"/>
      <c r="D69" s="92"/>
      <c r="E69" s="92"/>
      <c r="F69" s="92"/>
      <c r="J69" s="92"/>
      <c r="K69" s="92"/>
      <c r="L69" s="92"/>
      <c r="M69" s="92"/>
      <c r="N69" s="92"/>
      <c r="P69" s="92"/>
      <c r="Q69" s="92"/>
    </row>
    <row r="70" spans="2:17">
      <c r="B70" s="92"/>
      <c r="C70" s="92"/>
      <c r="D70" s="92"/>
      <c r="E70" s="92"/>
      <c r="F70" s="92"/>
      <c r="J70" s="92"/>
      <c r="K70" s="92"/>
      <c r="L70" s="92"/>
      <c r="M70" s="92"/>
      <c r="N70" s="92"/>
      <c r="P70" s="92"/>
      <c r="Q70" s="92"/>
    </row>
    <row r="71" spans="2:17">
      <c r="B71" s="92"/>
      <c r="C71" s="92"/>
      <c r="D71" s="92"/>
      <c r="E71" s="92"/>
      <c r="F71" s="92"/>
      <c r="J71" s="92"/>
      <c r="K71" s="92"/>
      <c r="L71" s="92"/>
      <c r="M71" s="92"/>
      <c r="N71" s="92"/>
      <c r="P71" s="92"/>
      <c r="Q71" s="92"/>
    </row>
    <row r="72" spans="2:17">
      <c r="B72" s="92"/>
      <c r="C72" s="92"/>
      <c r="D72" s="92"/>
      <c r="E72" s="92"/>
      <c r="F72" s="92"/>
      <c r="J72" s="92"/>
      <c r="K72" s="92"/>
      <c r="L72" s="92"/>
      <c r="M72" s="92"/>
      <c r="N72" s="92"/>
      <c r="P72" s="92"/>
      <c r="Q72" s="92"/>
    </row>
    <row r="73" spans="2:17">
      <c r="B73" s="92"/>
      <c r="C73" s="92"/>
      <c r="D73" s="92"/>
      <c r="E73" s="92"/>
      <c r="F73" s="92"/>
      <c r="J73" s="92"/>
      <c r="K73" s="92"/>
      <c r="L73" s="92"/>
      <c r="M73" s="92"/>
      <c r="N73" s="92"/>
      <c r="P73" s="92"/>
      <c r="Q73" s="92"/>
    </row>
    <row r="74" spans="2:17">
      <c r="B74" s="92"/>
      <c r="C74" s="92"/>
      <c r="D74" s="92"/>
      <c r="E74" s="92"/>
      <c r="F74" s="92"/>
      <c r="J74" s="92"/>
      <c r="K74" s="92"/>
      <c r="L74" s="92"/>
      <c r="M74" s="92"/>
      <c r="N74" s="92"/>
      <c r="P74" s="92"/>
      <c r="Q74" s="92"/>
    </row>
    <row r="75" spans="2:17">
      <c r="B75" s="92"/>
      <c r="C75" s="92"/>
      <c r="D75" s="92"/>
      <c r="E75" s="92"/>
      <c r="F75" s="92"/>
      <c r="J75" s="92"/>
      <c r="K75" s="92"/>
      <c r="L75" s="92"/>
      <c r="M75" s="92"/>
      <c r="N75" s="92"/>
      <c r="P75" s="92"/>
      <c r="Q75" s="92"/>
    </row>
    <row r="76" spans="2:17">
      <c r="B76" s="92"/>
      <c r="C76" s="92"/>
      <c r="D76" s="92"/>
      <c r="E76" s="92"/>
      <c r="F76" s="92"/>
      <c r="J76" s="92"/>
      <c r="K76" s="92"/>
      <c r="L76" s="92"/>
      <c r="M76" s="92"/>
      <c r="N76" s="92"/>
      <c r="P76" s="92"/>
      <c r="Q76" s="92"/>
    </row>
    <row r="77" spans="2:17">
      <c r="B77" s="92"/>
      <c r="C77" s="92"/>
      <c r="D77" s="92"/>
      <c r="E77" s="92"/>
      <c r="F77" s="92"/>
      <c r="J77" s="92"/>
      <c r="K77" s="92"/>
      <c r="L77" s="92"/>
      <c r="M77" s="92"/>
      <c r="N77" s="92"/>
      <c r="P77" s="92"/>
      <c r="Q77" s="92"/>
    </row>
    <row r="78" spans="2:17">
      <c r="B78" s="92"/>
      <c r="C78" s="92"/>
      <c r="D78" s="92"/>
      <c r="E78" s="92"/>
      <c r="F78" s="92"/>
      <c r="J78" s="92"/>
      <c r="K78" s="92"/>
      <c r="L78" s="92"/>
      <c r="M78" s="92"/>
      <c r="N78" s="92"/>
      <c r="P78" s="92"/>
      <c r="Q78" s="92"/>
    </row>
    <row r="79" spans="2:17">
      <c r="B79" s="92"/>
      <c r="C79" s="92"/>
      <c r="D79" s="92"/>
      <c r="E79" s="92"/>
      <c r="F79" s="92"/>
      <c r="J79" s="92"/>
      <c r="K79" s="92"/>
      <c r="L79" s="92"/>
      <c r="M79" s="92"/>
      <c r="N79" s="92"/>
      <c r="P79" s="92"/>
      <c r="Q79" s="92"/>
    </row>
    <row r="80" spans="2:17">
      <c r="B80" s="92"/>
      <c r="C80" s="92"/>
      <c r="D80" s="92"/>
      <c r="E80" s="92"/>
      <c r="F80" s="92"/>
      <c r="J80" s="92"/>
      <c r="K80" s="92"/>
      <c r="L80" s="92"/>
      <c r="M80" s="92"/>
      <c r="N80" s="92"/>
      <c r="P80" s="92"/>
      <c r="Q80" s="92"/>
    </row>
    <row r="81" spans="2:17">
      <c r="B81" s="92"/>
      <c r="C81" s="92"/>
      <c r="D81" s="92"/>
      <c r="E81" s="92"/>
      <c r="F81" s="92"/>
      <c r="J81" s="92"/>
      <c r="K81" s="92"/>
      <c r="L81" s="92"/>
      <c r="M81" s="92"/>
      <c r="N81" s="92"/>
      <c r="P81" s="92"/>
      <c r="Q81" s="92"/>
    </row>
    <row r="82" spans="2:17">
      <c r="B82" s="92"/>
      <c r="C82" s="92"/>
      <c r="D82" s="92"/>
      <c r="E82" s="92"/>
      <c r="F82" s="92"/>
      <c r="J82" s="92"/>
      <c r="K82" s="92"/>
      <c r="L82" s="92"/>
      <c r="M82" s="92"/>
      <c r="N82" s="92"/>
      <c r="P82" s="92"/>
      <c r="Q82" s="92"/>
    </row>
    <row r="83" spans="2:17">
      <c r="B83" s="92"/>
      <c r="C83" s="92"/>
      <c r="D83" s="92"/>
      <c r="E83" s="92"/>
      <c r="F83" s="92"/>
      <c r="J83" s="92"/>
      <c r="K83" s="92"/>
      <c r="L83" s="92"/>
      <c r="M83" s="92"/>
      <c r="N83" s="92"/>
      <c r="P83" s="92"/>
      <c r="Q83" s="92"/>
    </row>
    <row r="84" spans="2:17">
      <c r="B84" s="92"/>
      <c r="C84" s="92"/>
      <c r="D84" s="92"/>
      <c r="E84" s="92"/>
      <c r="F84" s="92"/>
      <c r="J84" s="92"/>
      <c r="K84" s="92"/>
      <c r="L84" s="92"/>
      <c r="M84" s="92"/>
      <c r="N84" s="92"/>
      <c r="P84" s="92"/>
      <c r="Q84" s="92"/>
    </row>
    <row r="85" spans="2:17">
      <c r="B85" s="92"/>
      <c r="C85" s="92"/>
      <c r="D85" s="92"/>
      <c r="E85" s="92"/>
      <c r="F85" s="92"/>
      <c r="J85" s="92"/>
      <c r="K85" s="92"/>
      <c r="L85" s="92"/>
      <c r="M85" s="92"/>
      <c r="N85" s="92"/>
      <c r="P85" s="92"/>
      <c r="Q85" s="92"/>
    </row>
    <row r="86" spans="2:17">
      <c r="B86" s="92"/>
      <c r="C86" s="92"/>
      <c r="D86" s="92"/>
      <c r="E86" s="92"/>
      <c r="F86" s="92"/>
      <c r="J86" s="92"/>
      <c r="K86" s="92"/>
      <c r="L86" s="92"/>
      <c r="M86" s="92"/>
      <c r="N86" s="92"/>
      <c r="P86" s="92"/>
      <c r="Q86" s="92"/>
    </row>
    <row r="87" spans="2:17">
      <c r="B87" s="92"/>
      <c r="C87" s="92"/>
      <c r="D87" s="92"/>
      <c r="E87" s="92"/>
      <c r="F87" s="92"/>
      <c r="J87" s="92"/>
      <c r="K87" s="92"/>
      <c r="L87" s="92"/>
      <c r="M87" s="92"/>
      <c r="N87" s="92"/>
      <c r="P87" s="92"/>
      <c r="Q87" s="92"/>
    </row>
    <row r="88" spans="2:17">
      <c r="B88" s="92"/>
      <c r="C88" s="92"/>
      <c r="D88" s="92"/>
      <c r="E88" s="92"/>
      <c r="F88" s="92"/>
      <c r="J88" s="92"/>
      <c r="K88" s="92"/>
      <c r="L88" s="92"/>
      <c r="M88" s="92"/>
      <c r="N88" s="92"/>
      <c r="P88" s="92"/>
      <c r="Q88" s="92"/>
    </row>
    <row r="89" spans="2:17">
      <c r="B89" s="92"/>
      <c r="C89" s="92"/>
      <c r="D89" s="92"/>
      <c r="E89" s="92"/>
      <c r="F89" s="92"/>
      <c r="J89" s="92"/>
      <c r="K89" s="92"/>
      <c r="L89" s="92"/>
      <c r="M89" s="92"/>
      <c r="N89" s="92"/>
      <c r="P89" s="92"/>
      <c r="Q89" s="92"/>
    </row>
    <row r="90" spans="2:17">
      <c r="B90" s="92"/>
      <c r="C90" s="92"/>
      <c r="D90" s="92"/>
      <c r="E90" s="92"/>
      <c r="F90" s="92"/>
      <c r="J90" s="92"/>
      <c r="K90" s="92"/>
      <c r="L90" s="92"/>
      <c r="M90" s="92"/>
      <c r="N90" s="92"/>
      <c r="P90" s="92"/>
      <c r="Q90" s="92"/>
    </row>
    <row r="91" spans="2:17">
      <c r="B91" s="92"/>
      <c r="C91" s="92"/>
      <c r="D91" s="92"/>
      <c r="E91" s="92"/>
      <c r="F91" s="92"/>
      <c r="J91" s="92"/>
      <c r="K91" s="92"/>
      <c r="L91" s="92"/>
      <c r="M91" s="92"/>
      <c r="N91" s="92"/>
      <c r="P91" s="92"/>
      <c r="Q91" s="92"/>
    </row>
    <row r="92" spans="2:17">
      <c r="B92" s="92"/>
      <c r="C92" s="92"/>
      <c r="D92" s="92"/>
      <c r="E92" s="92"/>
      <c r="F92" s="92"/>
      <c r="J92" s="92"/>
      <c r="K92" s="92"/>
      <c r="L92" s="92"/>
      <c r="M92" s="92"/>
      <c r="N92" s="92"/>
      <c r="P92" s="92"/>
      <c r="Q92" s="92"/>
    </row>
    <row r="93" spans="2:17">
      <c r="B93" s="92"/>
      <c r="C93" s="92"/>
      <c r="D93" s="92"/>
      <c r="E93" s="92"/>
      <c r="F93" s="92"/>
      <c r="J93" s="92"/>
      <c r="K93" s="92"/>
      <c r="L93" s="92"/>
      <c r="M93" s="92"/>
      <c r="N93" s="92"/>
      <c r="P93" s="92"/>
      <c r="Q93" s="92"/>
    </row>
    <row r="94" spans="2:17">
      <c r="B94" s="92"/>
      <c r="C94" s="92"/>
      <c r="D94" s="92"/>
      <c r="E94" s="92"/>
      <c r="F94" s="92"/>
      <c r="J94" s="92"/>
      <c r="K94" s="92"/>
      <c r="L94" s="92"/>
      <c r="M94" s="92"/>
      <c r="N94" s="92"/>
      <c r="P94" s="92"/>
      <c r="Q94" s="92"/>
    </row>
    <row r="95" spans="2:17">
      <c r="B95" s="92"/>
      <c r="C95" s="92"/>
      <c r="D95" s="92"/>
      <c r="E95" s="92"/>
      <c r="F95" s="92"/>
      <c r="J95" s="92"/>
      <c r="K95" s="92"/>
      <c r="L95" s="92"/>
      <c r="M95" s="92"/>
      <c r="N95" s="92"/>
      <c r="P95" s="92"/>
      <c r="Q95" s="92"/>
    </row>
    <row r="96" spans="2:17">
      <c r="B96" s="92"/>
      <c r="C96" s="92"/>
      <c r="D96" s="92"/>
      <c r="E96" s="92"/>
      <c r="F96" s="92"/>
      <c r="J96" s="92"/>
      <c r="K96" s="92"/>
      <c r="L96" s="92"/>
      <c r="M96" s="92"/>
      <c r="N96" s="92"/>
      <c r="P96" s="92"/>
      <c r="Q96" s="92"/>
    </row>
    <row r="97" spans="2:17">
      <c r="B97" s="92"/>
      <c r="C97" s="92"/>
      <c r="D97" s="92"/>
      <c r="E97" s="92"/>
      <c r="F97" s="92"/>
      <c r="J97" s="92"/>
      <c r="K97" s="92"/>
      <c r="L97" s="92"/>
      <c r="M97" s="92"/>
      <c r="N97" s="92"/>
      <c r="P97" s="92"/>
      <c r="Q97" s="92"/>
    </row>
    <row r="98" spans="2:17">
      <c r="B98" s="92"/>
      <c r="C98" s="92"/>
      <c r="D98" s="92"/>
      <c r="E98" s="92"/>
      <c r="F98" s="92"/>
      <c r="J98" s="92"/>
      <c r="K98" s="92"/>
      <c r="L98" s="92"/>
      <c r="M98" s="92"/>
      <c r="N98" s="92"/>
      <c r="P98" s="92"/>
      <c r="Q98" s="92"/>
    </row>
    <row r="99" spans="2:17">
      <c r="B99" s="92"/>
      <c r="C99" s="92"/>
      <c r="D99" s="92"/>
      <c r="E99" s="92"/>
      <c r="F99" s="92"/>
      <c r="J99" s="92"/>
      <c r="K99" s="92"/>
      <c r="L99" s="92"/>
      <c r="M99" s="92"/>
      <c r="N99" s="92"/>
      <c r="P99" s="92"/>
      <c r="Q99" s="92"/>
    </row>
    <row r="100" spans="2:17">
      <c r="B100" s="92"/>
      <c r="C100" s="92"/>
      <c r="D100" s="92"/>
      <c r="E100" s="92"/>
      <c r="F100" s="92"/>
      <c r="J100" s="92"/>
      <c r="K100" s="92"/>
      <c r="L100" s="92"/>
      <c r="M100" s="92"/>
      <c r="N100" s="92"/>
      <c r="P100" s="92"/>
      <c r="Q100" s="92"/>
    </row>
    <row r="101" spans="2:17">
      <c r="B101" s="92"/>
      <c r="C101" s="92"/>
      <c r="D101" s="92"/>
      <c r="E101" s="92"/>
      <c r="F101" s="92"/>
      <c r="J101" s="92"/>
      <c r="K101" s="92"/>
      <c r="L101" s="92"/>
      <c r="M101" s="92"/>
      <c r="N101" s="92"/>
      <c r="P101" s="92"/>
      <c r="Q101" s="92"/>
    </row>
    <row r="102" spans="2:17">
      <c r="B102" s="92"/>
      <c r="C102" s="92"/>
      <c r="D102" s="92"/>
      <c r="E102" s="92"/>
      <c r="F102" s="92"/>
      <c r="J102" s="92"/>
      <c r="K102" s="92"/>
      <c r="L102" s="92"/>
      <c r="M102" s="92"/>
      <c r="N102" s="92"/>
      <c r="P102" s="92"/>
      <c r="Q102" s="92"/>
    </row>
    <row r="103" spans="2:17">
      <c r="B103" s="92"/>
      <c r="C103" s="92"/>
      <c r="D103" s="92"/>
      <c r="E103" s="92"/>
      <c r="F103" s="92"/>
      <c r="J103" s="92"/>
      <c r="K103" s="92"/>
      <c r="L103" s="92"/>
      <c r="M103" s="92"/>
      <c r="N103" s="92"/>
      <c r="P103" s="92"/>
      <c r="Q103" s="92"/>
    </row>
    <row r="104" spans="2:17">
      <c r="B104" s="92"/>
      <c r="C104" s="92"/>
      <c r="D104" s="92"/>
      <c r="E104" s="92"/>
      <c r="F104" s="92"/>
      <c r="J104" s="92"/>
      <c r="K104" s="92"/>
      <c r="L104" s="92"/>
      <c r="M104" s="92"/>
      <c r="N104" s="92"/>
      <c r="P104" s="92"/>
      <c r="Q104" s="92"/>
    </row>
    <row r="105" spans="2:17">
      <c r="B105" s="92"/>
      <c r="C105" s="92"/>
      <c r="D105" s="92"/>
      <c r="E105" s="92"/>
      <c r="F105" s="92"/>
      <c r="J105" s="92"/>
      <c r="K105" s="92"/>
      <c r="L105" s="92"/>
      <c r="M105" s="92"/>
      <c r="N105" s="92"/>
      <c r="P105" s="92"/>
      <c r="Q105" s="92"/>
    </row>
    <row r="106" spans="2:17">
      <c r="B106" s="92"/>
      <c r="C106" s="92"/>
      <c r="D106" s="92"/>
      <c r="E106" s="92"/>
      <c r="F106" s="92"/>
      <c r="J106" s="92"/>
      <c r="K106" s="92"/>
      <c r="L106" s="92"/>
      <c r="M106" s="92"/>
      <c r="N106" s="92"/>
      <c r="P106" s="92"/>
      <c r="Q106" s="92"/>
    </row>
    <row r="107" spans="2:17">
      <c r="B107" s="92"/>
      <c r="C107" s="92"/>
      <c r="D107" s="92"/>
      <c r="E107" s="92"/>
      <c r="F107" s="92"/>
      <c r="J107" s="92"/>
      <c r="K107" s="92"/>
      <c r="L107" s="92"/>
      <c r="M107" s="92"/>
      <c r="N107" s="92"/>
      <c r="P107" s="92"/>
      <c r="Q107" s="92"/>
    </row>
    <row r="108" spans="2:17">
      <c r="B108" s="92"/>
      <c r="C108" s="92"/>
      <c r="D108" s="92"/>
      <c r="E108" s="92"/>
      <c r="F108" s="92"/>
      <c r="J108" s="92"/>
      <c r="K108" s="92"/>
      <c r="L108" s="92"/>
      <c r="M108" s="92"/>
      <c r="N108" s="92"/>
      <c r="P108" s="92"/>
      <c r="Q108" s="92"/>
    </row>
    <row r="109" spans="2:17">
      <c r="B109" s="92"/>
      <c r="C109" s="92"/>
      <c r="D109" s="92"/>
      <c r="E109" s="92"/>
      <c r="F109" s="92"/>
      <c r="J109" s="92"/>
      <c r="K109" s="92"/>
      <c r="L109" s="92"/>
      <c r="M109" s="92"/>
      <c r="N109" s="92"/>
      <c r="P109" s="92"/>
      <c r="Q109" s="92"/>
    </row>
    <row r="110" spans="2:17">
      <c r="B110" s="92"/>
      <c r="C110" s="92"/>
      <c r="D110" s="92"/>
      <c r="E110" s="92"/>
      <c r="F110" s="92"/>
      <c r="J110" s="92"/>
      <c r="K110" s="92"/>
      <c r="L110" s="92"/>
      <c r="M110" s="92"/>
      <c r="N110" s="92"/>
      <c r="P110" s="92"/>
      <c r="Q110" s="92"/>
    </row>
    <row r="111" spans="2:17">
      <c r="B111" s="92"/>
      <c r="C111" s="92"/>
      <c r="D111" s="92"/>
      <c r="E111" s="92"/>
      <c r="F111" s="92"/>
      <c r="J111" s="92"/>
      <c r="K111" s="92"/>
      <c r="L111" s="92"/>
      <c r="M111" s="92"/>
      <c r="N111" s="92"/>
      <c r="P111" s="92"/>
      <c r="Q111" s="92"/>
    </row>
    <row r="112" spans="2:17">
      <c r="B112" s="92"/>
      <c r="C112" s="92"/>
      <c r="D112" s="92"/>
      <c r="E112" s="92"/>
      <c r="F112" s="92"/>
      <c r="J112" s="92"/>
      <c r="K112" s="92"/>
      <c r="L112" s="92"/>
      <c r="M112" s="92"/>
      <c r="N112" s="92"/>
      <c r="P112" s="92"/>
      <c r="Q112" s="92"/>
    </row>
    <row r="113" spans="2:17">
      <c r="B113" s="92"/>
      <c r="C113" s="92"/>
      <c r="D113" s="92"/>
      <c r="E113" s="92"/>
      <c r="F113" s="92"/>
      <c r="J113" s="92"/>
      <c r="K113" s="92"/>
      <c r="L113" s="92"/>
      <c r="M113" s="92"/>
      <c r="N113" s="92"/>
      <c r="P113" s="92"/>
      <c r="Q113" s="92"/>
    </row>
    <row r="114" spans="2:17">
      <c r="B114" s="92"/>
      <c r="C114" s="92"/>
      <c r="D114" s="92"/>
      <c r="E114" s="92"/>
      <c r="F114" s="92"/>
      <c r="J114" s="92"/>
      <c r="K114" s="92"/>
      <c r="L114" s="92"/>
      <c r="M114" s="92"/>
      <c r="N114" s="92"/>
      <c r="P114" s="92"/>
      <c r="Q114" s="92"/>
    </row>
    <row r="115" spans="2:17">
      <c r="B115" s="92"/>
      <c r="C115" s="92"/>
      <c r="D115" s="92"/>
      <c r="E115" s="92"/>
      <c r="F115" s="92"/>
      <c r="J115" s="92"/>
      <c r="K115" s="92"/>
      <c r="L115" s="92"/>
      <c r="M115" s="92"/>
      <c r="N115" s="92"/>
      <c r="P115" s="92"/>
      <c r="Q115" s="92"/>
    </row>
    <row r="116" spans="2:17">
      <c r="B116" s="92"/>
      <c r="C116" s="92"/>
      <c r="D116" s="92"/>
      <c r="E116" s="92"/>
      <c r="F116" s="92"/>
      <c r="J116" s="92"/>
      <c r="K116" s="92"/>
      <c r="L116" s="92"/>
      <c r="M116" s="92"/>
      <c r="N116" s="92"/>
      <c r="P116" s="92"/>
      <c r="Q116" s="92"/>
    </row>
    <row r="117" spans="2:17">
      <c r="B117" s="92"/>
      <c r="C117" s="92"/>
      <c r="D117" s="92"/>
      <c r="E117" s="92"/>
      <c r="F117" s="92"/>
      <c r="J117" s="92"/>
      <c r="K117" s="92"/>
      <c r="L117" s="92"/>
      <c r="M117" s="92"/>
      <c r="N117" s="92"/>
      <c r="P117" s="92"/>
      <c r="Q117" s="92"/>
    </row>
    <row r="118" spans="2:17">
      <c r="B118" s="92"/>
      <c r="C118" s="92"/>
      <c r="D118" s="92"/>
      <c r="E118" s="92"/>
      <c r="F118" s="92"/>
      <c r="J118" s="92"/>
      <c r="K118" s="92"/>
      <c r="L118" s="92"/>
      <c r="M118" s="92"/>
      <c r="N118" s="92"/>
      <c r="P118" s="92"/>
      <c r="Q118" s="92"/>
    </row>
    <row r="119" spans="2:17">
      <c r="B119" s="92"/>
      <c r="C119" s="92"/>
      <c r="D119" s="92"/>
      <c r="E119" s="92"/>
      <c r="F119" s="92"/>
      <c r="J119" s="92"/>
      <c r="K119" s="92"/>
      <c r="L119" s="92"/>
      <c r="M119" s="92"/>
      <c r="N119" s="92"/>
      <c r="P119" s="92"/>
      <c r="Q119" s="92"/>
    </row>
    <row r="120" spans="2:17">
      <c r="B120" s="92"/>
      <c r="C120" s="92"/>
      <c r="D120" s="92"/>
      <c r="E120" s="92"/>
      <c r="F120" s="92"/>
      <c r="J120" s="92"/>
      <c r="K120" s="92"/>
      <c r="L120" s="92"/>
      <c r="M120" s="92"/>
      <c r="N120" s="92"/>
      <c r="P120" s="92"/>
      <c r="Q120" s="92"/>
    </row>
    <row r="121" spans="2:17">
      <c r="B121" s="92"/>
      <c r="C121" s="92"/>
      <c r="D121" s="92"/>
      <c r="E121" s="92"/>
      <c r="F121" s="92"/>
      <c r="J121" s="92"/>
      <c r="K121" s="92"/>
      <c r="L121" s="92"/>
      <c r="M121" s="92"/>
      <c r="N121" s="92"/>
      <c r="P121" s="92"/>
      <c r="Q121" s="92"/>
    </row>
    <row r="122" spans="2:17">
      <c r="B122" s="92"/>
      <c r="C122" s="92"/>
      <c r="D122" s="92"/>
      <c r="E122" s="92"/>
      <c r="F122" s="92"/>
      <c r="J122" s="92"/>
      <c r="K122" s="92"/>
      <c r="L122" s="92"/>
      <c r="M122" s="92"/>
      <c r="N122" s="92"/>
      <c r="P122" s="92"/>
      <c r="Q122" s="92"/>
    </row>
    <row r="123" spans="2:17">
      <c r="B123" s="92"/>
      <c r="C123" s="92"/>
      <c r="D123" s="92"/>
      <c r="E123" s="92"/>
      <c r="F123" s="92"/>
      <c r="J123" s="92"/>
      <c r="K123" s="92"/>
      <c r="L123" s="92"/>
      <c r="M123" s="92"/>
      <c r="N123" s="92"/>
      <c r="P123" s="92"/>
      <c r="Q123" s="92"/>
    </row>
    <row r="124" spans="2:17">
      <c r="B124" s="92"/>
      <c r="C124" s="92"/>
      <c r="D124" s="92"/>
      <c r="E124" s="92"/>
      <c r="F124" s="92"/>
      <c r="J124" s="92"/>
      <c r="K124" s="92"/>
      <c r="L124" s="92"/>
      <c r="M124" s="92"/>
      <c r="N124" s="92"/>
      <c r="P124" s="92"/>
      <c r="Q124" s="92"/>
    </row>
    <row r="125" spans="2:17">
      <c r="B125" s="92"/>
      <c r="C125" s="92"/>
      <c r="D125" s="92"/>
      <c r="E125" s="92"/>
      <c r="F125" s="92"/>
      <c r="J125" s="92"/>
      <c r="K125" s="92"/>
      <c r="L125" s="92"/>
      <c r="M125" s="92"/>
      <c r="N125" s="92"/>
      <c r="P125" s="92"/>
      <c r="Q125" s="92"/>
    </row>
    <row r="126" spans="2:17">
      <c r="B126" s="92"/>
      <c r="C126" s="92"/>
      <c r="D126" s="92"/>
      <c r="E126" s="92"/>
      <c r="F126" s="92"/>
      <c r="J126" s="92"/>
      <c r="K126" s="92"/>
      <c r="L126" s="92"/>
      <c r="M126" s="92"/>
      <c r="N126" s="92"/>
      <c r="P126" s="92"/>
      <c r="Q126" s="92"/>
    </row>
    <row r="127" spans="2:17">
      <c r="B127" s="92"/>
      <c r="C127" s="92"/>
      <c r="D127" s="92"/>
      <c r="E127" s="92"/>
      <c r="F127" s="92"/>
      <c r="J127" s="92"/>
      <c r="K127" s="92"/>
      <c r="L127" s="92"/>
      <c r="M127" s="92"/>
      <c r="N127" s="92"/>
      <c r="P127" s="92"/>
      <c r="Q127" s="92"/>
    </row>
    <row r="128" spans="2:17">
      <c r="B128" s="92"/>
      <c r="C128" s="92"/>
      <c r="D128" s="92"/>
      <c r="E128" s="92"/>
      <c r="F128" s="92"/>
      <c r="J128" s="92"/>
      <c r="K128" s="92"/>
      <c r="L128" s="92"/>
      <c r="M128" s="92"/>
      <c r="N128" s="92"/>
      <c r="P128" s="92"/>
      <c r="Q128" s="92"/>
    </row>
    <row r="129" spans="2:17">
      <c r="B129" s="92"/>
      <c r="C129" s="92"/>
      <c r="D129" s="92"/>
      <c r="E129" s="92"/>
      <c r="F129" s="92"/>
      <c r="J129" s="92"/>
      <c r="K129" s="92"/>
      <c r="L129" s="92"/>
      <c r="M129" s="92"/>
      <c r="N129" s="92"/>
      <c r="P129" s="92"/>
      <c r="Q129" s="92"/>
    </row>
    <row r="130" spans="2:17">
      <c r="B130" s="92"/>
      <c r="C130" s="92"/>
      <c r="D130" s="92"/>
      <c r="E130" s="92"/>
      <c r="F130" s="92"/>
      <c r="J130" s="92"/>
      <c r="K130" s="92"/>
      <c r="L130" s="92"/>
      <c r="M130" s="92"/>
      <c r="N130" s="92"/>
      <c r="P130" s="92"/>
      <c r="Q130" s="92"/>
    </row>
    <row r="131" spans="2:17">
      <c r="B131" s="92"/>
      <c r="C131" s="92"/>
      <c r="D131" s="92"/>
      <c r="E131" s="92"/>
      <c r="F131" s="92"/>
      <c r="J131" s="92"/>
      <c r="K131" s="92"/>
      <c r="L131" s="92"/>
      <c r="M131" s="92"/>
      <c r="N131" s="92"/>
      <c r="P131" s="92"/>
      <c r="Q131" s="92"/>
    </row>
    <row r="132" spans="2:17">
      <c r="B132" s="92"/>
      <c r="C132" s="92"/>
      <c r="D132" s="92"/>
      <c r="E132" s="92"/>
      <c r="F132" s="92"/>
      <c r="J132" s="92"/>
      <c r="K132" s="92"/>
      <c r="L132" s="92"/>
      <c r="M132" s="92"/>
      <c r="N132" s="92"/>
      <c r="P132" s="92"/>
      <c r="Q132" s="92"/>
    </row>
    <row r="133" spans="2:17">
      <c r="B133" s="92"/>
      <c r="C133" s="92"/>
      <c r="D133" s="92"/>
      <c r="E133" s="92"/>
      <c r="F133" s="92"/>
      <c r="J133" s="92"/>
      <c r="K133" s="92"/>
      <c r="L133" s="92"/>
      <c r="M133" s="92"/>
      <c r="N133" s="92"/>
      <c r="P133" s="92"/>
      <c r="Q133" s="92"/>
    </row>
    <row r="134" spans="2:17">
      <c r="B134" s="92"/>
      <c r="C134" s="92"/>
      <c r="D134" s="92"/>
      <c r="E134" s="92"/>
      <c r="F134" s="92"/>
      <c r="J134" s="92"/>
      <c r="K134" s="92"/>
      <c r="L134" s="92"/>
      <c r="M134" s="92"/>
      <c r="N134" s="92"/>
      <c r="P134" s="92"/>
      <c r="Q134" s="92"/>
    </row>
    <row r="135" spans="2:17">
      <c r="B135" s="92"/>
      <c r="C135" s="92"/>
      <c r="D135" s="92"/>
      <c r="E135" s="92"/>
      <c r="F135" s="92"/>
      <c r="J135" s="92"/>
      <c r="K135" s="92"/>
      <c r="L135" s="92"/>
      <c r="M135" s="92"/>
      <c r="N135" s="92"/>
      <c r="P135" s="92"/>
      <c r="Q135" s="92"/>
    </row>
    <row r="136" spans="2:17">
      <c r="B136" s="92"/>
      <c r="C136" s="92"/>
      <c r="D136" s="92"/>
      <c r="E136" s="92"/>
      <c r="F136" s="92"/>
      <c r="J136" s="92"/>
      <c r="K136" s="92"/>
      <c r="L136" s="92"/>
      <c r="M136" s="92"/>
      <c r="N136" s="92"/>
      <c r="P136" s="92"/>
      <c r="Q136" s="92"/>
    </row>
    <row r="137" spans="2:17">
      <c r="B137" s="92"/>
      <c r="C137" s="92"/>
      <c r="D137" s="92"/>
      <c r="E137" s="92"/>
      <c r="F137" s="92"/>
      <c r="J137" s="92"/>
      <c r="K137" s="92"/>
      <c r="L137" s="92"/>
      <c r="M137" s="92"/>
      <c r="N137" s="92"/>
      <c r="P137" s="92"/>
      <c r="Q137" s="92"/>
    </row>
    <row r="138" spans="2:17">
      <c r="B138" s="92"/>
      <c r="C138" s="92"/>
      <c r="D138" s="92"/>
      <c r="E138" s="92"/>
      <c r="F138" s="92"/>
      <c r="J138" s="92"/>
      <c r="K138" s="92"/>
      <c r="L138" s="92"/>
      <c r="M138" s="92"/>
      <c r="N138" s="92"/>
      <c r="P138" s="92"/>
      <c r="Q138" s="92"/>
    </row>
    <row r="139" spans="2:17">
      <c r="B139" s="92"/>
      <c r="C139" s="92"/>
      <c r="D139" s="92"/>
      <c r="E139" s="92"/>
      <c r="F139" s="92"/>
      <c r="J139" s="92"/>
      <c r="K139" s="92"/>
      <c r="L139" s="92"/>
      <c r="M139" s="92"/>
      <c r="N139" s="92"/>
      <c r="P139" s="92"/>
      <c r="Q139" s="92"/>
    </row>
    <row r="140" spans="2:17">
      <c r="B140" s="92"/>
      <c r="C140" s="92"/>
      <c r="D140" s="92"/>
      <c r="E140" s="92"/>
      <c r="F140" s="92"/>
      <c r="J140" s="92"/>
      <c r="K140" s="92"/>
      <c r="L140" s="92"/>
      <c r="M140" s="92"/>
      <c r="N140" s="92"/>
      <c r="P140" s="92"/>
      <c r="Q140" s="92"/>
    </row>
    <row r="141" spans="2:17">
      <c r="B141" s="92"/>
      <c r="C141" s="92"/>
      <c r="D141" s="92"/>
      <c r="E141" s="92"/>
      <c r="F141" s="92"/>
      <c r="J141" s="92"/>
      <c r="K141" s="92"/>
      <c r="L141" s="92"/>
      <c r="M141" s="92"/>
      <c r="N141" s="92"/>
      <c r="P141" s="92"/>
      <c r="Q141" s="92"/>
    </row>
    <row r="142" spans="2:17">
      <c r="B142" s="92"/>
      <c r="C142" s="92"/>
      <c r="D142" s="92"/>
      <c r="E142" s="92"/>
      <c r="F142" s="92"/>
      <c r="J142" s="92"/>
      <c r="K142" s="92"/>
      <c r="L142" s="92"/>
      <c r="M142" s="92"/>
      <c r="N142" s="92"/>
      <c r="P142" s="92"/>
      <c r="Q142" s="92"/>
    </row>
    <row r="143" spans="2:17">
      <c r="B143" s="92"/>
      <c r="C143" s="92"/>
      <c r="D143" s="92"/>
      <c r="E143" s="92"/>
      <c r="F143" s="92"/>
      <c r="J143" s="92"/>
      <c r="K143" s="92"/>
      <c r="L143" s="92"/>
      <c r="M143" s="92"/>
      <c r="N143" s="92"/>
      <c r="P143" s="92"/>
      <c r="Q143" s="92"/>
    </row>
    <row r="144" spans="2:17">
      <c r="B144" s="92"/>
      <c r="C144" s="92"/>
      <c r="D144" s="92"/>
      <c r="E144" s="92"/>
      <c r="F144" s="92"/>
      <c r="J144" s="92"/>
      <c r="K144" s="92"/>
      <c r="L144" s="92"/>
      <c r="M144" s="92"/>
      <c r="N144" s="92"/>
      <c r="P144" s="92"/>
      <c r="Q144" s="92"/>
    </row>
    <row r="145" spans="2:17">
      <c r="B145" s="92"/>
      <c r="C145" s="92"/>
      <c r="D145" s="92"/>
      <c r="E145" s="92"/>
      <c r="F145" s="92"/>
      <c r="J145" s="92"/>
      <c r="K145" s="92"/>
      <c r="L145" s="92"/>
      <c r="M145" s="92"/>
      <c r="N145" s="92"/>
      <c r="P145" s="92"/>
      <c r="Q145" s="92"/>
    </row>
    <row r="146" spans="2:17">
      <c r="B146" s="92"/>
      <c r="C146" s="92"/>
      <c r="D146" s="92"/>
      <c r="E146" s="92"/>
      <c r="F146" s="92"/>
      <c r="J146" s="92"/>
      <c r="K146" s="92"/>
      <c r="L146" s="92"/>
      <c r="M146" s="92"/>
      <c r="N146" s="92"/>
      <c r="P146" s="92"/>
      <c r="Q146" s="92"/>
    </row>
    <row r="147" spans="2:17">
      <c r="B147" s="92"/>
      <c r="C147" s="92"/>
      <c r="D147" s="92"/>
      <c r="E147" s="92"/>
      <c r="F147" s="92"/>
      <c r="J147" s="92"/>
      <c r="K147" s="92"/>
      <c r="L147" s="92"/>
      <c r="M147" s="92"/>
      <c r="N147" s="92"/>
      <c r="P147" s="92"/>
      <c r="Q147" s="92"/>
    </row>
    <row r="148" spans="2:17">
      <c r="B148" s="92"/>
      <c r="C148" s="92"/>
      <c r="D148" s="92"/>
      <c r="E148" s="92"/>
      <c r="F148" s="92"/>
      <c r="J148" s="92"/>
      <c r="K148" s="92"/>
      <c r="L148" s="92"/>
      <c r="M148" s="92"/>
      <c r="N148" s="92"/>
      <c r="P148" s="92"/>
      <c r="Q148" s="92"/>
    </row>
    <row r="149" spans="2:17">
      <c r="B149" s="92"/>
      <c r="C149" s="92"/>
      <c r="D149" s="92"/>
      <c r="E149" s="92"/>
      <c r="F149" s="92"/>
      <c r="J149" s="92"/>
      <c r="K149" s="92"/>
      <c r="L149" s="92"/>
      <c r="M149" s="92"/>
      <c r="N149" s="92"/>
      <c r="P149" s="92"/>
      <c r="Q149" s="92"/>
    </row>
    <row r="150" spans="2:17">
      <c r="B150" s="92"/>
      <c r="C150" s="92"/>
      <c r="D150" s="92"/>
      <c r="E150" s="92"/>
      <c r="F150" s="92"/>
      <c r="J150" s="92"/>
      <c r="K150" s="92"/>
      <c r="L150" s="92"/>
      <c r="M150" s="92"/>
      <c r="N150" s="92"/>
      <c r="P150" s="92"/>
      <c r="Q150" s="92"/>
    </row>
    <row r="151" spans="2:17">
      <c r="B151" s="92"/>
      <c r="C151" s="92"/>
      <c r="D151" s="92"/>
      <c r="E151" s="92"/>
      <c r="F151" s="92"/>
      <c r="J151" s="92"/>
      <c r="K151" s="92"/>
      <c r="L151" s="92"/>
      <c r="M151" s="92"/>
      <c r="N151" s="92"/>
      <c r="P151" s="92"/>
      <c r="Q151" s="92"/>
    </row>
    <row r="152" spans="2:17">
      <c r="B152" s="92"/>
      <c r="C152" s="92"/>
      <c r="D152" s="92"/>
      <c r="E152" s="92"/>
      <c r="F152" s="92"/>
      <c r="J152" s="92"/>
      <c r="K152" s="92"/>
      <c r="L152" s="92"/>
      <c r="M152" s="92"/>
      <c r="N152" s="92"/>
      <c r="P152" s="92"/>
      <c r="Q152" s="92"/>
    </row>
    <row r="153" spans="2:17">
      <c r="B153" s="92"/>
      <c r="C153" s="92"/>
      <c r="D153" s="92"/>
      <c r="E153" s="92"/>
      <c r="F153" s="92"/>
      <c r="J153" s="92"/>
      <c r="K153" s="92"/>
      <c r="L153" s="92"/>
      <c r="M153" s="92"/>
      <c r="N153" s="92"/>
      <c r="P153" s="92"/>
      <c r="Q153" s="92"/>
    </row>
    <row r="154" spans="2:17">
      <c r="B154" s="92"/>
      <c r="C154" s="92"/>
      <c r="D154" s="92"/>
      <c r="E154" s="92"/>
      <c r="F154" s="92"/>
      <c r="J154" s="92"/>
      <c r="K154" s="92"/>
      <c r="L154" s="92"/>
      <c r="M154" s="92"/>
      <c r="N154" s="92"/>
      <c r="P154" s="92"/>
      <c r="Q154" s="92"/>
    </row>
    <row r="155" spans="2:17">
      <c r="B155" s="92"/>
      <c r="C155" s="92"/>
      <c r="D155" s="92"/>
      <c r="E155" s="92"/>
      <c r="F155" s="92"/>
      <c r="J155" s="92"/>
      <c r="K155" s="92"/>
      <c r="L155" s="92"/>
      <c r="M155" s="92"/>
      <c r="N155" s="92"/>
      <c r="P155" s="92"/>
      <c r="Q155" s="92"/>
    </row>
    <row r="156" spans="2:17">
      <c r="B156" s="92"/>
      <c r="C156" s="92"/>
      <c r="D156" s="92"/>
      <c r="E156" s="92"/>
      <c r="F156" s="92"/>
      <c r="J156" s="92"/>
      <c r="K156" s="92"/>
      <c r="L156" s="92"/>
      <c r="M156" s="92"/>
      <c r="N156" s="92"/>
      <c r="P156" s="92"/>
      <c r="Q156" s="92"/>
    </row>
    <row r="157" spans="2:17">
      <c r="B157" s="92"/>
      <c r="C157" s="92"/>
      <c r="D157" s="92"/>
      <c r="E157" s="92"/>
      <c r="F157" s="92"/>
      <c r="J157" s="92"/>
      <c r="K157" s="92"/>
      <c r="L157" s="92"/>
      <c r="M157" s="92"/>
      <c r="N157" s="92"/>
      <c r="P157" s="92"/>
      <c r="Q157" s="92"/>
    </row>
    <row r="158" spans="2:17">
      <c r="B158" s="92"/>
      <c r="C158" s="92"/>
      <c r="D158" s="92"/>
      <c r="E158" s="92"/>
      <c r="F158" s="92"/>
      <c r="J158" s="92"/>
      <c r="K158" s="92"/>
      <c r="L158" s="92"/>
      <c r="M158" s="92"/>
      <c r="N158" s="92"/>
      <c r="P158" s="92"/>
      <c r="Q158" s="92"/>
    </row>
    <row r="159" spans="2:17">
      <c r="B159" s="92"/>
      <c r="C159" s="92"/>
      <c r="D159" s="92"/>
      <c r="E159" s="92"/>
      <c r="F159" s="92"/>
      <c r="J159" s="92"/>
      <c r="K159" s="92"/>
      <c r="L159" s="92"/>
      <c r="M159" s="92"/>
      <c r="N159" s="92"/>
      <c r="P159" s="92"/>
      <c r="Q159" s="92"/>
    </row>
    <row r="160" spans="2:17">
      <c r="B160" s="92"/>
      <c r="C160" s="92"/>
      <c r="D160" s="92"/>
      <c r="E160" s="92"/>
      <c r="F160" s="92"/>
      <c r="J160" s="92"/>
      <c r="K160" s="92"/>
      <c r="L160" s="92"/>
      <c r="M160" s="92"/>
      <c r="N160" s="92"/>
      <c r="P160" s="92"/>
      <c r="Q160" s="92"/>
    </row>
    <row r="161" spans="2:17">
      <c r="B161" s="92"/>
      <c r="C161" s="92"/>
      <c r="D161" s="92"/>
      <c r="E161" s="92"/>
      <c r="F161" s="92"/>
      <c r="J161" s="92"/>
      <c r="K161" s="92"/>
      <c r="L161" s="92"/>
      <c r="M161" s="92"/>
      <c r="N161" s="92"/>
      <c r="P161" s="92"/>
      <c r="Q161" s="92"/>
    </row>
    <row r="162" spans="2:17">
      <c r="B162" s="92"/>
      <c r="C162" s="92"/>
      <c r="D162" s="92"/>
      <c r="E162" s="92"/>
      <c r="F162" s="92"/>
      <c r="J162" s="92"/>
      <c r="K162" s="92"/>
      <c r="L162" s="92"/>
      <c r="M162" s="92"/>
      <c r="N162" s="92"/>
      <c r="P162" s="92"/>
      <c r="Q162" s="92"/>
    </row>
    <row r="163" spans="2:17">
      <c r="B163" s="92"/>
      <c r="C163" s="92"/>
      <c r="D163" s="92"/>
      <c r="E163" s="92"/>
      <c r="F163" s="92"/>
      <c r="J163" s="92"/>
      <c r="K163" s="92"/>
      <c r="L163" s="92"/>
      <c r="M163" s="92"/>
      <c r="N163" s="92"/>
      <c r="P163" s="92"/>
      <c r="Q163" s="92"/>
    </row>
    <row r="164" spans="2:17">
      <c r="B164" s="92"/>
      <c r="C164" s="92"/>
      <c r="D164" s="92"/>
      <c r="E164" s="92"/>
      <c r="F164" s="92"/>
      <c r="J164" s="92"/>
      <c r="K164" s="92"/>
      <c r="L164" s="92"/>
      <c r="M164" s="92"/>
      <c r="N164" s="92"/>
      <c r="P164" s="92"/>
      <c r="Q164" s="92"/>
    </row>
    <row r="165" spans="2:17">
      <c r="B165" s="92"/>
      <c r="C165" s="92"/>
      <c r="D165" s="92"/>
      <c r="E165" s="92"/>
      <c r="F165" s="92"/>
      <c r="J165" s="92"/>
      <c r="K165" s="92"/>
      <c r="L165" s="92"/>
      <c r="M165" s="92"/>
      <c r="N165" s="92"/>
      <c r="P165" s="92"/>
      <c r="Q165" s="92"/>
    </row>
    <row r="166" spans="2:17">
      <c r="B166" s="92"/>
      <c r="C166" s="92"/>
      <c r="D166" s="92"/>
      <c r="E166" s="92"/>
      <c r="F166" s="92"/>
      <c r="J166" s="92"/>
      <c r="K166" s="92"/>
      <c r="L166" s="92"/>
      <c r="M166" s="92"/>
      <c r="N166" s="92"/>
      <c r="P166" s="92"/>
      <c r="Q166" s="92"/>
    </row>
    <row r="167" spans="2:17">
      <c r="B167" s="92"/>
      <c r="C167" s="92"/>
      <c r="D167" s="92"/>
      <c r="E167" s="92"/>
      <c r="F167" s="92"/>
      <c r="J167" s="92"/>
      <c r="K167" s="92"/>
      <c r="L167" s="92"/>
      <c r="M167" s="92"/>
      <c r="N167" s="92"/>
      <c r="P167" s="92"/>
      <c r="Q167" s="92"/>
    </row>
    <row r="168" spans="2:17">
      <c r="B168" s="92"/>
      <c r="C168" s="92"/>
      <c r="D168" s="92"/>
      <c r="E168" s="92"/>
      <c r="F168" s="92"/>
      <c r="J168" s="92"/>
      <c r="K168" s="92"/>
      <c r="L168" s="92"/>
      <c r="M168" s="92"/>
      <c r="N168" s="92"/>
      <c r="P168" s="92"/>
      <c r="Q168" s="92"/>
    </row>
    <row r="169" spans="2:17">
      <c r="B169" s="92"/>
      <c r="C169" s="92"/>
      <c r="D169" s="92"/>
      <c r="E169" s="92"/>
      <c r="F169" s="92"/>
      <c r="J169" s="92"/>
      <c r="K169" s="92"/>
      <c r="L169" s="92"/>
      <c r="M169" s="92"/>
      <c r="N169" s="92"/>
      <c r="P169" s="92"/>
      <c r="Q169" s="92"/>
    </row>
    <row r="170" spans="2:17">
      <c r="B170" s="92"/>
      <c r="C170" s="92"/>
      <c r="D170" s="92"/>
      <c r="E170" s="92"/>
      <c r="F170" s="92"/>
      <c r="J170" s="92"/>
      <c r="K170" s="92"/>
      <c r="L170" s="92"/>
      <c r="M170" s="92"/>
      <c r="N170" s="92"/>
      <c r="P170" s="92"/>
      <c r="Q170" s="92"/>
    </row>
    <row r="171" spans="2:17">
      <c r="B171" s="92"/>
      <c r="C171" s="92"/>
      <c r="D171" s="92"/>
      <c r="E171" s="92"/>
      <c r="F171" s="92"/>
      <c r="J171" s="92"/>
      <c r="K171" s="92"/>
      <c r="L171" s="92"/>
      <c r="M171" s="92"/>
      <c r="N171" s="92"/>
      <c r="P171" s="92"/>
      <c r="Q171" s="92"/>
    </row>
    <row r="172" spans="2:17">
      <c r="B172" s="92"/>
      <c r="C172" s="92"/>
      <c r="D172" s="92"/>
      <c r="E172" s="92"/>
      <c r="F172" s="92"/>
      <c r="J172" s="92"/>
      <c r="K172" s="92"/>
      <c r="L172" s="92"/>
      <c r="M172" s="92"/>
      <c r="N172" s="92"/>
      <c r="P172" s="92"/>
      <c r="Q172" s="92"/>
    </row>
    <row r="173" spans="2:17">
      <c r="B173" s="92"/>
      <c r="C173" s="92"/>
      <c r="D173" s="92"/>
      <c r="E173" s="92"/>
      <c r="F173" s="92"/>
      <c r="J173" s="92"/>
      <c r="K173" s="92"/>
      <c r="L173" s="92"/>
      <c r="M173" s="92"/>
      <c r="N173" s="92"/>
      <c r="P173" s="92"/>
      <c r="Q173" s="92"/>
    </row>
    <row r="174" spans="2:17">
      <c r="B174" s="92"/>
      <c r="C174" s="92"/>
      <c r="D174" s="92"/>
      <c r="E174" s="92"/>
      <c r="F174" s="92"/>
      <c r="J174" s="92"/>
      <c r="K174" s="92"/>
      <c r="L174" s="92"/>
      <c r="M174" s="92"/>
      <c r="N174" s="92"/>
      <c r="P174" s="92"/>
      <c r="Q174" s="92"/>
    </row>
    <row r="175" spans="2:17">
      <c r="B175" s="92"/>
      <c r="C175" s="92"/>
      <c r="D175" s="92"/>
      <c r="E175" s="92"/>
      <c r="F175" s="92"/>
      <c r="J175" s="92"/>
      <c r="K175" s="92"/>
      <c r="L175" s="92"/>
      <c r="M175" s="92"/>
      <c r="N175" s="92"/>
      <c r="P175" s="92"/>
      <c r="Q175" s="92"/>
    </row>
    <row r="176" spans="2:17">
      <c r="B176" s="92"/>
      <c r="C176" s="92"/>
      <c r="D176" s="92"/>
      <c r="E176" s="92"/>
      <c r="F176" s="92"/>
      <c r="J176" s="92"/>
      <c r="K176" s="92"/>
      <c r="L176" s="92"/>
      <c r="M176" s="92"/>
      <c r="N176" s="92"/>
      <c r="P176" s="92"/>
      <c r="Q176" s="92"/>
    </row>
    <row r="177" spans="2:17">
      <c r="B177" s="92"/>
      <c r="C177" s="92"/>
      <c r="D177" s="92"/>
      <c r="E177" s="92"/>
      <c r="F177" s="92"/>
      <c r="J177" s="92"/>
      <c r="K177" s="92"/>
      <c r="L177" s="92"/>
      <c r="M177" s="92"/>
      <c r="N177" s="92"/>
      <c r="P177" s="92"/>
      <c r="Q177" s="92"/>
    </row>
    <row r="178" spans="2:17">
      <c r="B178" s="92"/>
      <c r="C178" s="92"/>
      <c r="D178" s="92"/>
      <c r="E178" s="92"/>
      <c r="F178" s="92"/>
      <c r="J178" s="92"/>
      <c r="K178" s="92"/>
      <c r="L178" s="92"/>
      <c r="M178" s="92"/>
      <c r="N178" s="92"/>
      <c r="P178" s="92"/>
      <c r="Q178" s="92"/>
    </row>
    <row r="179" spans="2:17">
      <c r="B179" s="92"/>
      <c r="C179" s="92"/>
      <c r="D179" s="92"/>
      <c r="E179" s="92"/>
      <c r="F179" s="92"/>
      <c r="J179" s="92"/>
      <c r="K179" s="92"/>
      <c r="L179" s="92"/>
      <c r="M179" s="92"/>
      <c r="N179" s="92"/>
      <c r="P179" s="92"/>
      <c r="Q179" s="92"/>
    </row>
    <row r="180" spans="2:17">
      <c r="B180" s="92"/>
      <c r="C180" s="92"/>
      <c r="D180" s="92"/>
      <c r="E180" s="92"/>
      <c r="F180" s="92"/>
      <c r="J180" s="92"/>
      <c r="K180" s="92"/>
      <c r="L180" s="92"/>
      <c r="M180" s="92"/>
      <c r="N180" s="92"/>
      <c r="P180" s="92"/>
      <c r="Q180" s="92"/>
    </row>
    <row r="181" spans="2:17">
      <c r="B181" s="92"/>
      <c r="C181" s="92"/>
      <c r="D181" s="92"/>
      <c r="E181" s="92"/>
      <c r="F181" s="92"/>
      <c r="J181" s="92"/>
      <c r="K181" s="92"/>
      <c r="L181" s="92"/>
      <c r="M181" s="92"/>
      <c r="N181" s="92"/>
      <c r="P181" s="92"/>
      <c r="Q181" s="92"/>
    </row>
    <row r="182" spans="2:17">
      <c r="B182" s="92"/>
      <c r="C182" s="92"/>
      <c r="D182" s="92"/>
      <c r="E182" s="92"/>
      <c r="F182" s="92"/>
      <c r="J182" s="92"/>
      <c r="K182" s="92"/>
      <c r="L182" s="92"/>
      <c r="M182" s="92"/>
      <c r="N182" s="92"/>
      <c r="P182" s="92"/>
      <c r="Q182" s="92"/>
    </row>
    <row r="183" spans="2:17">
      <c r="B183" s="92"/>
      <c r="C183" s="92"/>
      <c r="D183" s="92"/>
      <c r="E183" s="92"/>
      <c r="F183" s="92"/>
      <c r="J183" s="92"/>
      <c r="K183" s="92"/>
      <c r="L183" s="92"/>
      <c r="M183" s="92"/>
      <c r="N183" s="92"/>
      <c r="P183" s="92"/>
      <c r="Q183" s="92"/>
    </row>
    <row r="184" spans="2:17">
      <c r="B184" s="92"/>
      <c r="C184" s="92"/>
      <c r="D184" s="92"/>
      <c r="E184" s="92"/>
      <c r="F184" s="92"/>
      <c r="J184" s="92"/>
      <c r="K184" s="92"/>
      <c r="L184" s="92"/>
      <c r="M184" s="92"/>
      <c r="N184" s="92"/>
      <c r="P184" s="92"/>
      <c r="Q184" s="92"/>
    </row>
    <row r="185" spans="2:17">
      <c r="B185" s="92"/>
      <c r="C185" s="92"/>
      <c r="D185" s="92"/>
      <c r="E185" s="92"/>
      <c r="F185" s="92"/>
      <c r="J185" s="92"/>
      <c r="K185" s="92"/>
      <c r="L185" s="92"/>
      <c r="M185" s="92"/>
      <c r="N185" s="92"/>
      <c r="P185" s="92"/>
      <c r="Q185" s="92"/>
    </row>
    <row r="186" spans="2:17">
      <c r="B186" s="92"/>
      <c r="C186" s="92"/>
      <c r="D186" s="92"/>
      <c r="E186" s="92"/>
      <c r="F186" s="92"/>
      <c r="J186" s="92"/>
      <c r="K186" s="92"/>
      <c r="L186" s="92"/>
      <c r="M186" s="92"/>
      <c r="N186" s="92"/>
      <c r="P186" s="92"/>
      <c r="Q186" s="92"/>
    </row>
    <row r="187" spans="2:17">
      <c r="B187" s="92"/>
      <c r="C187" s="92"/>
      <c r="D187" s="92"/>
      <c r="E187" s="92"/>
      <c r="F187" s="92"/>
      <c r="J187" s="92"/>
      <c r="K187" s="92"/>
      <c r="L187" s="92"/>
      <c r="M187" s="92"/>
      <c r="N187" s="92"/>
      <c r="P187" s="92"/>
      <c r="Q187" s="92"/>
    </row>
    <row r="188" spans="2:17">
      <c r="B188" s="92"/>
      <c r="C188" s="92"/>
      <c r="D188" s="92"/>
      <c r="E188" s="92"/>
      <c r="F188" s="92"/>
      <c r="J188" s="92"/>
      <c r="K188" s="92"/>
      <c r="L188" s="92"/>
      <c r="M188" s="92"/>
      <c r="N188" s="92"/>
      <c r="P188" s="92"/>
      <c r="Q188" s="92"/>
    </row>
    <row r="189" spans="2:17">
      <c r="B189" s="92"/>
      <c r="C189" s="92"/>
      <c r="D189" s="92"/>
      <c r="E189" s="92"/>
      <c r="F189" s="92"/>
      <c r="J189" s="92"/>
      <c r="K189" s="92"/>
      <c r="L189" s="92"/>
      <c r="M189" s="92"/>
      <c r="N189" s="92"/>
      <c r="P189" s="92"/>
      <c r="Q189" s="92"/>
    </row>
    <row r="190" spans="2:17">
      <c r="B190" s="92"/>
      <c r="C190" s="92"/>
      <c r="D190" s="92"/>
      <c r="E190" s="92"/>
      <c r="F190" s="92"/>
      <c r="J190" s="92"/>
      <c r="K190" s="92"/>
      <c r="L190" s="92"/>
      <c r="M190" s="92"/>
      <c r="N190" s="92"/>
      <c r="P190" s="92"/>
      <c r="Q190" s="92"/>
    </row>
    <row r="191" spans="2:17">
      <c r="B191" s="92"/>
      <c r="C191" s="92"/>
      <c r="D191" s="92"/>
      <c r="E191" s="92"/>
      <c r="F191" s="92"/>
      <c r="J191" s="92"/>
      <c r="K191" s="92"/>
      <c r="L191" s="92"/>
      <c r="M191" s="92"/>
      <c r="N191" s="92"/>
      <c r="P191" s="92"/>
      <c r="Q191" s="92"/>
    </row>
    <row r="192" spans="2:17">
      <c r="B192" s="92"/>
      <c r="C192" s="92"/>
      <c r="D192" s="92"/>
      <c r="E192" s="92"/>
      <c r="F192" s="92"/>
      <c r="J192" s="92"/>
      <c r="K192" s="92"/>
      <c r="L192" s="92"/>
      <c r="M192" s="92"/>
      <c r="N192" s="92"/>
      <c r="P192" s="92"/>
      <c r="Q192" s="92"/>
    </row>
    <row r="193" spans="2:17">
      <c r="B193" s="92"/>
      <c r="C193" s="92"/>
      <c r="D193" s="92"/>
      <c r="E193" s="92"/>
      <c r="F193" s="92"/>
      <c r="J193" s="92"/>
      <c r="K193" s="92"/>
      <c r="L193" s="92"/>
      <c r="M193" s="92"/>
      <c r="N193" s="92"/>
      <c r="P193" s="92"/>
      <c r="Q193" s="92"/>
    </row>
    <row r="194" spans="2:17">
      <c r="B194" s="92"/>
      <c r="C194" s="92"/>
      <c r="D194" s="92"/>
      <c r="E194" s="92"/>
      <c r="F194" s="92"/>
      <c r="J194" s="92"/>
      <c r="K194" s="92"/>
      <c r="L194" s="92"/>
      <c r="M194" s="92"/>
      <c r="N194" s="92"/>
      <c r="P194" s="92"/>
      <c r="Q194" s="92"/>
    </row>
    <row r="195" spans="2:17">
      <c r="B195" s="92"/>
      <c r="C195" s="92"/>
      <c r="D195" s="92"/>
      <c r="E195" s="92"/>
      <c r="F195" s="92"/>
      <c r="J195" s="92"/>
      <c r="K195" s="92"/>
      <c r="L195" s="92"/>
      <c r="M195" s="92"/>
      <c r="N195" s="92"/>
      <c r="P195" s="92"/>
      <c r="Q195" s="92"/>
    </row>
    <row r="196" spans="2:17">
      <c r="B196" s="92"/>
      <c r="C196" s="92"/>
      <c r="D196" s="92"/>
      <c r="E196" s="92"/>
      <c r="F196" s="92"/>
      <c r="J196" s="92"/>
      <c r="K196" s="92"/>
      <c r="L196" s="92"/>
      <c r="M196" s="92"/>
      <c r="N196" s="92"/>
      <c r="P196" s="92"/>
      <c r="Q196" s="92"/>
    </row>
    <row r="197" spans="2:17">
      <c r="B197" s="92"/>
      <c r="C197" s="92"/>
      <c r="D197" s="92"/>
      <c r="E197" s="92"/>
      <c r="F197" s="92"/>
      <c r="J197" s="92"/>
      <c r="K197" s="92"/>
      <c r="L197" s="92"/>
      <c r="M197" s="92"/>
      <c r="N197" s="92"/>
      <c r="P197" s="92"/>
      <c r="Q197" s="92"/>
    </row>
    <row r="198" spans="2:17">
      <c r="B198" s="92"/>
      <c r="C198" s="92"/>
      <c r="D198" s="92"/>
      <c r="E198" s="92"/>
      <c r="F198" s="92"/>
      <c r="J198" s="92"/>
      <c r="K198" s="92"/>
      <c r="L198" s="92"/>
      <c r="M198" s="92"/>
      <c r="N198" s="92"/>
      <c r="P198" s="92"/>
      <c r="Q198" s="92"/>
    </row>
    <row r="199" spans="2:17">
      <c r="B199" s="92"/>
      <c r="C199" s="92"/>
      <c r="D199" s="92"/>
      <c r="E199" s="92"/>
      <c r="F199" s="92"/>
      <c r="J199" s="92"/>
      <c r="K199" s="92"/>
      <c r="L199" s="92"/>
      <c r="M199" s="92"/>
      <c r="N199" s="92"/>
      <c r="P199" s="92"/>
      <c r="Q199" s="92"/>
    </row>
    <row r="200" spans="2:17">
      <c r="B200" s="92"/>
      <c r="C200" s="92"/>
      <c r="D200" s="92"/>
      <c r="E200" s="92"/>
      <c r="F200" s="92"/>
      <c r="J200" s="92"/>
      <c r="K200" s="92"/>
      <c r="L200" s="92"/>
      <c r="M200" s="92"/>
      <c r="N200" s="92"/>
      <c r="P200" s="92"/>
      <c r="Q200" s="92"/>
    </row>
    <row r="201" spans="2:17">
      <c r="B201" s="92"/>
      <c r="C201" s="92"/>
      <c r="D201" s="92"/>
      <c r="E201" s="92"/>
      <c r="F201" s="92"/>
      <c r="J201" s="92"/>
      <c r="K201" s="92"/>
      <c r="L201" s="92"/>
      <c r="M201" s="92"/>
      <c r="N201" s="92"/>
      <c r="P201" s="92"/>
      <c r="Q201" s="92"/>
    </row>
    <row r="202" spans="2:17">
      <c r="B202" s="92"/>
      <c r="C202" s="92"/>
      <c r="D202" s="92"/>
      <c r="E202" s="92"/>
      <c r="F202" s="92"/>
      <c r="J202" s="92"/>
      <c r="K202" s="92"/>
      <c r="L202" s="92"/>
      <c r="M202" s="92"/>
      <c r="N202" s="92"/>
      <c r="P202" s="92"/>
      <c r="Q202" s="92"/>
    </row>
    <row r="203" spans="2:17">
      <c r="B203" s="92"/>
      <c r="C203" s="92"/>
      <c r="D203" s="92"/>
      <c r="E203" s="92"/>
      <c r="F203" s="92"/>
      <c r="J203" s="92"/>
      <c r="K203" s="92"/>
      <c r="L203" s="92"/>
      <c r="M203" s="92"/>
      <c r="N203" s="92"/>
      <c r="P203" s="92"/>
      <c r="Q203" s="92"/>
    </row>
    <row r="204" spans="2:17">
      <c r="B204" s="92"/>
      <c r="C204" s="92"/>
      <c r="D204" s="92"/>
      <c r="E204" s="92"/>
      <c r="F204" s="92"/>
      <c r="J204" s="92"/>
      <c r="K204" s="92"/>
      <c r="L204" s="92"/>
      <c r="M204" s="92"/>
      <c r="N204" s="92"/>
      <c r="P204" s="92"/>
      <c r="Q204" s="92"/>
    </row>
    <row r="205" spans="2:17">
      <c r="B205" s="92"/>
      <c r="C205" s="92"/>
      <c r="D205" s="92"/>
      <c r="E205" s="92"/>
      <c r="F205" s="92"/>
      <c r="J205" s="92"/>
      <c r="K205" s="92"/>
      <c r="L205" s="92"/>
      <c r="M205" s="92"/>
      <c r="N205" s="92"/>
      <c r="P205" s="92"/>
      <c r="Q205" s="92"/>
    </row>
    <row r="206" spans="2:17">
      <c r="B206" s="92"/>
      <c r="C206" s="92"/>
      <c r="D206" s="92"/>
      <c r="E206" s="92"/>
      <c r="F206" s="92"/>
      <c r="J206" s="92"/>
      <c r="K206" s="92"/>
      <c r="L206" s="92"/>
      <c r="M206" s="92"/>
      <c r="N206" s="92"/>
      <c r="P206" s="92"/>
      <c r="Q206" s="92"/>
    </row>
    <row r="207" spans="2:17">
      <c r="B207" s="92"/>
      <c r="C207" s="92"/>
      <c r="D207" s="92"/>
      <c r="E207" s="92"/>
      <c r="F207" s="92"/>
      <c r="J207" s="92"/>
      <c r="K207" s="92"/>
      <c r="L207" s="92"/>
      <c r="M207" s="92"/>
      <c r="N207" s="92"/>
      <c r="P207" s="92"/>
      <c r="Q207" s="92"/>
    </row>
    <row r="208" spans="2:17">
      <c r="B208" s="92"/>
      <c r="C208" s="92"/>
      <c r="D208" s="92"/>
      <c r="E208" s="92"/>
      <c r="F208" s="92"/>
      <c r="J208" s="92"/>
      <c r="K208" s="92"/>
      <c r="L208" s="92"/>
      <c r="M208" s="92"/>
      <c r="N208" s="92"/>
      <c r="P208" s="92"/>
      <c r="Q208" s="92"/>
    </row>
    <row r="209" spans="2:17">
      <c r="B209" s="92"/>
      <c r="C209" s="92"/>
      <c r="D209" s="92"/>
      <c r="E209" s="92"/>
      <c r="F209" s="92"/>
      <c r="J209" s="92"/>
      <c r="K209" s="92"/>
      <c r="L209" s="92"/>
      <c r="M209" s="92"/>
      <c r="N209" s="92"/>
      <c r="P209" s="92"/>
      <c r="Q209" s="92"/>
    </row>
    <row r="210" spans="2:17">
      <c r="B210" s="92"/>
      <c r="C210" s="92"/>
      <c r="D210" s="92"/>
      <c r="E210" s="92"/>
      <c r="F210" s="92"/>
      <c r="J210" s="92"/>
      <c r="K210" s="92"/>
      <c r="L210" s="92"/>
      <c r="M210" s="92"/>
      <c r="N210" s="92"/>
      <c r="P210" s="92"/>
      <c r="Q210" s="92"/>
    </row>
    <row r="211" spans="2:17">
      <c r="B211" s="92"/>
      <c r="C211" s="92"/>
      <c r="D211" s="92"/>
      <c r="E211" s="92"/>
      <c r="F211" s="92"/>
      <c r="J211" s="92"/>
      <c r="K211" s="92"/>
      <c r="L211" s="92"/>
      <c r="M211" s="92"/>
      <c r="N211" s="92"/>
      <c r="P211" s="92"/>
      <c r="Q211" s="92"/>
    </row>
    <row r="212" spans="2:17">
      <c r="B212" s="92"/>
      <c r="C212" s="92"/>
      <c r="D212" s="92"/>
      <c r="E212" s="92"/>
      <c r="F212" s="92"/>
      <c r="J212" s="92"/>
      <c r="K212" s="92"/>
      <c r="L212" s="92"/>
      <c r="M212" s="92"/>
      <c r="N212" s="92"/>
      <c r="P212" s="92"/>
      <c r="Q212" s="92"/>
    </row>
    <row r="213" spans="2:17">
      <c r="B213" s="92"/>
      <c r="C213" s="92"/>
      <c r="D213" s="92"/>
      <c r="E213" s="92"/>
      <c r="F213" s="92"/>
      <c r="J213" s="92"/>
      <c r="K213" s="92"/>
      <c r="L213" s="92"/>
      <c r="M213" s="92"/>
      <c r="N213" s="92"/>
      <c r="P213" s="92"/>
      <c r="Q213" s="92"/>
    </row>
    <row r="214" spans="2:17">
      <c r="B214" s="92"/>
      <c r="C214" s="92"/>
      <c r="D214" s="92"/>
      <c r="E214" s="92"/>
      <c r="F214" s="92"/>
      <c r="J214" s="92"/>
      <c r="K214" s="92"/>
      <c r="L214" s="92"/>
      <c r="M214" s="92"/>
      <c r="N214" s="92"/>
      <c r="P214" s="92"/>
      <c r="Q214" s="92"/>
    </row>
    <row r="215" spans="2:17">
      <c r="B215" s="92"/>
      <c r="C215" s="92"/>
      <c r="D215" s="92"/>
      <c r="E215" s="92"/>
      <c r="F215" s="92"/>
      <c r="J215" s="92"/>
      <c r="K215" s="92"/>
      <c r="L215" s="92"/>
      <c r="M215" s="92"/>
      <c r="N215" s="92"/>
      <c r="P215" s="92"/>
      <c r="Q215" s="92"/>
    </row>
    <row r="216" spans="2:17">
      <c r="B216" s="92"/>
      <c r="C216" s="92"/>
      <c r="D216" s="92"/>
      <c r="E216" s="92"/>
      <c r="F216" s="92"/>
      <c r="J216" s="92"/>
      <c r="K216" s="92"/>
      <c r="L216" s="92"/>
      <c r="M216" s="92"/>
      <c r="N216" s="92"/>
      <c r="P216" s="92"/>
      <c r="Q216" s="92"/>
    </row>
    <row r="217" spans="2:17">
      <c r="B217" s="92"/>
      <c r="C217" s="92"/>
      <c r="D217" s="92"/>
      <c r="E217" s="92"/>
      <c r="F217" s="92"/>
      <c r="J217" s="92"/>
      <c r="K217" s="92"/>
      <c r="L217" s="92"/>
      <c r="M217" s="92"/>
      <c r="N217" s="92"/>
      <c r="P217" s="92"/>
      <c r="Q217" s="92"/>
    </row>
    <row r="218" spans="2:17">
      <c r="B218" s="92"/>
      <c r="C218" s="92"/>
      <c r="D218" s="92"/>
      <c r="E218" s="92"/>
      <c r="F218" s="92"/>
      <c r="J218" s="92"/>
      <c r="K218" s="92"/>
      <c r="L218" s="92"/>
      <c r="M218" s="92"/>
      <c r="N218" s="92"/>
      <c r="P218" s="92"/>
      <c r="Q218" s="92"/>
    </row>
    <row r="219" spans="2:17">
      <c r="B219" s="92"/>
      <c r="C219" s="92"/>
      <c r="D219" s="92"/>
      <c r="E219" s="92"/>
      <c r="F219" s="92"/>
      <c r="J219" s="92"/>
      <c r="K219" s="92"/>
      <c r="L219" s="92"/>
      <c r="M219" s="92"/>
      <c r="N219" s="92"/>
      <c r="P219" s="92"/>
      <c r="Q219" s="92"/>
    </row>
    <row r="220" spans="2:17">
      <c r="B220" s="92"/>
      <c r="C220" s="92"/>
      <c r="D220" s="92"/>
      <c r="E220" s="92"/>
      <c r="F220" s="92"/>
      <c r="J220" s="92"/>
      <c r="K220" s="92"/>
      <c r="L220" s="92"/>
      <c r="M220" s="92"/>
      <c r="N220" s="92"/>
      <c r="P220" s="92"/>
      <c r="Q220" s="92"/>
    </row>
    <row r="221" spans="2:17">
      <c r="B221" s="92"/>
      <c r="C221" s="92"/>
      <c r="D221" s="92"/>
      <c r="E221" s="92"/>
      <c r="F221" s="92"/>
      <c r="J221" s="92"/>
      <c r="K221" s="92"/>
      <c r="L221" s="92"/>
      <c r="M221" s="92"/>
      <c r="N221" s="92"/>
      <c r="P221" s="92"/>
      <c r="Q221" s="92"/>
    </row>
    <row r="222" spans="2:17">
      <c r="B222" s="92"/>
      <c r="C222" s="92"/>
      <c r="D222" s="92"/>
      <c r="E222" s="92"/>
      <c r="F222" s="92"/>
      <c r="J222" s="92"/>
      <c r="K222" s="92"/>
      <c r="L222" s="92"/>
      <c r="M222" s="92"/>
      <c r="N222" s="92"/>
      <c r="P222" s="92"/>
      <c r="Q222" s="92"/>
    </row>
    <row r="223" spans="2:17">
      <c r="B223" s="92"/>
      <c r="C223" s="92"/>
      <c r="D223" s="92"/>
      <c r="E223" s="92"/>
      <c r="F223" s="92"/>
      <c r="J223" s="92"/>
      <c r="K223" s="92"/>
      <c r="L223" s="92"/>
      <c r="M223" s="92"/>
      <c r="N223" s="92"/>
      <c r="P223" s="92"/>
      <c r="Q223" s="92"/>
    </row>
    <row r="224" spans="2:17">
      <c r="B224" s="92"/>
      <c r="C224" s="92"/>
      <c r="D224" s="92"/>
      <c r="E224" s="92"/>
      <c r="F224" s="92"/>
      <c r="J224" s="92"/>
      <c r="K224" s="92"/>
      <c r="L224" s="92"/>
      <c r="M224" s="92"/>
      <c r="N224" s="92"/>
      <c r="P224" s="92"/>
      <c r="Q224" s="92"/>
    </row>
    <row r="225" spans="2:17">
      <c r="B225" s="92"/>
      <c r="C225" s="92"/>
      <c r="D225" s="92"/>
      <c r="E225" s="92"/>
      <c r="F225" s="92"/>
      <c r="J225" s="92"/>
      <c r="K225" s="92"/>
      <c r="L225" s="92"/>
      <c r="M225" s="92"/>
      <c r="N225" s="92"/>
      <c r="P225" s="92"/>
      <c r="Q225" s="92"/>
    </row>
    <row r="226" spans="2:17">
      <c r="B226" s="92"/>
      <c r="C226" s="92"/>
      <c r="D226" s="92"/>
      <c r="E226" s="92"/>
      <c r="F226" s="92"/>
      <c r="J226" s="92"/>
      <c r="K226" s="92"/>
      <c r="L226" s="92"/>
      <c r="M226" s="92"/>
      <c r="N226" s="92"/>
      <c r="P226" s="92"/>
      <c r="Q226" s="92"/>
    </row>
    <row r="227" spans="2:17">
      <c r="B227" s="92"/>
      <c r="C227" s="92"/>
      <c r="D227" s="92"/>
      <c r="E227" s="92"/>
      <c r="F227" s="92"/>
      <c r="J227" s="92"/>
      <c r="K227" s="92"/>
      <c r="L227" s="92"/>
      <c r="M227" s="92"/>
      <c r="N227" s="92"/>
      <c r="P227" s="92"/>
      <c r="Q227" s="92"/>
    </row>
    <row r="228" spans="2:17">
      <c r="B228" s="92"/>
      <c r="C228" s="92"/>
      <c r="D228" s="92"/>
      <c r="E228" s="92"/>
      <c r="F228" s="92"/>
      <c r="J228" s="92"/>
      <c r="K228" s="92"/>
      <c r="L228" s="92"/>
      <c r="M228" s="92"/>
      <c r="N228" s="92"/>
      <c r="P228" s="92"/>
      <c r="Q228" s="92"/>
    </row>
    <row r="229" spans="2:17">
      <c r="B229" s="92"/>
      <c r="C229" s="92"/>
      <c r="D229" s="92"/>
      <c r="E229" s="92"/>
      <c r="F229" s="92"/>
      <c r="J229" s="92"/>
      <c r="K229" s="92"/>
      <c r="L229" s="92"/>
      <c r="M229" s="92"/>
      <c r="N229" s="92"/>
      <c r="P229" s="92"/>
      <c r="Q229" s="92"/>
    </row>
    <row r="230" spans="2:17">
      <c r="B230" s="92"/>
      <c r="C230" s="92"/>
      <c r="D230" s="92"/>
      <c r="E230" s="92"/>
      <c r="F230" s="92"/>
      <c r="J230" s="92"/>
      <c r="K230" s="92"/>
      <c r="L230" s="92"/>
      <c r="M230" s="92"/>
      <c r="N230" s="92"/>
      <c r="P230" s="92"/>
      <c r="Q230" s="92"/>
    </row>
    <row r="231" spans="2:17">
      <c r="B231" s="92"/>
      <c r="C231" s="92"/>
      <c r="D231" s="92"/>
      <c r="E231" s="92"/>
      <c r="F231" s="92"/>
      <c r="J231" s="92"/>
      <c r="K231" s="92"/>
      <c r="L231" s="92"/>
      <c r="M231" s="92"/>
      <c r="N231" s="92"/>
      <c r="P231" s="92"/>
      <c r="Q231" s="92"/>
    </row>
    <row r="232" spans="2:17">
      <c r="B232" s="92"/>
      <c r="C232" s="92"/>
      <c r="D232" s="92"/>
      <c r="E232" s="92"/>
      <c r="F232" s="92"/>
      <c r="J232" s="92"/>
      <c r="K232" s="92"/>
      <c r="L232" s="92"/>
      <c r="M232" s="92"/>
      <c r="N232" s="92"/>
      <c r="P232" s="92"/>
      <c r="Q232" s="92"/>
    </row>
    <row r="233" spans="2:17">
      <c r="B233" s="92"/>
      <c r="C233" s="92"/>
      <c r="D233" s="92"/>
      <c r="E233" s="92"/>
      <c r="F233" s="92"/>
      <c r="J233" s="92"/>
      <c r="K233" s="92"/>
      <c r="L233" s="92"/>
      <c r="M233" s="92"/>
      <c r="N233" s="92"/>
      <c r="P233" s="92"/>
      <c r="Q233" s="92"/>
    </row>
    <row r="234" spans="2:17">
      <c r="B234" s="92"/>
      <c r="C234" s="92"/>
      <c r="D234" s="92"/>
      <c r="E234" s="92"/>
      <c r="F234" s="92"/>
      <c r="J234" s="92"/>
      <c r="K234" s="92"/>
      <c r="L234" s="92"/>
      <c r="M234" s="92"/>
      <c r="N234" s="92"/>
      <c r="P234" s="92"/>
      <c r="Q234" s="92"/>
    </row>
    <row r="235" spans="2:17">
      <c r="B235" s="92"/>
      <c r="C235" s="92"/>
      <c r="D235" s="92"/>
      <c r="E235" s="92"/>
      <c r="F235" s="92"/>
      <c r="J235" s="92"/>
      <c r="K235" s="92"/>
      <c r="L235" s="92"/>
      <c r="M235" s="92"/>
      <c r="N235" s="92"/>
      <c r="P235" s="92"/>
      <c r="Q235" s="92"/>
    </row>
    <row r="236" spans="2:17">
      <c r="B236" s="92"/>
      <c r="C236" s="92"/>
      <c r="D236" s="92"/>
      <c r="E236" s="92"/>
      <c r="F236" s="92"/>
      <c r="J236" s="92"/>
      <c r="K236" s="92"/>
      <c r="L236" s="92"/>
      <c r="M236" s="92"/>
      <c r="N236" s="92"/>
      <c r="P236" s="92"/>
      <c r="Q236" s="92"/>
    </row>
    <row r="237" spans="2:17">
      <c r="B237" s="92"/>
      <c r="C237" s="92"/>
      <c r="D237" s="92"/>
      <c r="E237" s="92"/>
      <c r="F237" s="92"/>
      <c r="J237" s="92"/>
      <c r="K237" s="92"/>
      <c r="L237" s="92"/>
      <c r="M237" s="92"/>
      <c r="N237" s="92"/>
      <c r="P237" s="92"/>
      <c r="Q237" s="92"/>
    </row>
    <row r="238" spans="2:17">
      <c r="B238" s="92"/>
      <c r="C238" s="92"/>
      <c r="D238" s="92"/>
      <c r="E238" s="92"/>
      <c r="F238" s="92"/>
      <c r="J238" s="92"/>
      <c r="K238" s="92"/>
      <c r="L238" s="92"/>
      <c r="M238" s="92"/>
      <c r="N238" s="92"/>
      <c r="P238" s="92"/>
      <c r="Q238" s="92"/>
    </row>
    <row r="239" spans="2:17">
      <c r="B239" s="92"/>
      <c r="C239" s="92"/>
      <c r="D239" s="92"/>
      <c r="E239" s="92"/>
      <c r="F239" s="92"/>
      <c r="J239" s="92"/>
      <c r="K239" s="92"/>
      <c r="L239" s="92"/>
      <c r="M239" s="92"/>
      <c r="N239" s="92"/>
      <c r="P239" s="92"/>
      <c r="Q239" s="92"/>
    </row>
    <row r="240" spans="2:17">
      <c r="B240" s="92"/>
      <c r="C240" s="92"/>
      <c r="D240" s="92"/>
      <c r="E240" s="92"/>
      <c r="F240" s="92"/>
      <c r="J240" s="92"/>
      <c r="K240" s="92"/>
      <c r="L240" s="92"/>
      <c r="M240" s="92"/>
      <c r="N240" s="92"/>
      <c r="P240" s="92"/>
      <c r="Q240" s="92"/>
    </row>
    <row r="241" spans="2:17">
      <c r="B241" s="92"/>
      <c r="C241" s="92"/>
      <c r="D241" s="92"/>
      <c r="E241" s="92"/>
      <c r="F241" s="92"/>
      <c r="J241" s="92"/>
      <c r="K241" s="92"/>
      <c r="L241" s="92"/>
      <c r="M241" s="92"/>
      <c r="N241" s="92"/>
      <c r="P241" s="92"/>
      <c r="Q241" s="92"/>
    </row>
    <row r="242" spans="2:17">
      <c r="B242" s="92"/>
      <c r="C242" s="92"/>
      <c r="D242" s="92"/>
      <c r="E242" s="92"/>
      <c r="F242" s="92"/>
      <c r="J242" s="92"/>
      <c r="K242" s="92"/>
      <c r="L242" s="92"/>
      <c r="M242" s="92"/>
      <c r="N242" s="92"/>
      <c r="P242" s="92"/>
      <c r="Q242" s="92"/>
    </row>
    <row r="243" spans="2:17">
      <c r="B243" s="92"/>
      <c r="C243" s="92"/>
      <c r="D243" s="92"/>
      <c r="E243" s="92"/>
      <c r="F243" s="92"/>
      <c r="J243" s="92"/>
      <c r="K243" s="92"/>
      <c r="L243" s="92"/>
      <c r="M243" s="92"/>
      <c r="N243" s="92"/>
      <c r="P243" s="92"/>
      <c r="Q243" s="92"/>
    </row>
    <row r="244" spans="2:17">
      <c r="B244" s="92"/>
      <c r="C244" s="92"/>
      <c r="D244" s="92"/>
      <c r="E244" s="92"/>
      <c r="F244" s="92"/>
      <c r="J244" s="92"/>
      <c r="K244" s="92"/>
      <c r="L244" s="92"/>
      <c r="M244" s="92"/>
      <c r="N244" s="92"/>
      <c r="P244" s="92"/>
      <c r="Q244" s="92"/>
    </row>
    <row r="245" spans="2:17">
      <c r="B245" s="92"/>
      <c r="C245" s="92"/>
      <c r="D245" s="92"/>
      <c r="E245" s="92"/>
      <c r="F245" s="92"/>
      <c r="J245" s="92"/>
      <c r="K245" s="92"/>
      <c r="L245" s="92"/>
      <c r="M245" s="92"/>
      <c r="N245" s="92"/>
      <c r="P245" s="92"/>
      <c r="Q245" s="92"/>
    </row>
    <row r="246" spans="2:17">
      <c r="B246" s="92"/>
      <c r="C246" s="92"/>
      <c r="D246" s="92"/>
      <c r="E246" s="92"/>
      <c r="F246" s="92"/>
      <c r="J246" s="92"/>
      <c r="K246" s="92"/>
      <c r="L246" s="92"/>
      <c r="M246" s="92"/>
      <c r="N246" s="92"/>
      <c r="P246" s="92"/>
      <c r="Q246" s="92"/>
    </row>
    <row r="247" spans="2:17">
      <c r="B247" s="92"/>
      <c r="C247" s="92"/>
      <c r="D247" s="92"/>
      <c r="E247" s="92"/>
      <c r="F247" s="92"/>
      <c r="J247" s="92"/>
      <c r="K247" s="92"/>
      <c r="L247" s="92"/>
      <c r="M247" s="92"/>
      <c r="N247" s="92"/>
      <c r="P247" s="92"/>
      <c r="Q247" s="92"/>
    </row>
    <row r="248" spans="2:17">
      <c r="B248" s="92"/>
      <c r="C248" s="92"/>
      <c r="D248" s="92"/>
      <c r="E248" s="92"/>
      <c r="F248" s="92"/>
      <c r="J248" s="92"/>
      <c r="K248" s="92"/>
      <c r="L248" s="92"/>
      <c r="M248" s="92"/>
      <c r="N248" s="92"/>
      <c r="P248" s="92"/>
      <c r="Q248" s="92"/>
    </row>
    <row r="249" spans="2:17">
      <c r="B249" s="92"/>
      <c r="C249" s="92"/>
      <c r="D249" s="92"/>
      <c r="E249" s="92"/>
      <c r="F249" s="92"/>
      <c r="J249" s="92"/>
      <c r="K249" s="92"/>
      <c r="L249" s="92"/>
      <c r="M249" s="92"/>
      <c r="N249" s="92"/>
      <c r="P249" s="92"/>
      <c r="Q249" s="92"/>
    </row>
    <row r="250" spans="2:17">
      <c r="B250" s="92"/>
      <c r="C250" s="92"/>
      <c r="D250" s="92"/>
      <c r="E250" s="92"/>
      <c r="F250" s="92"/>
      <c r="J250" s="92"/>
      <c r="K250" s="92"/>
      <c r="L250" s="92"/>
      <c r="M250" s="92"/>
      <c r="N250" s="92"/>
      <c r="P250" s="92"/>
      <c r="Q250" s="92"/>
    </row>
    <row r="251" spans="2:17">
      <c r="B251" s="92"/>
      <c r="C251" s="92"/>
      <c r="D251" s="92"/>
      <c r="E251" s="92"/>
      <c r="F251" s="92"/>
      <c r="J251" s="92"/>
      <c r="K251" s="92"/>
      <c r="L251" s="92"/>
      <c r="M251" s="92"/>
      <c r="N251" s="92"/>
      <c r="P251" s="92"/>
      <c r="Q251" s="92"/>
    </row>
    <row r="252" spans="2:17">
      <c r="B252" s="92"/>
      <c r="C252" s="92"/>
      <c r="D252" s="92"/>
      <c r="E252" s="92"/>
      <c r="F252" s="92"/>
      <c r="J252" s="92"/>
      <c r="K252" s="92"/>
      <c r="L252" s="92"/>
      <c r="M252" s="92"/>
      <c r="N252" s="92"/>
      <c r="P252" s="92"/>
      <c r="Q252" s="92"/>
    </row>
    <row r="253" spans="2:17">
      <c r="B253" s="92"/>
      <c r="C253" s="92"/>
      <c r="D253" s="92"/>
      <c r="E253" s="92"/>
      <c r="F253" s="92"/>
      <c r="J253" s="92"/>
      <c r="K253" s="92"/>
      <c r="L253" s="92"/>
      <c r="M253" s="92"/>
      <c r="N253" s="92"/>
      <c r="P253" s="92"/>
      <c r="Q253" s="92"/>
    </row>
    <row r="254" spans="2:17">
      <c r="B254" s="92"/>
      <c r="C254" s="92"/>
      <c r="D254" s="92"/>
      <c r="E254" s="92"/>
      <c r="F254" s="92"/>
      <c r="J254" s="92"/>
      <c r="K254" s="92"/>
      <c r="L254" s="92"/>
      <c r="M254" s="92"/>
      <c r="N254" s="92"/>
      <c r="P254" s="92"/>
      <c r="Q254" s="92"/>
    </row>
    <row r="255" spans="2:17">
      <c r="B255" s="92"/>
      <c r="C255" s="92"/>
      <c r="D255" s="92"/>
      <c r="E255" s="92"/>
      <c r="F255" s="92"/>
      <c r="J255" s="92"/>
      <c r="K255" s="92"/>
      <c r="L255" s="92"/>
      <c r="M255" s="92"/>
      <c r="N255" s="92"/>
      <c r="P255" s="92"/>
      <c r="Q255" s="92"/>
    </row>
    <row r="256" spans="2:17">
      <c r="B256" s="92"/>
      <c r="C256" s="92"/>
      <c r="D256" s="92"/>
      <c r="E256" s="92"/>
      <c r="F256" s="92"/>
      <c r="J256" s="92"/>
      <c r="K256" s="92"/>
      <c r="L256" s="92"/>
      <c r="M256" s="92"/>
      <c r="N256" s="92"/>
      <c r="P256" s="92"/>
      <c r="Q256" s="92"/>
    </row>
    <row r="257" spans="2:17">
      <c r="B257" s="92"/>
      <c r="C257" s="92"/>
      <c r="D257" s="92"/>
      <c r="E257" s="92"/>
      <c r="F257" s="92"/>
      <c r="J257" s="92"/>
      <c r="K257" s="92"/>
      <c r="L257" s="92"/>
      <c r="M257" s="92"/>
      <c r="N257" s="92"/>
      <c r="P257" s="92"/>
      <c r="Q257" s="92"/>
    </row>
    <row r="258" spans="2:17">
      <c r="B258" s="92"/>
      <c r="C258" s="92"/>
      <c r="D258" s="92"/>
      <c r="E258" s="92"/>
      <c r="F258" s="92"/>
      <c r="J258" s="92"/>
      <c r="K258" s="92"/>
      <c r="L258" s="92"/>
      <c r="M258" s="92"/>
      <c r="N258" s="92"/>
      <c r="P258" s="92"/>
      <c r="Q258" s="92"/>
    </row>
    <row r="259" spans="2:17">
      <c r="B259" s="92"/>
      <c r="C259" s="92"/>
      <c r="D259" s="92"/>
      <c r="E259" s="92"/>
      <c r="F259" s="92"/>
      <c r="J259" s="92"/>
      <c r="K259" s="92"/>
      <c r="L259" s="92"/>
      <c r="M259" s="92"/>
      <c r="N259" s="92"/>
      <c r="P259" s="92"/>
      <c r="Q259" s="92"/>
    </row>
    <row r="260" spans="2:17">
      <c r="B260" s="92"/>
      <c r="C260" s="92"/>
      <c r="D260" s="92"/>
      <c r="E260" s="92"/>
      <c r="F260" s="92"/>
      <c r="J260" s="92"/>
      <c r="K260" s="92"/>
      <c r="L260" s="92"/>
      <c r="M260" s="92"/>
      <c r="N260" s="92"/>
      <c r="P260" s="92"/>
      <c r="Q260" s="92"/>
    </row>
    <row r="261" spans="2:17">
      <c r="B261" s="92"/>
      <c r="C261" s="92"/>
      <c r="D261" s="92"/>
      <c r="E261" s="92"/>
      <c r="F261" s="92"/>
      <c r="J261" s="92"/>
      <c r="K261" s="92"/>
      <c r="L261" s="92"/>
      <c r="M261" s="92"/>
      <c r="N261" s="92"/>
      <c r="P261" s="92"/>
      <c r="Q261" s="92"/>
    </row>
    <row r="262" spans="2:17">
      <c r="B262" s="92"/>
      <c r="C262" s="92"/>
      <c r="D262" s="92"/>
      <c r="E262" s="92"/>
      <c r="F262" s="92"/>
      <c r="J262" s="92"/>
      <c r="K262" s="92"/>
      <c r="L262" s="92"/>
      <c r="M262" s="92"/>
      <c r="N262" s="92"/>
      <c r="P262" s="92"/>
      <c r="Q262" s="92"/>
    </row>
    <row r="263" spans="2:17">
      <c r="B263" s="92"/>
      <c r="C263" s="92"/>
      <c r="D263" s="92"/>
      <c r="E263" s="92"/>
      <c r="F263" s="92"/>
      <c r="J263" s="92"/>
      <c r="K263" s="92"/>
      <c r="L263" s="92"/>
      <c r="M263" s="92"/>
      <c r="N263" s="92"/>
      <c r="P263" s="92"/>
      <c r="Q263" s="92"/>
    </row>
    <row r="264" spans="2:17">
      <c r="B264" s="92"/>
      <c r="C264" s="92"/>
      <c r="D264" s="92"/>
      <c r="E264" s="92"/>
      <c r="F264" s="92"/>
      <c r="J264" s="92"/>
      <c r="K264" s="92"/>
      <c r="L264" s="92"/>
      <c r="M264" s="92"/>
      <c r="N264" s="92"/>
      <c r="P264" s="92"/>
      <c r="Q264" s="92"/>
    </row>
    <row r="265" spans="2:17">
      <c r="B265" s="92"/>
      <c r="C265" s="92"/>
      <c r="D265" s="92"/>
      <c r="E265" s="92"/>
      <c r="F265" s="92"/>
      <c r="J265" s="92"/>
      <c r="K265" s="92"/>
      <c r="L265" s="92"/>
      <c r="M265" s="92"/>
      <c r="N265" s="92"/>
      <c r="P265" s="92"/>
      <c r="Q265" s="92"/>
    </row>
    <row r="266" spans="2:17">
      <c r="B266" s="92"/>
      <c r="C266" s="92"/>
      <c r="D266" s="92"/>
      <c r="E266" s="92"/>
      <c r="F266" s="92"/>
      <c r="J266" s="92"/>
      <c r="K266" s="92"/>
      <c r="L266" s="92"/>
      <c r="M266" s="92"/>
      <c r="N266" s="92"/>
      <c r="P266" s="92"/>
      <c r="Q266" s="92"/>
    </row>
    <row r="267" spans="2:17">
      <c r="B267" s="92"/>
      <c r="C267" s="92"/>
      <c r="D267" s="92"/>
      <c r="E267" s="92"/>
      <c r="F267" s="92"/>
      <c r="J267" s="92"/>
      <c r="K267" s="92"/>
      <c r="L267" s="92"/>
      <c r="M267" s="92"/>
      <c r="N267" s="92"/>
      <c r="P267" s="92"/>
      <c r="Q267" s="92"/>
    </row>
    <row r="268" spans="2:17">
      <c r="B268" s="92"/>
      <c r="C268" s="92"/>
      <c r="D268" s="92"/>
      <c r="E268" s="92"/>
      <c r="F268" s="92"/>
      <c r="J268" s="92"/>
      <c r="K268" s="92"/>
      <c r="L268" s="92"/>
      <c r="M268" s="92"/>
      <c r="N268" s="92"/>
      <c r="P268" s="92"/>
      <c r="Q268" s="92"/>
    </row>
    <row r="269" spans="2:17">
      <c r="B269" s="92"/>
      <c r="C269" s="92"/>
      <c r="D269" s="92"/>
      <c r="E269" s="92"/>
      <c r="F269" s="92"/>
      <c r="J269" s="92"/>
      <c r="K269" s="92"/>
      <c r="L269" s="92"/>
      <c r="M269" s="92"/>
      <c r="N269" s="92"/>
      <c r="P269" s="92"/>
      <c r="Q269" s="92"/>
    </row>
    <row r="270" spans="2:17">
      <c r="B270" s="92"/>
      <c r="C270" s="92"/>
      <c r="D270" s="92"/>
      <c r="E270" s="92"/>
      <c r="F270" s="92"/>
      <c r="J270" s="92"/>
      <c r="K270" s="92"/>
      <c r="L270" s="92"/>
      <c r="M270" s="92"/>
      <c r="N270" s="92"/>
      <c r="P270" s="92"/>
      <c r="Q270" s="92"/>
    </row>
    <row r="271" spans="2:17">
      <c r="B271" s="92"/>
      <c r="C271" s="92"/>
      <c r="D271" s="92"/>
      <c r="E271" s="92"/>
      <c r="F271" s="92"/>
      <c r="J271" s="92"/>
      <c r="K271" s="92"/>
      <c r="L271" s="92"/>
      <c r="M271" s="92"/>
      <c r="N271" s="92"/>
      <c r="P271" s="92"/>
      <c r="Q271" s="92"/>
    </row>
    <row r="272" spans="2:17">
      <c r="B272" s="92"/>
      <c r="C272" s="92"/>
      <c r="D272" s="92"/>
      <c r="E272" s="92"/>
      <c r="F272" s="92"/>
      <c r="J272" s="92"/>
      <c r="K272" s="92"/>
      <c r="L272" s="92"/>
      <c r="M272" s="92"/>
      <c r="N272" s="92"/>
      <c r="P272" s="92"/>
      <c r="Q272" s="92"/>
    </row>
    <row r="273" spans="2:17">
      <c r="B273" s="92"/>
      <c r="C273" s="92"/>
      <c r="D273" s="92"/>
      <c r="E273" s="92"/>
      <c r="F273" s="92"/>
      <c r="J273" s="92"/>
      <c r="K273" s="92"/>
      <c r="L273" s="92"/>
      <c r="M273" s="92"/>
      <c r="N273" s="92"/>
      <c r="P273" s="92"/>
      <c r="Q273" s="92"/>
    </row>
    <row r="274" spans="2:17">
      <c r="B274" s="92"/>
      <c r="C274" s="92"/>
      <c r="D274" s="92"/>
      <c r="E274" s="92"/>
      <c r="F274" s="92"/>
      <c r="J274" s="92"/>
      <c r="K274" s="92"/>
      <c r="L274" s="92"/>
      <c r="M274" s="92"/>
      <c r="N274" s="92"/>
      <c r="P274" s="92"/>
      <c r="Q274" s="92"/>
    </row>
    <row r="275" spans="2:17">
      <c r="B275" s="92"/>
      <c r="C275" s="92"/>
      <c r="D275" s="92"/>
      <c r="E275" s="92"/>
      <c r="F275" s="92"/>
      <c r="J275" s="92"/>
      <c r="K275" s="92"/>
      <c r="L275" s="92"/>
      <c r="M275" s="92"/>
      <c r="N275" s="92"/>
      <c r="P275" s="92"/>
      <c r="Q275" s="92"/>
    </row>
    <row r="276" spans="2:17">
      <c r="B276" s="92"/>
      <c r="C276" s="92"/>
      <c r="D276" s="92"/>
      <c r="E276" s="92"/>
      <c r="F276" s="92"/>
      <c r="J276" s="92"/>
      <c r="K276" s="92"/>
      <c r="L276" s="92"/>
      <c r="M276" s="92"/>
      <c r="N276" s="92"/>
      <c r="P276" s="92"/>
      <c r="Q276" s="92"/>
    </row>
    <row r="277" spans="2:17">
      <c r="B277" s="92"/>
      <c r="C277" s="92"/>
      <c r="D277" s="92"/>
      <c r="E277" s="92"/>
      <c r="F277" s="92"/>
      <c r="J277" s="92"/>
      <c r="K277" s="92"/>
      <c r="L277" s="92"/>
      <c r="M277" s="92"/>
      <c r="N277" s="92"/>
      <c r="P277" s="92"/>
      <c r="Q277" s="92"/>
    </row>
    <row r="278" spans="2:17">
      <c r="B278" s="92"/>
      <c r="C278" s="92"/>
      <c r="D278" s="92"/>
      <c r="E278" s="92"/>
      <c r="F278" s="92"/>
      <c r="J278" s="92"/>
      <c r="K278" s="92"/>
      <c r="L278" s="92"/>
      <c r="M278" s="92"/>
      <c r="N278" s="92"/>
      <c r="P278" s="92"/>
      <c r="Q278" s="92"/>
    </row>
    <row r="279" spans="2:17">
      <c r="B279" s="92"/>
      <c r="C279" s="92"/>
      <c r="D279" s="92"/>
      <c r="E279" s="92"/>
      <c r="F279" s="92"/>
      <c r="J279" s="92"/>
      <c r="K279" s="92"/>
      <c r="L279" s="92"/>
      <c r="M279" s="92"/>
      <c r="N279" s="92"/>
      <c r="P279" s="92"/>
      <c r="Q279" s="92"/>
    </row>
    <row r="280" spans="2:17">
      <c r="B280" s="92"/>
      <c r="C280" s="92"/>
      <c r="D280" s="92"/>
      <c r="E280" s="92"/>
      <c r="F280" s="92"/>
      <c r="J280" s="92"/>
      <c r="K280" s="92"/>
      <c r="L280" s="92"/>
      <c r="M280" s="92"/>
      <c r="N280" s="92"/>
      <c r="P280" s="92"/>
      <c r="Q280" s="92"/>
    </row>
    <row r="281" spans="2:17">
      <c r="B281" s="92"/>
      <c r="C281" s="92"/>
      <c r="D281" s="92"/>
      <c r="E281" s="92"/>
      <c r="F281" s="92"/>
      <c r="J281" s="92"/>
      <c r="K281" s="92"/>
      <c r="L281" s="92"/>
      <c r="M281" s="92"/>
      <c r="N281" s="92"/>
      <c r="P281" s="92"/>
      <c r="Q281" s="92"/>
    </row>
    <row r="282" spans="2:17">
      <c r="B282" s="92"/>
      <c r="C282" s="92"/>
      <c r="D282" s="92"/>
      <c r="E282" s="92"/>
      <c r="F282" s="92"/>
      <c r="J282" s="92"/>
      <c r="K282" s="92"/>
      <c r="L282" s="92"/>
      <c r="M282" s="92"/>
      <c r="N282" s="92"/>
      <c r="P282" s="92"/>
      <c r="Q282" s="92"/>
    </row>
    <row r="283" spans="2:17">
      <c r="B283" s="92"/>
      <c r="C283" s="92"/>
      <c r="D283" s="92"/>
      <c r="E283" s="92"/>
      <c r="F283" s="92"/>
      <c r="J283" s="92"/>
      <c r="K283" s="92"/>
      <c r="L283" s="92"/>
      <c r="M283" s="92"/>
      <c r="N283" s="92"/>
      <c r="P283" s="92"/>
      <c r="Q283" s="92"/>
    </row>
    <row r="284" spans="2:17">
      <c r="B284" s="92"/>
      <c r="C284" s="92"/>
      <c r="D284" s="92"/>
      <c r="E284" s="92"/>
      <c r="F284" s="92"/>
      <c r="J284" s="92"/>
      <c r="K284" s="92"/>
      <c r="L284" s="92"/>
      <c r="M284" s="92"/>
      <c r="N284" s="92"/>
      <c r="P284" s="92"/>
      <c r="Q284" s="92"/>
    </row>
    <row r="285" spans="2:17">
      <c r="B285" s="92"/>
      <c r="C285" s="92"/>
      <c r="D285" s="92"/>
      <c r="E285" s="92"/>
      <c r="F285" s="92"/>
      <c r="J285" s="92"/>
      <c r="K285" s="92"/>
      <c r="L285" s="92"/>
      <c r="M285" s="92"/>
      <c r="N285" s="92"/>
      <c r="P285" s="92"/>
      <c r="Q285" s="92"/>
    </row>
    <row r="286" spans="2:17">
      <c r="B286" s="92"/>
      <c r="C286" s="92"/>
      <c r="D286" s="92"/>
      <c r="E286" s="92"/>
      <c r="F286" s="92"/>
      <c r="J286" s="92"/>
      <c r="K286" s="92"/>
      <c r="L286" s="92"/>
      <c r="M286" s="92"/>
      <c r="N286" s="92"/>
      <c r="P286" s="92"/>
      <c r="Q286" s="92"/>
    </row>
    <row r="287" spans="2:17">
      <c r="B287" s="92"/>
      <c r="C287" s="92"/>
      <c r="D287" s="92"/>
      <c r="E287" s="92"/>
      <c r="F287" s="92"/>
      <c r="J287" s="92"/>
      <c r="K287" s="92"/>
      <c r="L287" s="92"/>
      <c r="M287" s="92"/>
      <c r="N287" s="92"/>
      <c r="P287" s="92"/>
      <c r="Q287" s="92"/>
    </row>
    <row r="288" spans="2:17">
      <c r="B288" s="92"/>
      <c r="C288" s="92"/>
      <c r="D288" s="92"/>
      <c r="E288" s="92"/>
      <c r="F288" s="92"/>
      <c r="J288" s="92"/>
      <c r="K288" s="92"/>
      <c r="L288" s="92"/>
      <c r="M288" s="92"/>
      <c r="N288" s="92"/>
      <c r="P288" s="92"/>
      <c r="Q288" s="92"/>
    </row>
    <row r="289" spans="2:17">
      <c r="B289" s="92"/>
      <c r="C289" s="92"/>
      <c r="D289" s="92"/>
      <c r="E289" s="92"/>
      <c r="F289" s="92"/>
      <c r="J289" s="92"/>
      <c r="K289" s="92"/>
      <c r="L289" s="92"/>
      <c r="M289" s="92"/>
      <c r="N289" s="92"/>
      <c r="P289" s="92"/>
      <c r="Q289" s="92"/>
    </row>
    <row r="290" spans="2:17">
      <c r="B290" s="92"/>
      <c r="C290" s="92"/>
      <c r="D290" s="92"/>
      <c r="E290" s="92"/>
      <c r="F290" s="92"/>
      <c r="J290" s="92"/>
      <c r="K290" s="92"/>
      <c r="L290" s="92"/>
      <c r="M290" s="92"/>
      <c r="N290" s="92"/>
      <c r="P290" s="92"/>
      <c r="Q290" s="92"/>
    </row>
    <row r="291" spans="2:17">
      <c r="B291" s="92"/>
      <c r="C291" s="92"/>
      <c r="D291" s="92"/>
      <c r="E291" s="92"/>
      <c r="F291" s="92"/>
      <c r="J291" s="92"/>
      <c r="K291" s="92"/>
      <c r="L291" s="92"/>
      <c r="M291" s="92"/>
      <c r="N291" s="92"/>
      <c r="P291" s="92"/>
      <c r="Q291" s="92"/>
    </row>
    <row r="292" spans="2:17">
      <c r="B292" s="92"/>
      <c r="C292" s="92"/>
      <c r="D292" s="92"/>
      <c r="E292" s="92"/>
      <c r="F292" s="92"/>
      <c r="J292" s="92"/>
      <c r="K292" s="92"/>
      <c r="L292" s="92"/>
      <c r="M292" s="92"/>
      <c r="N292" s="92"/>
      <c r="P292" s="92"/>
      <c r="Q292" s="92"/>
    </row>
    <row r="293" spans="2:17">
      <c r="B293" s="92"/>
      <c r="C293" s="92"/>
      <c r="D293" s="92"/>
      <c r="E293" s="92"/>
      <c r="F293" s="92"/>
      <c r="J293" s="92"/>
      <c r="K293" s="92"/>
      <c r="L293" s="92"/>
      <c r="M293" s="92"/>
      <c r="N293" s="92"/>
      <c r="P293" s="92"/>
      <c r="Q293" s="92"/>
    </row>
    <row r="294" spans="2:17">
      <c r="B294" s="92"/>
      <c r="C294" s="92"/>
      <c r="D294" s="92"/>
      <c r="E294" s="92"/>
      <c r="F294" s="92"/>
      <c r="J294" s="92"/>
      <c r="K294" s="92"/>
      <c r="L294" s="92"/>
      <c r="M294" s="92"/>
      <c r="N294" s="92"/>
      <c r="P294" s="92"/>
      <c r="Q294" s="92"/>
    </row>
    <row r="295" spans="2:17">
      <c r="B295" s="92"/>
      <c r="C295" s="92"/>
      <c r="D295" s="92"/>
      <c r="E295" s="92"/>
      <c r="F295" s="92"/>
      <c r="J295" s="92"/>
      <c r="K295" s="92"/>
      <c r="L295" s="92"/>
      <c r="M295" s="92"/>
      <c r="N295" s="92"/>
      <c r="P295" s="92"/>
      <c r="Q295" s="92"/>
    </row>
    <row r="296" spans="2:17">
      <c r="B296" s="92"/>
      <c r="C296" s="92"/>
      <c r="D296" s="92"/>
      <c r="E296" s="92"/>
      <c r="F296" s="92"/>
      <c r="J296" s="92"/>
      <c r="K296" s="92"/>
      <c r="L296" s="92"/>
      <c r="M296" s="92"/>
      <c r="N296" s="92"/>
      <c r="P296" s="92"/>
      <c r="Q296" s="92"/>
    </row>
    <row r="297" spans="2:17">
      <c r="B297" s="92"/>
      <c r="C297" s="92"/>
      <c r="D297" s="92"/>
      <c r="E297" s="92"/>
      <c r="F297" s="92"/>
      <c r="J297" s="92"/>
      <c r="K297" s="92"/>
      <c r="L297" s="92"/>
      <c r="M297" s="92"/>
      <c r="N297" s="92"/>
      <c r="P297" s="92"/>
      <c r="Q297" s="92"/>
    </row>
    <row r="298" spans="2:17">
      <c r="B298" s="92"/>
      <c r="C298" s="92"/>
      <c r="D298" s="92"/>
      <c r="E298" s="92"/>
      <c r="F298" s="92"/>
      <c r="J298" s="92"/>
      <c r="K298" s="92"/>
      <c r="L298" s="92"/>
      <c r="M298" s="92"/>
      <c r="N298" s="92"/>
      <c r="P298" s="92"/>
      <c r="Q298" s="92"/>
    </row>
    <row r="299" spans="2:17">
      <c r="B299" s="92"/>
      <c r="C299" s="92"/>
      <c r="D299" s="92"/>
      <c r="E299" s="92"/>
      <c r="F299" s="92"/>
      <c r="J299" s="92"/>
      <c r="K299" s="92"/>
      <c r="L299" s="92"/>
      <c r="M299" s="92"/>
      <c r="N299" s="92"/>
      <c r="P299" s="92"/>
      <c r="Q299" s="92"/>
    </row>
    <row r="300" spans="2:17">
      <c r="B300" s="92"/>
      <c r="C300" s="92"/>
      <c r="D300" s="92"/>
      <c r="E300" s="92"/>
      <c r="F300" s="92"/>
      <c r="J300" s="92"/>
      <c r="K300" s="92"/>
      <c r="L300" s="92"/>
      <c r="M300" s="92"/>
      <c r="N300" s="92"/>
      <c r="P300" s="92"/>
      <c r="Q300" s="92"/>
    </row>
    <row r="301" spans="2:17">
      <c r="B301" s="92"/>
      <c r="C301" s="92"/>
      <c r="D301" s="92"/>
      <c r="E301" s="92"/>
      <c r="F301" s="92"/>
      <c r="J301" s="92"/>
      <c r="K301" s="92"/>
      <c r="L301" s="92"/>
      <c r="M301" s="92"/>
      <c r="N301" s="92"/>
      <c r="P301" s="92"/>
      <c r="Q301" s="92"/>
    </row>
    <row r="302" spans="2:17">
      <c r="B302" s="92"/>
      <c r="C302" s="92"/>
      <c r="D302" s="92"/>
      <c r="E302" s="92"/>
      <c r="F302" s="92"/>
      <c r="J302" s="92"/>
      <c r="K302" s="92"/>
      <c r="L302" s="92"/>
      <c r="M302" s="92"/>
      <c r="N302" s="92"/>
      <c r="P302" s="92"/>
      <c r="Q302" s="92"/>
    </row>
    <row r="303" spans="2:17">
      <c r="B303" s="92"/>
      <c r="C303" s="92"/>
      <c r="D303" s="92"/>
      <c r="E303" s="92"/>
      <c r="F303" s="92"/>
      <c r="J303" s="92"/>
      <c r="K303" s="92"/>
      <c r="L303" s="92"/>
      <c r="M303" s="92"/>
      <c r="N303" s="92"/>
      <c r="P303" s="92"/>
      <c r="Q303" s="92"/>
    </row>
    <row r="304" spans="2:17">
      <c r="B304" s="92"/>
      <c r="C304" s="92"/>
      <c r="D304" s="92"/>
      <c r="E304" s="92"/>
      <c r="F304" s="92"/>
      <c r="J304" s="92"/>
      <c r="K304" s="92"/>
      <c r="L304" s="92"/>
      <c r="M304" s="92"/>
      <c r="N304" s="92"/>
      <c r="P304" s="92"/>
      <c r="Q304" s="92"/>
    </row>
    <row r="305" spans="2:17">
      <c r="B305" s="92"/>
      <c r="C305" s="92"/>
      <c r="D305" s="92"/>
      <c r="E305" s="92"/>
      <c r="F305" s="92"/>
      <c r="J305" s="92"/>
      <c r="K305" s="92"/>
      <c r="L305" s="92"/>
      <c r="M305" s="92"/>
      <c r="N305" s="92"/>
      <c r="P305" s="92"/>
      <c r="Q305" s="92"/>
    </row>
    <row r="306" spans="2:17">
      <c r="B306" s="92"/>
      <c r="C306" s="92"/>
      <c r="D306" s="92"/>
      <c r="E306" s="92"/>
      <c r="F306" s="92"/>
      <c r="J306" s="92"/>
      <c r="K306" s="92"/>
      <c r="L306" s="92"/>
      <c r="M306" s="92"/>
      <c r="N306" s="92"/>
      <c r="P306" s="92"/>
      <c r="Q306" s="92"/>
    </row>
    <row r="307" spans="2:17">
      <c r="B307" s="92"/>
      <c r="C307" s="92"/>
      <c r="D307" s="92"/>
      <c r="E307" s="92"/>
      <c r="F307" s="92"/>
      <c r="J307" s="92"/>
      <c r="K307" s="92"/>
      <c r="L307" s="92"/>
      <c r="M307" s="92"/>
      <c r="N307" s="92"/>
      <c r="P307" s="92"/>
      <c r="Q307" s="92"/>
    </row>
    <row r="308" spans="2:17">
      <c r="B308" s="92"/>
      <c r="C308" s="92"/>
      <c r="D308" s="92"/>
      <c r="E308" s="92"/>
      <c r="F308" s="92"/>
      <c r="J308" s="92"/>
      <c r="K308" s="92"/>
      <c r="L308" s="92"/>
      <c r="M308" s="92"/>
      <c r="N308" s="92"/>
      <c r="P308" s="92"/>
      <c r="Q308" s="92"/>
    </row>
    <row r="309" spans="2:17">
      <c r="B309" s="92"/>
      <c r="C309" s="92"/>
      <c r="D309" s="92"/>
      <c r="E309" s="92"/>
      <c r="F309" s="92"/>
      <c r="J309" s="92"/>
      <c r="K309" s="92"/>
      <c r="L309" s="92"/>
      <c r="M309" s="92"/>
      <c r="N309" s="92"/>
      <c r="P309" s="92"/>
      <c r="Q309" s="92"/>
    </row>
    <row r="310" spans="2:17">
      <c r="B310" s="92"/>
      <c r="C310" s="92"/>
      <c r="D310" s="92"/>
      <c r="E310" s="92"/>
      <c r="F310" s="92"/>
      <c r="J310" s="92"/>
      <c r="K310" s="92"/>
      <c r="L310" s="92"/>
      <c r="M310" s="92"/>
      <c r="N310" s="92"/>
      <c r="P310" s="92"/>
      <c r="Q310" s="92"/>
    </row>
    <row r="311" spans="2:17">
      <c r="B311" s="92"/>
      <c r="C311" s="92"/>
      <c r="D311" s="92"/>
      <c r="E311" s="92"/>
      <c r="F311" s="92"/>
      <c r="J311" s="92"/>
      <c r="K311" s="92"/>
      <c r="L311" s="92"/>
      <c r="M311" s="92"/>
      <c r="N311" s="92"/>
      <c r="P311" s="92"/>
      <c r="Q311" s="92"/>
    </row>
    <row r="312" spans="2:17">
      <c r="B312" s="92"/>
      <c r="C312" s="92"/>
      <c r="D312" s="92"/>
      <c r="E312" s="92"/>
      <c r="F312" s="92"/>
      <c r="J312" s="92"/>
      <c r="K312" s="92"/>
      <c r="L312" s="92"/>
      <c r="M312" s="92"/>
      <c r="N312" s="92"/>
      <c r="P312" s="92"/>
      <c r="Q312" s="92"/>
    </row>
    <row r="313" spans="2:17">
      <c r="B313" s="92"/>
      <c r="C313" s="92"/>
      <c r="D313" s="92"/>
      <c r="E313" s="92"/>
      <c r="F313" s="92"/>
      <c r="J313" s="92"/>
      <c r="K313" s="92"/>
      <c r="L313" s="92"/>
      <c r="M313" s="92"/>
      <c r="N313" s="92"/>
      <c r="P313" s="92"/>
      <c r="Q313" s="92"/>
    </row>
    <row r="314" spans="2:17">
      <c r="B314" s="92"/>
      <c r="C314" s="92"/>
      <c r="D314" s="92"/>
      <c r="E314" s="92"/>
      <c r="F314" s="92"/>
      <c r="J314" s="92"/>
      <c r="K314" s="92"/>
      <c r="L314" s="92"/>
      <c r="M314" s="92"/>
      <c r="N314" s="92"/>
      <c r="P314" s="92"/>
      <c r="Q314" s="92"/>
    </row>
    <row r="315" spans="2:17">
      <c r="B315" s="92"/>
      <c r="C315" s="92"/>
      <c r="D315" s="92"/>
      <c r="E315" s="92"/>
      <c r="F315" s="92"/>
      <c r="J315" s="92"/>
      <c r="K315" s="92"/>
      <c r="L315" s="92"/>
      <c r="M315" s="92"/>
      <c r="N315" s="92"/>
      <c r="P315" s="92"/>
      <c r="Q315" s="92"/>
    </row>
    <row r="316" spans="2:17">
      <c r="B316" s="92"/>
      <c r="C316" s="92"/>
      <c r="D316" s="92"/>
      <c r="E316" s="92"/>
      <c r="F316" s="92"/>
      <c r="J316" s="92"/>
      <c r="K316" s="92"/>
      <c r="L316" s="92"/>
      <c r="M316" s="92"/>
      <c r="N316" s="92"/>
      <c r="P316" s="92"/>
      <c r="Q316" s="92"/>
    </row>
    <row r="317" spans="2:17">
      <c r="B317" s="92"/>
      <c r="C317" s="92"/>
      <c r="D317" s="92"/>
      <c r="E317" s="92"/>
      <c r="F317" s="92"/>
      <c r="J317" s="92"/>
      <c r="K317" s="92"/>
      <c r="L317" s="92"/>
      <c r="M317" s="92"/>
      <c r="N317" s="92"/>
      <c r="P317" s="92"/>
      <c r="Q317" s="92"/>
    </row>
    <row r="318" spans="2:17">
      <c r="B318" s="92"/>
      <c r="C318" s="92"/>
      <c r="D318" s="92"/>
      <c r="E318" s="92"/>
      <c r="F318" s="92"/>
      <c r="J318" s="92"/>
      <c r="K318" s="92"/>
      <c r="L318" s="92"/>
      <c r="M318" s="92"/>
      <c r="N318" s="92"/>
      <c r="P318" s="92"/>
      <c r="Q318" s="92"/>
    </row>
    <row r="319" spans="2:17">
      <c r="B319" s="92"/>
      <c r="C319" s="92"/>
      <c r="D319" s="92"/>
      <c r="E319" s="92"/>
      <c r="F319" s="92"/>
      <c r="J319" s="92"/>
      <c r="K319" s="92"/>
      <c r="L319" s="92"/>
      <c r="M319" s="92"/>
      <c r="N319" s="92"/>
      <c r="P319" s="92"/>
      <c r="Q319" s="92"/>
    </row>
    <row r="320" spans="2:17">
      <c r="B320" s="92"/>
      <c r="C320" s="92"/>
      <c r="D320" s="92"/>
      <c r="E320" s="92"/>
      <c r="F320" s="92"/>
      <c r="J320" s="92"/>
      <c r="K320" s="92"/>
      <c r="L320" s="92"/>
      <c r="M320" s="92"/>
      <c r="N320" s="92"/>
      <c r="P320" s="92"/>
      <c r="Q320" s="92"/>
    </row>
    <row r="321" spans="2:17">
      <c r="B321" s="92"/>
      <c r="C321" s="92"/>
      <c r="D321" s="92"/>
      <c r="E321" s="92"/>
      <c r="F321" s="92"/>
      <c r="J321" s="92"/>
      <c r="K321" s="92"/>
      <c r="L321" s="92"/>
      <c r="M321" s="92"/>
      <c r="N321" s="92"/>
      <c r="P321" s="92"/>
      <c r="Q321" s="92"/>
    </row>
    <row r="322" spans="2:17">
      <c r="B322" s="92"/>
      <c r="C322" s="92"/>
      <c r="D322" s="92"/>
      <c r="E322" s="92"/>
      <c r="F322" s="92"/>
      <c r="J322" s="92"/>
      <c r="K322" s="92"/>
      <c r="L322" s="92"/>
      <c r="M322" s="92"/>
      <c r="N322" s="92"/>
      <c r="P322" s="92"/>
      <c r="Q322" s="92"/>
    </row>
    <row r="323" spans="2:17">
      <c r="B323" s="92"/>
      <c r="C323" s="92"/>
      <c r="D323" s="92"/>
      <c r="E323" s="92"/>
      <c r="F323" s="92"/>
      <c r="J323" s="92"/>
      <c r="K323" s="92"/>
      <c r="L323" s="92"/>
      <c r="M323" s="92"/>
      <c r="N323" s="92"/>
      <c r="P323" s="92"/>
      <c r="Q323" s="92"/>
    </row>
    <row r="324" spans="2:17">
      <c r="B324" s="92"/>
      <c r="C324" s="92"/>
      <c r="D324" s="92"/>
      <c r="E324" s="92"/>
      <c r="F324" s="92"/>
      <c r="J324" s="92"/>
      <c r="K324" s="92"/>
      <c r="L324" s="92"/>
      <c r="M324" s="92"/>
      <c r="N324" s="92"/>
      <c r="P324" s="92"/>
      <c r="Q324" s="92"/>
    </row>
    <row r="325" spans="2:17">
      <c r="B325" s="92"/>
      <c r="C325" s="92"/>
      <c r="D325" s="92"/>
      <c r="E325" s="92"/>
      <c r="F325" s="92"/>
      <c r="J325" s="92"/>
      <c r="K325" s="92"/>
      <c r="L325" s="92"/>
      <c r="M325" s="92"/>
      <c r="N325" s="92"/>
      <c r="P325" s="92"/>
      <c r="Q325" s="92"/>
    </row>
    <row r="326" spans="2:17">
      <c r="B326" s="92"/>
      <c r="C326" s="92"/>
      <c r="D326" s="92"/>
      <c r="E326" s="92"/>
      <c r="F326" s="92"/>
      <c r="J326" s="92"/>
      <c r="K326" s="92"/>
      <c r="L326" s="92"/>
      <c r="M326" s="92"/>
      <c r="N326" s="92"/>
      <c r="P326" s="92"/>
      <c r="Q326" s="92"/>
    </row>
    <row r="327" spans="2:17">
      <c r="B327" s="92"/>
      <c r="C327" s="92"/>
      <c r="D327" s="92"/>
      <c r="E327" s="92"/>
      <c r="F327" s="92"/>
      <c r="J327" s="92"/>
      <c r="K327" s="92"/>
      <c r="L327" s="92"/>
      <c r="M327" s="92"/>
      <c r="N327" s="92"/>
      <c r="P327" s="92"/>
      <c r="Q327" s="92"/>
    </row>
    <row r="328" spans="2:17">
      <c r="B328" s="92"/>
      <c r="C328" s="92"/>
      <c r="D328" s="92"/>
      <c r="E328" s="92"/>
      <c r="F328" s="92"/>
      <c r="J328" s="92"/>
      <c r="K328" s="92"/>
      <c r="L328" s="92"/>
      <c r="M328" s="92"/>
      <c r="N328" s="92"/>
      <c r="P328" s="92"/>
      <c r="Q328" s="92"/>
    </row>
    <row r="329" spans="2:17">
      <c r="B329" s="92"/>
      <c r="C329" s="92"/>
      <c r="D329" s="92"/>
      <c r="E329" s="92"/>
      <c r="F329" s="92"/>
      <c r="J329" s="92"/>
      <c r="K329" s="92"/>
      <c r="L329" s="92"/>
      <c r="M329" s="92"/>
      <c r="N329" s="92"/>
      <c r="P329" s="92"/>
      <c r="Q329" s="92"/>
    </row>
    <row r="330" spans="2:17">
      <c r="B330" s="92"/>
      <c r="C330" s="92"/>
      <c r="D330" s="92"/>
      <c r="E330" s="92"/>
      <c r="F330" s="92"/>
      <c r="J330" s="92"/>
      <c r="K330" s="92"/>
      <c r="L330" s="92"/>
      <c r="M330" s="92"/>
      <c r="N330" s="92"/>
      <c r="P330" s="92"/>
      <c r="Q330" s="92"/>
    </row>
    <row r="331" spans="2:17">
      <c r="B331" s="92"/>
      <c r="C331" s="92"/>
      <c r="D331" s="92"/>
      <c r="E331" s="92"/>
      <c r="F331" s="92"/>
      <c r="J331" s="92"/>
      <c r="K331" s="92"/>
      <c r="L331" s="92"/>
      <c r="M331" s="92"/>
      <c r="N331" s="92"/>
      <c r="P331" s="92"/>
      <c r="Q331" s="92"/>
    </row>
    <row r="332" spans="2:17">
      <c r="B332" s="92"/>
      <c r="C332" s="92"/>
      <c r="D332" s="92"/>
      <c r="E332" s="92"/>
      <c r="F332" s="92"/>
      <c r="J332" s="92"/>
      <c r="K332" s="92"/>
      <c r="L332" s="92"/>
      <c r="M332" s="92"/>
      <c r="N332" s="92"/>
      <c r="P332" s="92"/>
      <c r="Q332" s="92"/>
    </row>
    <row r="333" spans="2:17">
      <c r="B333" s="92"/>
      <c r="C333" s="92"/>
      <c r="D333" s="92"/>
      <c r="E333" s="92"/>
      <c r="F333" s="92"/>
      <c r="J333" s="92"/>
      <c r="K333" s="92"/>
      <c r="L333" s="92"/>
      <c r="M333" s="92"/>
      <c r="N333" s="92"/>
      <c r="P333" s="92"/>
      <c r="Q333" s="92"/>
    </row>
    <row r="334" spans="2:17">
      <c r="B334" s="92"/>
      <c r="C334" s="92"/>
      <c r="D334" s="92"/>
      <c r="E334" s="92"/>
      <c r="F334" s="92"/>
      <c r="J334" s="92"/>
      <c r="K334" s="92"/>
      <c r="L334" s="92"/>
      <c r="M334" s="92"/>
      <c r="N334" s="92"/>
      <c r="P334" s="92"/>
      <c r="Q334" s="92"/>
    </row>
    <row r="335" spans="2:17">
      <c r="B335" s="92"/>
      <c r="C335" s="92"/>
      <c r="D335" s="92"/>
      <c r="E335" s="92"/>
      <c r="F335" s="92"/>
      <c r="J335" s="92"/>
      <c r="K335" s="92"/>
      <c r="L335" s="92"/>
      <c r="M335" s="92"/>
      <c r="N335" s="92"/>
      <c r="P335" s="92"/>
      <c r="Q335" s="92"/>
    </row>
    <row r="336" spans="2:17">
      <c r="B336" s="92"/>
      <c r="C336" s="92"/>
      <c r="D336" s="92"/>
      <c r="E336" s="92"/>
      <c r="F336" s="92"/>
      <c r="J336" s="92"/>
      <c r="K336" s="92"/>
      <c r="L336" s="92"/>
      <c r="M336" s="92"/>
      <c r="N336" s="92"/>
      <c r="P336" s="92"/>
      <c r="Q336" s="92"/>
    </row>
    <row r="337" spans="2:17">
      <c r="B337" s="92"/>
      <c r="C337" s="92"/>
      <c r="D337" s="92"/>
      <c r="E337" s="92"/>
      <c r="F337" s="92"/>
      <c r="J337" s="92"/>
      <c r="K337" s="92"/>
      <c r="L337" s="92"/>
      <c r="M337" s="92"/>
      <c r="N337" s="92"/>
      <c r="P337" s="92"/>
      <c r="Q337" s="92"/>
    </row>
    <row r="338" spans="2:17">
      <c r="B338" s="92"/>
      <c r="C338" s="92"/>
      <c r="D338" s="92"/>
      <c r="E338" s="92"/>
      <c r="F338" s="92"/>
      <c r="J338" s="92"/>
      <c r="K338" s="92"/>
      <c r="L338" s="92"/>
      <c r="M338" s="92"/>
      <c r="N338" s="92"/>
      <c r="P338" s="92"/>
      <c r="Q338" s="92"/>
    </row>
    <row r="339" spans="2:17">
      <c r="B339" s="92"/>
      <c r="C339" s="92"/>
      <c r="D339" s="92"/>
      <c r="E339" s="92"/>
      <c r="F339" s="92"/>
      <c r="J339" s="92"/>
      <c r="K339" s="92"/>
      <c r="L339" s="92"/>
      <c r="M339" s="92"/>
      <c r="N339" s="92"/>
      <c r="P339" s="92"/>
      <c r="Q339" s="92"/>
    </row>
    <row r="340" spans="2:17">
      <c r="B340" s="92"/>
      <c r="C340" s="92"/>
      <c r="D340" s="92"/>
      <c r="E340" s="92"/>
      <c r="F340" s="92"/>
      <c r="J340" s="92"/>
      <c r="K340" s="92"/>
      <c r="L340" s="92"/>
      <c r="M340" s="92"/>
      <c r="N340" s="92"/>
      <c r="P340" s="92"/>
      <c r="Q340" s="92"/>
    </row>
    <row r="341" spans="2:17">
      <c r="B341" s="92"/>
      <c r="C341" s="92"/>
      <c r="D341" s="92"/>
      <c r="E341" s="92"/>
      <c r="F341" s="92"/>
      <c r="J341" s="92"/>
      <c r="K341" s="92"/>
      <c r="L341" s="92"/>
      <c r="M341" s="92"/>
      <c r="N341" s="92"/>
      <c r="P341" s="92"/>
      <c r="Q341" s="92"/>
    </row>
    <row r="342" spans="2:17">
      <c r="B342" s="92"/>
      <c r="C342" s="92"/>
      <c r="D342" s="92"/>
      <c r="E342" s="92"/>
      <c r="F342" s="92"/>
      <c r="J342" s="92"/>
      <c r="K342" s="92"/>
      <c r="L342" s="92"/>
      <c r="M342" s="92"/>
      <c r="N342" s="92"/>
      <c r="P342" s="92"/>
      <c r="Q342" s="92"/>
    </row>
    <row r="343" spans="2:17">
      <c r="B343" s="92"/>
      <c r="C343" s="92"/>
      <c r="D343" s="92"/>
      <c r="E343" s="92"/>
      <c r="F343" s="92"/>
      <c r="J343" s="92"/>
      <c r="K343" s="92"/>
      <c r="L343" s="92"/>
      <c r="M343" s="92"/>
      <c r="N343" s="92"/>
      <c r="P343" s="92"/>
      <c r="Q343" s="92"/>
    </row>
    <row r="344" spans="2:17">
      <c r="B344" s="92"/>
      <c r="C344" s="92"/>
      <c r="D344" s="92"/>
      <c r="E344" s="92"/>
      <c r="F344" s="92"/>
      <c r="J344" s="92"/>
      <c r="K344" s="92"/>
      <c r="L344" s="92"/>
      <c r="M344" s="92"/>
      <c r="N344" s="92"/>
      <c r="P344" s="92"/>
      <c r="Q344" s="92"/>
    </row>
    <row r="345" spans="2:17">
      <c r="B345" s="92"/>
      <c r="C345" s="92"/>
      <c r="D345" s="92"/>
      <c r="E345" s="92"/>
      <c r="F345" s="92"/>
      <c r="J345" s="92"/>
      <c r="K345" s="92"/>
      <c r="L345" s="92"/>
      <c r="M345" s="92"/>
      <c r="N345" s="92"/>
      <c r="P345" s="92"/>
      <c r="Q345" s="92"/>
    </row>
    <row r="346" spans="2:17">
      <c r="B346" s="92"/>
      <c r="C346" s="92"/>
      <c r="D346" s="92"/>
      <c r="E346" s="92"/>
      <c r="F346" s="92"/>
      <c r="J346" s="92"/>
      <c r="K346" s="92"/>
      <c r="L346" s="92"/>
      <c r="M346" s="92"/>
      <c r="N346" s="92"/>
      <c r="P346" s="92"/>
      <c r="Q346" s="92"/>
    </row>
    <row r="347" spans="2:17">
      <c r="B347" s="92"/>
      <c r="C347" s="92"/>
      <c r="D347" s="92"/>
      <c r="E347" s="92"/>
      <c r="F347" s="92"/>
      <c r="J347" s="92"/>
      <c r="K347" s="92"/>
      <c r="L347" s="92"/>
      <c r="M347" s="92"/>
      <c r="N347" s="92"/>
      <c r="P347" s="92"/>
      <c r="Q347" s="92"/>
    </row>
    <row r="348" spans="2:17">
      <c r="B348" s="92"/>
      <c r="C348" s="92"/>
      <c r="D348" s="92"/>
      <c r="E348" s="92"/>
      <c r="F348" s="92"/>
      <c r="J348" s="92"/>
      <c r="K348" s="92"/>
      <c r="L348" s="92"/>
      <c r="M348" s="92"/>
      <c r="N348" s="92"/>
      <c r="P348" s="92"/>
      <c r="Q348" s="92"/>
    </row>
    <row r="349" spans="2:17">
      <c r="B349" s="92"/>
      <c r="C349" s="92"/>
      <c r="D349" s="92"/>
      <c r="E349" s="92"/>
      <c r="F349" s="92"/>
      <c r="J349" s="92"/>
      <c r="K349" s="92"/>
      <c r="L349" s="92"/>
      <c r="M349" s="92"/>
      <c r="N349" s="92"/>
      <c r="P349" s="92"/>
      <c r="Q349" s="92"/>
    </row>
    <row r="350" spans="2:17">
      <c r="B350" s="92"/>
      <c r="C350" s="92"/>
      <c r="D350" s="92"/>
      <c r="E350" s="92"/>
      <c r="F350" s="92"/>
      <c r="J350" s="92"/>
      <c r="K350" s="92"/>
      <c r="L350" s="92"/>
      <c r="M350" s="92"/>
      <c r="N350" s="92"/>
      <c r="P350" s="92"/>
      <c r="Q350" s="92"/>
    </row>
    <row r="351" spans="2:17">
      <c r="B351" s="92"/>
      <c r="C351" s="92"/>
      <c r="D351" s="92"/>
      <c r="E351" s="92"/>
      <c r="F351" s="92"/>
      <c r="J351" s="92"/>
      <c r="K351" s="92"/>
      <c r="L351" s="92"/>
      <c r="M351" s="92"/>
      <c r="N351" s="92"/>
      <c r="P351" s="92"/>
      <c r="Q351" s="92"/>
    </row>
    <row r="352" spans="2:17">
      <c r="B352" s="92"/>
      <c r="C352" s="92"/>
      <c r="D352" s="92"/>
      <c r="E352" s="92"/>
      <c r="F352" s="92"/>
      <c r="J352" s="92"/>
      <c r="K352" s="92"/>
      <c r="L352" s="92"/>
      <c r="M352" s="92"/>
      <c r="N352" s="92"/>
      <c r="P352" s="92"/>
      <c r="Q352" s="92"/>
    </row>
    <row r="353" spans="2:17">
      <c r="B353" s="92"/>
      <c r="C353" s="92"/>
      <c r="D353" s="92"/>
      <c r="E353" s="92"/>
      <c r="F353" s="92"/>
      <c r="J353" s="92"/>
      <c r="K353" s="92"/>
      <c r="L353" s="92"/>
      <c r="M353" s="92"/>
      <c r="N353" s="92"/>
      <c r="P353" s="92"/>
      <c r="Q353" s="92"/>
    </row>
    <row r="354" spans="2:17">
      <c r="B354" s="92"/>
      <c r="C354" s="92"/>
      <c r="D354" s="92"/>
      <c r="E354" s="92"/>
      <c r="F354" s="92"/>
      <c r="J354" s="92"/>
      <c r="K354" s="92"/>
      <c r="L354" s="92"/>
      <c r="M354" s="92"/>
      <c r="N354" s="92"/>
      <c r="P354" s="92"/>
      <c r="Q354" s="92"/>
    </row>
    <row r="355" spans="2:17">
      <c r="B355" s="92"/>
      <c r="C355" s="92"/>
      <c r="D355" s="92"/>
      <c r="E355" s="92"/>
      <c r="F355" s="92"/>
      <c r="J355" s="92"/>
      <c r="K355" s="92"/>
      <c r="L355" s="92"/>
      <c r="M355" s="92"/>
      <c r="N355" s="92"/>
      <c r="P355" s="92"/>
      <c r="Q355" s="92"/>
    </row>
    <row r="356" spans="2:17">
      <c r="B356" s="92"/>
      <c r="C356" s="92"/>
      <c r="D356" s="92"/>
      <c r="E356" s="92"/>
      <c r="F356" s="92"/>
      <c r="J356" s="92"/>
      <c r="K356" s="92"/>
      <c r="L356" s="92"/>
      <c r="M356" s="92"/>
      <c r="N356" s="92"/>
      <c r="P356" s="92"/>
      <c r="Q356" s="92"/>
    </row>
    <row r="357" spans="2:17">
      <c r="B357" s="92"/>
      <c r="C357" s="92"/>
      <c r="D357" s="92"/>
      <c r="E357" s="92"/>
      <c r="F357" s="92"/>
      <c r="J357" s="92"/>
      <c r="K357" s="92"/>
      <c r="L357" s="92"/>
      <c r="M357" s="92"/>
      <c r="N357" s="92"/>
      <c r="P357" s="92"/>
      <c r="Q357" s="92"/>
    </row>
    <row r="358" spans="2:17">
      <c r="B358" s="92"/>
      <c r="C358" s="92"/>
      <c r="D358" s="92"/>
      <c r="E358" s="92"/>
      <c r="F358" s="92"/>
      <c r="J358" s="92"/>
      <c r="K358" s="92"/>
      <c r="L358" s="92"/>
      <c r="M358" s="92"/>
      <c r="N358" s="92"/>
      <c r="P358" s="92"/>
      <c r="Q358" s="92"/>
    </row>
    <row r="359" spans="2:17">
      <c r="B359" s="92"/>
      <c r="C359" s="92"/>
      <c r="D359" s="92"/>
      <c r="E359" s="92"/>
      <c r="F359" s="92"/>
      <c r="J359" s="92"/>
      <c r="K359" s="92"/>
      <c r="L359" s="92"/>
      <c r="M359" s="92"/>
      <c r="N359" s="92"/>
      <c r="P359" s="92"/>
      <c r="Q359" s="92"/>
    </row>
    <row r="360" spans="2:17">
      <c r="B360" s="92"/>
      <c r="C360" s="92"/>
      <c r="D360" s="92"/>
      <c r="E360" s="92"/>
      <c r="F360" s="92"/>
      <c r="J360" s="92"/>
      <c r="K360" s="92"/>
      <c r="L360" s="92"/>
      <c r="M360" s="92"/>
      <c r="N360" s="92"/>
      <c r="P360" s="92"/>
      <c r="Q360" s="92"/>
    </row>
    <row r="361" spans="2:17">
      <c r="B361" s="92"/>
      <c r="C361" s="92"/>
      <c r="D361" s="92"/>
      <c r="E361" s="92"/>
      <c r="F361" s="92"/>
      <c r="J361" s="92"/>
      <c r="K361" s="92"/>
      <c r="L361" s="92"/>
      <c r="M361" s="92"/>
      <c r="N361" s="92"/>
      <c r="P361" s="92"/>
      <c r="Q361" s="92"/>
    </row>
    <row r="362" spans="2:17">
      <c r="B362" s="92"/>
      <c r="C362" s="92"/>
      <c r="D362" s="92"/>
      <c r="E362" s="92"/>
      <c r="F362" s="92"/>
      <c r="J362" s="92"/>
      <c r="K362" s="92"/>
      <c r="L362" s="92"/>
      <c r="M362" s="92"/>
      <c r="N362" s="92"/>
      <c r="P362" s="92"/>
      <c r="Q362" s="92"/>
    </row>
    <row r="363" spans="2:17">
      <c r="B363" s="92"/>
      <c r="C363" s="92"/>
      <c r="D363" s="92"/>
      <c r="E363" s="92"/>
      <c r="F363" s="92"/>
      <c r="J363" s="92"/>
      <c r="K363" s="92"/>
      <c r="L363" s="92"/>
      <c r="M363" s="92"/>
      <c r="N363" s="92"/>
      <c r="P363" s="92"/>
      <c r="Q363" s="92"/>
    </row>
    <row r="364" spans="2:17">
      <c r="B364" s="92"/>
      <c r="C364" s="92"/>
      <c r="D364" s="92"/>
      <c r="E364" s="92"/>
      <c r="F364" s="92"/>
      <c r="J364" s="92"/>
      <c r="K364" s="92"/>
      <c r="L364" s="92"/>
      <c r="M364" s="92"/>
      <c r="N364" s="92"/>
      <c r="P364" s="92"/>
      <c r="Q364" s="92"/>
    </row>
    <row r="365" spans="2:17">
      <c r="B365" s="92"/>
      <c r="C365" s="92"/>
      <c r="D365" s="92"/>
      <c r="E365" s="92"/>
      <c r="F365" s="92"/>
      <c r="J365" s="92"/>
      <c r="K365" s="92"/>
      <c r="L365" s="92"/>
      <c r="M365" s="92"/>
      <c r="N365" s="92"/>
      <c r="P365" s="92"/>
      <c r="Q365" s="92"/>
    </row>
    <row r="366" spans="2:17">
      <c r="B366" s="92"/>
      <c r="C366" s="92"/>
      <c r="D366" s="92"/>
      <c r="E366" s="92"/>
      <c r="F366" s="92"/>
      <c r="J366" s="92"/>
      <c r="K366" s="92"/>
      <c r="L366" s="92"/>
      <c r="M366" s="92"/>
      <c r="N366" s="92"/>
      <c r="P366" s="92"/>
      <c r="Q366" s="92"/>
    </row>
    <row r="367" spans="2:17">
      <c r="B367" s="92"/>
      <c r="C367" s="92"/>
      <c r="D367" s="92"/>
      <c r="E367" s="92"/>
      <c r="F367" s="92"/>
      <c r="J367" s="92"/>
      <c r="K367" s="92"/>
      <c r="L367" s="92"/>
      <c r="M367" s="92"/>
      <c r="N367" s="92"/>
      <c r="P367" s="92"/>
      <c r="Q367" s="92"/>
    </row>
    <row r="368" spans="2:17">
      <c r="B368" s="92"/>
      <c r="C368" s="92"/>
      <c r="D368" s="92"/>
      <c r="E368" s="92"/>
      <c r="F368" s="92"/>
      <c r="J368" s="92"/>
      <c r="K368" s="92"/>
      <c r="L368" s="92"/>
      <c r="M368" s="92"/>
      <c r="N368" s="92"/>
      <c r="P368" s="92"/>
      <c r="Q368" s="92"/>
    </row>
    <row r="369" spans="2:17">
      <c r="B369" s="92"/>
      <c r="C369" s="92"/>
      <c r="D369" s="92"/>
      <c r="E369" s="92"/>
      <c r="F369" s="92"/>
      <c r="J369" s="92"/>
      <c r="K369" s="92"/>
      <c r="L369" s="92"/>
      <c r="M369" s="92"/>
      <c r="N369" s="92"/>
      <c r="P369" s="92"/>
      <c r="Q369" s="92"/>
    </row>
    <row r="370" spans="2:17">
      <c r="B370" s="92"/>
      <c r="C370" s="92"/>
      <c r="D370" s="92"/>
      <c r="E370" s="92"/>
      <c r="F370" s="92"/>
      <c r="J370" s="92"/>
      <c r="K370" s="92"/>
      <c r="L370" s="92"/>
      <c r="M370" s="92"/>
      <c r="N370" s="92"/>
      <c r="P370" s="92"/>
      <c r="Q370" s="92"/>
    </row>
    <row r="371" spans="2:17">
      <c r="B371" s="92"/>
      <c r="C371" s="92"/>
      <c r="D371" s="92"/>
      <c r="E371" s="92"/>
      <c r="F371" s="92"/>
      <c r="J371" s="92"/>
      <c r="K371" s="92"/>
      <c r="L371" s="92"/>
      <c r="M371" s="92"/>
      <c r="N371" s="92"/>
      <c r="P371" s="92"/>
      <c r="Q371" s="92"/>
    </row>
    <row r="372" spans="2:17">
      <c r="B372" s="92"/>
      <c r="C372" s="92"/>
      <c r="D372" s="92"/>
      <c r="E372" s="92"/>
      <c r="F372" s="92"/>
      <c r="J372" s="92"/>
      <c r="K372" s="92"/>
      <c r="L372" s="92"/>
      <c r="M372" s="92"/>
      <c r="N372" s="92"/>
      <c r="P372" s="92"/>
      <c r="Q372" s="92"/>
    </row>
    <row r="373" spans="2:17">
      <c r="B373" s="92"/>
      <c r="C373" s="92"/>
      <c r="D373" s="92"/>
      <c r="E373" s="92"/>
      <c r="F373" s="92"/>
      <c r="J373" s="92"/>
      <c r="K373" s="92"/>
      <c r="L373" s="92"/>
      <c r="M373" s="92"/>
      <c r="N373" s="92"/>
      <c r="P373" s="92"/>
      <c r="Q373" s="92"/>
    </row>
    <row r="374" spans="2:17">
      <c r="B374" s="92"/>
      <c r="C374" s="92"/>
      <c r="D374" s="92"/>
      <c r="E374" s="92"/>
      <c r="F374" s="92"/>
      <c r="J374" s="92"/>
      <c r="K374" s="92"/>
      <c r="L374" s="92"/>
      <c r="M374" s="92"/>
      <c r="N374" s="92"/>
      <c r="P374" s="92"/>
      <c r="Q374" s="92"/>
    </row>
    <row r="375" spans="2:17">
      <c r="B375" s="92"/>
      <c r="C375" s="92"/>
      <c r="D375" s="92"/>
      <c r="E375" s="92"/>
      <c r="F375" s="92"/>
      <c r="J375" s="92"/>
      <c r="K375" s="92"/>
      <c r="L375" s="92"/>
      <c r="M375" s="92"/>
      <c r="N375" s="92"/>
      <c r="P375" s="92"/>
      <c r="Q375" s="92"/>
    </row>
    <row r="376" spans="2:17">
      <c r="B376" s="92"/>
      <c r="C376" s="92"/>
      <c r="D376" s="92"/>
      <c r="E376" s="92"/>
      <c r="F376" s="92"/>
      <c r="J376" s="92"/>
      <c r="K376" s="92"/>
      <c r="L376" s="92"/>
      <c r="M376" s="92"/>
      <c r="N376" s="92"/>
      <c r="P376" s="92"/>
      <c r="Q376" s="92"/>
    </row>
    <row r="377" spans="2:17">
      <c r="B377" s="92"/>
      <c r="C377" s="92"/>
      <c r="D377" s="92"/>
      <c r="E377" s="92"/>
      <c r="F377" s="92"/>
      <c r="J377" s="92"/>
      <c r="K377" s="92"/>
      <c r="L377" s="92"/>
      <c r="M377" s="92"/>
      <c r="N377" s="92"/>
      <c r="P377" s="92"/>
      <c r="Q377" s="92"/>
    </row>
    <row r="378" spans="2:17">
      <c r="B378" s="92"/>
      <c r="C378" s="92"/>
      <c r="D378" s="92"/>
      <c r="E378" s="92"/>
      <c r="F378" s="92"/>
      <c r="J378" s="92"/>
      <c r="K378" s="92"/>
      <c r="L378" s="92"/>
      <c r="M378" s="92"/>
      <c r="N378" s="92"/>
      <c r="P378" s="92"/>
      <c r="Q378" s="92"/>
    </row>
    <row r="379" spans="2:17">
      <c r="B379" s="92"/>
      <c r="C379" s="92"/>
      <c r="D379" s="92"/>
      <c r="E379" s="92"/>
      <c r="F379" s="92"/>
      <c r="J379" s="92"/>
      <c r="K379" s="92"/>
      <c r="L379" s="92"/>
      <c r="M379" s="92"/>
      <c r="N379" s="92"/>
      <c r="P379" s="92"/>
      <c r="Q379" s="92"/>
    </row>
    <row r="380" spans="2:17">
      <c r="B380" s="92"/>
      <c r="C380" s="92"/>
      <c r="D380" s="92"/>
      <c r="E380" s="92"/>
      <c r="F380" s="92"/>
      <c r="J380" s="92"/>
      <c r="K380" s="92"/>
      <c r="L380" s="92"/>
      <c r="M380" s="92"/>
      <c r="N380" s="92"/>
      <c r="P380" s="92"/>
      <c r="Q380" s="92"/>
    </row>
    <row r="381" spans="2:17">
      <c r="B381" s="92"/>
      <c r="C381" s="92"/>
      <c r="D381" s="92"/>
      <c r="E381" s="92"/>
      <c r="F381" s="92"/>
      <c r="J381" s="92"/>
      <c r="K381" s="92"/>
      <c r="L381" s="92"/>
      <c r="M381" s="92"/>
      <c r="N381" s="92"/>
      <c r="P381" s="92"/>
      <c r="Q381" s="92"/>
    </row>
    <row r="382" spans="2:17">
      <c r="B382" s="92"/>
      <c r="C382" s="92"/>
      <c r="D382" s="92"/>
      <c r="E382" s="92"/>
      <c r="F382" s="92"/>
      <c r="J382" s="92"/>
      <c r="K382" s="92"/>
      <c r="L382" s="92"/>
      <c r="M382" s="92"/>
      <c r="N382" s="92"/>
      <c r="P382" s="92"/>
      <c r="Q382" s="92"/>
    </row>
    <row r="383" spans="2:17">
      <c r="B383" s="92"/>
      <c r="C383" s="92"/>
      <c r="D383" s="92"/>
      <c r="E383" s="92"/>
      <c r="F383" s="92"/>
      <c r="J383" s="92"/>
      <c r="K383" s="92"/>
      <c r="L383" s="92"/>
      <c r="M383" s="92"/>
      <c r="N383" s="92"/>
      <c r="P383" s="92"/>
      <c r="Q383" s="92"/>
    </row>
    <row r="384" spans="2:17">
      <c r="B384" s="92"/>
      <c r="C384" s="92"/>
      <c r="D384" s="92"/>
      <c r="E384" s="92"/>
      <c r="F384" s="92"/>
      <c r="J384" s="92"/>
      <c r="K384" s="92"/>
      <c r="L384" s="92"/>
      <c r="M384" s="92"/>
      <c r="N384" s="92"/>
      <c r="P384" s="92"/>
      <c r="Q384" s="92"/>
    </row>
    <row r="385" spans="2:17">
      <c r="B385" s="92"/>
      <c r="C385" s="92"/>
      <c r="D385" s="92"/>
      <c r="E385" s="92"/>
      <c r="F385" s="92"/>
      <c r="J385" s="92"/>
      <c r="K385" s="92"/>
      <c r="L385" s="92"/>
      <c r="M385" s="92"/>
      <c r="N385" s="92"/>
      <c r="P385" s="92"/>
      <c r="Q385" s="92"/>
    </row>
    <row r="386" spans="2:17">
      <c r="B386" s="92"/>
      <c r="C386" s="92"/>
      <c r="D386" s="92"/>
      <c r="E386" s="92"/>
      <c r="F386" s="92"/>
      <c r="J386" s="92"/>
      <c r="K386" s="92"/>
      <c r="L386" s="92"/>
      <c r="M386" s="92"/>
      <c r="N386" s="92"/>
      <c r="P386" s="92"/>
      <c r="Q386" s="92"/>
    </row>
    <row r="387" spans="2:17">
      <c r="B387" s="92"/>
      <c r="C387" s="92"/>
      <c r="D387" s="92"/>
      <c r="E387" s="92"/>
      <c r="F387" s="92"/>
      <c r="J387" s="92"/>
      <c r="K387" s="92"/>
      <c r="L387" s="92"/>
      <c r="M387" s="92"/>
      <c r="N387" s="92"/>
      <c r="P387" s="92"/>
      <c r="Q387" s="92"/>
    </row>
    <row r="388" spans="2:17">
      <c r="B388" s="92"/>
      <c r="C388" s="92"/>
      <c r="D388" s="92"/>
      <c r="E388" s="92"/>
      <c r="F388" s="92"/>
      <c r="J388" s="92"/>
      <c r="K388" s="92"/>
      <c r="L388" s="92"/>
      <c r="M388" s="92"/>
      <c r="N388" s="92"/>
      <c r="P388" s="92"/>
      <c r="Q388" s="92"/>
    </row>
    <row r="389" spans="2:17">
      <c r="B389" s="92"/>
      <c r="C389" s="92"/>
      <c r="D389" s="92"/>
      <c r="E389" s="92"/>
      <c r="F389" s="92"/>
      <c r="J389" s="92"/>
      <c r="K389" s="92"/>
      <c r="L389" s="92"/>
      <c r="M389" s="92"/>
      <c r="N389" s="92"/>
      <c r="P389" s="92"/>
      <c r="Q389" s="92"/>
    </row>
    <row r="390" spans="2:17">
      <c r="B390" s="92"/>
      <c r="C390" s="92"/>
      <c r="D390" s="92"/>
      <c r="E390" s="92"/>
      <c r="F390" s="92"/>
      <c r="J390" s="92"/>
      <c r="K390" s="92"/>
      <c r="L390" s="92"/>
      <c r="M390" s="92"/>
      <c r="N390" s="92"/>
      <c r="P390" s="92"/>
      <c r="Q390" s="92"/>
    </row>
    <row r="391" spans="2:17">
      <c r="B391" s="92"/>
      <c r="C391" s="92"/>
      <c r="D391" s="92"/>
      <c r="E391" s="92"/>
      <c r="F391" s="92"/>
      <c r="J391" s="92"/>
      <c r="K391" s="92"/>
      <c r="L391" s="92"/>
      <c r="M391" s="92"/>
      <c r="N391" s="92"/>
      <c r="P391" s="92"/>
      <c r="Q391" s="92"/>
    </row>
    <row r="392" spans="2:17">
      <c r="B392" s="92"/>
      <c r="C392" s="92"/>
      <c r="D392" s="92"/>
      <c r="E392" s="92"/>
      <c r="F392" s="92"/>
      <c r="J392" s="92"/>
      <c r="K392" s="92"/>
      <c r="L392" s="92"/>
      <c r="M392" s="92"/>
      <c r="N392" s="92"/>
      <c r="P392" s="92"/>
      <c r="Q392" s="92"/>
    </row>
    <row r="393" spans="2:17">
      <c r="B393" s="92"/>
      <c r="C393" s="92"/>
      <c r="D393" s="92"/>
      <c r="E393" s="92"/>
      <c r="F393" s="92"/>
      <c r="J393" s="92"/>
      <c r="K393" s="92"/>
      <c r="L393" s="92"/>
      <c r="M393" s="92"/>
      <c r="N393" s="92"/>
      <c r="P393" s="92"/>
      <c r="Q393" s="92"/>
    </row>
    <row r="394" spans="2:17">
      <c r="B394" s="92"/>
      <c r="C394" s="92"/>
      <c r="D394" s="92"/>
      <c r="E394" s="92"/>
      <c r="F394" s="92"/>
      <c r="J394" s="92"/>
      <c r="K394" s="92"/>
      <c r="L394" s="92"/>
      <c r="M394" s="92"/>
      <c r="N394" s="92"/>
      <c r="P394" s="92"/>
      <c r="Q394" s="92"/>
    </row>
    <row r="395" spans="2:17">
      <c r="B395" s="92"/>
      <c r="C395" s="92"/>
      <c r="D395" s="92"/>
      <c r="E395" s="92"/>
      <c r="F395" s="92"/>
      <c r="J395" s="92"/>
      <c r="K395" s="92"/>
      <c r="L395" s="92"/>
      <c r="M395" s="92"/>
      <c r="N395" s="92"/>
      <c r="P395" s="92"/>
      <c r="Q395" s="92"/>
    </row>
    <row r="396" spans="2:17">
      <c r="B396" s="92"/>
      <c r="C396" s="92"/>
      <c r="D396" s="92"/>
      <c r="E396" s="92"/>
      <c r="F396" s="92"/>
      <c r="J396" s="92"/>
      <c r="K396" s="92"/>
      <c r="L396" s="92"/>
      <c r="M396" s="92"/>
      <c r="N396" s="92"/>
      <c r="P396" s="92"/>
      <c r="Q396" s="92"/>
    </row>
    <row r="397" spans="2:17">
      <c r="B397" s="92"/>
      <c r="C397" s="92"/>
      <c r="D397" s="92"/>
      <c r="E397" s="92"/>
      <c r="F397" s="92"/>
      <c r="J397" s="92"/>
      <c r="K397" s="92"/>
      <c r="L397" s="92"/>
      <c r="M397" s="92"/>
      <c r="N397" s="92"/>
      <c r="P397" s="92"/>
      <c r="Q397" s="92"/>
    </row>
    <row r="398" spans="2:17">
      <c r="B398" s="92"/>
      <c r="C398" s="92"/>
      <c r="D398" s="92"/>
      <c r="E398" s="92"/>
      <c r="F398" s="92"/>
      <c r="J398" s="92"/>
      <c r="K398" s="92"/>
      <c r="L398" s="92"/>
      <c r="M398" s="92"/>
      <c r="N398" s="92"/>
      <c r="P398" s="92"/>
      <c r="Q398" s="92"/>
    </row>
    <row r="399" spans="2:17">
      <c r="B399" s="92"/>
      <c r="C399" s="92"/>
      <c r="D399" s="92"/>
      <c r="E399" s="92"/>
      <c r="F399" s="92"/>
      <c r="J399" s="92"/>
      <c r="K399" s="92"/>
      <c r="L399" s="92"/>
      <c r="M399" s="92"/>
      <c r="N399" s="92"/>
      <c r="P399" s="92"/>
      <c r="Q399" s="92"/>
    </row>
    <row r="400" spans="2:17">
      <c r="B400" s="92"/>
      <c r="C400" s="92"/>
      <c r="D400" s="92"/>
      <c r="E400" s="92"/>
      <c r="F400" s="92"/>
      <c r="J400" s="92"/>
      <c r="K400" s="92"/>
      <c r="L400" s="92"/>
      <c r="M400" s="92"/>
      <c r="N400" s="92"/>
      <c r="P400" s="92"/>
      <c r="Q400" s="92"/>
    </row>
    <row r="401" spans="2:17">
      <c r="B401" s="92"/>
      <c r="C401" s="92"/>
      <c r="D401" s="92"/>
      <c r="E401" s="92"/>
      <c r="F401" s="92"/>
      <c r="J401" s="92"/>
      <c r="K401" s="92"/>
      <c r="L401" s="92"/>
      <c r="M401" s="92"/>
      <c r="N401" s="92"/>
      <c r="P401" s="92"/>
      <c r="Q401" s="92"/>
    </row>
    <row r="402" spans="2:17">
      <c r="B402" s="92"/>
      <c r="C402" s="92"/>
      <c r="D402" s="92"/>
      <c r="E402" s="92"/>
      <c r="F402" s="92"/>
      <c r="J402" s="92"/>
      <c r="K402" s="92"/>
      <c r="L402" s="92"/>
      <c r="M402" s="92"/>
      <c r="N402" s="92"/>
      <c r="P402" s="92"/>
      <c r="Q402" s="92"/>
    </row>
    <row r="403" spans="2:17">
      <c r="B403" s="92"/>
      <c r="C403" s="92"/>
      <c r="D403" s="92"/>
      <c r="E403" s="92"/>
      <c r="F403" s="92"/>
      <c r="J403" s="92"/>
      <c r="K403" s="92"/>
      <c r="L403" s="92"/>
      <c r="M403" s="92"/>
      <c r="N403" s="92"/>
      <c r="P403" s="92"/>
      <c r="Q403" s="92"/>
    </row>
    <row r="404" spans="2:17">
      <c r="B404" s="92"/>
      <c r="C404" s="92"/>
      <c r="D404" s="92"/>
      <c r="E404" s="92"/>
      <c r="F404" s="92"/>
      <c r="J404" s="92"/>
      <c r="K404" s="92"/>
      <c r="L404" s="92"/>
      <c r="M404" s="92"/>
      <c r="N404" s="92"/>
      <c r="P404" s="92"/>
      <c r="Q404" s="92"/>
    </row>
    <row r="405" spans="2:17">
      <c r="B405" s="92"/>
      <c r="C405" s="92"/>
      <c r="D405" s="92"/>
      <c r="E405" s="92"/>
      <c r="F405" s="92"/>
      <c r="J405" s="92"/>
      <c r="K405" s="92"/>
      <c r="L405" s="92"/>
      <c r="M405" s="92"/>
      <c r="N405" s="92"/>
      <c r="P405" s="92"/>
      <c r="Q405" s="92"/>
    </row>
    <row r="406" spans="2:17">
      <c r="B406" s="92"/>
      <c r="C406" s="92"/>
      <c r="D406" s="92"/>
      <c r="E406" s="92"/>
      <c r="F406" s="92"/>
      <c r="J406" s="92"/>
      <c r="K406" s="92"/>
      <c r="L406" s="92"/>
      <c r="M406" s="92"/>
      <c r="N406" s="92"/>
      <c r="P406" s="92"/>
      <c r="Q406" s="92"/>
    </row>
    <row r="407" spans="2:17">
      <c r="B407" s="92"/>
      <c r="C407" s="92"/>
      <c r="D407" s="92"/>
      <c r="E407" s="92"/>
      <c r="F407" s="92"/>
      <c r="J407" s="92"/>
      <c r="K407" s="92"/>
      <c r="L407" s="92"/>
      <c r="M407" s="92"/>
      <c r="N407" s="92"/>
      <c r="P407" s="92"/>
      <c r="Q407" s="92"/>
    </row>
    <row r="408" spans="2:17">
      <c r="B408" s="92"/>
      <c r="C408" s="92"/>
      <c r="D408" s="92"/>
      <c r="E408" s="92"/>
      <c r="F408" s="92"/>
      <c r="J408" s="92"/>
      <c r="K408" s="92"/>
      <c r="L408" s="92"/>
      <c r="M408" s="92"/>
      <c r="N408" s="92"/>
      <c r="P408" s="92"/>
      <c r="Q408" s="92"/>
    </row>
    <row r="409" spans="2:17">
      <c r="B409" s="92"/>
      <c r="C409" s="92"/>
      <c r="D409" s="92"/>
      <c r="E409" s="92"/>
      <c r="F409" s="92"/>
      <c r="J409" s="92"/>
      <c r="K409" s="92"/>
      <c r="L409" s="92"/>
      <c r="M409" s="92"/>
      <c r="N409" s="92"/>
      <c r="P409" s="92"/>
      <c r="Q409" s="92"/>
    </row>
    <row r="410" spans="2:17">
      <c r="B410" s="92"/>
      <c r="C410" s="92"/>
      <c r="D410" s="92"/>
      <c r="E410" s="92"/>
      <c r="F410" s="92"/>
      <c r="J410" s="92"/>
      <c r="K410" s="92"/>
      <c r="L410" s="92"/>
      <c r="M410" s="92"/>
      <c r="N410" s="92"/>
      <c r="P410" s="92"/>
      <c r="Q410" s="92"/>
    </row>
    <row r="411" spans="2:17">
      <c r="B411" s="92"/>
      <c r="C411" s="92"/>
      <c r="D411" s="92"/>
      <c r="E411" s="92"/>
      <c r="F411" s="92"/>
      <c r="J411" s="92"/>
      <c r="K411" s="92"/>
      <c r="L411" s="92"/>
      <c r="M411" s="92"/>
      <c r="N411" s="92"/>
      <c r="P411" s="92"/>
      <c r="Q411" s="92"/>
    </row>
    <row r="412" spans="2:17">
      <c r="B412" s="92"/>
      <c r="C412" s="92"/>
      <c r="D412" s="92"/>
      <c r="E412" s="92"/>
      <c r="F412" s="92"/>
      <c r="J412" s="92"/>
      <c r="K412" s="92"/>
      <c r="L412" s="92"/>
      <c r="M412" s="92"/>
      <c r="N412" s="92"/>
      <c r="P412" s="92"/>
      <c r="Q412" s="92"/>
    </row>
    <row r="413" spans="2:17">
      <c r="B413" s="92"/>
      <c r="C413" s="92"/>
      <c r="D413" s="92"/>
      <c r="E413" s="92"/>
      <c r="F413" s="92"/>
      <c r="J413" s="92"/>
      <c r="K413" s="92"/>
      <c r="L413" s="92"/>
      <c r="M413" s="92"/>
      <c r="N413" s="92"/>
      <c r="P413" s="92"/>
      <c r="Q413" s="92"/>
    </row>
    <row r="414" spans="2:17">
      <c r="B414" s="92"/>
      <c r="C414" s="92"/>
      <c r="D414" s="92"/>
      <c r="E414" s="92"/>
      <c r="F414" s="92"/>
      <c r="J414" s="92"/>
      <c r="K414" s="92"/>
      <c r="L414" s="92"/>
      <c r="M414" s="92"/>
      <c r="N414" s="92"/>
      <c r="P414" s="92"/>
      <c r="Q414" s="92"/>
    </row>
    <row r="415" spans="2:17">
      <c r="B415" s="92"/>
      <c r="C415" s="92"/>
      <c r="D415" s="92"/>
      <c r="E415" s="92"/>
      <c r="F415" s="92"/>
      <c r="J415" s="92"/>
      <c r="K415" s="92"/>
      <c r="L415" s="92"/>
      <c r="M415" s="92"/>
      <c r="N415" s="92"/>
      <c r="P415" s="92"/>
      <c r="Q415" s="92"/>
    </row>
    <row r="416" spans="2:17">
      <c r="B416" s="92"/>
      <c r="C416" s="92"/>
      <c r="D416" s="92"/>
      <c r="E416" s="92"/>
      <c r="F416" s="92"/>
      <c r="J416" s="92"/>
      <c r="K416" s="92"/>
      <c r="L416" s="92"/>
      <c r="M416" s="92"/>
      <c r="N416" s="92"/>
      <c r="P416" s="92"/>
      <c r="Q416" s="92"/>
    </row>
    <row r="417" spans="2:17">
      <c r="B417" s="92"/>
      <c r="C417" s="92"/>
      <c r="D417" s="92"/>
      <c r="E417" s="92"/>
      <c r="F417" s="92"/>
      <c r="J417" s="92"/>
      <c r="K417" s="92"/>
      <c r="L417" s="92"/>
      <c r="M417" s="92"/>
      <c r="N417" s="92"/>
      <c r="P417" s="92"/>
      <c r="Q417" s="92"/>
    </row>
    <row r="418" spans="2:17">
      <c r="B418" s="92"/>
      <c r="C418" s="92"/>
      <c r="D418" s="92"/>
      <c r="E418" s="92"/>
      <c r="F418" s="92"/>
      <c r="J418" s="92"/>
      <c r="K418" s="92"/>
      <c r="L418" s="92"/>
      <c r="M418" s="92"/>
      <c r="N418" s="92"/>
      <c r="P418" s="92"/>
      <c r="Q418" s="92"/>
    </row>
    <row r="419" spans="2:17">
      <c r="B419" s="92"/>
      <c r="C419" s="92"/>
      <c r="D419" s="92"/>
      <c r="E419" s="92"/>
      <c r="F419" s="92"/>
      <c r="J419" s="92"/>
      <c r="K419" s="92"/>
      <c r="L419" s="92"/>
      <c r="M419" s="92"/>
      <c r="N419" s="92"/>
      <c r="P419" s="92"/>
      <c r="Q419" s="92"/>
    </row>
    <row r="420" spans="2:17">
      <c r="B420" s="92"/>
      <c r="C420" s="92"/>
      <c r="D420" s="92"/>
      <c r="E420" s="92"/>
      <c r="F420" s="92"/>
      <c r="J420" s="92"/>
      <c r="K420" s="92"/>
      <c r="L420" s="92"/>
      <c r="M420" s="92"/>
      <c r="N420" s="92"/>
      <c r="P420" s="92"/>
      <c r="Q420" s="92"/>
    </row>
    <row r="421" spans="2:17">
      <c r="B421" s="92"/>
      <c r="C421" s="92"/>
      <c r="D421" s="92"/>
      <c r="E421" s="92"/>
      <c r="F421" s="92"/>
      <c r="J421" s="92"/>
      <c r="K421" s="92"/>
      <c r="L421" s="92"/>
      <c r="M421" s="92"/>
      <c r="N421" s="92"/>
      <c r="P421" s="92"/>
      <c r="Q421" s="92"/>
    </row>
    <row r="422" spans="2:17">
      <c r="B422" s="92"/>
      <c r="C422" s="92"/>
      <c r="D422" s="92"/>
      <c r="E422" s="92"/>
      <c r="F422" s="92"/>
      <c r="J422" s="92"/>
      <c r="K422" s="92"/>
      <c r="L422" s="92"/>
      <c r="M422" s="92"/>
      <c r="N422" s="92"/>
      <c r="P422" s="92"/>
      <c r="Q422" s="92"/>
    </row>
    <row r="423" spans="2:17">
      <c r="B423" s="92"/>
      <c r="C423" s="92"/>
      <c r="D423" s="92"/>
      <c r="E423" s="92"/>
      <c r="F423" s="92"/>
      <c r="J423" s="92"/>
      <c r="K423" s="92"/>
      <c r="L423" s="92"/>
      <c r="M423" s="92"/>
      <c r="N423" s="92"/>
      <c r="P423" s="92"/>
      <c r="Q423" s="92"/>
    </row>
    <row r="424" spans="2:17">
      <c r="B424" s="92"/>
      <c r="C424" s="92"/>
      <c r="D424" s="92"/>
      <c r="E424" s="92"/>
      <c r="F424" s="92"/>
      <c r="J424" s="92"/>
      <c r="K424" s="92"/>
      <c r="L424" s="92"/>
      <c r="M424" s="92"/>
      <c r="N424" s="92"/>
      <c r="P424" s="92"/>
      <c r="Q424" s="92"/>
    </row>
    <row r="425" spans="2:17">
      <c r="B425" s="92"/>
      <c r="C425" s="92"/>
      <c r="D425" s="92"/>
      <c r="E425" s="92"/>
      <c r="F425" s="92"/>
      <c r="J425" s="92"/>
      <c r="K425" s="92"/>
      <c r="L425" s="92"/>
      <c r="M425" s="92"/>
      <c r="N425" s="92"/>
      <c r="P425" s="92"/>
      <c r="Q425" s="92"/>
    </row>
    <row r="426" spans="2:17">
      <c r="B426" s="92"/>
      <c r="C426" s="92"/>
      <c r="D426" s="92"/>
      <c r="E426" s="92"/>
      <c r="F426" s="92"/>
      <c r="J426" s="92"/>
      <c r="K426" s="92"/>
      <c r="L426" s="92"/>
      <c r="M426" s="92"/>
      <c r="N426" s="92"/>
      <c r="P426" s="92"/>
      <c r="Q426" s="92"/>
    </row>
    <row r="427" spans="2:17">
      <c r="B427" s="92"/>
      <c r="C427" s="92"/>
      <c r="D427" s="92"/>
      <c r="E427" s="92"/>
      <c r="F427" s="92"/>
      <c r="J427" s="92"/>
      <c r="K427" s="92"/>
      <c r="L427" s="92"/>
      <c r="M427" s="92"/>
      <c r="N427" s="92"/>
      <c r="P427" s="92"/>
      <c r="Q427" s="92"/>
    </row>
    <row r="428" spans="2:17">
      <c r="B428" s="92"/>
      <c r="C428" s="92"/>
      <c r="D428" s="92"/>
      <c r="E428" s="92"/>
      <c r="F428" s="92"/>
      <c r="J428" s="92"/>
      <c r="K428" s="92"/>
      <c r="L428" s="92"/>
      <c r="M428" s="92"/>
      <c r="N428" s="92"/>
      <c r="P428" s="92"/>
      <c r="Q428" s="92"/>
    </row>
    <row r="429" spans="2:17">
      <c r="B429" s="92"/>
      <c r="C429" s="92"/>
      <c r="D429" s="92"/>
      <c r="E429" s="92"/>
      <c r="F429" s="92"/>
      <c r="J429" s="92"/>
      <c r="K429" s="92"/>
      <c r="L429" s="92"/>
      <c r="M429" s="92"/>
      <c r="N429" s="92"/>
      <c r="P429" s="92"/>
      <c r="Q429" s="92"/>
    </row>
    <row r="430" spans="2:17">
      <c r="B430" s="92"/>
      <c r="C430" s="92"/>
      <c r="D430" s="92"/>
      <c r="E430" s="92"/>
      <c r="F430" s="92"/>
      <c r="J430" s="92"/>
      <c r="K430" s="92"/>
      <c r="L430" s="92"/>
      <c r="M430" s="92"/>
      <c r="N430" s="92"/>
      <c r="P430" s="92"/>
      <c r="Q430" s="92"/>
    </row>
    <row r="431" spans="2:17">
      <c r="B431" s="92"/>
      <c r="C431" s="92"/>
      <c r="D431" s="92"/>
      <c r="E431" s="92"/>
      <c r="F431" s="92"/>
      <c r="J431" s="92"/>
      <c r="K431" s="92"/>
      <c r="L431" s="92"/>
      <c r="M431" s="92"/>
      <c r="N431" s="92"/>
      <c r="P431" s="92"/>
      <c r="Q431" s="92"/>
    </row>
    <row r="432" spans="2:17">
      <c r="B432" s="92"/>
      <c r="C432" s="92"/>
      <c r="D432" s="92"/>
      <c r="E432" s="92"/>
      <c r="F432" s="92"/>
      <c r="J432" s="92"/>
      <c r="K432" s="92"/>
      <c r="L432" s="92"/>
      <c r="M432" s="92"/>
      <c r="N432" s="92"/>
      <c r="P432" s="92"/>
      <c r="Q432" s="92"/>
    </row>
    <row r="433" spans="2:17">
      <c r="B433" s="92"/>
      <c r="C433" s="92"/>
      <c r="D433" s="92"/>
      <c r="E433" s="92"/>
      <c r="F433" s="92"/>
      <c r="J433" s="92"/>
      <c r="K433" s="92"/>
      <c r="L433" s="92"/>
      <c r="M433" s="92"/>
      <c r="N433" s="92"/>
      <c r="P433" s="92"/>
      <c r="Q433" s="92"/>
    </row>
    <row r="434" spans="2:17">
      <c r="B434" s="92"/>
      <c r="C434" s="92"/>
      <c r="D434" s="92"/>
      <c r="E434" s="92"/>
      <c r="F434" s="92"/>
      <c r="J434" s="92"/>
      <c r="K434" s="92"/>
      <c r="L434" s="92"/>
      <c r="M434" s="92"/>
      <c r="N434" s="92"/>
      <c r="P434" s="92"/>
      <c r="Q434" s="92"/>
    </row>
    <row r="435" spans="2:17">
      <c r="B435" s="92"/>
      <c r="C435" s="92"/>
      <c r="D435" s="92"/>
      <c r="E435" s="92"/>
      <c r="F435" s="92"/>
      <c r="J435" s="92"/>
      <c r="K435" s="92"/>
      <c r="L435" s="92"/>
      <c r="M435" s="92"/>
      <c r="N435" s="92"/>
      <c r="P435" s="92"/>
      <c r="Q435" s="92"/>
    </row>
    <row r="436" spans="2:17">
      <c r="B436" s="92"/>
      <c r="C436" s="92"/>
      <c r="D436" s="92"/>
      <c r="E436" s="92"/>
      <c r="F436" s="92"/>
      <c r="J436" s="92"/>
      <c r="K436" s="92"/>
      <c r="L436" s="92"/>
      <c r="M436" s="92"/>
      <c r="N436" s="92"/>
      <c r="P436" s="92"/>
      <c r="Q436" s="92"/>
    </row>
    <row r="437" spans="2:17">
      <c r="B437" s="92"/>
      <c r="C437" s="92"/>
      <c r="D437" s="92"/>
      <c r="E437" s="92"/>
      <c r="F437" s="92"/>
      <c r="J437" s="92"/>
      <c r="K437" s="92"/>
      <c r="L437" s="92"/>
      <c r="M437" s="92"/>
      <c r="N437" s="92"/>
      <c r="P437" s="92"/>
      <c r="Q437" s="92"/>
    </row>
    <row r="438" spans="2:17">
      <c r="B438" s="92"/>
      <c r="C438" s="92"/>
      <c r="D438" s="92"/>
      <c r="E438" s="92"/>
      <c r="F438" s="92"/>
      <c r="J438" s="92"/>
      <c r="K438" s="92"/>
      <c r="L438" s="92"/>
      <c r="M438" s="92"/>
      <c r="N438" s="92"/>
      <c r="P438" s="92"/>
      <c r="Q438" s="92"/>
    </row>
    <row r="439" spans="2:17">
      <c r="B439" s="92"/>
      <c r="C439" s="92"/>
      <c r="D439" s="92"/>
      <c r="E439" s="92"/>
      <c r="F439" s="92"/>
      <c r="J439" s="92"/>
      <c r="K439" s="92"/>
      <c r="L439" s="92"/>
      <c r="M439" s="92"/>
      <c r="N439" s="92"/>
      <c r="P439" s="92"/>
      <c r="Q439" s="92"/>
    </row>
    <row r="440" spans="2:17">
      <c r="B440" s="92"/>
      <c r="C440" s="92"/>
      <c r="D440" s="92"/>
      <c r="E440" s="92"/>
      <c r="F440" s="92"/>
      <c r="J440" s="92"/>
      <c r="K440" s="92"/>
      <c r="L440" s="92"/>
      <c r="M440" s="92"/>
      <c r="N440" s="92"/>
      <c r="P440" s="92"/>
      <c r="Q440" s="92"/>
    </row>
    <row r="441" spans="2:17">
      <c r="B441" s="92"/>
      <c r="C441" s="92"/>
      <c r="D441" s="92"/>
      <c r="E441" s="92"/>
      <c r="F441" s="92"/>
      <c r="J441" s="92"/>
      <c r="K441" s="92"/>
      <c r="L441" s="92"/>
      <c r="M441" s="92"/>
      <c r="N441" s="92"/>
      <c r="P441" s="92"/>
      <c r="Q441" s="92"/>
    </row>
    <row r="442" spans="2:17">
      <c r="B442" s="92"/>
      <c r="C442" s="92"/>
      <c r="D442" s="92"/>
      <c r="E442" s="92"/>
      <c r="F442" s="92"/>
      <c r="J442" s="92"/>
      <c r="K442" s="92"/>
      <c r="L442" s="92"/>
      <c r="M442" s="92"/>
      <c r="N442" s="92"/>
      <c r="P442" s="92"/>
      <c r="Q442" s="92"/>
    </row>
    <row r="443" spans="2:17">
      <c r="B443" s="92"/>
      <c r="C443" s="92"/>
      <c r="D443" s="92"/>
      <c r="E443" s="92"/>
      <c r="F443" s="92"/>
      <c r="J443" s="92"/>
      <c r="K443" s="92"/>
      <c r="L443" s="92"/>
      <c r="M443" s="92"/>
      <c r="N443" s="92"/>
      <c r="P443" s="92"/>
      <c r="Q443" s="92"/>
    </row>
  </sheetData>
  <pageMargins left="0.75" right="0.75" top="1" bottom="1" header="0.5" footer="0.5"/>
  <pageSetup paperSize="9" scale="64" fitToHeight="0" orientation="landscape" verticalDpi="4"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F504-C286-43EF-AE02-F402B80723B6}">
  <sheetPr codeName="Sheet4">
    <pageSetUpPr fitToPage="1"/>
  </sheetPr>
  <dimension ref="A1:Q530"/>
  <sheetViews>
    <sheetView showGridLines="0" zoomScaleNormal="100" workbookViewId="0">
      <pane ySplit="7" topLeftCell="A112" activePane="bottomLeft" state="frozen"/>
      <selection pane="bottomLeft"/>
    </sheetView>
  </sheetViews>
  <sheetFormatPr defaultColWidth="9" defaultRowHeight="15.75"/>
  <cols>
    <col min="1" max="1" width="28.140625" style="106" customWidth="1"/>
    <col min="2" max="4" width="13.5703125" style="106" customWidth="1"/>
    <col min="5" max="5" width="15.140625" style="106" customWidth="1"/>
    <col min="6" max="6" width="13.5703125" style="106" customWidth="1"/>
    <col min="7" max="9" width="13.5703125" style="95" customWidth="1"/>
    <col min="10" max="11" width="13.5703125" style="106" customWidth="1"/>
    <col min="12" max="12" width="12.85546875" style="106" customWidth="1"/>
    <col min="13" max="13" width="16.140625" style="106" customWidth="1"/>
    <col min="14" max="14" width="13.5703125" style="106" customWidth="1"/>
    <col min="15" max="15" width="13.5703125" style="113" customWidth="1"/>
    <col min="16" max="17" width="13.5703125" style="106" customWidth="1"/>
    <col min="18" max="251" width="9" style="106"/>
    <col min="252" max="252" width="10" style="106" customWidth="1"/>
    <col min="253" max="254" width="10.140625" style="106" bestFit="1" customWidth="1"/>
    <col min="255" max="255" width="18.140625" style="106" customWidth="1"/>
    <col min="256" max="256" width="14.5703125" style="106" customWidth="1"/>
    <col min="257" max="257" width="9" style="106"/>
    <col min="258" max="258" width="8.5703125" style="106" bestFit="1" customWidth="1"/>
    <col min="259" max="259" width="11.5703125" style="106" customWidth="1"/>
    <col min="260" max="260" width="15.140625" style="106" customWidth="1"/>
    <col min="261" max="261" width="14.5703125" style="106" bestFit="1" customWidth="1"/>
    <col min="262" max="262" width="11.140625" style="106" bestFit="1" customWidth="1"/>
    <col min="263" max="263" width="10" style="106" bestFit="1" customWidth="1"/>
    <col min="264" max="264" width="13" style="106" customWidth="1"/>
    <col min="265" max="266" width="8.140625" style="106" bestFit="1" customWidth="1"/>
    <col min="267" max="267" width="10.140625" style="106" bestFit="1" customWidth="1"/>
    <col min="268" max="268" width="14.140625" style="106" customWidth="1"/>
    <col min="269" max="269" width="15.140625" style="106" bestFit="1" customWidth="1"/>
    <col min="270" max="270" width="14" style="106" bestFit="1" customWidth="1"/>
    <col min="271" max="507" width="9" style="106"/>
    <col min="508" max="508" width="10" style="106" customWidth="1"/>
    <col min="509" max="510" width="10.140625" style="106" bestFit="1" customWidth="1"/>
    <col min="511" max="511" width="18.140625" style="106" customWidth="1"/>
    <col min="512" max="512" width="14.5703125" style="106" customWidth="1"/>
    <col min="513" max="513" width="9" style="106"/>
    <col min="514" max="514" width="8.5703125" style="106" bestFit="1" customWidth="1"/>
    <col min="515" max="515" width="11.5703125" style="106" customWidth="1"/>
    <col min="516" max="516" width="15.140625" style="106" customWidth="1"/>
    <col min="517" max="517" width="14.5703125" style="106" bestFit="1" customWidth="1"/>
    <col min="518" max="518" width="11.140625" style="106" bestFit="1" customWidth="1"/>
    <col min="519" max="519" width="10" style="106" bestFit="1" customWidth="1"/>
    <col min="520" max="520" width="13" style="106" customWidth="1"/>
    <col min="521" max="522" width="8.140625" style="106" bestFit="1" customWidth="1"/>
    <col min="523" max="523" width="10.140625" style="106" bestFit="1" customWidth="1"/>
    <col min="524" max="524" width="14.140625" style="106" customWidth="1"/>
    <col min="525" max="525" width="15.140625" style="106" bestFit="1" customWidth="1"/>
    <col min="526" max="526" width="14" style="106" bestFit="1" customWidth="1"/>
    <col min="527" max="763" width="9" style="106"/>
    <col min="764" max="764" width="10" style="106" customWidth="1"/>
    <col min="765" max="766" width="10.140625" style="106" bestFit="1" customWidth="1"/>
    <col min="767" max="767" width="18.140625" style="106" customWidth="1"/>
    <col min="768" max="768" width="14.5703125" style="106" customWidth="1"/>
    <col min="769" max="769" width="9" style="106"/>
    <col min="770" max="770" width="8.5703125" style="106" bestFit="1" customWidth="1"/>
    <col min="771" max="771" width="11.5703125" style="106" customWidth="1"/>
    <col min="772" max="772" width="15.140625" style="106" customWidth="1"/>
    <col min="773" max="773" width="14.5703125" style="106" bestFit="1" customWidth="1"/>
    <col min="774" max="774" width="11.140625" style="106" bestFit="1" customWidth="1"/>
    <col min="775" max="775" width="10" style="106" bestFit="1" customWidth="1"/>
    <col min="776" max="776" width="13" style="106" customWidth="1"/>
    <col min="777" max="778" width="8.140625" style="106" bestFit="1" customWidth="1"/>
    <col min="779" max="779" width="10.140625" style="106" bestFit="1" customWidth="1"/>
    <col min="780" max="780" width="14.140625" style="106" customWidth="1"/>
    <col min="781" max="781" width="15.140625" style="106" bestFit="1" customWidth="1"/>
    <col min="782" max="782" width="14" style="106" bestFit="1" customWidth="1"/>
    <col min="783" max="1019" width="9" style="106"/>
    <col min="1020" max="1020" width="10" style="106" customWidth="1"/>
    <col min="1021" max="1022" width="10.140625" style="106" bestFit="1" customWidth="1"/>
    <col min="1023" max="1023" width="18.140625" style="106" customWidth="1"/>
    <col min="1024" max="1024" width="14.5703125" style="106" customWidth="1"/>
    <col min="1025" max="1025" width="9" style="106"/>
    <col min="1026" max="1026" width="8.5703125" style="106" bestFit="1" customWidth="1"/>
    <col min="1027" max="1027" width="11.5703125" style="106" customWidth="1"/>
    <col min="1028" max="1028" width="15.140625" style="106" customWidth="1"/>
    <col min="1029" max="1029" width="14.5703125" style="106" bestFit="1" customWidth="1"/>
    <col min="1030" max="1030" width="11.140625" style="106" bestFit="1" customWidth="1"/>
    <col min="1031" max="1031" width="10" style="106" bestFit="1" customWidth="1"/>
    <col min="1032" max="1032" width="13" style="106" customWidth="1"/>
    <col min="1033" max="1034" width="8.140625" style="106" bestFit="1" customWidth="1"/>
    <col min="1035" max="1035" width="10.140625" style="106" bestFit="1" customWidth="1"/>
    <col min="1036" max="1036" width="14.140625" style="106" customWidth="1"/>
    <col min="1037" max="1037" width="15.140625" style="106" bestFit="1" customWidth="1"/>
    <col min="1038" max="1038" width="14" style="106" bestFit="1" customWidth="1"/>
    <col min="1039" max="1275" width="9" style="106"/>
    <col min="1276" max="1276" width="10" style="106" customWidth="1"/>
    <col min="1277" max="1278" width="10.140625" style="106" bestFit="1" customWidth="1"/>
    <col min="1279" max="1279" width="18.140625" style="106" customWidth="1"/>
    <col min="1280" max="1280" width="14.5703125" style="106" customWidth="1"/>
    <col min="1281" max="1281" width="9" style="106"/>
    <col min="1282" max="1282" width="8.5703125" style="106" bestFit="1" customWidth="1"/>
    <col min="1283" max="1283" width="11.5703125" style="106" customWidth="1"/>
    <col min="1284" max="1284" width="15.140625" style="106" customWidth="1"/>
    <col min="1285" max="1285" width="14.5703125" style="106" bestFit="1" customWidth="1"/>
    <col min="1286" max="1286" width="11.140625" style="106" bestFit="1" customWidth="1"/>
    <col min="1287" max="1287" width="10" style="106" bestFit="1" customWidth="1"/>
    <col min="1288" max="1288" width="13" style="106" customWidth="1"/>
    <col min="1289" max="1290" width="8.140625" style="106" bestFit="1" customWidth="1"/>
    <col min="1291" max="1291" width="10.140625" style="106" bestFit="1" customWidth="1"/>
    <col min="1292" max="1292" width="14.140625" style="106" customWidth="1"/>
    <col min="1293" max="1293" width="15.140625" style="106" bestFit="1" customWidth="1"/>
    <col min="1294" max="1294" width="14" style="106" bestFit="1" customWidth="1"/>
    <col min="1295" max="1531" width="9" style="106"/>
    <col min="1532" max="1532" width="10" style="106" customWidth="1"/>
    <col min="1533" max="1534" width="10.140625" style="106" bestFit="1" customWidth="1"/>
    <col min="1535" max="1535" width="18.140625" style="106" customWidth="1"/>
    <col min="1536" max="1536" width="14.5703125" style="106" customWidth="1"/>
    <col min="1537" max="1537" width="9" style="106"/>
    <col min="1538" max="1538" width="8.5703125" style="106" bestFit="1" customWidth="1"/>
    <col min="1539" max="1539" width="11.5703125" style="106" customWidth="1"/>
    <col min="1540" max="1540" width="15.140625" style="106" customWidth="1"/>
    <col min="1541" max="1541" width="14.5703125" style="106" bestFit="1" customWidth="1"/>
    <col min="1542" max="1542" width="11.140625" style="106" bestFit="1" customWidth="1"/>
    <col min="1543" max="1543" width="10" style="106" bestFit="1" customWidth="1"/>
    <col min="1544" max="1544" width="13" style="106" customWidth="1"/>
    <col min="1545" max="1546" width="8.140625" style="106" bestFit="1" customWidth="1"/>
    <col min="1547" max="1547" width="10.140625" style="106" bestFit="1" customWidth="1"/>
    <col min="1548" max="1548" width="14.140625" style="106" customWidth="1"/>
    <col min="1549" max="1549" width="15.140625" style="106" bestFit="1" customWidth="1"/>
    <col min="1550" max="1550" width="14" style="106" bestFit="1" customWidth="1"/>
    <col min="1551" max="1787" width="9" style="106"/>
    <col min="1788" max="1788" width="10" style="106" customWidth="1"/>
    <col min="1789" max="1790" width="10.140625" style="106" bestFit="1" customWidth="1"/>
    <col min="1791" max="1791" width="18.140625" style="106" customWidth="1"/>
    <col min="1792" max="1792" width="14.5703125" style="106" customWidth="1"/>
    <col min="1793" max="1793" width="9" style="106"/>
    <col min="1794" max="1794" width="8.5703125" style="106" bestFit="1" customWidth="1"/>
    <col min="1795" max="1795" width="11.5703125" style="106" customWidth="1"/>
    <col min="1796" max="1796" width="15.140625" style="106" customWidth="1"/>
    <col min="1797" max="1797" width="14.5703125" style="106" bestFit="1" customWidth="1"/>
    <col min="1798" max="1798" width="11.140625" style="106" bestFit="1" customWidth="1"/>
    <col min="1799" max="1799" width="10" style="106" bestFit="1" customWidth="1"/>
    <col min="1800" max="1800" width="13" style="106" customWidth="1"/>
    <col min="1801" max="1802" width="8.140625" style="106" bestFit="1" customWidth="1"/>
    <col min="1803" max="1803" width="10.140625" style="106" bestFit="1" customWidth="1"/>
    <col min="1804" max="1804" width="14.140625" style="106" customWidth="1"/>
    <col min="1805" max="1805" width="15.140625" style="106" bestFit="1" customWidth="1"/>
    <col min="1806" max="1806" width="14" style="106" bestFit="1" customWidth="1"/>
    <col min="1807" max="2043" width="9" style="106"/>
    <col min="2044" max="2044" width="10" style="106" customWidth="1"/>
    <col min="2045" max="2046" width="10.140625" style="106" bestFit="1" customWidth="1"/>
    <col min="2047" max="2047" width="18.140625" style="106" customWidth="1"/>
    <col min="2048" max="2048" width="14.5703125" style="106" customWidth="1"/>
    <col min="2049" max="2049" width="9" style="106"/>
    <col min="2050" max="2050" width="8.5703125" style="106" bestFit="1" customWidth="1"/>
    <col min="2051" max="2051" width="11.5703125" style="106" customWidth="1"/>
    <col min="2052" max="2052" width="15.140625" style="106" customWidth="1"/>
    <col min="2053" max="2053" width="14.5703125" style="106" bestFit="1" customWidth="1"/>
    <col min="2054" max="2054" width="11.140625" style="106" bestFit="1" customWidth="1"/>
    <col min="2055" max="2055" width="10" style="106" bestFit="1" customWidth="1"/>
    <col min="2056" max="2056" width="13" style="106" customWidth="1"/>
    <col min="2057" max="2058" width="8.140625" style="106" bestFit="1" customWidth="1"/>
    <col min="2059" max="2059" width="10.140625" style="106" bestFit="1" customWidth="1"/>
    <col min="2060" max="2060" width="14.140625" style="106" customWidth="1"/>
    <col min="2061" max="2061" width="15.140625" style="106" bestFit="1" customWidth="1"/>
    <col min="2062" max="2062" width="14" style="106" bestFit="1" customWidth="1"/>
    <col min="2063" max="2299" width="9" style="106"/>
    <col min="2300" max="2300" width="10" style="106" customWidth="1"/>
    <col min="2301" max="2302" width="10.140625" style="106" bestFit="1" customWidth="1"/>
    <col min="2303" max="2303" width="18.140625" style="106" customWidth="1"/>
    <col min="2304" max="2304" width="14.5703125" style="106" customWidth="1"/>
    <col min="2305" max="2305" width="9" style="106"/>
    <col min="2306" max="2306" width="8.5703125" style="106" bestFit="1" customWidth="1"/>
    <col min="2307" max="2307" width="11.5703125" style="106" customWidth="1"/>
    <col min="2308" max="2308" width="15.140625" style="106" customWidth="1"/>
    <col min="2309" max="2309" width="14.5703125" style="106" bestFit="1" customWidth="1"/>
    <col min="2310" max="2310" width="11.140625" style="106" bestFit="1" customWidth="1"/>
    <col min="2311" max="2311" width="10" style="106" bestFit="1" customWidth="1"/>
    <col min="2312" max="2312" width="13" style="106" customWidth="1"/>
    <col min="2313" max="2314" width="8.140625" style="106" bestFit="1" customWidth="1"/>
    <col min="2315" max="2315" width="10.140625" style="106" bestFit="1" customWidth="1"/>
    <col min="2316" max="2316" width="14.140625" style="106" customWidth="1"/>
    <col min="2317" max="2317" width="15.140625" style="106" bestFit="1" customWidth="1"/>
    <col min="2318" max="2318" width="14" style="106" bestFit="1" customWidth="1"/>
    <col min="2319" max="2555" width="9" style="106"/>
    <col min="2556" max="2556" width="10" style="106" customWidth="1"/>
    <col min="2557" max="2558" width="10.140625" style="106" bestFit="1" customWidth="1"/>
    <col min="2559" max="2559" width="18.140625" style="106" customWidth="1"/>
    <col min="2560" max="2560" width="14.5703125" style="106" customWidth="1"/>
    <col min="2561" max="2561" width="9" style="106"/>
    <col min="2562" max="2562" width="8.5703125" style="106" bestFit="1" customWidth="1"/>
    <col min="2563" max="2563" width="11.5703125" style="106" customWidth="1"/>
    <col min="2564" max="2564" width="15.140625" style="106" customWidth="1"/>
    <col min="2565" max="2565" width="14.5703125" style="106" bestFit="1" customWidth="1"/>
    <col min="2566" max="2566" width="11.140625" style="106" bestFit="1" customWidth="1"/>
    <col min="2567" max="2567" width="10" style="106" bestFit="1" customWidth="1"/>
    <col min="2568" max="2568" width="13" style="106" customWidth="1"/>
    <col min="2569" max="2570" width="8.140625" style="106" bestFit="1" customWidth="1"/>
    <col min="2571" max="2571" width="10.140625" style="106" bestFit="1" customWidth="1"/>
    <col min="2572" max="2572" width="14.140625" style="106" customWidth="1"/>
    <col min="2573" max="2573" width="15.140625" style="106" bestFit="1" customWidth="1"/>
    <col min="2574" max="2574" width="14" style="106" bestFit="1" customWidth="1"/>
    <col min="2575" max="2811" width="9" style="106"/>
    <col min="2812" max="2812" width="10" style="106" customWidth="1"/>
    <col min="2813" max="2814" width="10.140625" style="106" bestFit="1" customWidth="1"/>
    <col min="2815" max="2815" width="18.140625" style="106" customWidth="1"/>
    <col min="2816" max="2816" width="14.5703125" style="106" customWidth="1"/>
    <col min="2817" max="2817" width="9" style="106"/>
    <col min="2818" max="2818" width="8.5703125" style="106" bestFit="1" customWidth="1"/>
    <col min="2819" max="2819" width="11.5703125" style="106" customWidth="1"/>
    <col min="2820" max="2820" width="15.140625" style="106" customWidth="1"/>
    <col min="2821" max="2821" width="14.5703125" style="106" bestFit="1" customWidth="1"/>
    <col min="2822" max="2822" width="11.140625" style="106" bestFit="1" customWidth="1"/>
    <col min="2823" max="2823" width="10" style="106" bestFit="1" customWidth="1"/>
    <col min="2824" max="2824" width="13" style="106" customWidth="1"/>
    <col min="2825" max="2826" width="8.140625" style="106" bestFit="1" customWidth="1"/>
    <col min="2827" max="2827" width="10.140625" style="106" bestFit="1" customWidth="1"/>
    <col min="2828" max="2828" width="14.140625" style="106" customWidth="1"/>
    <col min="2829" max="2829" width="15.140625" style="106" bestFit="1" customWidth="1"/>
    <col min="2830" max="2830" width="14" style="106" bestFit="1" customWidth="1"/>
    <col min="2831" max="3067" width="9" style="106"/>
    <col min="3068" max="3068" width="10" style="106" customWidth="1"/>
    <col min="3069" max="3070" width="10.140625" style="106" bestFit="1" customWidth="1"/>
    <col min="3071" max="3071" width="18.140625" style="106" customWidth="1"/>
    <col min="3072" max="3072" width="14.5703125" style="106" customWidth="1"/>
    <col min="3073" max="3073" width="9" style="106"/>
    <col min="3074" max="3074" width="8.5703125" style="106" bestFit="1" customWidth="1"/>
    <col min="3075" max="3075" width="11.5703125" style="106" customWidth="1"/>
    <col min="3076" max="3076" width="15.140625" style="106" customWidth="1"/>
    <col min="3077" max="3077" width="14.5703125" style="106" bestFit="1" customWidth="1"/>
    <col min="3078" max="3078" width="11.140625" style="106" bestFit="1" customWidth="1"/>
    <col min="3079" max="3079" width="10" style="106" bestFit="1" customWidth="1"/>
    <col min="3080" max="3080" width="13" style="106" customWidth="1"/>
    <col min="3081" max="3082" width="8.140625" style="106" bestFit="1" customWidth="1"/>
    <col min="3083" max="3083" width="10.140625" style="106" bestFit="1" customWidth="1"/>
    <col min="3084" max="3084" width="14.140625" style="106" customWidth="1"/>
    <col min="3085" max="3085" width="15.140625" style="106" bestFit="1" customWidth="1"/>
    <col min="3086" max="3086" width="14" style="106" bestFit="1" customWidth="1"/>
    <col min="3087" max="3323" width="9" style="106"/>
    <col min="3324" max="3324" width="10" style="106" customWidth="1"/>
    <col min="3325" max="3326" width="10.140625" style="106" bestFit="1" customWidth="1"/>
    <col min="3327" max="3327" width="18.140625" style="106" customWidth="1"/>
    <col min="3328" max="3328" width="14.5703125" style="106" customWidth="1"/>
    <col min="3329" max="3329" width="9" style="106"/>
    <col min="3330" max="3330" width="8.5703125" style="106" bestFit="1" customWidth="1"/>
    <col min="3331" max="3331" width="11.5703125" style="106" customWidth="1"/>
    <col min="3332" max="3332" width="15.140625" style="106" customWidth="1"/>
    <col min="3333" max="3333" width="14.5703125" style="106" bestFit="1" customWidth="1"/>
    <col min="3334" max="3334" width="11.140625" style="106" bestFit="1" customWidth="1"/>
    <col min="3335" max="3335" width="10" style="106" bestFit="1" customWidth="1"/>
    <col min="3336" max="3336" width="13" style="106" customWidth="1"/>
    <col min="3337" max="3338" width="8.140625" style="106" bestFit="1" customWidth="1"/>
    <col min="3339" max="3339" width="10.140625" style="106" bestFit="1" customWidth="1"/>
    <col min="3340" max="3340" width="14.140625" style="106" customWidth="1"/>
    <col min="3341" max="3341" width="15.140625" style="106" bestFit="1" customWidth="1"/>
    <col min="3342" max="3342" width="14" style="106" bestFit="1" customWidth="1"/>
    <col min="3343" max="3579" width="9" style="106"/>
    <col min="3580" max="3580" width="10" style="106" customWidth="1"/>
    <col min="3581" max="3582" width="10.140625" style="106" bestFit="1" customWidth="1"/>
    <col min="3583" max="3583" width="18.140625" style="106" customWidth="1"/>
    <col min="3584" max="3584" width="14.5703125" style="106" customWidth="1"/>
    <col min="3585" max="3585" width="9" style="106"/>
    <col min="3586" max="3586" width="8.5703125" style="106" bestFit="1" customWidth="1"/>
    <col min="3587" max="3587" width="11.5703125" style="106" customWidth="1"/>
    <col min="3588" max="3588" width="15.140625" style="106" customWidth="1"/>
    <col min="3589" max="3589" width="14.5703125" style="106" bestFit="1" customWidth="1"/>
    <col min="3590" max="3590" width="11.140625" style="106" bestFit="1" customWidth="1"/>
    <col min="3591" max="3591" width="10" style="106" bestFit="1" customWidth="1"/>
    <col min="3592" max="3592" width="13" style="106" customWidth="1"/>
    <col min="3593" max="3594" width="8.140625" style="106" bestFit="1" customWidth="1"/>
    <col min="3595" max="3595" width="10.140625" style="106" bestFit="1" customWidth="1"/>
    <col min="3596" max="3596" width="14.140625" style="106" customWidth="1"/>
    <col min="3597" max="3597" width="15.140625" style="106" bestFit="1" customWidth="1"/>
    <col min="3598" max="3598" width="14" style="106" bestFit="1" customWidth="1"/>
    <col min="3599" max="3835" width="9" style="106"/>
    <col min="3836" max="3836" width="10" style="106" customWidth="1"/>
    <col min="3837" max="3838" width="10.140625" style="106" bestFit="1" customWidth="1"/>
    <col min="3839" max="3839" width="18.140625" style="106" customWidth="1"/>
    <col min="3840" max="3840" width="14.5703125" style="106" customWidth="1"/>
    <col min="3841" max="3841" width="9" style="106"/>
    <col min="3842" max="3842" width="8.5703125" style="106" bestFit="1" customWidth="1"/>
    <col min="3843" max="3843" width="11.5703125" style="106" customWidth="1"/>
    <col min="3844" max="3844" width="15.140625" style="106" customWidth="1"/>
    <col min="3845" max="3845" width="14.5703125" style="106" bestFit="1" customWidth="1"/>
    <col min="3846" max="3846" width="11.140625" style="106" bestFit="1" customWidth="1"/>
    <col min="3847" max="3847" width="10" style="106" bestFit="1" customWidth="1"/>
    <col min="3848" max="3848" width="13" style="106" customWidth="1"/>
    <col min="3849" max="3850" width="8.140625" style="106" bestFit="1" customWidth="1"/>
    <col min="3851" max="3851" width="10.140625" style="106" bestFit="1" customWidth="1"/>
    <col min="3852" max="3852" width="14.140625" style="106" customWidth="1"/>
    <col min="3853" max="3853" width="15.140625" style="106" bestFit="1" customWidth="1"/>
    <col min="3854" max="3854" width="14" style="106" bestFit="1" customWidth="1"/>
    <col min="3855" max="4091" width="9" style="106"/>
    <col min="4092" max="4092" width="10" style="106" customWidth="1"/>
    <col min="4093" max="4094" width="10.140625" style="106" bestFit="1" customWidth="1"/>
    <col min="4095" max="4095" width="18.140625" style="106" customWidth="1"/>
    <col min="4096" max="4096" width="14.5703125" style="106" customWidth="1"/>
    <col min="4097" max="4097" width="9" style="106"/>
    <col min="4098" max="4098" width="8.5703125" style="106" bestFit="1" customWidth="1"/>
    <col min="4099" max="4099" width="11.5703125" style="106" customWidth="1"/>
    <col min="4100" max="4100" width="15.140625" style="106" customWidth="1"/>
    <col min="4101" max="4101" width="14.5703125" style="106" bestFit="1" customWidth="1"/>
    <col min="4102" max="4102" width="11.140625" style="106" bestFit="1" customWidth="1"/>
    <col min="4103" max="4103" width="10" style="106" bestFit="1" customWidth="1"/>
    <col min="4104" max="4104" width="13" style="106" customWidth="1"/>
    <col min="4105" max="4106" width="8.140625" style="106" bestFit="1" customWidth="1"/>
    <col min="4107" max="4107" width="10.140625" style="106" bestFit="1" customWidth="1"/>
    <col min="4108" max="4108" width="14.140625" style="106" customWidth="1"/>
    <col min="4109" max="4109" width="15.140625" style="106" bestFit="1" customWidth="1"/>
    <col min="4110" max="4110" width="14" style="106" bestFit="1" customWidth="1"/>
    <col min="4111" max="4347" width="9" style="106"/>
    <col min="4348" max="4348" width="10" style="106" customWidth="1"/>
    <col min="4349" max="4350" width="10.140625" style="106" bestFit="1" customWidth="1"/>
    <col min="4351" max="4351" width="18.140625" style="106" customWidth="1"/>
    <col min="4352" max="4352" width="14.5703125" style="106" customWidth="1"/>
    <col min="4353" max="4353" width="9" style="106"/>
    <col min="4354" max="4354" width="8.5703125" style="106" bestFit="1" customWidth="1"/>
    <col min="4355" max="4355" width="11.5703125" style="106" customWidth="1"/>
    <col min="4356" max="4356" width="15.140625" style="106" customWidth="1"/>
    <col min="4357" max="4357" width="14.5703125" style="106" bestFit="1" customWidth="1"/>
    <col min="4358" max="4358" width="11.140625" style="106" bestFit="1" customWidth="1"/>
    <col min="4359" max="4359" width="10" style="106" bestFit="1" customWidth="1"/>
    <col min="4360" max="4360" width="13" style="106" customWidth="1"/>
    <col min="4361" max="4362" width="8.140625" style="106" bestFit="1" customWidth="1"/>
    <col min="4363" max="4363" width="10.140625" style="106" bestFit="1" customWidth="1"/>
    <col min="4364" max="4364" width="14.140625" style="106" customWidth="1"/>
    <col min="4365" max="4365" width="15.140625" style="106" bestFit="1" customWidth="1"/>
    <col min="4366" max="4366" width="14" style="106" bestFit="1" customWidth="1"/>
    <col min="4367" max="4603" width="9" style="106"/>
    <col min="4604" max="4604" width="10" style="106" customWidth="1"/>
    <col min="4605" max="4606" width="10.140625" style="106" bestFit="1" customWidth="1"/>
    <col min="4607" max="4607" width="18.140625" style="106" customWidth="1"/>
    <col min="4608" max="4608" width="14.5703125" style="106" customWidth="1"/>
    <col min="4609" max="4609" width="9" style="106"/>
    <col min="4610" max="4610" width="8.5703125" style="106" bestFit="1" customWidth="1"/>
    <col min="4611" max="4611" width="11.5703125" style="106" customWidth="1"/>
    <col min="4612" max="4612" width="15.140625" style="106" customWidth="1"/>
    <col min="4613" max="4613" width="14.5703125" style="106" bestFit="1" customWidth="1"/>
    <col min="4614" max="4614" width="11.140625" style="106" bestFit="1" customWidth="1"/>
    <col min="4615" max="4615" width="10" style="106" bestFit="1" customWidth="1"/>
    <col min="4616" max="4616" width="13" style="106" customWidth="1"/>
    <col min="4617" max="4618" width="8.140625" style="106" bestFit="1" customWidth="1"/>
    <col min="4619" max="4619" width="10.140625" style="106" bestFit="1" customWidth="1"/>
    <col min="4620" max="4620" width="14.140625" style="106" customWidth="1"/>
    <col min="4621" max="4621" width="15.140625" style="106" bestFit="1" customWidth="1"/>
    <col min="4622" max="4622" width="14" style="106" bestFit="1" customWidth="1"/>
    <col min="4623" max="4859" width="9" style="106"/>
    <col min="4860" max="4860" width="10" style="106" customWidth="1"/>
    <col min="4861" max="4862" width="10.140625" style="106" bestFit="1" customWidth="1"/>
    <col min="4863" max="4863" width="18.140625" style="106" customWidth="1"/>
    <col min="4864" max="4864" width="14.5703125" style="106" customWidth="1"/>
    <col min="4865" max="4865" width="9" style="106"/>
    <col min="4866" max="4866" width="8.5703125" style="106" bestFit="1" customWidth="1"/>
    <col min="4867" max="4867" width="11.5703125" style="106" customWidth="1"/>
    <col min="4868" max="4868" width="15.140625" style="106" customWidth="1"/>
    <col min="4869" max="4869" width="14.5703125" style="106" bestFit="1" customWidth="1"/>
    <col min="4870" max="4870" width="11.140625" style="106" bestFit="1" customWidth="1"/>
    <col min="4871" max="4871" width="10" style="106" bestFit="1" customWidth="1"/>
    <col min="4872" max="4872" width="13" style="106" customWidth="1"/>
    <col min="4873" max="4874" width="8.140625" style="106" bestFit="1" customWidth="1"/>
    <col min="4875" max="4875" width="10.140625" style="106" bestFit="1" customWidth="1"/>
    <col min="4876" max="4876" width="14.140625" style="106" customWidth="1"/>
    <col min="4877" max="4877" width="15.140625" style="106" bestFit="1" customWidth="1"/>
    <col min="4878" max="4878" width="14" style="106" bestFit="1" customWidth="1"/>
    <col min="4879" max="5115" width="9" style="106"/>
    <col min="5116" max="5116" width="10" style="106" customWidth="1"/>
    <col min="5117" max="5118" width="10.140625" style="106" bestFit="1" customWidth="1"/>
    <col min="5119" max="5119" width="18.140625" style="106" customWidth="1"/>
    <col min="5120" max="5120" width="14.5703125" style="106" customWidth="1"/>
    <col min="5121" max="5121" width="9" style="106"/>
    <col min="5122" max="5122" width="8.5703125" style="106" bestFit="1" customWidth="1"/>
    <col min="5123" max="5123" width="11.5703125" style="106" customWidth="1"/>
    <col min="5124" max="5124" width="15.140625" style="106" customWidth="1"/>
    <col min="5125" max="5125" width="14.5703125" style="106" bestFit="1" customWidth="1"/>
    <col min="5126" max="5126" width="11.140625" style="106" bestFit="1" customWidth="1"/>
    <col min="5127" max="5127" width="10" style="106" bestFit="1" customWidth="1"/>
    <col min="5128" max="5128" width="13" style="106" customWidth="1"/>
    <col min="5129" max="5130" width="8.140625" style="106" bestFit="1" customWidth="1"/>
    <col min="5131" max="5131" width="10.140625" style="106" bestFit="1" customWidth="1"/>
    <col min="5132" max="5132" width="14.140625" style="106" customWidth="1"/>
    <col min="5133" max="5133" width="15.140625" style="106" bestFit="1" customWidth="1"/>
    <col min="5134" max="5134" width="14" style="106" bestFit="1" customWidth="1"/>
    <col min="5135" max="5371" width="9" style="106"/>
    <col min="5372" max="5372" width="10" style="106" customWidth="1"/>
    <col min="5373" max="5374" width="10.140625" style="106" bestFit="1" customWidth="1"/>
    <col min="5375" max="5375" width="18.140625" style="106" customWidth="1"/>
    <col min="5376" max="5376" width="14.5703125" style="106" customWidth="1"/>
    <col min="5377" max="5377" width="9" style="106"/>
    <col min="5378" max="5378" width="8.5703125" style="106" bestFit="1" customWidth="1"/>
    <col min="5379" max="5379" width="11.5703125" style="106" customWidth="1"/>
    <col min="5380" max="5380" width="15.140625" style="106" customWidth="1"/>
    <col min="5381" max="5381" width="14.5703125" style="106" bestFit="1" customWidth="1"/>
    <col min="5382" max="5382" width="11.140625" style="106" bestFit="1" customWidth="1"/>
    <col min="5383" max="5383" width="10" style="106" bestFit="1" customWidth="1"/>
    <col min="5384" max="5384" width="13" style="106" customWidth="1"/>
    <col min="5385" max="5386" width="8.140625" style="106" bestFit="1" customWidth="1"/>
    <col min="5387" max="5387" width="10.140625" style="106" bestFit="1" customWidth="1"/>
    <col min="5388" max="5388" width="14.140625" style="106" customWidth="1"/>
    <col min="5389" max="5389" width="15.140625" style="106" bestFit="1" customWidth="1"/>
    <col min="5390" max="5390" width="14" style="106" bestFit="1" customWidth="1"/>
    <col min="5391" max="5627" width="9" style="106"/>
    <col min="5628" max="5628" width="10" style="106" customWidth="1"/>
    <col min="5629" max="5630" width="10.140625" style="106" bestFit="1" customWidth="1"/>
    <col min="5631" max="5631" width="18.140625" style="106" customWidth="1"/>
    <col min="5632" max="5632" width="14.5703125" style="106" customWidth="1"/>
    <col min="5633" max="5633" width="9" style="106"/>
    <col min="5634" max="5634" width="8.5703125" style="106" bestFit="1" customWidth="1"/>
    <col min="5635" max="5635" width="11.5703125" style="106" customWidth="1"/>
    <col min="5636" max="5636" width="15.140625" style="106" customWidth="1"/>
    <col min="5637" max="5637" width="14.5703125" style="106" bestFit="1" customWidth="1"/>
    <col min="5638" max="5638" width="11.140625" style="106" bestFit="1" customWidth="1"/>
    <col min="5639" max="5639" width="10" style="106" bestFit="1" customWidth="1"/>
    <col min="5640" max="5640" width="13" style="106" customWidth="1"/>
    <col min="5641" max="5642" width="8.140625" style="106" bestFit="1" customWidth="1"/>
    <col min="5643" max="5643" width="10.140625" style="106" bestFit="1" customWidth="1"/>
    <col min="5644" max="5644" width="14.140625" style="106" customWidth="1"/>
    <col min="5645" max="5645" width="15.140625" style="106" bestFit="1" customWidth="1"/>
    <col min="5646" max="5646" width="14" style="106" bestFit="1" customWidth="1"/>
    <col min="5647" max="5883" width="9" style="106"/>
    <col min="5884" max="5884" width="10" style="106" customWidth="1"/>
    <col min="5885" max="5886" width="10.140625" style="106" bestFit="1" customWidth="1"/>
    <col min="5887" max="5887" width="18.140625" style="106" customWidth="1"/>
    <col min="5888" max="5888" width="14.5703125" style="106" customWidth="1"/>
    <col min="5889" max="5889" width="9" style="106"/>
    <col min="5890" max="5890" width="8.5703125" style="106" bestFit="1" customWidth="1"/>
    <col min="5891" max="5891" width="11.5703125" style="106" customWidth="1"/>
    <col min="5892" max="5892" width="15.140625" style="106" customWidth="1"/>
    <col min="5893" max="5893" width="14.5703125" style="106" bestFit="1" customWidth="1"/>
    <col min="5894" max="5894" width="11.140625" style="106" bestFit="1" customWidth="1"/>
    <col min="5895" max="5895" width="10" style="106" bestFit="1" customWidth="1"/>
    <col min="5896" max="5896" width="13" style="106" customWidth="1"/>
    <col min="5897" max="5898" width="8.140625" style="106" bestFit="1" customWidth="1"/>
    <col min="5899" max="5899" width="10.140625" style="106" bestFit="1" customWidth="1"/>
    <col min="5900" max="5900" width="14.140625" style="106" customWidth="1"/>
    <col min="5901" max="5901" width="15.140625" style="106" bestFit="1" customWidth="1"/>
    <col min="5902" max="5902" width="14" style="106" bestFit="1" customWidth="1"/>
    <col min="5903" max="6139" width="9" style="106"/>
    <col min="6140" max="6140" width="10" style="106" customWidth="1"/>
    <col min="6141" max="6142" width="10.140625" style="106" bestFit="1" customWidth="1"/>
    <col min="6143" max="6143" width="18.140625" style="106" customWidth="1"/>
    <col min="6144" max="6144" width="14.5703125" style="106" customWidth="1"/>
    <col min="6145" max="6145" width="9" style="106"/>
    <col min="6146" max="6146" width="8.5703125" style="106" bestFit="1" customWidth="1"/>
    <col min="6147" max="6147" width="11.5703125" style="106" customWidth="1"/>
    <col min="6148" max="6148" width="15.140625" style="106" customWidth="1"/>
    <col min="6149" max="6149" width="14.5703125" style="106" bestFit="1" customWidth="1"/>
    <col min="6150" max="6150" width="11.140625" style="106" bestFit="1" customWidth="1"/>
    <col min="6151" max="6151" width="10" style="106" bestFit="1" customWidth="1"/>
    <col min="6152" max="6152" width="13" style="106" customWidth="1"/>
    <col min="6153" max="6154" width="8.140625" style="106" bestFit="1" customWidth="1"/>
    <col min="6155" max="6155" width="10.140625" style="106" bestFit="1" customWidth="1"/>
    <col min="6156" max="6156" width="14.140625" style="106" customWidth="1"/>
    <col min="6157" max="6157" width="15.140625" style="106" bestFit="1" customWidth="1"/>
    <col min="6158" max="6158" width="14" style="106" bestFit="1" customWidth="1"/>
    <col min="6159" max="6395" width="9" style="106"/>
    <col min="6396" max="6396" width="10" style="106" customWidth="1"/>
    <col min="6397" max="6398" width="10.140625" style="106" bestFit="1" customWidth="1"/>
    <col min="6399" max="6399" width="18.140625" style="106" customWidth="1"/>
    <col min="6400" max="6400" width="14.5703125" style="106" customWidth="1"/>
    <col min="6401" max="6401" width="9" style="106"/>
    <col min="6402" max="6402" width="8.5703125" style="106" bestFit="1" customWidth="1"/>
    <col min="6403" max="6403" width="11.5703125" style="106" customWidth="1"/>
    <col min="6404" max="6404" width="15.140625" style="106" customWidth="1"/>
    <col min="6405" max="6405" width="14.5703125" style="106" bestFit="1" customWidth="1"/>
    <col min="6406" max="6406" width="11.140625" style="106" bestFit="1" customWidth="1"/>
    <col min="6407" max="6407" width="10" style="106" bestFit="1" customWidth="1"/>
    <col min="6408" max="6408" width="13" style="106" customWidth="1"/>
    <col min="6409" max="6410" width="8.140625" style="106" bestFit="1" customWidth="1"/>
    <col min="6411" max="6411" width="10.140625" style="106" bestFit="1" customWidth="1"/>
    <col min="6412" max="6412" width="14.140625" style="106" customWidth="1"/>
    <col min="6413" max="6413" width="15.140625" style="106" bestFit="1" customWidth="1"/>
    <col min="6414" max="6414" width="14" style="106" bestFit="1" customWidth="1"/>
    <col min="6415" max="6651" width="9" style="106"/>
    <col min="6652" max="6652" width="10" style="106" customWidth="1"/>
    <col min="6653" max="6654" width="10.140625" style="106" bestFit="1" customWidth="1"/>
    <col min="6655" max="6655" width="18.140625" style="106" customWidth="1"/>
    <col min="6656" max="6656" width="14.5703125" style="106" customWidth="1"/>
    <col min="6657" max="6657" width="9" style="106"/>
    <col min="6658" max="6658" width="8.5703125" style="106" bestFit="1" customWidth="1"/>
    <col min="6659" max="6659" width="11.5703125" style="106" customWidth="1"/>
    <col min="6660" max="6660" width="15.140625" style="106" customWidth="1"/>
    <col min="6661" max="6661" width="14.5703125" style="106" bestFit="1" customWidth="1"/>
    <col min="6662" max="6662" width="11.140625" style="106" bestFit="1" customWidth="1"/>
    <col min="6663" max="6663" width="10" style="106" bestFit="1" customWidth="1"/>
    <col min="6664" max="6664" width="13" style="106" customWidth="1"/>
    <col min="6665" max="6666" width="8.140625" style="106" bestFit="1" customWidth="1"/>
    <col min="6667" max="6667" width="10.140625" style="106" bestFit="1" customWidth="1"/>
    <col min="6668" max="6668" width="14.140625" style="106" customWidth="1"/>
    <col min="6669" max="6669" width="15.140625" style="106" bestFit="1" customWidth="1"/>
    <col min="6670" max="6670" width="14" style="106" bestFit="1" customWidth="1"/>
    <col min="6671" max="6907" width="9" style="106"/>
    <col min="6908" max="6908" width="10" style="106" customWidth="1"/>
    <col min="6909" max="6910" width="10.140625" style="106" bestFit="1" customWidth="1"/>
    <col min="6911" max="6911" width="18.140625" style="106" customWidth="1"/>
    <col min="6912" max="6912" width="14.5703125" style="106" customWidth="1"/>
    <col min="6913" max="6913" width="9" style="106"/>
    <col min="6914" max="6914" width="8.5703125" style="106" bestFit="1" customWidth="1"/>
    <col min="6915" max="6915" width="11.5703125" style="106" customWidth="1"/>
    <col min="6916" max="6916" width="15.140625" style="106" customWidth="1"/>
    <col min="6917" max="6917" width="14.5703125" style="106" bestFit="1" customWidth="1"/>
    <col min="6918" max="6918" width="11.140625" style="106" bestFit="1" customWidth="1"/>
    <col min="6919" max="6919" width="10" style="106" bestFit="1" customWidth="1"/>
    <col min="6920" max="6920" width="13" style="106" customWidth="1"/>
    <col min="6921" max="6922" width="8.140625" style="106" bestFit="1" customWidth="1"/>
    <col min="6923" max="6923" width="10.140625" style="106" bestFit="1" customWidth="1"/>
    <col min="6924" max="6924" width="14.140625" style="106" customWidth="1"/>
    <col min="6925" max="6925" width="15.140625" style="106" bestFit="1" customWidth="1"/>
    <col min="6926" max="6926" width="14" style="106" bestFit="1" customWidth="1"/>
    <col min="6927" max="7163" width="9" style="106"/>
    <col min="7164" max="7164" width="10" style="106" customWidth="1"/>
    <col min="7165" max="7166" width="10.140625" style="106" bestFit="1" customWidth="1"/>
    <col min="7167" max="7167" width="18.140625" style="106" customWidth="1"/>
    <col min="7168" max="7168" width="14.5703125" style="106" customWidth="1"/>
    <col min="7169" max="7169" width="9" style="106"/>
    <col min="7170" max="7170" width="8.5703125" style="106" bestFit="1" customWidth="1"/>
    <col min="7171" max="7171" width="11.5703125" style="106" customWidth="1"/>
    <col min="7172" max="7172" width="15.140625" style="106" customWidth="1"/>
    <col min="7173" max="7173" width="14.5703125" style="106" bestFit="1" customWidth="1"/>
    <col min="7174" max="7174" width="11.140625" style="106" bestFit="1" customWidth="1"/>
    <col min="7175" max="7175" width="10" style="106" bestFit="1" customWidth="1"/>
    <col min="7176" max="7176" width="13" style="106" customWidth="1"/>
    <col min="7177" max="7178" width="8.140625" style="106" bestFit="1" customWidth="1"/>
    <col min="7179" max="7179" width="10.140625" style="106" bestFit="1" customWidth="1"/>
    <col min="7180" max="7180" width="14.140625" style="106" customWidth="1"/>
    <col min="7181" max="7181" width="15.140625" style="106" bestFit="1" customWidth="1"/>
    <col min="7182" max="7182" width="14" style="106" bestFit="1" customWidth="1"/>
    <col min="7183" max="7419" width="9" style="106"/>
    <col min="7420" max="7420" width="10" style="106" customWidth="1"/>
    <col min="7421" max="7422" width="10.140625" style="106" bestFit="1" customWidth="1"/>
    <col min="7423" max="7423" width="18.140625" style="106" customWidth="1"/>
    <col min="7424" max="7424" width="14.5703125" style="106" customWidth="1"/>
    <col min="7425" max="7425" width="9" style="106"/>
    <col min="7426" max="7426" width="8.5703125" style="106" bestFit="1" customWidth="1"/>
    <col min="7427" max="7427" width="11.5703125" style="106" customWidth="1"/>
    <col min="7428" max="7428" width="15.140625" style="106" customWidth="1"/>
    <col min="7429" max="7429" width="14.5703125" style="106" bestFit="1" customWidth="1"/>
    <col min="7430" max="7430" width="11.140625" style="106" bestFit="1" customWidth="1"/>
    <col min="7431" max="7431" width="10" style="106" bestFit="1" customWidth="1"/>
    <col min="7432" max="7432" width="13" style="106" customWidth="1"/>
    <col min="7433" max="7434" width="8.140625" style="106" bestFit="1" customWidth="1"/>
    <col min="7435" max="7435" width="10.140625" style="106" bestFit="1" customWidth="1"/>
    <col min="7436" max="7436" width="14.140625" style="106" customWidth="1"/>
    <col min="7437" max="7437" width="15.140625" style="106" bestFit="1" customWidth="1"/>
    <col min="7438" max="7438" width="14" style="106" bestFit="1" customWidth="1"/>
    <col min="7439" max="7675" width="9" style="106"/>
    <col min="7676" max="7676" width="10" style="106" customWidth="1"/>
    <col min="7677" max="7678" width="10.140625" style="106" bestFit="1" customWidth="1"/>
    <col min="7679" max="7679" width="18.140625" style="106" customWidth="1"/>
    <col min="7680" max="7680" width="14.5703125" style="106" customWidth="1"/>
    <col min="7681" max="7681" width="9" style="106"/>
    <col min="7682" max="7682" width="8.5703125" style="106" bestFit="1" customWidth="1"/>
    <col min="7683" max="7683" width="11.5703125" style="106" customWidth="1"/>
    <col min="7684" max="7684" width="15.140625" style="106" customWidth="1"/>
    <col min="7685" max="7685" width="14.5703125" style="106" bestFit="1" customWidth="1"/>
    <col min="7686" max="7686" width="11.140625" style="106" bestFit="1" customWidth="1"/>
    <col min="7687" max="7687" width="10" style="106" bestFit="1" customWidth="1"/>
    <col min="7688" max="7688" width="13" style="106" customWidth="1"/>
    <col min="7689" max="7690" width="8.140625" style="106" bestFit="1" customWidth="1"/>
    <col min="7691" max="7691" width="10.140625" style="106" bestFit="1" customWidth="1"/>
    <col min="7692" max="7692" width="14.140625" style="106" customWidth="1"/>
    <col min="7693" max="7693" width="15.140625" style="106" bestFit="1" customWidth="1"/>
    <col min="7694" max="7694" width="14" style="106" bestFit="1" customWidth="1"/>
    <col min="7695" max="7931" width="9" style="106"/>
    <col min="7932" max="7932" width="10" style="106" customWidth="1"/>
    <col min="7933" max="7934" width="10.140625" style="106" bestFit="1" customWidth="1"/>
    <col min="7935" max="7935" width="18.140625" style="106" customWidth="1"/>
    <col min="7936" max="7936" width="14.5703125" style="106" customWidth="1"/>
    <col min="7937" max="7937" width="9" style="106"/>
    <col min="7938" max="7938" width="8.5703125" style="106" bestFit="1" customWidth="1"/>
    <col min="7939" max="7939" width="11.5703125" style="106" customWidth="1"/>
    <col min="7940" max="7940" width="15.140625" style="106" customWidth="1"/>
    <col min="7941" max="7941" width="14.5703125" style="106" bestFit="1" customWidth="1"/>
    <col min="7942" max="7942" width="11.140625" style="106" bestFit="1" customWidth="1"/>
    <col min="7943" max="7943" width="10" style="106" bestFit="1" customWidth="1"/>
    <col min="7944" max="7944" width="13" style="106" customWidth="1"/>
    <col min="7945" max="7946" width="8.140625" style="106" bestFit="1" customWidth="1"/>
    <col min="7947" max="7947" width="10.140625" style="106" bestFit="1" customWidth="1"/>
    <col min="7948" max="7948" width="14.140625" style="106" customWidth="1"/>
    <col min="7949" max="7949" width="15.140625" style="106" bestFit="1" customWidth="1"/>
    <col min="7950" max="7950" width="14" style="106" bestFit="1" customWidth="1"/>
    <col min="7951" max="8187" width="9" style="106"/>
    <col min="8188" max="8188" width="10" style="106" customWidth="1"/>
    <col min="8189" max="8190" width="10.140625" style="106" bestFit="1" customWidth="1"/>
    <col min="8191" max="8191" width="18.140625" style="106" customWidth="1"/>
    <col min="8192" max="8192" width="14.5703125" style="106" customWidth="1"/>
    <col min="8193" max="8193" width="9" style="106"/>
    <col min="8194" max="8194" width="8.5703125" style="106" bestFit="1" customWidth="1"/>
    <col min="8195" max="8195" width="11.5703125" style="106" customWidth="1"/>
    <col min="8196" max="8196" width="15.140625" style="106" customWidth="1"/>
    <col min="8197" max="8197" width="14.5703125" style="106" bestFit="1" customWidth="1"/>
    <col min="8198" max="8198" width="11.140625" style="106" bestFit="1" customWidth="1"/>
    <col min="8199" max="8199" width="10" style="106" bestFit="1" customWidth="1"/>
    <col min="8200" max="8200" width="13" style="106" customWidth="1"/>
    <col min="8201" max="8202" width="8.140625" style="106" bestFit="1" customWidth="1"/>
    <col min="8203" max="8203" width="10.140625" style="106" bestFit="1" customWidth="1"/>
    <col min="8204" max="8204" width="14.140625" style="106" customWidth="1"/>
    <col min="8205" max="8205" width="15.140625" style="106" bestFit="1" customWidth="1"/>
    <col min="8206" max="8206" width="14" style="106" bestFit="1" customWidth="1"/>
    <col min="8207" max="8443" width="9" style="106"/>
    <col min="8444" max="8444" width="10" style="106" customWidth="1"/>
    <col min="8445" max="8446" width="10.140625" style="106" bestFit="1" customWidth="1"/>
    <col min="8447" max="8447" width="18.140625" style="106" customWidth="1"/>
    <col min="8448" max="8448" width="14.5703125" style="106" customWidth="1"/>
    <col min="8449" max="8449" width="9" style="106"/>
    <col min="8450" max="8450" width="8.5703125" style="106" bestFit="1" customWidth="1"/>
    <col min="8451" max="8451" width="11.5703125" style="106" customWidth="1"/>
    <col min="8452" max="8452" width="15.140625" style="106" customWidth="1"/>
    <col min="8453" max="8453" width="14.5703125" style="106" bestFit="1" customWidth="1"/>
    <col min="8454" max="8454" width="11.140625" style="106" bestFit="1" customWidth="1"/>
    <col min="8455" max="8455" width="10" style="106" bestFit="1" customWidth="1"/>
    <col min="8456" max="8456" width="13" style="106" customWidth="1"/>
    <col min="8457" max="8458" width="8.140625" style="106" bestFit="1" customWidth="1"/>
    <col min="8459" max="8459" width="10.140625" style="106" bestFit="1" customWidth="1"/>
    <col min="8460" max="8460" width="14.140625" style="106" customWidth="1"/>
    <col min="8461" max="8461" width="15.140625" style="106" bestFit="1" customWidth="1"/>
    <col min="8462" max="8462" width="14" style="106" bestFit="1" customWidth="1"/>
    <col min="8463" max="8699" width="9" style="106"/>
    <col min="8700" max="8700" width="10" style="106" customWidth="1"/>
    <col min="8701" max="8702" width="10.140625" style="106" bestFit="1" customWidth="1"/>
    <col min="8703" max="8703" width="18.140625" style="106" customWidth="1"/>
    <col min="8704" max="8704" width="14.5703125" style="106" customWidth="1"/>
    <col min="8705" max="8705" width="9" style="106"/>
    <col min="8706" max="8706" width="8.5703125" style="106" bestFit="1" customWidth="1"/>
    <col min="8707" max="8707" width="11.5703125" style="106" customWidth="1"/>
    <col min="8708" max="8708" width="15.140625" style="106" customWidth="1"/>
    <col min="8709" max="8709" width="14.5703125" style="106" bestFit="1" customWidth="1"/>
    <col min="8710" max="8710" width="11.140625" style="106" bestFit="1" customWidth="1"/>
    <col min="8711" max="8711" width="10" style="106" bestFit="1" customWidth="1"/>
    <col min="8712" max="8712" width="13" style="106" customWidth="1"/>
    <col min="8713" max="8714" width="8.140625" style="106" bestFit="1" customWidth="1"/>
    <col min="8715" max="8715" width="10.140625" style="106" bestFit="1" customWidth="1"/>
    <col min="8716" max="8716" width="14.140625" style="106" customWidth="1"/>
    <col min="8717" max="8717" width="15.140625" style="106" bestFit="1" customWidth="1"/>
    <col min="8718" max="8718" width="14" style="106" bestFit="1" customWidth="1"/>
    <col min="8719" max="8955" width="9" style="106"/>
    <col min="8956" max="8956" width="10" style="106" customWidth="1"/>
    <col min="8957" max="8958" width="10.140625" style="106" bestFit="1" customWidth="1"/>
    <col min="8959" max="8959" width="18.140625" style="106" customWidth="1"/>
    <col min="8960" max="8960" width="14.5703125" style="106" customWidth="1"/>
    <col min="8961" max="8961" width="9" style="106"/>
    <col min="8962" max="8962" width="8.5703125" style="106" bestFit="1" customWidth="1"/>
    <col min="8963" max="8963" width="11.5703125" style="106" customWidth="1"/>
    <col min="8964" max="8964" width="15.140625" style="106" customWidth="1"/>
    <col min="8965" max="8965" width="14.5703125" style="106" bestFit="1" customWidth="1"/>
    <col min="8966" max="8966" width="11.140625" style="106" bestFit="1" customWidth="1"/>
    <col min="8967" max="8967" width="10" style="106" bestFit="1" customWidth="1"/>
    <col min="8968" max="8968" width="13" style="106" customWidth="1"/>
    <col min="8969" max="8970" width="8.140625" style="106" bestFit="1" customWidth="1"/>
    <col min="8971" max="8971" width="10.140625" style="106" bestFit="1" customWidth="1"/>
    <col min="8972" max="8972" width="14.140625" style="106" customWidth="1"/>
    <col min="8973" max="8973" width="15.140625" style="106" bestFit="1" customWidth="1"/>
    <col min="8974" max="8974" width="14" style="106" bestFit="1" customWidth="1"/>
    <col min="8975" max="9211" width="9" style="106"/>
    <col min="9212" max="9212" width="10" style="106" customWidth="1"/>
    <col min="9213" max="9214" width="10.140625" style="106" bestFit="1" customWidth="1"/>
    <col min="9215" max="9215" width="18.140625" style="106" customWidth="1"/>
    <col min="9216" max="9216" width="14.5703125" style="106" customWidth="1"/>
    <col min="9217" max="9217" width="9" style="106"/>
    <col min="9218" max="9218" width="8.5703125" style="106" bestFit="1" customWidth="1"/>
    <col min="9219" max="9219" width="11.5703125" style="106" customWidth="1"/>
    <col min="9220" max="9220" width="15.140625" style="106" customWidth="1"/>
    <col min="9221" max="9221" width="14.5703125" style="106" bestFit="1" customWidth="1"/>
    <col min="9222" max="9222" width="11.140625" style="106" bestFit="1" customWidth="1"/>
    <col min="9223" max="9223" width="10" style="106" bestFit="1" customWidth="1"/>
    <col min="9224" max="9224" width="13" style="106" customWidth="1"/>
    <col min="9225" max="9226" width="8.140625" style="106" bestFit="1" customWidth="1"/>
    <col min="9227" max="9227" width="10.140625" style="106" bestFit="1" customWidth="1"/>
    <col min="9228" max="9228" width="14.140625" style="106" customWidth="1"/>
    <col min="9229" max="9229" width="15.140625" style="106" bestFit="1" customWidth="1"/>
    <col min="9230" max="9230" width="14" style="106" bestFit="1" customWidth="1"/>
    <col min="9231" max="9467" width="9" style="106"/>
    <col min="9468" max="9468" width="10" style="106" customWidth="1"/>
    <col min="9469" max="9470" width="10.140625" style="106" bestFit="1" customWidth="1"/>
    <col min="9471" max="9471" width="18.140625" style="106" customWidth="1"/>
    <col min="9472" max="9472" width="14.5703125" style="106" customWidth="1"/>
    <col min="9473" max="9473" width="9" style="106"/>
    <col min="9474" max="9474" width="8.5703125" style="106" bestFit="1" customWidth="1"/>
    <col min="9475" max="9475" width="11.5703125" style="106" customWidth="1"/>
    <col min="9476" max="9476" width="15.140625" style="106" customWidth="1"/>
    <col min="9477" max="9477" width="14.5703125" style="106" bestFit="1" customWidth="1"/>
    <col min="9478" max="9478" width="11.140625" style="106" bestFit="1" customWidth="1"/>
    <col min="9479" max="9479" width="10" style="106" bestFit="1" customWidth="1"/>
    <col min="9480" max="9480" width="13" style="106" customWidth="1"/>
    <col min="9481" max="9482" width="8.140625" style="106" bestFit="1" customWidth="1"/>
    <col min="9483" max="9483" width="10.140625" style="106" bestFit="1" customWidth="1"/>
    <col min="9484" max="9484" width="14.140625" style="106" customWidth="1"/>
    <col min="9485" max="9485" width="15.140625" style="106" bestFit="1" customWidth="1"/>
    <col min="9486" max="9486" width="14" style="106" bestFit="1" customWidth="1"/>
    <col min="9487" max="9723" width="9" style="106"/>
    <col min="9724" max="9724" width="10" style="106" customWidth="1"/>
    <col min="9725" max="9726" width="10.140625" style="106" bestFit="1" customWidth="1"/>
    <col min="9727" max="9727" width="18.140625" style="106" customWidth="1"/>
    <col min="9728" max="9728" width="14.5703125" style="106" customWidth="1"/>
    <col min="9729" max="9729" width="9" style="106"/>
    <col min="9730" max="9730" width="8.5703125" style="106" bestFit="1" customWidth="1"/>
    <col min="9731" max="9731" width="11.5703125" style="106" customWidth="1"/>
    <col min="9732" max="9732" width="15.140625" style="106" customWidth="1"/>
    <col min="9733" max="9733" width="14.5703125" style="106" bestFit="1" customWidth="1"/>
    <col min="9734" max="9734" width="11.140625" style="106" bestFit="1" customWidth="1"/>
    <col min="9735" max="9735" width="10" style="106" bestFit="1" customWidth="1"/>
    <col min="9736" max="9736" width="13" style="106" customWidth="1"/>
    <col min="9737" max="9738" width="8.140625" style="106" bestFit="1" customWidth="1"/>
    <col min="9739" max="9739" width="10.140625" style="106" bestFit="1" customWidth="1"/>
    <col min="9740" max="9740" width="14.140625" style="106" customWidth="1"/>
    <col min="9741" max="9741" width="15.140625" style="106" bestFit="1" customWidth="1"/>
    <col min="9742" max="9742" width="14" style="106" bestFit="1" customWidth="1"/>
    <col min="9743" max="9979" width="9" style="106"/>
    <col min="9980" max="9980" width="10" style="106" customWidth="1"/>
    <col min="9981" max="9982" width="10.140625" style="106" bestFit="1" customWidth="1"/>
    <col min="9983" max="9983" width="18.140625" style="106" customWidth="1"/>
    <col min="9984" max="9984" width="14.5703125" style="106" customWidth="1"/>
    <col min="9985" max="9985" width="9" style="106"/>
    <col min="9986" max="9986" width="8.5703125" style="106" bestFit="1" customWidth="1"/>
    <col min="9987" max="9987" width="11.5703125" style="106" customWidth="1"/>
    <col min="9988" max="9988" width="15.140625" style="106" customWidth="1"/>
    <col min="9989" max="9989" width="14.5703125" style="106" bestFit="1" customWidth="1"/>
    <col min="9990" max="9990" width="11.140625" style="106" bestFit="1" customWidth="1"/>
    <col min="9991" max="9991" width="10" style="106" bestFit="1" customWidth="1"/>
    <col min="9992" max="9992" width="13" style="106" customWidth="1"/>
    <col min="9993" max="9994" width="8.140625" style="106" bestFit="1" customWidth="1"/>
    <col min="9995" max="9995" width="10.140625" style="106" bestFit="1" customWidth="1"/>
    <col min="9996" max="9996" width="14.140625" style="106" customWidth="1"/>
    <col min="9997" max="9997" width="15.140625" style="106" bestFit="1" customWidth="1"/>
    <col min="9998" max="9998" width="14" style="106" bestFit="1" customWidth="1"/>
    <col min="9999" max="10235" width="9" style="106"/>
    <col min="10236" max="10236" width="10" style="106" customWidth="1"/>
    <col min="10237" max="10238" width="10.140625" style="106" bestFit="1" customWidth="1"/>
    <col min="10239" max="10239" width="18.140625" style="106" customWidth="1"/>
    <col min="10240" max="10240" width="14.5703125" style="106" customWidth="1"/>
    <col min="10241" max="10241" width="9" style="106"/>
    <col min="10242" max="10242" width="8.5703125" style="106" bestFit="1" customWidth="1"/>
    <col min="10243" max="10243" width="11.5703125" style="106" customWidth="1"/>
    <col min="10244" max="10244" width="15.140625" style="106" customWidth="1"/>
    <col min="10245" max="10245" width="14.5703125" style="106" bestFit="1" customWidth="1"/>
    <col min="10246" max="10246" width="11.140625" style="106" bestFit="1" customWidth="1"/>
    <col min="10247" max="10247" width="10" style="106" bestFit="1" customWidth="1"/>
    <col min="10248" max="10248" width="13" style="106" customWidth="1"/>
    <col min="10249" max="10250" width="8.140625" style="106" bestFit="1" customWidth="1"/>
    <col min="10251" max="10251" width="10.140625" style="106" bestFit="1" customWidth="1"/>
    <col min="10252" max="10252" width="14.140625" style="106" customWidth="1"/>
    <col min="10253" max="10253" width="15.140625" style="106" bestFit="1" customWidth="1"/>
    <col min="10254" max="10254" width="14" style="106" bestFit="1" customWidth="1"/>
    <col min="10255" max="10491" width="9" style="106"/>
    <col min="10492" max="10492" width="10" style="106" customWidth="1"/>
    <col min="10493" max="10494" width="10.140625" style="106" bestFit="1" customWidth="1"/>
    <col min="10495" max="10495" width="18.140625" style="106" customWidth="1"/>
    <col min="10496" max="10496" width="14.5703125" style="106" customWidth="1"/>
    <col min="10497" max="10497" width="9" style="106"/>
    <col min="10498" max="10498" width="8.5703125" style="106" bestFit="1" customWidth="1"/>
    <col min="10499" max="10499" width="11.5703125" style="106" customWidth="1"/>
    <col min="10500" max="10500" width="15.140625" style="106" customWidth="1"/>
    <col min="10501" max="10501" width="14.5703125" style="106" bestFit="1" customWidth="1"/>
    <col min="10502" max="10502" width="11.140625" style="106" bestFit="1" customWidth="1"/>
    <col min="10503" max="10503" width="10" style="106" bestFit="1" customWidth="1"/>
    <col min="10504" max="10504" width="13" style="106" customWidth="1"/>
    <col min="10505" max="10506" width="8.140625" style="106" bestFit="1" customWidth="1"/>
    <col min="10507" max="10507" width="10.140625" style="106" bestFit="1" customWidth="1"/>
    <col min="10508" max="10508" width="14.140625" style="106" customWidth="1"/>
    <col min="10509" max="10509" width="15.140625" style="106" bestFit="1" customWidth="1"/>
    <col min="10510" max="10510" width="14" style="106" bestFit="1" customWidth="1"/>
    <col min="10511" max="10747" width="9" style="106"/>
    <col min="10748" max="10748" width="10" style="106" customWidth="1"/>
    <col min="10749" max="10750" width="10.140625" style="106" bestFit="1" customWidth="1"/>
    <col min="10751" max="10751" width="18.140625" style="106" customWidth="1"/>
    <col min="10752" max="10752" width="14.5703125" style="106" customWidth="1"/>
    <col min="10753" max="10753" width="9" style="106"/>
    <col min="10754" max="10754" width="8.5703125" style="106" bestFit="1" customWidth="1"/>
    <col min="10755" max="10755" width="11.5703125" style="106" customWidth="1"/>
    <col min="10756" max="10756" width="15.140625" style="106" customWidth="1"/>
    <col min="10757" max="10757" width="14.5703125" style="106" bestFit="1" customWidth="1"/>
    <col min="10758" max="10758" width="11.140625" style="106" bestFit="1" customWidth="1"/>
    <col min="10759" max="10759" width="10" style="106" bestFit="1" customWidth="1"/>
    <col min="10760" max="10760" width="13" style="106" customWidth="1"/>
    <col min="10761" max="10762" width="8.140625" style="106" bestFit="1" customWidth="1"/>
    <col min="10763" max="10763" width="10.140625" style="106" bestFit="1" customWidth="1"/>
    <col min="10764" max="10764" width="14.140625" style="106" customWidth="1"/>
    <col min="10765" max="10765" width="15.140625" style="106" bestFit="1" customWidth="1"/>
    <col min="10766" max="10766" width="14" style="106" bestFit="1" customWidth="1"/>
    <col min="10767" max="11003" width="9" style="106"/>
    <col min="11004" max="11004" width="10" style="106" customWidth="1"/>
    <col min="11005" max="11006" width="10.140625" style="106" bestFit="1" customWidth="1"/>
    <col min="11007" max="11007" width="18.140625" style="106" customWidth="1"/>
    <col min="11008" max="11008" width="14.5703125" style="106" customWidth="1"/>
    <col min="11009" max="11009" width="9" style="106"/>
    <col min="11010" max="11010" width="8.5703125" style="106" bestFit="1" customWidth="1"/>
    <col min="11011" max="11011" width="11.5703125" style="106" customWidth="1"/>
    <col min="11012" max="11012" width="15.140625" style="106" customWidth="1"/>
    <col min="11013" max="11013" width="14.5703125" style="106" bestFit="1" customWidth="1"/>
    <col min="11014" max="11014" width="11.140625" style="106" bestFit="1" customWidth="1"/>
    <col min="11015" max="11015" width="10" style="106" bestFit="1" customWidth="1"/>
    <col min="11016" max="11016" width="13" style="106" customWidth="1"/>
    <col min="11017" max="11018" width="8.140625" style="106" bestFit="1" customWidth="1"/>
    <col min="11019" max="11019" width="10.140625" style="106" bestFit="1" customWidth="1"/>
    <col min="11020" max="11020" width="14.140625" style="106" customWidth="1"/>
    <col min="11021" max="11021" width="15.140625" style="106" bestFit="1" customWidth="1"/>
    <col min="11022" max="11022" width="14" style="106" bestFit="1" customWidth="1"/>
    <col min="11023" max="11259" width="9" style="106"/>
    <col min="11260" max="11260" width="10" style="106" customWidth="1"/>
    <col min="11261" max="11262" width="10.140625" style="106" bestFit="1" customWidth="1"/>
    <col min="11263" max="11263" width="18.140625" style="106" customWidth="1"/>
    <col min="11264" max="11264" width="14.5703125" style="106" customWidth="1"/>
    <col min="11265" max="11265" width="9" style="106"/>
    <col min="11266" max="11266" width="8.5703125" style="106" bestFit="1" customWidth="1"/>
    <col min="11267" max="11267" width="11.5703125" style="106" customWidth="1"/>
    <col min="11268" max="11268" width="15.140625" style="106" customWidth="1"/>
    <col min="11269" max="11269" width="14.5703125" style="106" bestFit="1" customWidth="1"/>
    <col min="11270" max="11270" width="11.140625" style="106" bestFit="1" customWidth="1"/>
    <col min="11271" max="11271" width="10" style="106" bestFit="1" customWidth="1"/>
    <col min="11272" max="11272" width="13" style="106" customWidth="1"/>
    <col min="11273" max="11274" width="8.140625" style="106" bestFit="1" customWidth="1"/>
    <col min="11275" max="11275" width="10.140625" style="106" bestFit="1" customWidth="1"/>
    <col min="11276" max="11276" width="14.140625" style="106" customWidth="1"/>
    <col min="11277" max="11277" width="15.140625" style="106" bestFit="1" customWidth="1"/>
    <col min="11278" max="11278" width="14" style="106" bestFit="1" customWidth="1"/>
    <col min="11279" max="11515" width="9" style="106"/>
    <col min="11516" max="11516" width="10" style="106" customWidth="1"/>
    <col min="11517" max="11518" width="10.140625" style="106" bestFit="1" customWidth="1"/>
    <col min="11519" max="11519" width="18.140625" style="106" customWidth="1"/>
    <col min="11520" max="11520" width="14.5703125" style="106" customWidth="1"/>
    <col min="11521" max="11521" width="9" style="106"/>
    <col min="11522" max="11522" width="8.5703125" style="106" bestFit="1" customWidth="1"/>
    <col min="11523" max="11523" width="11.5703125" style="106" customWidth="1"/>
    <col min="11524" max="11524" width="15.140625" style="106" customWidth="1"/>
    <col min="11525" max="11525" width="14.5703125" style="106" bestFit="1" customWidth="1"/>
    <col min="11526" max="11526" width="11.140625" style="106" bestFit="1" customWidth="1"/>
    <col min="11527" max="11527" width="10" style="106" bestFit="1" customWidth="1"/>
    <col min="11528" max="11528" width="13" style="106" customWidth="1"/>
    <col min="11529" max="11530" width="8.140625" style="106" bestFit="1" customWidth="1"/>
    <col min="11531" max="11531" width="10.140625" style="106" bestFit="1" customWidth="1"/>
    <col min="11532" max="11532" width="14.140625" style="106" customWidth="1"/>
    <col min="11533" max="11533" width="15.140625" style="106" bestFit="1" customWidth="1"/>
    <col min="11534" max="11534" width="14" style="106" bestFit="1" customWidth="1"/>
    <col min="11535" max="11771" width="9" style="106"/>
    <col min="11772" max="11772" width="10" style="106" customWidth="1"/>
    <col min="11773" max="11774" width="10.140625" style="106" bestFit="1" customWidth="1"/>
    <col min="11775" max="11775" width="18.140625" style="106" customWidth="1"/>
    <col min="11776" max="11776" width="14.5703125" style="106" customWidth="1"/>
    <col min="11777" max="11777" width="9" style="106"/>
    <col min="11778" max="11778" width="8.5703125" style="106" bestFit="1" customWidth="1"/>
    <col min="11779" max="11779" width="11.5703125" style="106" customWidth="1"/>
    <col min="11780" max="11780" width="15.140625" style="106" customWidth="1"/>
    <col min="11781" max="11781" width="14.5703125" style="106" bestFit="1" customWidth="1"/>
    <col min="11782" max="11782" width="11.140625" style="106" bestFit="1" customWidth="1"/>
    <col min="11783" max="11783" width="10" style="106" bestFit="1" customWidth="1"/>
    <col min="11784" max="11784" width="13" style="106" customWidth="1"/>
    <col min="11785" max="11786" width="8.140625" style="106" bestFit="1" customWidth="1"/>
    <col min="11787" max="11787" width="10.140625" style="106" bestFit="1" customWidth="1"/>
    <col min="11788" max="11788" width="14.140625" style="106" customWidth="1"/>
    <col min="11789" max="11789" width="15.140625" style="106" bestFit="1" customWidth="1"/>
    <col min="11790" max="11790" width="14" style="106" bestFit="1" customWidth="1"/>
    <col min="11791" max="12027" width="9" style="106"/>
    <col min="12028" max="12028" width="10" style="106" customWidth="1"/>
    <col min="12029" max="12030" width="10.140625" style="106" bestFit="1" customWidth="1"/>
    <col min="12031" max="12031" width="18.140625" style="106" customWidth="1"/>
    <col min="12032" max="12032" width="14.5703125" style="106" customWidth="1"/>
    <col min="12033" max="12033" width="9" style="106"/>
    <col min="12034" max="12034" width="8.5703125" style="106" bestFit="1" customWidth="1"/>
    <col min="12035" max="12035" width="11.5703125" style="106" customWidth="1"/>
    <col min="12036" max="12036" width="15.140625" style="106" customWidth="1"/>
    <col min="12037" max="12037" width="14.5703125" style="106" bestFit="1" customWidth="1"/>
    <col min="12038" max="12038" width="11.140625" style="106" bestFit="1" customWidth="1"/>
    <col min="12039" max="12039" width="10" style="106" bestFit="1" customWidth="1"/>
    <col min="12040" max="12040" width="13" style="106" customWidth="1"/>
    <col min="12041" max="12042" width="8.140625" style="106" bestFit="1" customWidth="1"/>
    <col min="12043" max="12043" width="10.140625" style="106" bestFit="1" customWidth="1"/>
    <col min="12044" max="12044" width="14.140625" style="106" customWidth="1"/>
    <col min="12045" max="12045" width="15.140625" style="106" bestFit="1" customWidth="1"/>
    <col min="12046" max="12046" width="14" style="106" bestFit="1" customWidth="1"/>
    <col min="12047" max="12283" width="9" style="106"/>
    <col min="12284" max="12284" width="10" style="106" customWidth="1"/>
    <col min="12285" max="12286" width="10.140625" style="106" bestFit="1" customWidth="1"/>
    <col min="12287" max="12287" width="18.140625" style="106" customWidth="1"/>
    <col min="12288" max="12288" width="14.5703125" style="106" customWidth="1"/>
    <col min="12289" max="12289" width="9" style="106"/>
    <col min="12290" max="12290" width="8.5703125" style="106" bestFit="1" customWidth="1"/>
    <col min="12291" max="12291" width="11.5703125" style="106" customWidth="1"/>
    <col min="12292" max="12292" width="15.140625" style="106" customWidth="1"/>
    <col min="12293" max="12293" width="14.5703125" style="106" bestFit="1" customWidth="1"/>
    <col min="12294" max="12294" width="11.140625" style="106" bestFit="1" customWidth="1"/>
    <col min="12295" max="12295" width="10" style="106" bestFit="1" customWidth="1"/>
    <col min="12296" max="12296" width="13" style="106" customWidth="1"/>
    <col min="12297" max="12298" width="8.140625" style="106" bestFit="1" customWidth="1"/>
    <col min="12299" max="12299" width="10.140625" style="106" bestFit="1" customWidth="1"/>
    <col min="12300" max="12300" width="14.140625" style="106" customWidth="1"/>
    <col min="12301" max="12301" width="15.140625" style="106" bestFit="1" customWidth="1"/>
    <col min="12302" max="12302" width="14" style="106" bestFit="1" customWidth="1"/>
    <col min="12303" max="12539" width="9" style="106"/>
    <col min="12540" max="12540" width="10" style="106" customWidth="1"/>
    <col min="12541" max="12542" width="10.140625" style="106" bestFit="1" customWidth="1"/>
    <col min="12543" max="12543" width="18.140625" style="106" customWidth="1"/>
    <col min="12544" max="12544" width="14.5703125" style="106" customWidth="1"/>
    <col min="12545" max="12545" width="9" style="106"/>
    <col min="12546" max="12546" width="8.5703125" style="106" bestFit="1" customWidth="1"/>
    <col min="12547" max="12547" width="11.5703125" style="106" customWidth="1"/>
    <col min="12548" max="12548" width="15.140625" style="106" customWidth="1"/>
    <col min="12549" max="12549" width="14.5703125" style="106" bestFit="1" customWidth="1"/>
    <col min="12550" max="12550" width="11.140625" style="106" bestFit="1" customWidth="1"/>
    <col min="12551" max="12551" width="10" style="106" bestFit="1" customWidth="1"/>
    <col min="12552" max="12552" width="13" style="106" customWidth="1"/>
    <col min="12553" max="12554" width="8.140625" style="106" bestFit="1" customWidth="1"/>
    <col min="12555" max="12555" width="10.140625" style="106" bestFit="1" customWidth="1"/>
    <col min="12556" max="12556" width="14.140625" style="106" customWidth="1"/>
    <col min="12557" max="12557" width="15.140625" style="106" bestFit="1" customWidth="1"/>
    <col min="12558" max="12558" width="14" style="106" bestFit="1" customWidth="1"/>
    <col min="12559" max="12795" width="9" style="106"/>
    <col min="12796" max="12796" width="10" style="106" customWidth="1"/>
    <col min="12797" max="12798" width="10.140625" style="106" bestFit="1" customWidth="1"/>
    <col min="12799" max="12799" width="18.140625" style="106" customWidth="1"/>
    <col min="12800" max="12800" width="14.5703125" style="106" customWidth="1"/>
    <col min="12801" max="12801" width="9" style="106"/>
    <col min="12802" max="12802" width="8.5703125" style="106" bestFit="1" customWidth="1"/>
    <col min="12803" max="12803" width="11.5703125" style="106" customWidth="1"/>
    <col min="12804" max="12804" width="15.140625" style="106" customWidth="1"/>
    <col min="12805" max="12805" width="14.5703125" style="106" bestFit="1" customWidth="1"/>
    <col min="12806" max="12806" width="11.140625" style="106" bestFit="1" customWidth="1"/>
    <col min="12807" max="12807" width="10" style="106" bestFit="1" customWidth="1"/>
    <col min="12808" max="12808" width="13" style="106" customWidth="1"/>
    <col min="12809" max="12810" width="8.140625" style="106" bestFit="1" customWidth="1"/>
    <col min="12811" max="12811" width="10.140625" style="106" bestFit="1" customWidth="1"/>
    <col min="12812" max="12812" width="14.140625" style="106" customWidth="1"/>
    <col min="12813" max="12813" width="15.140625" style="106" bestFit="1" customWidth="1"/>
    <col min="12814" max="12814" width="14" style="106" bestFit="1" customWidth="1"/>
    <col min="12815" max="13051" width="9" style="106"/>
    <col min="13052" max="13052" width="10" style="106" customWidth="1"/>
    <col min="13053" max="13054" width="10.140625" style="106" bestFit="1" customWidth="1"/>
    <col min="13055" max="13055" width="18.140625" style="106" customWidth="1"/>
    <col min="13056" max="13056" width="14.5703125" style="106" customWidth="1"/>
    <col min="13057" max="13057" width="9" style="106"/>
    <col min="13058" max="13058" width="8.5703125" style="106" bestFit="1" customWidth="1"/>
    <col min="13059" max="13059" width="11.5703125" style="106" customWidth="1"/>
    <col min="13060" max="13060" width="15.140625" style="106" customWidth="1"/>
    <col min="13061" max="13061" width="14.5703125" style="106" bestFit="1" customWidth="1"/>
    <col min="13062" max="13062" width="11.140625" style="106" bestFit="1" customWidth="1"/>
    <col min="13063" max="13063" width="10" style="106" bestFit="1" customWidth="1"/>
    <col min="13064" max="13064" width="13" style="106" customWidth="1"/>
    <col min="13065" max="13066" width="8.140625" style="106" bestFit="1" customWidth="1"/>
    <col min="13067" max="13067" width="10.140625" style="106" bestFit="1" customWidth="1"/>
    <col min="13068" max="13068" width="14.140625" style="106" customWidth="1"/>
    <col min="13069" max="13069" width="15.140625" style="106" bestFit="1" customWidth="1"/>
    <col min="13070" max="13070" width="14" style="106" bestFit="1" customWidth="1"/>
    <col min="13071" max="13307" width="9" style="106"/>
    <col min="13308" max="13308" width="10" style="106" customWidth="1"/>
    <col min="13309" max="13310" width="10.140625" style="106" bestFit="1" customWidth="1"/>
    <col min="13311" max="13311" width="18.140625" style="106" customWidth="1"/>
    <col min="13312" max="13312" width="14.5703125" style="106" customWidth="1"/>
    <col min="13313" max="13313" width="9" style="106"/>
    <col min="13314" max="13314" width="8.5703125" style="106" bestFit="1" customWidth="1"/>
    <col min="13315" max="13315" width="11.5703125" style="106" customWidth="1"/>
    <col min="13316" max="13316" width="15.140625" style="106" customWidth="1"/>
    <col min="13317" max="13317" width="14.5703125" style="106" bestFit="1" customWidth="1"/>
    <col min="13318" max="13318" width="11.140625" style="106" bestFit="1" customWidth="1"/>
    <col min="13319" max="13319" width="10" style="106" bestFit="1" customWidth="1"/>
    <col min="13320" max="13320" width="13" style="106" customWidth="1"/>
    <col min="13321" max="13322" width="8.140625" style="106" bestFit="1" customWidth="1"/>
    <col min="13323" max="13323" width="10.140625" style="106" bestFit="1" customWidth="1"/>
    <col min="13324" max="13324" width="14.140625" style="106" customWidth="1"/>
    <col min="13325" max="13325" width="15.140625" style="106" bestFit="1" customWidth="1"/>
    <col min="13326" max="13326" width="14" style="106" bestFit="1" customWidth="1"/>
    <col min="13327" max="13563" width="9" style="106"/>
    <col min="13564" max="13564" width="10" style="106" customWidth="1"/>
    <col min="13565" max="13566" width="10.140625" style="106" bestFit="1" customWidth="1"/>
    <col min="13567" max="13567" width="18.140625" style="106" customWidth="1"/>
    <col min="13568" max="13568" width="14.5703125" style="106" customWidth="1"/>
    <col min="13569" max="13569" width="9" style="106"/>
    <col min="13570" max="13570" width="8.5703125" style="106" bestFit="1" customWidth="1"/>
    <col min="13571" max="13571" width="11.5703125" style="106" customWidth="1"/>
    <col min="13572" max="13572" width="15.140625" style="106" customWidth="1"/>
    <col min="13573" max="13573" width="14.5703125" style="106" bestFit="1" customWidth="1"/>
    <col min="13574" max="13574" width="11.140625" style="106" bestFit="1" customWidth="1"/>
    <col min="13575" max="13575" width="10" style="106" bestFit="1" customWidth="1"/>
    <col min="13576" max="13576" width="13" style="106" customWidth="1"/>
    <col min="13577" max="13578" width="8.140625" style="106" bestFit="1" customWidth="1"/>
    <col min="13579" max="13579" width="10.140625" style="106" bestFit="1" customWidth="1"/>
    <col min="13580" max="13580" width="14.140625" style="106" customWidth="1"/>
    <col min="13581" max="13581" width="15.140625" style="106" bestFit="1" customWidth="1"/>
    <col min="13582" max="13582" width="14" style="106" bestFit="1" customWidth="1"/>
    <col min="13583" max="13819" width="9" style="106"/>
    <col min="13820" max="13820" width="10" style="106" customWidth="1"/>
    <col min="13821" max="13822" width="10.140625" style="106" bestFit="1" customWidth="1"/>
    <col min="13823" max="13823" width="18.140625" style="106" customWidth="1"/>
    <col min="13824" max="13824" width="14.5703125" style="106" customWidth="1"/>
    <col min="13825" max="13825" width="9" style="106"/>
    <col min="13826" max="13826" width="8.5703125" style="106" bestFit="1" customWidth="1"/>
    <col min="13827" max="13827" width="11.5703125" style="106" customWidth="1"/>
    <col min="13828" max="13828" width="15.140625" style="106" customWidth="1"/>
    <col min="13829" max="13829" width="14.5703125" style="106" bestFit="1" customWidth="1"/>
    <col min="13830" max="13830" width="11.140625" style="106" bestFit="1" customWidth="1"/>
    <col min="13831" max="13831" width="10" style="106" bestFit="1" customWidth="1"/>
    <col min="13832" max="13832" width="13" style="106" customWidth="1"/>
    <col min="13833" max="13834" width="8.140625" style="106" bestFit="1" customWidth="1"/>
    <col min="13835" max="13835" width="10.140625" style="106" bestFit="1" customWidth="1"/>
    <col min="13836" max="13836" width="14.140625" style="106" customWidth="1"/>
    <col min="13837" max="13837" width="15.140625" style="106" bestFit="1" customWidth="1"/>
    <col min="13838" max="13838" width="14" style="106" bestFit="1" customWidth="1"/>
    <col min="13839" max="14075" width="9" style="106"/>
    <col min="14076" max="14076" width="10" style="106" customWidth="1"/>
    <col min="14077" max="14078" width="10.140625" style="106" bestFit="1" customWidth="1"/>
    <col min="14079" max="14079" width="18.140625" style="106" customWidth="1"/>
    <col min="14080" max="14080" width="14.5703125" style="106" customWidth="1"/>
    <col min="14081" max="14081" width="9" style="106"/>
    <col min="14082" max="14082" width="8.5703125" style="106" bestFit="1" customWidth="1"/>
    <col min="14083" max="14083" width="11.5703125" style="106" customWidth="1"/>
    <col min="14084" max="14084" width="15.140625" style="106" customWidth="1"/>
    <col min="14085" max="14085" width="14.5703125" style="106" bestFit="1" customWidth="1"/>
    <col min="14086" max="14086" width="11.140625" style="106" bestFit="1" customWidth="1"/>
    <col min="14087" max="14087" width="10" style="106" bestFit="1" customWidth="1"/>
    <col min="14088" max="14088" width="13" style="106" customWidth="1"/>
    <col min="14089" max="14090" width="8.140625" style="106" bestFit="1" customWidth="1"/>
    <col min="14091" max="14091" width="10.140625" style="106" bestFit="1" customWidth="1"/>
    <col min="14092" max="14092" width="14.140625" style="106" customWidth="1"/>
    <col min="14093" max="14093" width="15.140625" style="106" bestFit="1" customWidth="1"/>
    <col min="14094" max="14094" width="14" style="106" bestFit="1" customWidth="1"/>
    <col min="14095" max="14331" width="9" style="106"/>
    <col min="14332" max="14332" width="10" style="106" customWidth="1"/>
    <col min="14333" max="14334" width="10.140625" style="106" bestFit="1" customWidth="1"/>
    <col min="14335" max="14335" width="18.140625" style="106" customWidth="1"/>
    <col min="14336" max="14336" width="14.5703125" style="106" customWidth="1"/>
    <col min="14337" max="14337" width="9" style="106"/>
    <col min="14338" max="14338" width="8.5703125" style="106" bestFit="1" customWidth="1"/>
    <col min="14339" max="14339" width="11.5703125" style="106" customWidth="1"/>
    <col min="14340" max="14340" width="15.140625" style="106" customWidth="1"/>
    <col min="14341" max="14341" width="14.5703125" style="106" bestFit="1" customWidth="1"/>
    <col min="14342" max="14342" width="11.140625" style="106" bestFit="1" customWidth="1"/>
    <col min="14343" max="14343" width="10" style="106" bestFit="1" customWidth="1"/>
    <col min="14344" max="14344" width="13" style="106" customWidth="1"/>
    <col min="14345" max="14346" width="8.140625" style="106" bestFit="1" customWidth="1"/>
    <col min="14347" max="14347" width="10.140625" style="106" bestFit="1" customWidth="1"/>
    <col min="14348" max="14348" width="14.140625" style="106" customWidth="1"/>
    <col min="14349" max="14349" width="15.140625" style="106" bestFit="1" customWidth="1"/>
    <col min="14350" max="14350" width="14" style="106" bestFit="1" customWidth="1"/>
    <col min="14351" max="14587" width="9" style="106"/>
    <col min="14588" max="14588" width="10" style="106" customWidth="1"/>
    <col min="14589" max="14590" width="10.140625" style="106" bestFit="1" customWidth="1"/>
    <col min="14591" max="14591" width="18.140625" style="106" customWidth="1"/>
    <col min="14592" max="14592" width="14.5703125" style="106" customWidth="1"/>
    <col min="14593" max="14593" width="9" style="106"/>
    <col min="14594" max="14594" width="8.5703125" style="106" bestFit="1" customWidth="1"/>
    <col min="14595" max="14595" width="11.5703125" style="106" customWidth="1"/>
    <col min="14596" max="14596" width="15.140625" style="106" customWidth="1"/>
    <col min="14597" max="14597" width="14.5703125" style="106" bestFit="1" customWidth="1"/>
    <col min="14598" max="14598" width="11.140625" style="106" bestFit="1" customWidth="1"/>
    <col min="14599" max="14599" width="10" style="106" bestFit="1" customWidth="1"/>
    <col min="14600" max="14600" width="13" style="106" customWidth="1"/>
    <col min="14601" max="14602" width="8.140625" style="106" bestFit="1" customWidth="1"/>
    <col min="14603" max="14603" width="10.140625" style="106" bestFit="1" customWidth="1"/>
    <col min="14604" max="14604" width="14.140625" style="106" customWidth="1"/>
    <col min="14605" max="14605" width="15.140625" style="106" bestFit="1" customWidth="1"/>
    <col min="14606" max="14606" width="14" style="106" bestFit="1" customWidth="1"/>
    <col min="14607" max="14843" width="9" style="106"/>
    <col min="14844" max="14844" width="10" style="106" customWidth="1"/>
    <col min="14845" max="14846" width="10.140625" style="106" bestFit="1" customWidth="1"/>
    <col min="14847" max="14847" width="18.140625" style="106" customWidth="1"/>
    <col min="14848" max="14848" width="14.5703125" style="106" customWidth="1"/>
    <col min="14849" max="14849" width="9" style="106"/>
    <col min="14850" max="14850" width="8.5703125" style="106" bestFit="1" customWidth="1"/>
    <col min="14851" max="14851" width="11.5703125" style="106" customWidth="1"/>
    <col min="14852" max="14852" width="15.140625" style="106" customWidth="1"/>
    <col min="14853" max="14853" width="14.5703125" style="106" bestFit="1" customWidth="1"/>
    <col min="14854" max="14854" width="11.140625" style="106" bestFit="1" customWidth="1"/>
    <col min="14855" max="14855" width="10" style="106" bestFit="1" customWidth="1"/>
    <col min="14856" max="14856" width="13" style="106" customWidth="1"/>
    <col min="14857" max="14858" width="8.140625" style="106" bestFit="1" customWidth="1"/>
    <col min="14859" max="14859" width="10.140625" style="106" bestFit="1" customWidth="1"/>
    <col min="14860" max="14860" width="14.140625" style="106" customWidth="1"/>
    <col min="14861" max="14861" width="15.140625" style="106" bestFit="1" customWidth="1"/>
    <col min="14862" max="14862" width="14" style="106" bestFit="1" customWidth="1"/>
    <col min="14863" max="15099" width="9" style="106"/>
    <col min="15100" max="15100" width="10" style="106" customWidth="1"/>
    <col min="15101" max="15102" width="10.140625" style="106" bestFit="1" customWidth="1"/>
    <col min="15103" max="15103" width="18.140625" style="106" customWidth="1"/>
    <col min="15104" max="15104" width="14.5703125" style="106" customWidth="1"/>
    <col min="15105" max="15105" width="9" style="106"/>
    <col min="15106" max="15106" width="8.5703125" style="106" bestFit="1" customWidth="1"/>
    <col min="15107" max="15107" width="11.5703125" style="106" customWidth="1"/>
    <col min="15108" max="15108" width="15.140625" style="106" customWidth="1"/>
    <col min="15109" max="15109" width="14.5703125" style="106" bestFit="1" customWidth="1"/>
    <col min="15110" max="15110" width="11.140625" style="106" bestFit="1" customWidth="1"/>
    <col min="15111" max="15111" width="10" style="106" bestFit="1" customWidth="1"/>
    <col min="15112" max="15112" width="13" style="106" customWidth="1"/>
    <col min="15113" max="15114" width="8.140625" style="106" bestFit="1" customWidth="1"/>
    <col min="15115" max="15115" width="10.140625" style="106" bestFit="1" customWidth="1"/>
    <col min="15116" max="15116" width="14.140625" style="106" customWidth="1"/>
    <col min="15117" max="15117" width="15.140625" style="106" bestFit="1" customWidth="1"/>
    <col min="15118" max="15118" width="14" style="106" bestFit="1" customWidth="1"/>
    <col min="15119" max="15355" width="9" style="106"/>
    <col min="15356" max="15356" width="10" style="106" customWidth="1"/>
    <col min="15357" max="15358" width="10.140625" style="106" bestFit="1" customWidth="1"/>
    <col min="15359" max="15359" width="18.140625" style="106" customWidth="1"/>
    <col min="15360" max="15360" width="14.5703125" style="106" customWidth="1"/>
    <col min="15361" max="15361" width="9" style="106"/>
    <col min="15362" max="15362" width="8.5703125" style="106" bestFit="1" customWidth="1"/>
    <col min="15363" max="15363" width="11.5703125" style="106" customWidth="1"/>
    <col min="15364" max="15364" width="15.140625" style="106" customWidth="1"/>
    <col min="15365" max="15365" width="14.5703125" style="106" bestFit="1" customWidth="1"/>
    <col min="15366" max="15366" width="11.140625" style="106" bestFit="1" customWidth="1"/>
    <col min="15367" max="15367" width="10" style="106" bestFit="1" customWidth="1"/>
    <col min="15368" max="15368" width="13" style="106" customWidth="1"/>
    <col min="15369" max="15370" width="8.140625" style="106" bestFit="1" customWidth="1"/>
    <col min="15371" max="15371" width="10.140625" style="106" bestFit="1" customWidth="1"/>
    <col min="15372" max="15372" width="14.140625" style="106" customWidth="1"/>
    <col min="15373" max="15373" width="15.140625" style="106" bestFit="1" customWidth="1"/>
    <col min="15374" max="15374" width="14" style="106" bestFit="1" customWidth="1"/>
    <col min="15375" max="15611" width="9" style="106"/>
    <col min="15612" max="15612" width="10" style="106" customWidth="1"/>
    <col min="15613" max="15614" width="10.140625" style="106" bestFit="1" customWidth="1"/>
    <col min="15615" max="15615" width="18.140625" style="106" customWidth="1"/>
    <col min="15616" max="15616" width="14.5703125" style="106" customWidth="1"/>
    <col min="15617" max="15617" width="9" style="106"/>
    <col min="15618" max="15618" width="8.5703125" style="106" bestFit="1" customWidth="1"/>
    <col min="15619" max="15619" width="11.5703125" style="106" customWidth="1"/>
    <col min="15620" max="15620" width="15.140625" style="106" customWidth="1"/>
    <col min="15621" max="15621" width="14.5703125" style="106" bestFit="1" customWidth="1"/>
    <col min="15622" max="15622" width="11.140625" style="106" bestFit="1" customWidth="1"/>
    <col min="15623" max="15623" width="10" style="106" bestFit="1" customWidth="1"/>
    <col min="15624" max="15624" width="13" style="106" customWidth="1"/>
    <col min="15625" max="15626" width="8.140625" style="106" bestFit="1" customWidth="1"/>
    <col min="15627" max="15627" width="10.140625" style="106" bestFit="1" customWidth="1"/>
    <col min="15628" max="15628" width="14.140625" style="106" customWidth="1"/>
    <col min="15629" max="15629" width="15.140625" style="106" bestFit="1" customWidth="1"/>
    <col min="15630" max="15630" width="14" style="106" bestFit="1" customWidth="1"/>
    <col min="15631" max="15867" width="9" style="106"/>
    <col min="15868" max="15868" width="10" style="106" customWidth="1"/>
    <col min="15869" max="15870" width="10.140625" style="106" bestFit="1" customWidth="1"/>
    <col min="15871" max="15871" width="18.140625" style="106" customWidth="1"/>
    <col min="15872" max="15872" width="14.5703125" style="106" customWidth="1"/>
    <col min="15873" max="15873" width="9" style="106"/>
    <col min="15874" max="15874" width="8.5703125" style="106" bestFit="1" customWidth="1"/>
    <col min="15875" max="15875" width="11.5703125" style="106" customWidth="1"/>
    <col min="15876" max="15876" width="15.140625" style="106" customWidth="1"/>
    <col min="15877" max="15877" width="14.5703125" style="106" bestFit="1" customWidth="1"/>
    <col min="15878" max="15878" width="11.140625" style="106" bestFit="1" customWidth="1"/>
    <col min="15879" max="15879" width="10" style="106" bestFit="1" customWidth="1"/>
    <col min="15880" max="15880" width="13" style="106" customWidth="1"/>
    <col min="15881" max="15882" width="8.140625" style="106" bestFit="1" customWidth="1"/>
    <col min="15883" max="15883" width="10.140625" style="106" bestFit="1" customWidth="1"/>
    <col min="15884" max="15884" width="14.140625" style="106" customWidth="1"/>
    <col min="15885" max="15885" width="15.140625" style="106" bestFit="1" customWidth="1"/>
    <col min="15886" max="15886" width="14" style="106" bestFit="1" customWidth="1"/>
    <col min="15887" max="16123" width="9" style="106"/>
    <col min="16124" max="16124" width="10" style="106" customWidth="1"/>
    <col min="16125" max="16126" width="10.140625" style="106" bestFit="1" customWidth="1"/>
    <col min="16127" max="16127" width="18.140625" style="106" customWidth="1"/>
    <col min="16128" max="16128" width="14.5703125" style="106" customWidth="1"/>
    <col min="16129" max="16129" width="9" style="106"/>
    <col min="16130" max="16130" width="8.5703125" style="106" bestFit="1" customWidth="1"/>
    <col min="16131" max="16131" width="11.5703125" style="106" customWidth="1"/>
    <col min="16132" max="16132" width="15.140625" style="106" customWidth="1"/>
    <col min="16133" max="16133" width="14.5703125" style="106" bestFit="1" customWidth="1"/>
    <col min="16134" max="16134" width="11.140625" style="106" bestFit="1" customWidth="1"/>
    <col min="16135" max="16135" width="10" style="106" bestFit="1" customWidth="1"/>
    <col min="16136" max="16136" width="13" style="106" customWidth="1"/>
    <col min="16137" max="16138" width="8.140625" style="106" bestFit="1" customWidth="1"/>
    <col min="16139" max="16139" width="10.140625" style="106" bestFit="1" customWidth="1"/>
    <col min="16140" max="16140" width="14.140625" style="106" customWidth="1"/>
    <col min="16141" max="16141" width="15.140625" style="106" bestFit="1" customWidth="1"/>
    <col min="16142" max="16142" width="14" style="106" bestFit="1" customWidth="1"/>
    <col min="16143" max="16384" width="9" style="106"/>
  </cols>
  <sheetData>
    <row r="1" spans="1:17" s="99" customFormat="1" ht="45" customHeight="1">
      <c r="A1" s="121" t="s">
        <v>582</v>
      </c>
      <c r="G1" s="100"/>
      <c r="H1" s="100"/>
      <c r="I1" s="100"/>
      <c r="O1" s="101"/>
      <c r="Q1" s="102"/>
    </row>
    <row r="2" spans="1:17" ht="20.25" customHeight="1">
      <c r="A2" s="122" t="s">
        <v>28</v>
      </c>
      <c r="B2" s="103"/>
      <c r="C2" s="103"/>
      <c r="D2" s="103"/>
      <c r="E2" s="103"/>
      <c r="F2" s="103"/>
      <c r="G2" s="103"/>
      <c r="H2" s="104"/>
      <c r="I2" s="104"/>
      <c r="J2" s="104"/>
      <c r="K2" s="103"/>
      <c r="L2" s="103"/>
      <c r="M2" s="103"/>
      <c r="N2" s="103"/>
      <c r="O2" s="103"/>
      <c r="P2" s="103"/>
      <c r="Q2" s="105"/>
    </row>
    <row r="3" spans="1:17" ht="20.25" customHeight="1">
      <c r="A3" s="3" t="s">
        <v>132</v>
      </c>
      <c r="B3" s="107"/>
      <c r="C3" s="108"/>
      <c r="D3" s="109"/>
      <c r="E3" s="109"/>
      <c r="F3" s="110"/>
      <c r="G3" s="114"/>
      <c r="H3" s="111"/>
      <c r="I3" s="114"/>
      <c r="J3" s="104"/>
      <c r="K3" s="103"/>
      <c r="L3" s="110"/>
      <c r="M3" s="110"/>
      <c r="N3" s="110"/>
      <c r="O3" s="115"/>
      <c r="P3" s="109"/>
      <c r="Q3" s="109"/>
    </row>
    <row r="4" spans="1:17" s="2" customFormat="1" ht="20.25" customHeight="1">
      <c r="A4" s="3" t="s">
        <v>272</v>
      </c>
    </row>
    <row r="5" spans="1:17" ht="20.25" customHeight="1">
      <c r="A5" s="143"/>
      <c r="B5" s="123" t="s">
        <v>40</v>
      </c>
      <c r="C5" s="124"/>
      <c r="D5" s="124"/>
      <c r="E5" s="125"/>
      <c r="F5" s="124"/>
      <c r="G5" s="124"/>
      <c r="H5" s="124"/>
      <c r="I5" s="124"/>
      <c r="J5" s="126"/>
      <c r="K5" s="146" t="s">
        <v>41</v>
      </c>
      <c r="L5" s="124"/>
      <c r="M5" s="124"/>
      <c r="N5" s="124"/>
      <c r="O5" s="124"/>
      <c r="P5" s="124"/>
      <c r="Q5" s="126"/>
    </row>
    <row r="6" spans="1:17" ht="20.25" customHeight="1">
      <c r="A6" s="144"/>
      <c r="B6" s="72"/>
      <c r="C6" s="70" t="s">
        <v>42</v>
      </c>
      <c r="D6" s="71"/>
      <c r="E6" s="120"/>
      <c r="F6" s="72" t="s">
        <v>43</v>
      </c>
      <c r="G6" s="73"/>
      <c r="H6" s="71"/>
      <c r="I6" s="72" t="s">
        <v>43</v>
      </c>
      <c r="J6" s="72"/>
      <c r="K6" s="71"/>
      <c r="L6" s="73" t="s">
        <v>42</v>
      </c>
      <c r="M6" s="70"/>
      <c r="N6" s="70"/>
      <c r="O6" s="70"/>
      <c r="P6" s="71"/>
      <c r="Q6" s="72"/>
    </row>
    <row r="7" spans="1:17" ht="78.75">
      <c r="A7" s="145" t="s">
        <v>273</v>
      </c>
      <c r="B7" s="65" t="s">
        <v>133</v>
      </c>
      <c r="C7" s="66" t="s">
        <v>134</v>
      </c>
      <c r="D7" s="67" t="s">
        <v>135</v>
      </c>
      <c r="E7" s="97" t="s">
        <v>57</v>
      </c>
      <c r="F7" s="65" t="s">
        <v>44</v>
      </c>
      <c r="G7" s="68" t="s">
        <v>146</v>
      </c>
      <c r="H7" s="67" t="s">
        <v>136</v>
      </c>
      <c r="I7" s="65" t="s">
        <v>137</v>
      </c>
      <c r="J7" s="65" t="s">
        <v>138</v>
      </c>
      <c r="K7" s="67" t="s">
        <v>139</v>
      </c>
      <c r="L7" s="68" t="s">
        <v>140</v>
      </c>
      <c r="M7" s="66" t="s">
        <v>615</v>
      </c>
      <c r="N7" s="66" t="s">
        <v>141</v>
      </c>
      <c r="O7" s="66" t="s">
        <v>142</v>
      </c>
      <c r="P7" s="67" t="s">
        <v>143</v>
      </c>
      <c r="Q7" s="68" t="s">
        <v>144</v>
      </c>
    </row>
    <row r="8" spans="1:17" ht="20.25" customHeight="1">
      <c r="A8" s="210" t="s">
        <v>169</v>
      </c>
      <c r="B8" s="212">
        <f>SUM('Month (GWh)'!B8:B10)</f>
        <v>318349</v>
      </c>
      <c r="C8" s="212">
        <f>SUM('Month (GWh)'!C8:C10)</f>
        <v>15049</v>
      </c>
      <c r="D8" s="212">
        <f>SUM('Month (GWh)'!D8:D10)</f>
        <v>4091</v>
      </c>
      <c r="E8" s="212">
        <f>SUM('Month (GWh)'!E8:E10)</f>
        <v>1108</v>
      </c>
      <c r="F8" s="212">
        <f>SUM('Month (GWh)'!F8:F10)</f>
        <v>6457</v>
      </c>
      <c r="G8" s="212">
        <f>F8-D8</f>
        <v>2366</v>
      </c>
      <c r="H8" s="212">
        <f>SUM('Month (GWh)'!H8:H10)</f>
        <v>304558</v>
      </c>
      <c r="I8" s="212">
        <f>SUM('Month (GWh)'!I8:I10)</f>
        <v>0</v>
      </c>
      <c r="J8" s="214">
        <f>SUM('Month (GWh)'!J8:J10)</f>
        <v>304558</v>
      </c>
      <c r="K8" s="212">
        <f>SUM('Month (GWh)'!K8:K10)</f>
        <v>304503</v>
      </c>
      <c r="L8" s="212">
        <f>SUM('Month (GWh)'!L8:L10)</f>
        <v>1971</v>
      </c>
      <c r="M8" s="212">
        <f>SUM('Month (GWh)'!M8:M10)</f>
        <v>0</v>
      </c>
      <c r="N8" s="212">
        <f>SUM('Month (GWh)'!N8:N10)</f>
        <v>0</v>
      </c>
      <c r="O8" s="212">
        <f>SUM('Month (GWh)'!O8:O10)</f>
        <v>-12262</v>
      </c>
      <c r="P8" s="212">
        <f>SUM('Month (GWh)'!P8:P10)</f>
        <v>2640</v>
      </c>
      <c r="Q8" s="212">
        <f>SUM('Month (GWh)'!Q8:Q10)</f>
        <v>312154</v>
      </c>
    </row>
    <row r="9" spans="1:17" ht="20.25" customHeight="1">
      <c r="A9" s="214" t="s">
        <v>170</v>
      </c>
      <c r="B9" s="212">
        <f>SUM('Month (GWh)'!B11:B13)</f>
        <v>201669</v>
      </c>
      <c r="C9" s="212">
        <f>SUM('Month (GWh)'!C11:C13)</f>
        <v>13204</v>
      </c>
      <c r="D9" s="212">
        <f>SUM('Month (GWh)'!D11:D13)</f>
        <v>4957</v>
      </c>
      <c r="E9" s="212">
        <f>SUM('Month (GWh)'!E11:E13)</f>
        <v>1070</v>
      </c>
      <c r="F9" s="212">
        <f>SUM('Month (GWh)'!F11:F13)</f>
        <v>5039</v>
      </c>
      <c r="G9" s="212">
        <f t="shared" ref="G9:G54" si="0">F9-D9</f>
        <v>82</v>
      </c>
      <c r="H9" s="212">
        <f>SUM('Month (GWh)'!H11:H13)</f>
        <v>187477</v>
      </c>
      <c r="I9" s="212">
        <f>SUM('Month (GWh)'!I11:I13)</f>
        <v>0</v>
      </c>
      <c r="J9" s="214">
        <f>SUM('Month (GWh)'!J11:J13)</f>
        <v>187477</v>
      </c>
      <c r="K9" s="212">
        <f>SUM('Month (GWh)'!K11:K13)</f>
        <v>187605</v>
      </c>
      <c r="L9" s="212">
        <f>SUM('Month (GWh)'!L11:L13)</f>
        <v>747</v>
      </c>
      <c r="M9" s="212">
        <f>SUM('Month (GWh)'!M11:M13)</f>
        <v>0</v>
      </c>
      <c r="N9" s="212">
        <f>SUM('Month (GWh)'!N11:N13)</f>
        <v>0</v>
      </c>
      <c r="O9" s="212">
        <f>SUM('Month (GWh)'!O11:O13)</f>
        <v>1859</v>
      </c>
      <c r="P9" s="212">
        <f>SUM('Month (GWh)'!P11:P13)</f>
        <v>3280</v>
      </c>
      <c r="Q9" s="212">
        <f>SUM('Month (GWh)'!Q11:Q13)</f>
        <v>181719</v>
      </c>
    </row>
    <row r="10" spans="1:17" ht="20.25" customHeight="1">
      <c r="A10" s="214" t="s">
        <v>171</v>
      </c>
      <c r="B10" s="212">
        <f>SUM('Month (GWh)'!B14:B16)</f>
        <v>159895</v>
      </c>
      <c r="C10" s="212">
        <f>SUM('Month (GWh)'!C14:C16)</f>
        <v>12206</v>
      </c>
      <c r="D10" s="212">
        <f>SUM('Month (GWh)'!D14:D16)</f>
        <v>1970</v>
      </c>
      <c r="E10" s="212">
        <f>SUM('Month (GWh)'!E14:E16)</f>
        <v>1441</v>
      </c>
      <c r="F10" s="212">
        <f>SUM('Month (GWh)'!F14:F16)</f>
        <v>4070</v>
      </c>
      <c r="G10" s="212">
        <f t="shared" si="0"/>
        <v>2100</v>
      </c>
      <c r="H10" s="212">
        <f>SUM('Month (GWh)'!H14:H16)</f>
        <v>148348</v>
      </c>
      <c r="I10" s="212">
        <f>SUM('Month (GWh)'!I14:I16)</f>
        <v>0</v>
      </c>
      <c r="J10" s="214">
        <f>SUM('Month (GWh)'!J14:J16)</f>
        <v>148348</v>
      </c>
      <c r="K10" s="212">
        <f>SUM('Month (GWh)'!K14:K16)</f>
        <v>148842</v>
      </c>
      <c r="L10" s="212">
        <f>SUM('Month (GWh)'!L14:L16)</f>
        <v>319</v>
      </c>
      <c r="M10" s="212">
        <f>SUM('Month (GWh)'!M14:M16)</f>
        <v>0</v>
      </c>
      <c r="N10" s="212">
        <f>SUM('Month (GWh)'!N14:N16)</f>
        <v>0</v>
      </c>
      <c r="O10" s="212">
        <f>SUM('Month (GWh)'!O14:O16)</f>
        <v>11344</v>
      </c>
      <c r="P10" s="212">
        <f>SUM('Month (GWh)'!P14:P16)</f>
        <v>2039</v>
      </c>
      <c r="Q10" s="212">
        <f>SUM('Month (GWh)'!Q14:Q16)</f>
        <v>135140</v>
      </c>
    </row>
    <row r="11" spans="1:17" ht="20.25" customHeight="1">
      <c r="A11" s="214" t="s">
        <v>172</v>
      </c>
      <c r="B11" s="212">
        <f>SUM('Month (GWh)'!B17:B19)</f>
        <v>298539</v>
      </c>
      <c r="C11" s="212">
        <f>SUM('Month (GWh)'!C17:C19)</f>
        <v>15413</v>
      </c>
      <c r="D11" s="212">
        <f>SUM('Month (GWh)'!D17:D19)</f>
        <v>4184</v>
      </c>
      <c r="E11" s="212">
        <f>SUM('Month (GWh)'!E17:E19)</f>
        <v>1235</v>
      </c>
      <c r="F11" s="212">
        <f>SUM('Month (GWh)'!F17:F19)</f>
        <v>4239</v>
      </c>
      <c r="G11" s="212">
        <f t="shared" si="0"/>
        <v>55</v>
      </c>
      <c r="H11" s="212">
        <f>SUM('Month (GWh)'!H17:H19)</f>
        <v>281946</v>
      </c>
      <c r="I11" s="212">
        <f>SUM('Month (GWh)'!I17:I19)</f>
        <v>0</v>
      </c>
      <c r="J11" s="214">
        <f>SUM('Month (GWh)'!J17:J19)</f>
        <v>281946</v>
      </c>
      <c r="K11" s="212">
        <f>SUM('Month (GWh)'!K17:K19)</f>
        <v>282847</v>
      </c>
      <c r="L11" s="212">
        <f>SUM('Month (GWh)'!L17:L19)</f>
        <v>1539</v>
      </c>
      <c r="M11" s="212">
        <f>SUM('Month (GWh)'!M17:M19)</f>
        <v>0</v>
      </c>
      <c r="N11" s="212">
        <f>SUM('Month (GWh)'!N17:N19)</f>
        <v>0</v>
      </c>
      <c r="O11" s="212">
        <f>SUM('Month (GWh)'!O17:O19)</f>
        <v>2691</v>
      </c>
      <c r="P11" s="212">
        <f>SUM('Month (GWh)'!P17:P19)</f>
        <v>2559</v>
      </c>
      <c r="Q11" s="212">
        <f>SUM('Month (GWh)'!Q17:Q19)</f>
        <v>276058</v>
      </c>
    </row>
    <row r="12" spans="1:17" ht="20.25" customHeight="1">
      <c r="A12" s="214" t="s">
        <v>173</v>
      </c>
      <c r="B12" s="212">
        <f>SUM('Month (GWh)'!B20:B22)</f>
        <v>314124</v>
      </c>
      <c r="C12" s="212">
        <f>SUM('Month (GWh)'!C20:C22)</f>
        <v>15921</v>
      </c>
      <c r="D12" s="212">
        <f>SUM('Month (GWh)'!D20:D22)</f>
        <v>5012</v>
      </c>
      <c r="E12" s="212">
        <f>SUM('Month (GWh)'!E20:E22)</f>
        <v>1787</v>
      </c>
      <c r="F12" s="212">
        <f>SUM('Month (GWh)'!F20:F22)</f>
        <v>5743</v>
      </c>
      <c r="G12" s="212">
        <f t="shared" si="0"/>
        <v>731</v>
      </c>
      <c r="H12" s="212">
        <f>SUM('Month (GWh)'!H20:H22)</f>
        <v>297146</v>
      </c>
      <c r="I12" s="212">
        <f>SUM('Month (GWh)'!I20:I22)</f>
        <v>0</v>
      </c>
      <c r="J12" s="214">
        <f>SUM('Month (GWh)'!J20:J22)</f>
        <v>297146</v>
      </c>
      <c r="K12" s="212">
        <f>SUM('Month (GWh)'!K20:K22)</f>
        <v>297473</v>
      </c>
      <c r="L12" s="212">
        <f>SUM('Month (GWh)'!L20:L22)</f>
        <v>1731</v>
      </c>
      <c r="M12" s="212">
        <f>SUM('Month (GWh)'!M20:M22)</f>
        <v>0</v>
      </c>
      <c r="N12" s="212">
        <f>SUM('Month (GWh)'!N20:N22)</f>
        <v>0</v>
      </c>
      <c r="O12" s="212">
        <f>SUM('Month (GWh)'!O20:O22)</f>
        <v>-6325</v>
      </c>
      <c r="P12" s="212">
        <f>SUM('Month (GWh)'!P20:P22)</f>
        <v>3260</v>
      </c>
      <c r="Q12" s="212">
        <f>SUM('Month (GWh)'!Q20:Q22)</f>
        <v>298807</v>
      </c>
    </row>
    <row r="13" spans="1:17" ht="20.25" customHeight="1">
      <c r="A13" s="214" t="s">
        <v>174</v>
      </c>
      <c r="B13" s="212">
        <f>SUM('Month (GWh)'!B23:B25)</f>
        <v>212947</v>
      </c>
      <c r="C13" s="212">
        <f>SUM('Month (GWh)'!C23:C25)</f>
        <v>13056</v>
      </c>
      <c r="D13" s="212">
        <f>SUM('Month (GWh)'!D23:D25)</f>
        <v>4590</v>
      </c>
      <c r="E13" s="212">
        <f>SUM('Month (GWh)'!E23:E25)</f>
        <v>681</v>
      </c>
      <c r="F13" s="212">
        <f>SUM('Month (GWh)'!F23:F25)</f>
        <v>4106</v>
      </c>
      <c r="G13" s="212">
        <f t="shared" si="0"/>
        <v>-484</v>
      </c>
      <c r="H13" s="212">
        <f>SUM('Month (GWh)'!H23:H25)</f>
        <v>198725</v>
      </c>
      <c r="I13" s="212">
        <f>SUM('Month (GWh)'!I23:I25)</f>
        <v>0</v>
      </c>
      <c r="J13" s="214">
        <f>SUM('Month (GWh)'!J23:J25)</f>
        <v>198725</v>
      </c>
      <c r="K13" s="212">
        <f>SUM('Month (GWh)'!K23:K25)</f>
        <v>197890</v>
      </c>
      <c r="L13" s="212">
        <f>SUM('Month (GWh)'!L23:L25)</f>
        <v>642</v>
      </c>
      <c r="M13" s="212">
        <f>SUM('Month (GWh)'!M23:M25)</f>
        <v>0</v>
      </c>
      <c r="N13" s="212">
        <f>SUM('Month (GWh)'!N23:N25)</f>
        <v>0</v>
      </c>
      <c r="O13" s="212">
        <f>SUM('Month (GWh)'!O23:O25)</f>
        <v>3749</v>
      </c>
      <c r="P13" s="212">
        <f>SUM('Month (GWh)'!P23:P25)</f>
        <v>1221</v>
      </c>
      <c r="Q13" s="212">
        <f>SUM('Month (GWh)'!Q23:Q25)</f>
        <v>192278</v>
      </c>
    </row>
    <row r="14" spans="1:17" ht="20.25" customHeight="1">
      <c r="A14" s="214" t="s">
        <v>175</v>
      </c>
      <c r="B14" s="212">
        <f>SUM('Month (GWh)'!B26:B28)</f>
        <v>176785</v>
      </c>
      <c r="C14" s="212">
        <f>SUM('Month (GWh)'!C26:C28)</f>
        <v>13279</v>
      </c>
      <c r="D14" s="212">
        <f>SUM('Month (GWh)'!D26:D28)</f>
        <v>4783</v>
      </c>
      <c r="E14" s="212">
        <f>SUM('Month (GWh)'!E26:E28)</f>
        <v>1002</v>
      </c>
      <c r="F14" s="212">
        <f>SUM('Month (GWh)'!F26:F28)</f>
        <v>2498</v>
      </c>
      <c r="G14" s="212">
        <f t="shared" si="0"/>
        <v>-2285</v>
      </c>
      <c r="H14" s="212">
        <f>SUM('Month (GWh)'!H26:H28)</f>
        <v>160217</v>
      </c>
      <c r="I14" s="212">
        <f>SUM('Month (GWh)'!I26:I28)</f>
        <v>0</v>
      </c>
      <c r="J14" s="214">
        <f>SUM('Month (GWh)'!J26:J28)</f>
        <v>160217</v>
      </c>
      <c r="K14" s="212">
        <f>SUM('Month (GWh)'!K26:K28)</f>
        <v>161022</v>
      </c>
      <c r="L14" s="212">
        <f>SUM('Month (GWh)'!L26:L28)</f>
        <v>381</v>
      </c>
      <c r="M14" s="212">
        <f>SUM('Month (GWh)'!M26:M28)</f>
        <v>0</v>
      </c>
      <c r="N14" s="212">
        <f>SUM('Month (GWh)'!N26:N28)</f>
        <v>0</v>
      </c>
      <c r="O14" s="212">
        <f>SUM('Month (GWh)'!O26:O28)</f>
        <v>11490</v>
      </c>
      <c r="P14" s="212">
        <f>SUM('Month (GWh)'!P26:P28)</f>
        <v>1590</v>
      </c>
      <c r="Q14" s="212">
        <f>SUM('Month (GWh)'!Q26:Q28)</f>
        <v>147561</v>
      </c>
    </row>
    <row r="15" spans="1:17" ht="20.25" customHeight="1">
      <c r="A15" s="214" t="s">
        <v>176</v>
      </c>
      <c r="B15" s="212">
        <f>SUM('Month (GWh)'!B29:B31)</f>
        <v>294488</v>
      </c>
      <c r="C15" s="212">
        <f>SUM('Month (GWh)'!C29:C31)</f>
        <v>16024</v>
      </c>
      <c r="D15" s="212">
        <f>SUM('Month (GWh)'!D29:D31)</f>
        <v>7280</v>
      </c>
      <c r="E15" s="212">
        <f>SUM('Month (GWh)'!E29:E31)</f>
        <v>1199</v>
      </c>
      <c r="F15" s="212">
        <f>SUM('Month (GWh)'!F29:F31)</f>
        <v>1714</v>
      </c>
      <c r="G15" s="212">
        <f t="shared" si="0"/>
        <v>-5566</v>
      </c>
      <c r="H15" s="212">
        <f>SUM('Month (GWh)'!H29:H31)</f>
        <v>271699</v>
      </c>
      <c r="I15" s="212">
        <f>SUM('Month (GWh)'!I29:I31)</f>
        <v>0</v>
      </c>
      <c r="J15" s="214">
        <f>SUM('Month (GWh)'!J29:J31)</f>
        <v>271699</v>
      </c>
      <c r="K15" s="212">
        <f>SUM('Month (GWh)'!K29:K31)</f>
        <v>272488</v>
      </c>
      <c r="L15" s="212">
        <f>SUM('Month (GWh)'!L29:L31)</f>
        <v>1312</v>
      </c>
      <c r="M15" s="212">
        <f>SUM('Month (GWh)'!M29:M31)</f>
        <v>0</v>
      </c>
      <c r="N15" s="212">
        <f>SUM('Month (GWh)'!N29:N31)</f>
        <v>0</v>
      </c>
      <c r="O15" s="212">
        <f>SUM('Month (GWh)'!O29:O31)</f>
        <v>-2575</v>
      </c>
      <c r="P15" s="212">
        <f>SUM('Month (GWh)'!P29:P31)</f>
        <v>599</v>
      </c>
      <c r="Q15" s="212">
        <f>SUM('Month (GWh)'!Q29:Q31)</f>
        <v>273152</v>
      </c>
    </row>
    <row r="16" spans="1:17" ht="20.25" customHeight="1">
      <c r="A16" s="214" t="s">
        <v>177</v>
      </c>
      <c r="B16" s="212">
        <f>SUM('Month (GWh)'!B32:B34)</f>
        <v>308503</v>
      </c>
      <c r="C16" s="212">
        <f>SUM('Month (GWh)'!C32:C34)</f>
        <v>16686</v>
      </c>
      <c r="D16" s="212">
        <f>SUM('Month (GWh)'!D32:D34)</f>
        <v>7747</v>
      </c>
      <c r="E16" s="212">
        <f>SUM('Month (GWh)'!E32:E34)</f>
        <v>-385</v>
      </c>
      <c r="F16" s="212">
        <f>SUM('Month (GWh)'!F32:F34)</f>
        <v>3924</v>
      </c>
      <c r="G16" s="212">
        <f t="shared" si="0"/>
        <v>-3823</v>
      </c>
      <c r="H16" s="212">
        <f>SUM('Month (GWh)'!H32:H34)</f>
        <v>288378</v>
      </c>
      <c r="I16" s="212">
        <f>SUM('Month (GWh)'!I32:I34)</f>
        <v>0</v>
      </c>
      <c r="J16" s="214">
        <f>SUM('Month (GWh)'!J32:J34)</f>
        <v>288378</v>
      </c>
      <c r="K16" s="212">
        <f>SUM('Month (GWh)'!K32:K34)</f>
        <v>289052</v>
      </c>
      <c r="L16" s="212">
        <f>SUM('Month (GWh)'!L32:L34)</f>
        <v>1444</v>
      </c>
      <c r="M16" s="212">
        <f>SUM('Month (GWh)'!M32:M34)</f>
        <v>0</v>
      </c>
      <c r="N16" s="212">
        <f>SUM('Month (GWh)'!N32:N34)</f>
        <v>0</v>
      </c>
      <c r="O16" s="212">
        <f>SUM('Month (GWh)'!O32:O34)</f>
        <v>-11741</v>
      </c>
      <c r="P16" s="212">
        <f>SUM('Month (GWh)'!P32:P34)</f>
        <v>-277</v>
      </c>
      <c r="Q16" s="212">
        <f>SUM('Month (GWh)'!Q32:Q34)</f>
        <v>299626</v>
      </c>
    </row>
    <row r="17" spans="1:17" ht="20.25" customHeight="1">
      <c r="A17" s="214" t="s">
        <v>178</v>
      </c>
      <c r="B17" s="212">
        <f>SUM('Month (GWh)'!B35:B37)</f>
        <v>226684</v>
      </c>
      <c r="C17" s="212">
        <f>SUM('Month (GWh)'!C35:C37)</f>
        <v>18056</v>
      </c>
      <c r="D17" s="212">
        <f>SUM('Month (GWh)'!D35:D37)</f>
        <v>6312</v>
      </c>
      <c r="E17" s="212">
        <f>SUM('Month (GWh)'!E35:E37)</f>
        <v>1628</v>
      </c>
      <c r="F17" s="212">
        <f>SUM('Month (GWh)'!F35:F37)</f>
        <v>2415</v>
      </c>
      <c r="G17" s="212">
        <f t="shared" si="0"/>
        <v>-3897</v>
      </c>
      <c r="H17" s="212">
        <f>SUM('Month (GWh)'!H35:H37)</f>
        <v>203102</v>
      </c>
      <c r="I17" s="212">
        <f>SUM('Month (GWh)'!I35:I37)</f>
        <v>0</v>
      </c>
      <c r="J17" s="214">
        <f>SUM('Month (GWh)'!J35:J37)</f>
        <v>203102</v>
      </c>
      <c r="K17" s="212">
        <f>SUM('Month (GWh)'!K35:K37)</f>
        <v>201062</v>
      </c>
      <c r="L17" s="212">
        <f>SUM('Month (GWh)'!L35:L37)</f>
        <v>674</v>
      </c>
      <c r="M17" s="212">
        <f>SUM('Month (GWh)'!M35:M37)</f>
        <v>0</v>
      </c>
      <c r="N17" s="212">
        <f>SUM('Month (GWh)'!N35:N37)</f>
        <v>0</v>
      </c>
      <c r="O17" s="212">
        <f>SUM('Month (GWh)'!O35:O37)</f>
        <v>655</v>
      </c>
      <c r="P17" s="212">
        <f>SUM('Month (GWh)'!P35:P37)</f>
        <v>228</v>
      </c>
      <c r="Q17" s="212">
        <f>SUM('Month (GWh)'!Q35:Q37)</f>
        <v>199505</v>
      </c>
    </row>
    <row r="18" spans="1:17" ht="20.25" customHeight="1">
      <c r="A18" s="214" t="s">
        <v>179</v>
      </c>
      <c r="B18" s="212">
        <f>SUM('Month (GWh)'!B38:B40)</f>
        <v>188236</v>
      </c>
      <c r="C18" s="212">
        <f>SUM('Month (GWh)'!C38:C40)</f>
        <v>14218</v>
      </c>
      <c r="D18" s="212">
        <f>SUM('Month (GWh)'!D38:D40)</f>
        <v>6202</v>
      </c>
      <c r="E18" s="212">
        <f>SUM('Month (GWh)'!E38:E40)</f>
        <v>2754</v>
      </c>
      <c r="F18" s="212">
        <f>SUM('Month (GWh)'!F38:F40)</f>
        <v>1537</v>
      </c>
      <c r="G18" s="212">
        <f t="shared" si="0"/>
        <v>-4665</v>
      </c>
      <c r="H18" s="212">
        <f>SUM('Month (GWh)'!H38:H40)</f>
        <v>166596</v>
      </c>
      <c r="I18" s="212">
        <f>SUM('Month (GWh)'!I38:I40)</f>
        <v>0</v>
      </c>
      <c r="J18" s="214">
        <f>SUM('Month (GWh)'!J38:J40)</f>
        <v>166596</v>
      </c>
      <c r="K18" s="212">
        <f>SUM('Month (GWh)'!K38:K40)</f>
        <v>167035</v>
      </c>
      <c r="L18" s="212">
        <f>SUM('Month (GWh)'!L38:L40)</f>
        <v>627</v>
      </c>
      <c r="M18" s="212">
        <f>SUM('Month (GWh)'!M38:M40)</f>
        <v>0</v>
      </c>
      <c r="N18" s="212">
        <f>SUM('Month (GWh)'!N38:N40)</f>
        <v>0</v>
      </c>
      <c r="O18" s="212">
        <f>SUM('Month (GWh)'!O38:O40)</f>
        <v>13402</v>
      </c>
      <c r="P18" s="212">
        <f>SUM('Month (GWh)'!P38:P40)</f>
        <v>214</v>
      </c>
      <c r="Q18" s="212">
        <f>SUM('Month (GWh)'!Q38:Q40)</f>
        <v>152792</v>
      </c>
    </row>
    <row r="19" spans="1:17" ht="20.25" customHeight="1">
      <c r="A19" s="214" t="s">
        <v>180</v>
      </c>
      <c r="B19" s="212">
        <f>SUM('Month (GWh)'!B41:B43)</f>
        <v>324963</v>
      </c>
      <c r="C19" s="212">
        <f>SUM('Month (GWh)'!C41:C43)</f>
        <v>16540</v>
      </c>
      <c r="D19" s="212">
        <f>SUM('Month (GWh)'!D41:D43)</f>
        <v>11341</v>
      </c>
      <c r="E19" s="212">
        <f>SUM('Month (GWh)'!E41:E43)</f>
        <v>1788</v>
      </c>
      <c r="F19" s="212">
        <f>SUM('Month (GWh)'!F41:F43)</f>
        <v>2704</v>
      </c>
      <c r="G19" s="212">
        <f t="shared" si="0"/>
        <v>-8637</v>
      </c>
      <c r="H19" s="212">
        <f>SUM('Month (GWh)'!H41:H43)</f>
        <v>297999</v>
      </c>
      <c r="I19" s="212">
        <f>SUM('Month (GWh)'!I41:I43)</f>
        <v>0</v>
      </c>
      <c r="J19" s="214">
        <f>SUM('Month (GWh)'!J41:J43)</f>
        <v>297999</v>
      </c>
      <c r="K19" s="212">
        <f>SUM('Month (GWh)'!K41:K43)</f>
        <v>298193</v>
      </c>
      <c r="L19" s="212">
        <f>SUM('Month (GWh)'!L41:L43)</f>
        <v>1592</v>
      </c>
      <c r="M19" s="212">
        <f>SUM('Month (GWh)'!M41:M43)</f>
        <v>0</v>
      </c>
      <c r="N19" s="212">
        <f>SUM('Month (GWh)'!N41:N43)</f>
        <v>0</v>
      </c>
      <c r="O19" s="212">
        <f>SUM('Month (GWh)'!O41:O43)</f>
        <v>-221</v>
      </c>
      <c r="P19" s="212">
        <f>SUM('Month (GWh)'!P41:P43)</f>
        <v>344</v>
      </c>
      <c r="Q19" s="212">
        <f>SUM('Month (GWh)'!Q41:Q43)</f>
        <v>296478</v>
      </c>
    </row>
    <row r="20" spans="1:17" ht="20.25" customHeight="1">
      <c r="A20" s="214" t="s">
        <v>181</v>
      </c>
      <c r="B20" s="212">
        <f>SUM('Month (GWh)'!B44:B46)</f>
        <v>342857</v>
      </c>
      <c r="C20" s="212">
        <f>SUM('Month (GWh)'!C44:C46)</f>
        <v>17277</v>
      </c>
      <c r="D20" s="212">
        <f>SUM('Month (GWh)'!D44:D46)</f>
        <v>14303</v>
      </c>
      <c r="E20" s="212">
        <f>SUM('Month (GWh)'!E44:E46)</f>
        <v>1956</v>
      </c>
      <c r="F20" s="212">
        <f>SUM('Month (GWh)'!F44:F46)</f>
        <v>4619</v>
      </c>
      <c r="G20" s="212">
        <f t="shared" si="0"/>
        <v>-9684</v>
      </c>
      <c r="H20" s="212">
        <f>SUM('Month (GWh)'!H44:H46)</f>
        <v>313941</v>
      </c>
      <c r="I20" s="212">
        <f>SUM('Month (GWh)'!I44:I46)</f>
        <v>0</v>
      </c>
      <c r="J20" s="214">
        <f>SUM('Month (GWh)'!J44:J46)</f>
        <v>313941</v>
      </c>
      <c r="K20" s="212">
        <f>SUM('Month (GWh)'!K44:K46)</f>
        <v>315221</v>
      </c>
      <c r="L20" s="212">
        <f>SUM('Month (GWh)'!L44:L46)</f>
        <v>2070</v>
      </c>
      <c r="M20" s="212">
        <f>SUM('Month (GWh)'!M44:M46)</f>
        <v>0</v>
      </c>
      <c r="N20" s="212">
        <f>SUM('Month (GWh)'!N44:N46)</f>
        <v>0</v>
      </c>
      <c r="O20" s="212">
        <f>SUM('Month (GWh)'!O44:O46)</f>
        <v>-17147</v>
      </c>
      <c r="P20" s="212">
        <f>SUM('Month (GWh)'!P44:P46)</f>
        <v>-78</v>
      </c>
      <c r="Q20" s="212">
        <f>SUM('Month (GWh)'!Q44:Q46)</f>
        <v>330376</v>
      </c>
    </row>
    <row r="21" spans="1:17" ht="20.25" customHeight="1">
      <c r="A21" s="214" t="s">
        <v>182</v>
      </c>
      <c r="B21" s="212">
        <f>SUM('Month (GWh)'!B47:B49)</f>
        <v>245617</v>
      </c>
      <c r="C21" s="212">
        <f>SUM('Month (GWh)'!C47:C49)</f>
        <v>14935</v>
      </c>
      <c r="D21" s="212">
        <f>SUM('Month (GWh)'!D47:D49)</f>
        <v>20174</v>
      </c>
      <c r="E21" s="212">
        <f>SUM('Month (GWh)'!E47:E49)</f>
        <v>928</v>
      </c>
      <c r="F21" s="212">
        <f>SUM('Month (GWh)'!F47:F49)</f>
        <v>2489</v>
      </c>
      <c r="G21" s="212">
        <f t="shared" si="0"/>
        <v>-17685</v>
      </c>
      <c r="H21" s="212">
        <f>SUM('Month (GWh)'!H47:H49)</f>
        <v>212068</v>
      </c>
      <c r="I21" s="212">
        <f>SUM('Month (GWh)'!I47:I49)</f>
        <v>0</v>
      </c>
      <c r="J21" s="214">
        <f>SUM('Month (GWh)'!J47:J49)</f>
        <v>212068</v>
      </c>
      <c r="K21" s="212">
        <f>SUM('Month (GWh)'!K47:K49)</f>
        <v>210767</v>
      </c>
      <c r="L21" s="212">
        <f>SUM('Month (GWh)'!L47:L49)</f>
        <v>916</v>
      </c>
      <c r="M21" s="212">
        <f>SUM('Month (GWh)'!M47:M49)</f>
        <v>0</v>
      </c>
      <c r="N21" s="212">
        <f>SUM('Month (GWh)'!N47:N49)</f>
        <v>0</v>
      </c>
      <c r="O21" s="212">
        <f>SUM('Month (GWh)'!O47:O49)</f>
        <v>4829</v>
      </c>
      <c r="P21" s="212">
        <f>SUM('Month (GWh)'!P47:P49)</f>
        <v>466</v>
      </c>
      <c r="Q21" s="212">
        <f>SUM('Month (GWh)'!Q47:Q49)</f>
        <v>204556</v>
      </c>
    </row>
    <row r="22" spans="1:17" ht="20.25" customHeight="1">
      <c r="A22" s="214" t="s">
        <v>183</v>
      </c>
      <c r="B22" s="212">
        <f>SUM('Month (GWh)'!B50:B52)</f>
        <v>215756</v>
      </c>
      <c r="C22" s="212">
        <f>SUM('Month (GWh)'!C50:C52)</f>
        <v>15125</v>
      </c>
      <c r="D22" s="212">
        <f>SUM('Month (GWh)'!D50:D52)</f>
        <v>22063</v>
      </c>
      <c r="E22" s="212">
        <f>SUM('Month (GWh)'!E50:E52)</f>
        <v>521</v>
      </c>
      <c r="F22" s="212">
        <f>SUM('Month (GWh)'!F50:F52)</f>
        <v>1727</v>
      </c>
      <c r="G22" s="212">
        <f t="shared" si="0"/>
        <v>-20336</v>
      </c>
      <c r="H22" s="212">
        <f>SUM('Month (GWh)'!H50:H52)</f>
        <v>179776</v>
      </c>
      <c r="I22" s="212">
        <f>SUM('Month (GWh)'!I50:I52)</f>
        <v>0</v>
      </c>
      <c r="J22" s="214">
        <f>SUM('Month (GWh)'!J50:J52)</f>
        <v>179776</v>
      </c>
      <c r="K22" s="212">
        <f>SUM('Month (GWh)'!K50:K52)</f>
        <v>180251</v>
      </c>
      <c r="L22" s="212">
        <f>SUM('Month (GWh)'!L50:L52)</f>
        <v>752</v>
      </c>
      <c r="M22" s="212">
        <f>SUM('Month (GWh)'!M50:M52)</f>
        <v>0</v>
      </c>
      <c r="N22" s="212">
        <f>SUM('Month (GWh)'!N50:N52)</f>
        <v>0</v>
      </c>
      <c r="O22" s="212">
        <f>SUM('Month (GWh)'!O50:O52)</f>
        <v>15775</v>
      </c>
      <c r="P22" s="212">
        <f>SUM('Month (GWh)'!P50:P52)</f>
        <v>649</v>
      </c>
      <c r="Q22" s="212">
        <f>SUM('Month (GWh)'!Q50:Q52)</f>
        <v>163075</v>
      </c>
    </row>
    <row r="23" spans="1:17" ht="20.25" customHeight="1">
      <c r="A23" s="214" t="s">
        <v>184</v>
      </c>
      <c r="B23" s="212">
        <f>SUM('Month (GWh)'!B53:B55)</f>
        <v>347919</v>
      </c>
      <c r="C23" s="212">
        <f>SUM('Month (GWh)'!C53:C55)</f>
        <v>17299</v>
      </c>
      <c r="D23" s="212">
        <f>SUM('Month (GWh)'!D53:D55)</f>
        <v>27892</v>
      </c>
      <c r="E23" s="212">
        <f>SUM('Month (GWh)'!E53:E55)</f>
        <v>1388</v>
      </c>
      <c r="F23" s="212">
        <f>SUM('Month (GWh)'!F53:F55)</f>
        <v>4028</v>
      </c>
      <c r="G23" s="212">
        <f t="shared" si="0"/>
        <v>-23864</v>
      </c>
      <c r="H23" s="212">
        <f>SUM('Month (GWh)'!H53:H55)</f>
        <v>305367</v>
      </c>
      <c r="I23" s="212">
        <f>SUM('Month (GWh)'!I53:I55)</f>
        <v>0</v>
      </c>
      <c r="J23" s="214">
        <f>SUM('Month (GWh)'!J53:J55)</f>
        <v>305367</v>
      </c>
      <c r="K23" s="212">
        <f>SUM('Month (GWh)'!K53:K55)</f>
        <v>305045</v>
      </c>
      <c r="L23" s="212">
        <f>SUM('Month (GWh)'!L53:L55)</f>
        <v>1888</v>
      </c>
      <c r="M23" s="212">
        <f>SUM('Month (GWh)'!M53:M55)</f>
        <v>0</v>
      </c>
      <c r="N23" s="212">
        <f>SUM('Month (GWh)'!N53:N55)</f>
        <v>0</v>
      </c>
      <c r="O23" s="212">
        <f>SUM('Month (GWh)'!O53:O55)</f>
        <v>-10402</v>
      </c>
      <c r="P23" s="212">
        <f>SUM('Month (GWh)'!P53:P55)</f>
        <v>-404</v>
      </c>
      <c r="Q23" s="212">
        <f>SUM('Month (GWh)'!Q53:Q55)</f>
        <v>313963</v>
      </c>
    </row>
    <row r="24" spans="1:17" ht="20.25" customHeight="1">
      <c r="A24" s="214" t="s">
        <v>185</v>
      </c>
      <c r="B24" s="212">
        <f>'Month (GWh)'!B56+'Month (GWh)'!B57+'Month (GWh)'!B58</f>
        <v>376669</v>
      </c>
      <c r="C24" s="212">
        <f>'Month (GWh)'!C56+'Month (GWh)'!C57+'Month (GWh)'!C58</f>
        <v>18188</v>
      </c>
      <c r="D24" s="212">
        <f>'Month (GWh)'!D56+'Month (GWh)'!D57+'Month (GWh)'!D58</f>
        <v>33015</v>
      </c>
      <c r="E24" s="212">
        <f>'Month (GWh)'!E56+'Month (GWh)'!E57+'Month (GWh)'!E58</f>
        <v>2445</v>
      </c>
      <c r="F24" s="212">
        <f>'Month (GWh)'!F56+'Month (GWh)'!F57+'Month (GWh)'!F58</f>
        <v>3411</v>
      </c>
      <c r="G24" s="212">
        <f t="shared" si="0"/>
        <v>-29604</v>
      </c>
      <c r="H24" s="212">
        <f>'Month (GWh)'!H56+'Month (GWh)'!H57+'Month (GWh)'!H58</f>
        <v>326434</v>
      </c>
      <c r="I24" s="212">
        <f>'Month (GWh)'!I56+'Month (GWh)'!I57+'Month (GWh)'!I58</f>
        <v>0</v>
      </c>
      <c r="J24" s="214">
        <f>'Month (GWh)'!J56+'Month (GWh)'!J57+'Month (GWh)'!J58</f>
        <v>326434</v>
      </c>
      <c r="K24" s="212">
        <f>SUM('Month (GWh)'!K56:K58)</f>
        <v>326914</v>
      </c>
      <c r="L24" s="212">
        <f>SUM('Month (GWh)'!L56:L58)</f>
        <v>2183</v>
      </c>
      <c r="M24" s="212">
        <f>SUM('Month (GWh)'!M56:M58)</f>
        <v>0</v>
      </c>
      <c r="N24" s="212">
        <f>SUM('Month (GWh)'!N56:N58)</f>
        <v>0</v>
      </c>
      <c r="O24" s="212">
        <f>SUM('Month (GWh)'!O56:O58)</f>
        <v>-17803</v>
      </c>
      <c r="P24" s="212">
        <f>SUM('Month (GWh)'!P56:P58)</f>
        <v>972</v>
      </c>
      <c r="Q24" s="212">
        <f>SUM('Month (GWh)'!Q56:Q58)</f>
        <v>341562</v>
      </c>
    </row>
    <row r="25" spans="1:17" ht="20.25" customHeight="1">
      <c r="A25" s="214" t="s">
        <v>186</v>
      </c>
      <c r="B25" s="212">
        <f>'Month (GWh)'!B59+'Month (GWh)'!B60+'Month (GWh)'!B61</f>
        <v>295244</v>
      </c>
      <c r="C25" s="212">
        <f>'Month (GWh)'!C59+'Month (GWh)'!C60+'Month (GWh)'!C61</f>
        <v>16056</v>
      </c>
      <c r="D25" s="212">
        <f>'Month (GWh)'!D59+'Month (GWh)'!D60+'Month (GWh)'!D61</f>
        <v>48511</v>
      </c>
      <c r="E25" s="212">
        <f>'Month (GWh)'!E59+'Month (GWh)'!E60+'Month (GWh)'!E61</f>
        <v>2160</v>
      </c>
      <c r="F25" s="212">
        <f>'Month (GWh)'!F59+'Month (GWh)'!F60+'Month (GWh)'!F61</f>
        <v>6214</v>
      </c>
      <c r="G25" s="212">
        <f t="shared" si="0"/>
        <v>-42297</v>
      </c>
      <c r="H25" s="212">
        <f>'Month (GWh)'!H59+'Month (GWh)'!H60+'Month (GWh)'!H61</f>
        <v>234729</v>
      </c>
      <c r="I25" s="212">
        <f>'Month (GWh)'!I59+'Month (GWh)'!I60+'Month (GWh)'!I61</f>
        <v>0</v>
      </c>
      <c r="J25" s="214">
        <f>'Month (GWh)'!J59+'Month (GWh)'!J60+'Month (GWh)'!J61</f>
        <v>234729</v>
      </c>
      <c r="K25" s="212">
        <f>SUM('Month (GWh)'!K59:K61)</f>
        <v>234312</v>
      </c>
      <c r="L25" s="212">
        <f>SUM('Month (GWh)'!L59:L61)</f>
        <v>1441</v>
      </c>
      <c r="M25" s="212">
        <f>SUM('Month (GWh)'!M59:M61)</f>
        <v>0</v>
      </c>
      <c r="N25" s="212">
        <f>SUM('Month (GWh)'!N59:N61)</f>
        <v>0</v>
      </c>
      <c r="O25" s="212">
        <f>SUM('Month (GWh)'!O59:O61)</f>
        <v>9101</v>
      </c>
      <c r="P25" s="212">
        <f>SUM('Month (GWh)'!P59:P61)</f>
        <v>-58</v>
      </c>
      <c r="Q25" s="212">
        <f>SUM('Month (GWh)'!Q59:Q61)</f>
        <v>223828</v>
      </c>
    </row>
    <row r="26" spans="1:17" ht="20.25" customHeight="1">
      <c r="A26" s="214" t="s">
        <v>187</v>
      </c>
      <c r="B26" s="212">
        <f>'Month (GWh)'!B62+'Month (GWh)'!B63+'Month (GWh)'!B64</f>
        <v>242910</v>
      </c>
      <c r="C26" s="212">
        <f>'Month (GWh)'!C62+'Month (GWh)'!C63+'Month (GWh)'!C64</f>
        <v>14055</v>
      </c>
      <c r="D26" s="212">
        <f>'Month (GWh)'!D62+'Month (GWh)'!D63+'Month (GWh)'!D64</f>
        <v>42357</v>
      </c>
      <c r="E26" s="212">
        <f>'Month (GWh)'!E62+'Month (GWh)'!E63+'Month (GWh)'!E64</f>
        <v>2319</v>
      </c>
      <c r="F26" s="212">
        <f>'Month (GWh)'!F62+'Month (GWh)'!F63+'Month (GWh)'!F64</f>
        <v>4557</v>
      </c>
      <c r="G26" s="212">
        <f t="shared" si="0"/>
        <v>-37800</v>
      </c>
      <c r="H26" s="212">
        <f>'Month (GWh)'!H62+'Month (GWh)'!H63+'Month (GWh)'!H64</f>
        <v>188736</v>
      </c>
      <c r="I26" s="212">
        <f>'Month (GWh)'!I62+'Month (GWh)'!I63+'Month (GWh)'!I64</f>
        <v>0</v>
      </c>
      <c r="J26" s="214">
        <f>'Month (GWh)'!J62+'Month (GWh)'!J63+'Month (GWh)'!J64</f>
        <v>188736</v>
      </c>
      <c r="K26" s="212">
        <f>SUM('Month (GWh)'!K62:K64)</f>
        <v>189848</v>
      </c>
      <c r="L26" s="212">
        <f>SUM('Month (GWh)'!L62:L64)</f>
        <v>1034</v>
      </c>
      <c r="M26" s="212">
        <f>SUM('Month (GWh)'!M62:M64)</f>
        <v>0</v>
      </c>
      <c r="N26" s="212">
        <f>SUM('Month (GWh)'!N62:N64)</f>
        <v>0</v>
      </c>
      <c r="O26" s="212">
        <f>SUM('Month (GWh)'!O62:O64)</f>
        <v>18159</v>
      </c>
      <c r="P26" s="212">
        <f>SUM('Month (GWh)'!P62:P64)</f>
        <v>350</v>
      </c>
      <c r="Q26" s="212">
        <f>SUM('Month (GWh)'!Q62:Q64)</f>
        <v>170305</v>
      </c>
    </row>
    <row r="27" spans="1:17" ht="20.25" customHeight="1">
      <c r="A27" s="214" t="s">
        <v>188</v>
      </c>
      <c r="B27" s="212">
        <f>'Month (GWh)'!B65+'Month (GWh)'!B66+'Month (GWh)'!B67</f>
        <v>345345</v>
      </c>
      <c r="C27" s="212">
        <f>'Month (GWh)'!C65+'Month (GWh)'!C66+'Month (GWh)'!C67</f>
        <v>17256</v>
      </c>
      <c r="D27" s="212">
        <f>'Month (GWh)'!D65+'Month (GWh)'!D66+'Month (GWh)'!D67</f>
        <v>22460</v>
      </c>
      <c r="E27" s="212">
        <f>'Month (GWh)'!E65+'Month (GWh)'!E66+'Month (GWh)'!E67</f>
        <v>3518</v>
      </c>
      <c r="F27" s="212">
        <f>'Month (GWh)'!F65+'Month (GWh)'!F66+'Month (GWh)'!F67</f>
        <v>11850</v>
      </c>
      <c r="G27" s="212">
        <f t="shared" si="0"/>
        <v>-10610</v>
      </c>
      <c r="H27" s="212">
        <f>'Month (GWh)'!H65+'Month (GWh)'!H66+'Month (GWh)'!H67</f>
        <v>313959</v>
      </c>
      <c r="I27" s="212">
        <f>'Month (GWh)'!I65+'Month (GWh)'!I66+'Month (GWh)'!I67</f>
        <v>0</v>
      </c>
      <c r="J27" s="214">
        <f>'Month (GWh)'!J65+'Month (GWh)'!J66+'Month (GWh)'!J67</f>
        <v>313959</v>
      </c>
      <c r="K27" s="212">
        <f>SUM('Month (GWh)'!K65:K67)</f>
        <v>312532</v>
      </c>
      <c r="L27" s="212">
        <f>SUM('Month (GWh)'!L65:L67)</f>
        <v>2043</v>
      </c>
      <c r="M27" s="212">
        <f>SUM('Month (GWh)'!M65:M67)</f>
        <v>0</v>
      </c>
      <c r="N27" s="212">
        <f>SUM('Month (GWh)'!N65:N67)</f>
        <v>0</v>
      </c>
      <c r="O27" s="212">
        <f>SUM('Month (GWh)'!O65:O67)</f>
        <v>1450</v>
      </c>
      <c r="P27" s="212">
        <f>SUM('Month (GWh)'!P65:P67)</f>
        <v>823</v>
      </c>
      <c r="Q27" s="212">
        <f>SUM('Month (GWh)'!Q65:Q67)</f>
        <v>308216</v>
      </c>
    </row>
    <row r="28" spans="1:17" ht="20.25" customHeight="1">
      <c r="A28" s="214" t="s">
        <v>189</v>
      </c>
      <c r="B28" s="212">
        <f>SUM('Month (GWh)'!B68:B70)</f>
        <v>362755</v>
      </c>
      <c r="C28" s="212">
        <f>SUM('Month (GWh)'!C68:C70)</f>
        <v>20415</v>
      </c>
      <c r="D28" s="212">
        <f>SUM('Month (GWh)'!D68:D70)</f>
        <v>22243</v>
      </c>
      <c r="E28" s="212">
        <f>SUM('Month (GWh)'!E68:E70)</f>
        <v>0</v>
      </c>
      <c r="F28" s="212">
        <f>SUM('Month (GWh)'!F68:F70)</f>
        <v>13842</v>
      </c>
      <c r="G28" s="212">
        <f t="shared" si="0"/>
        <v>-8401</v>
      </c>
      <c r="H28" s="212">
        <f>SUM('Month (GWh)'!H68:H70)</f>
        <v>333939</v>
      </c>
      <c r="I28" s="212">
        <f>SUM('Month (GWh)'!I68:I70)</f>
        <v>0</v>
      </c>
      <c r="J28" s="214">
        <f>SUM('Month (GWh)'!J68:J70)</f>
        <v>333939</v>
      </c>
      <c r="K28" s="212">
        <f>SUM('Month (GWh)'!K68:K70)</f>
        <v>333832</v>
      </c>
      <c r="L28" s="212">
        <f>SUM('Month (GWh)'!L68:L70)</f>
        <v>2248</v>
      </c>
      <c r="M28" s="212">
        <f>SUM('Month (GWh)'!M68:M70)</f>
        <v>0</v>
      </c>
      <c r="N28" s="212">
        <f>SUM('Month (GWh)'!N68:N70)</f>
        <v>0</v>
      </c>
      <c r="O28" s="212">
        <f>SUM('Month (GWh)'!O68:O70)</f>
        <v>-25584</v>
      </c>
      <c r="P28" s="212">
        <f>SUM('Month (GWh)'!P68:P70)</f>
        <v>511</v>
      </c>
      <c r="Q28" s="212">
        <f>SUM('Month (GWh)'!Q68:Q70)</f>
        <v>356657</v>
      </c>
    </row>
    <row r="29" spans="1:17" ht="20.25" customHeight="1">
      <c r="A29" s="214" t="s">
        <v>190</v>
      </c>
      <c r="B29" s="212">
        <f>SUM('Month (GWh)'!B71:B73)</f>
        <v>289959</v>
      </c>
      <c r="C29" s="212">
        <f>SUM('Month (GWh)'!C71:C73)</f>
        <v>19250</v>
      </c>
      <c r="D29" s="212">
        <f>SUM('Month (GWh)'!D71:D73)</f>
        <v>38827</v>
      </c>
      <c r="E29" s="212">
        <f>SUM('Month (GWh)'!E71:E73)</f>
        <v>0</v>
      </c>
      <c r="F29" s="212">
        <f>SUM('Month (GWh)'!F71:F73)</f>
        <v>3601</v>
      </c>
      <c r="G29" s="212">
        <f t="shared" si="0"/>
        <v>-35226</v>
      </c>
      <c r="H29" s="212">
        <f>SUM('Month (GWh)'!H71:H73)</f>
        <v>235481</v>
      </c>
      <c r="I29" s="212">
        <f>SUM('Month (GWh)'!I71:I73)</f>
        <v>0</v>
      </c>
      <c r="J29" s="214">
        <f>SUM('Month (GWh)'!J71:J73)</f>
        <v>235481</v>
      </c>
      <c r="K29" s="212">
        <f>SUM('Month (GWh)'!K71:K73)</f>
        <v>236660</v>
      </c>
      <c r="L29" s="212">
        <f>SUM('Month (GWh)'!L71:L73)</f>
        <v>1327</v>
      </c>
      <c r="M29" s="212">
        <f>SUM('Month (GWh)'!M71:M73)</f>
        <v>0</v>
      </c>
      <c r="N29" s="212">
        <f>SUM('Month (GWh)'!N71:N73)</f>
        <v>0</v>
      </c>
      <c r="O29" s="212">
        <f>SUM('Month (GWh)'!O71:O73)</f>
        <v>13214</v>
      </c>
      <c r="P29" s="212">
        <f>SUM('Month (GWh)'!P71:P73)</f>
        <v>45</v>
      </c>
      <c r="Q29" s="212">
        <f>SUM('Month (GWh)'!Q71:Q73)</f>
        <v>222074</v>
      </c>
    </row>
    <row r="30" spans="1:17" ht="20.25" customHeight="1">
      <c r="A30" s="214" t="s">
        <v>191</v>
      </c>
      <c r="B30" s="212">
        <f>SUM('Month (GWh)'!B74:B76)</f>
        <v>248206</v>
      </c>
      <c r="C30" s="212">
        <f>SUM('Month (GWh)'!C74:C76)</f>
        <v>17828</v>
      </c>
      <c r="D30" s="212">
        <f>SUM('Month (GWh)'!D74:D76)</f>
        <v>46377</v>
      </c>
      <c r="E30" s="212">
        <f>SUM('Month (GWh)'!E74:E76)</f>
        <v>0</v>
      </c>
      <c r="F30" s="212">
        <f>SUM('Month (GWh)'!F74:F76)</f>
        <v>2012</v>
      </c>
      <c r="G30" s="212">
        <f t="shared" si="0"/>
        <v>-44365</v>
      </c>
      <c r="H30" s="212">
        <f>SUM('Month (GWh)'!H74:H76)</f>
        <v>186012</v>
      </c>
      <c r="I30" s="212">
        <f>SUM('Month (GWh)'!I74:I76)</f>
        <v>0</v>
      </c>
      <c r="J30" s="214">
        <f>SUM('Month (GWh)'!J74:J76)</f>
        <v>186012</v>
      </c>
      <c r="K30" s="212">
        <f>SUM('Month (GWh)'!K74:K76)</f>
        <v>183842</v>
      </c>
      <c r="L30" s="212">
        <f>SUM('Month (GWh)'!L74:L76)</f>
        <v>844</v>
      </c>
      <c r="M30" s="212">
        <f>SUM('Month (GWh)'!M74:M76)</f>
        <v>0</v>
      </c>
      <c r="N30" s="212">
        <f>SUM('Month (GWh)'!N74:N76)</f>
        <v>0</v>
      </c>
      <c r="O30" s="212">
        <f>SUM('Month (GWh)'!O74:O76)</f>
        <v>18017</v>
      </c>
      <c r="P30" s="212">
        <f>SUM('Month (GWh)'!P74:P76)</f>
        <v>748</v>
      </c>
      <c r="Q30" s="212">
        <f>SUM('Month (GWh)'!Q74:Q76)</f>
        <v>164233</v>
      </c>
    </row>
    <row r="31" spans="1:17" ht="20.25" customHeight="1">
      <c r="A31" s="214" t="s">
        <v>192</v>
      </c>
      <c r="B31" s="212">
        <f>SUM('Month (GWh)'!B77:B79)</f>
        <v>329613</v>
      </c>
      <c r="C31" s="212">
        <f>SUM('Month (GWh)'!C77:C79)</f>
        <v>20964</v>
      </c>
      <c r="D31" s="212">
        <f>SUM('Month (GWh)'!D77:D79)</f>
        <v>30883</v>
      </c>
      <c r="E31" s="212">
        <f>SUM('Month (GWh)'!E77:E79)</f>
        <v>0</v>
      </c>
      <c r="F31" s="212">
        <f>SUM('Month (GWh)'!F77:F79)</f>
        <v>11009</v>
      </c>
      <c r="G31" s="212">
        <f t="shared" si="0"/>
        <v>-19874</v>
      </c>
      <c r="H31" s="212">
        <f>SUM('Month (GWh)'!H77:H79)</f>
        <v>288776</v>
      </c>
      <c r="I31" s="212">
        <f>SUM('Month (GWh)'!I77:I79)</f>
        <v>0</v>
      </c>
      <c r="J31" s="214">
        <f>SUM('Month (GWh)'!J77:J79)</f>
        <v>288776</v>
      </c>
      <c r="K31" s="212">
        <f>SUM('Month (GWh)'!K77:K79)</f>
        <v>290566</v>
      </c>
      <c r="L31" s="212">
        <f>SUM('Month (GWh)'!L77:L79)</f>
        <v>2130</v>
      </c>
      <c r="M31" s="212">
        <f>SUM('Month (GWh)'!M77:M79)</f>
        <v>0</v>
      </c>
      <c r="N31" s="212">
        <f>SUM('Month (GWh)'!N77:N79)</f>
        <v>0</v>
      </c>
      <c r="O31" s="212">
        <f>SUM('Month (GWh)'!O77:O79)</f>
        <v>-4986</v>
      </c>
      <c r="P31" s="212">
        <f>SUM('Month (GWh)'!P77:P79)</f>
        <v>494</v>
      </c>
      <c r="Q31" s="212">
        <f>SUM('Month (GWh)'!Q77:Q79)</f>
        <v>292928</v>
      </c>
    </row>
    <row r="32" spans="1:17" ht="20.25" customHeight="1">
      <c r="A32" s="214" t="s">
        <v>193</v>
      </c>
      <c r="B32" s="212">
        <f>SUM('Month (GWh)'!B80:B82)</f>
        <v>333547</v>
      </c>
      <c r="C32" s="212">
        <f>SUM('Month (GWh)'!C80:C82)</f>
        <v>20727</v>
      </c>
      <c r="D32" s="212">
        <f>SUM('Month (GWh)'!D80:D82)</f>
        <v>23081</v>
      </c>
      <c r="E32" s="212">
        <f>SUM('Month (GWh)'!E80:E82)</f>
        <v>0</v>
      </c>
      <c r="F32" s="212">
        <f>SUM('Month (GWh)'!F80:F82)</f>
        <v>24409</v>
      </c>
      <c r="G32" s="212">
        <f t="shared" si="0"/>
        <v>1328</v>
      </c>
      <c r="H32" s="212">
        <f>SUM('Month (GWh)'!H80:H82)</f>
        <v>314148</v>
      </c>
      <c r="I32" s="212">
        <f>SUM('Month (GWh)'!I80:I82)</f>
        <v>0</v>
      </c>
      <c r="J32" s="214">
        <f>SUM('Month (GWh)'!J80:J82)</f>
        <v>314148</v>
      </c>
      <c r="K32" s="212">
        <f>SUM('Month (GWh)'!K80:K82)</f>
        <v>314974</v>
      </c>
      <c r="L32" s="212">
        <f>SUM('Month (GWh)'!L80:L82)</f>
        <v>2287</v>
      </c>
      <c r="M32" s="212">
        <f>SUM('Month (GWh)'!M80:M82)</f>
        <v>0</v>
      </c>
      <c r="N32" s="212">
        <f>SUM('Month (GWh)'!N80:N82)</f>
        <v>0</v>
      </c>
      <c r="O32" s="212">
        <f>SUM('Month (GWh)'!O80:O82)</f>
        <v>-14402</v>
      </c>
      <c r="P32" s="212">
        <f>SUM('Month (GWh)'!P80:P82)</f>
        <v>409</v>
      </c>
      <c r="Q32" s="212">
        <f>SUM('Month (GWh)'!Q80:Q82)</f>
        <v>326680</v>
      </c>
    </row>
    <row r="33" spans="1:17" ht="20.25" customHeight="1">
      <c r="A33" s="214" t="s">
        <v>194</v>
      </c>
      <c r="B33" s="212">
        <f>SUM('Month (GWh)'!B83:B85)</f>
        <v>295520</v>
      </c>
      <c r="C33" s="212">
        <f>SUM('Month (GWh)'!C83:C85)</f>
        <v>20038</v>
      </c>
      <c r="D33" s="212">
        <f>SUM('Month (GWh)'!D83:D85)</f>
        <v>52892</v>
      </c>
      <c r="E33" s="212">
        <f>SUM('Month (GWh)'!E83:E85)</f>
        <v>0</v>
      </c>
      <c r="F33" s="212">
        <f>SUM('Month (GWh)'!F83:F85)</f>
        <v>7340</v>
      </c>
      <c r="G33" s="212">
        <f t="shared" si="0"/>
        <v>-45552</v>
      </c>
      <c r="H33" s="212">
        <f>SUM('Month (GWh)'!H83:H85)</f>
        <v>229930</v>
      </c>
      <c r="I33" s="212">
        <f>SUM('Month (GWh)'!I83:I85)</f>
        <v>0</v>
      </c>
      <c r="J33" s="214">
        <f>SUM('Month (GWh)'!J83:J85)</f>
        <v>229930</v>
      </c>
      <c r="K33" s="212">
        <f>SUM('Month (GWh)'!K83:K85)</f>
        <v>230404</v>
      </c>
      <c r="L33" s="212">
        <f>SUM('Month (GWh)'!L83:L85)</f>
        <v>1600</v>
      </c>
      <c r="M33" s="212">
        <f>SUM('Month (GWh)'!M83:M85)</f>
        <v>0</v>
      </c>
      <c r="N33" s="212">
        <f>SUM('Month (GWh)'!N83:N85)</f>
        <v>0</v>
      </c>
      <c r="O33" s="212">
        <f>SUM('Month (GWh)'!O83:O85)</f>
        <v>8741</v>
      </c>
      <c r="P33" s="212">
        <f>SUM('Month (GWh)'!P83:P85)</f>
        <v>629</v>
      </c>
      <c r="Q33" s="212">
        <f>SUM('Month (GWh)'!Q83:Q85)</f>
        <v>219434</v>
      </c>
    </row>
    <row r="34" spans="1:17" ht="20.25" customHeight="1">
      <c r="A34" s="214" t="s">
        <v>195</v>
      </c>
      <c r="B34" s="212">
        <f>SUM('Month (GWh)'!B86:B88)</f>
        <v>235677</v>
      </c>
      <c r="C34" s="212">
        <f>SUM('Month (GWh)'!C86:C88)</f>
        <v>17281</v>
      </c>
      <c r="D34" s="212">
        <f>SUM('Month (GWh)'!D86:D88)</f>
        <v>35399</v>
      </c>
      <c r="E34" s="212">
        <f>SUM('Month (GWh)'!E86:E88)</f>
        <v>0</v>
      </c>
      <c r="F34" s="212">
        <f>SUM('Month (GWh)'!F86:F88)</f>
        <v>7882</v>
      </c>
      <c r="G34" s="212">
        <f t="shared" si="0"/>
        <v>-27517</v>
      </c>
      <c r="H34" s="212">
        <f>SUM('Month (GWh)'!H86:H88)</f>
        <v>190879</v>
      </c>
      <c r="I34" s="212">
        <f>SUM('Month (GWh)'!I86:I88)</f>
        <v>0</v>
      </c>
      <c r="J34" s="214">
        <f>SUM('Month (GWh)'!J86:J88)</f>
        <v>190879</v>
      </c>
      <c r="K34" s="212">
        <f>SUM('Month (GWh)'!K86:K88)</f>
        <v>191053</v>
      </c>
      <c r="L34" s="212">
        <f>SUM('Month (GWh)'!L86:L88)</f>
        <v>929</v>
      </c>
      <c r="M34" s="212">
        <f>SUM('Month (GWh)'!M86:M88)</f>
        <v>0</v>
      </c>
      <c r="N34" s="212">
        <f>SUM('Month (GWh)'!N86:N88)</f>
        <v>0</v>
      </c>
      <c r="O34" s="212">
        <f>SUM('Month (GWh)'!O86:O88)</f>
        <v>14640</v>
      </c>
      <c r="P34" s="212">
        <f>SUM('Month (GWh)'!P86:P88)</f>
        <v>469</v>
      </c>
      <c r="Q34" s="212">
        <f>SUM('Month (GWh)'!Q86:Q88)</f>
        <v>175015</v>
      </c>
    </row>
    <row r="35" spans="1:17" ht="20.25" customHeight="1">
      <c r="A35" s="214" t="s">
        <v>196</v>
      </c>
      <c r="B35" s="212">
        <f>SUM('Month (GWh)'!B89:B91)</f>
        <v>339969</v>
      </c>
      <c r="C35" s="212">
        <f>SUM('Month (GWh)'!C89:C91)</f>
        <v>21318</v>
      </c>
      <c r="D35" s="212">
        <f>SUM('Month (GWh)'!D89:D91)</f>
        <v>39359</v>
      </c>
      <c r="E35" s="212">
        <f>SUM('Month (GWh)'!E89:E91)</f>
        <v>0</v>
      </c>
      <c r="F35" s="212">
        <f>SUM('Month (GWh)'!F89:F91)</f>
        <v>20862</v>
      </c>
      <c r="G35" s="212">
        <f t="shared" si="0"/>
        <v>-18497</v>
      </c>
      <c r="H35" s="212">
        <f>SUM('Month (GWh)'!H89:H91)</f>
        <v>300154</v>
      </c>
      <c r="I35" s="212">
        <f>SUM('Month (GWh)'!I89:I91)</f>
        <v>0</v>
      </c>
      <c r="J35" s="214">
        <f>SUM('Month (GWh)'!J89:J91)</f>
        <v>300154</v>
      </c>
      <c r="K35" s="212">
        <f>SUM('Month (GWh)'!K89:K91)</f>
        <v>298805</v>
      </c>
      <c r="L35" s="212">
        <f>SUM('Month (GWh)'!L89:L91)</f>
        <v>2201</v>
      </c>
      <c r="M35" s="212">
        <f>SUM('Month (GWh)'!M89:M91)</f>
        <v>0</v>
      </c>
      <c r="N35" s="212">
        <f>SUM('Month (GWh)'!N89:N91)</f>
        <v>0</v>
      </c>
      <c r="O35" s="212">
        <f>SUM('Month (GWh)'!O89:O91)</f>
        <v>-1623</v>
      </c>
      <c r="P35" s="212">
        <f>SUM('Month (GWh)'!P89:P91)</f>
        <v>314</v>
      </c>
      <c r="Q35" s="212">
        <f>SUM('Month (GWh)'!Q89:Q91)</f>
        <v>297913</v>
      </c>
    </row>
    <row r="36" spans="1:17" ht="20.25" customHeight="1">
      <c r="A36" s="214" t="s">
        <v>197</v>
      </c>
      <c r="B36" s="212">
        <f>SUM('Month (GWh)'!B92:B94)</f>
        <v>350860.44</v>
      </c>
      <c r="C36" s="212">
        <f>SUM('Month (GWh)'!C92:C94)</f>
        <v>21256.17</v>
      </c>
      <c r="D36" s="212">
        <f>SUM('Month (GWh)'!D92:D94)</f>
        <v>38070.43</v>
      </c>
      <c r="E36" s="212">
        <f>SUM('Month (GWh)'!E92:E94)</f>
        <v>0</v>
      </c>
      <c r="F36" s="212">
        <f>SUM('Month (GWh)'!F92:F94)</f>
        <v>23846.870000000003</v>
      </c>
      <c r="G36" s="212">
        <f t="shared" si="0"/>
        <v>-14223.559999999998</v>
      </c>
      <c r="H36" s="212">
        <f>SUM('Month (GWh)'!H92:H94)</f>
        <v>315380.74</v>
      </c>
      <c r="I36" s="212">
        <f>SUM('Month (GWh)'!I92:I94)</f>
        <v>0</v>
      </c>
      <c r="J36" s="214">
        <f>SUM('Month (GWh)'!J92:J94)</f>
        <v>315380.74</v>
      </c>
      <c r="K36" s="212">
        <f>SUM('Month (GWh)'!K92:K94)</f>
        <v>315887.90000000002</v>
      </c>
      <c r="L36" s="212">
        <f>SUM('Month (GWh)'!L92:L94)</f>
        <v>2443</v>
      </c>
      <c r="M36" s="212">
        <f>SUM('Month (GWh)'!M92:M94)</f>
        <v>0</v>
      </c>
      <c r="N36" s="212">
        <f>SUM('Month (GWh)'!N92:N94)</f>
        <v>0</v>
      </c>
      <c r="O36" s="212">
        <f>SUM('Month (GWh)'!O92:O94)</f>
        <v>-28266</v>
      </c>
      <c r="P36" s="212">
        <f>SUM('Month (GWh)'!P92:P94)</f>
        <v>-146</v>
      </c>
      <c r="Q36" s="212">
        <f>SUM('Month (GWh)'!Q92:Q94)</f>
        <v>341856.9</v>
      </c>
    </row>
    <row r="37" spans="1:17" ht="20.25" customHeight="1">
      <c r="A37" s="214" t="s">
        <v>198</v>
      </c>
      <c r="B37" s="212">
        <f>SUM('Month (GWh)'!B95:B97)</f>
        <v>283116.33999999997</v>
      </c>
      <c r="C37" s="212">
        <f>SUM('Month (GWh)'!C95:C97)</f>
        <v>18887.25</v>
      </c>
      <c r="D37" s="212">
        <f>SUM('Month (GWh)'!D95:D97)</f>
        <v>63870.38</v>
      </c>
      <c r="E37" s="212">
        <f>SUM('Month (GWh)'!E95:E97)</f>
        <v>0</v>
      </c>
      <c r="F37" s="212">
        <f>SUM('Month (GWh)'!F95:F97)</f>
        <v>13813.35</v>
      </c>
      <c r="G37" s="212">
        <f t="shared" si="0"/>
        <v>-50057.03</v>
      </c>
      <c r="H37" s="212">
        <f>SUM('Month (GWh)'!H95:H97)</f>
        <v>214172.05999999997</v>
      </c>
      <c r="I37" s="212">
        <f>SUM('Month (GWh)'!I95:I97)</f>
        <v>0</v>
      </c>
      <c r="J37" s="214">
        <f>SUM('Month (GWh)'!J95:J97)</f>
        <v>214172.05999999997</v>
      </c>
      <c r="K37" s="212">
        <f>SUM('Month (GWh)'!K95:K97)</f>
        <v>214541.18</v>
      </c>
      <c r="L37" s="212">
        <f>SUM('Month (GWh)'!L95:L97)</f>
        <v>1787</v>
      </c>
      <c r="M37" s="212">
        <f>SUM('Month (GWh)'!M95:M97)</f>
        <v>0</v>
      </c>
      <c r="N37" s="212">
        <f>SUM('Month (GWh)'!N95:N97)</f>
        <v>0</v>
      </c>
      <c r="O37" s="212">
        <f>SUM('Month (GWh)'!O95:O97)</f>
        <v>7475</v>
      </c>
      <c r="P37" s="212">
        <f>SUM('Month (GWh)'!P95:P97)</f>
        <v>-781</v>
      </c>
      <c r="Q37" s="212">
        <f>SUM('Month (GWh)'!Q95:Q97)</f>
        <v>206060.18</v>
      </c>
    </row>
    <row r="38" spans="1:17" ht="20.25" customHeight="1">
      <c r="A38" s="214" t="s">
        <v>199</v>
      </c>
      <c r="B38" s="212">
        <f>SUM('Month (GWh)'!B98:B100)</f>
        <v>244212.24</v>
      </c>
      <c r="C38" s="212">
        <f>SUM('Month (GWh)'!C98:C100)</f>
        <v>16806.8</v>
      </c>
      <c r="D38" s="212">
        <f>SUM('Month (GWh)'!D98:D100)</f>
        <v>51557.630000000005</v>
      </c>
      <c r="E38" s="212">
        <f>SUM('Month (GWh)'!E98:E100)</f>
        <v>0</v>
      </c>
      <c r="F38" s="212">
        <f>SUM('Month (GWh)'!F98:F100)</f>
        <v>11329.35</v>
      </c>
      <c r="G38" s="212">
        <f t="shared" si="0"/>
        <v>-40228.280000000006</v>
      </c>
      <c r="H38" s="212">
        <f>SUM('Month (GWh)'!H98:H100)</f>
        <v>187177.14</v>
      </c>
      <c r="I38" s="212">
        <f>SUM('Month (GWh)'!I98:I100)</f>
        <v>0</v>
      </c>
      <c r="J38" s="214">
        <f>SUM('Month (GWh)'!J98:J100)</f>
        <v>187177.14</v>
      </c>
      <c r="K38" s="212">
        <f>SUM('Month (GWh)'!K98:K100)</f>
        <v>187086.2</v>
      </c>
      <c r="L38" s="212">
        <f>SUM('Month (GWh)'!L98:L100)</f>
        <v>1300</v>
      </c>
      <c r="M38" s="212">
        <f>SUM('Month (GWh)'!M98:M100)</f>
        <v>0</v>
      </c>
      <c r="N38" s="212">
        <f>SUM('Month (GWh)'!N98:N100)</f>
        <v>0</v>
      </c>
      <c r="O38" s="212">
        <f>SUM('Month (GWh)'!O98:O100)</f>
        <v>18333</v>
      </c>
      <c r="P38" s="212">
        <f>SUM('Month (GWh)'!P98:P100)</f>
        <v>249</v>
      </c>
      <c r="Q38" s="212">
        <f>SUM('Month (GWh)'!Q98:Q100)</f>
        <v>167204.19999999998</v>
      </c>
    </row>
    <row r="39" spans="1:17" ht="20.25" customHeight="1">
      <c r="A39" s="214" t="s">
        <v>200</v>
      </c>
      <c r="B39" s="212">
        <f>SUM('Month (GWh)'!B101:B103)</f>
        <v>318741.60000000003</v>
      </c>
      <c r="C39" s="212">
        <f>SUM('Month (GWh)'!C101:C103)</f>
        <v>19897.95</v>
      </c>
      <c r="D39" s="212">
        <f>SUM('Month (GWh)'!D101:D103)</f>
        <v>23539.03</v>
      </c>
      <c r="E39" s="212">
        <f>SUM('Month (GWh)'!E101:E103)</f>
        <v>0</v>
      </c>
      <c r="F39" s="212">
        <f>SUM('Month (GWh)'!F101:F103)</f>
        <v>37308.850000000006</v>
      </c>
      <c r="G39" s="212">
        <f t="shared" si="0"/>
        <v>13769.820000000007</v>
      </c>
      <c r="H39" s="212">
        <f>SUM('Month (GWh)'!H101:H103)</f>
        <v>312613.46000000002</v>
      </c>
      <c r="I39" s="212">
        <f>SUM('Month (GWh)'!I101:I103)</f>
        <v>0</v>
      </c>
      <c r="J39" s="214">
        <f>SUM('Month (GWh)'!J101:J103)</f>
        <v>312613.46000000002</v>
      </c>
      <c r="K39" s="212">
        <f>SUM('Month (GWh)'!K101:K103)</f>
        <v>313216.94</v>
      </c>
      <c r="L39" s="212">
        <f>SUM('Month (GWh)'!L101:L103)</f>
        <v>1945</v>
      </c>
      <c r="M39" s="212">
        <f>SUM('Month (GWh)'!M101:M103)</f>
        <v>0</v>
      </c>
      <c r="N39" s="212">
        <f>SUM('Month (GWh)'!N101:N103)</f>
        <v>0</v>
      </c>
      <c r="O39" s="212">
        <f>SUM('Month (GWh)'!O101:O103)</f>
        <v>-1074</v>
      </c>
      <c r="P39" s="212">
        <f>SUM('Month (GWh)'!P101:P103)</f>
        <v>-196</v>
      </c>
      <c r="Q39" s="212">
        <f>SUM('Month (GWh)'!Q101:Q103)</f>
        <v>312541.94</v>
      </c>
    </row>
    <row r="40" spans="1:17" ht="20.25" customHeight="1">
      <c r="A40" s="214" t="s">
        <v>201</v>
      </c>
      <c r="B40" s="212">
        <f>SUM('Month (GWh)'!B104:B106)</f>
        <v>317719.06999999995</v>
      </c>
      <c r="C40" s="212">
        <f>SUM('Month (GWh)'!C104:C106)</f>
        <v>20215.439999999999</v>
      </c>
      <c r="D40" s="212">
        <f>SUM('Month (GWh)'!D104:D106)</f>
        <v>14876.54</v>
      </c>
      <c r="E40" s="212">
        <f>SUM('Month (GWh)'!E104:E106)</f>
        <v>0</v>
      </c>
      <c r="F40" s="212">
        <f>SUM('Month (GWh)'!F104:F106)</f>
        <v>47720.09</v>
      </c>
      <c r="G40" s="212">
        <f t="shared" si="0"/>
        <v>32843.549999999996</v>
      </c>
      <c r="H40" s="212">
        <f>SUM('Month (GWh)'!H104:H106)</f>
        <v>330347.16000000003</v>
      </c>
      <c r="I40" s="212">
        <f>SUM('Month (GWh)'!I104:I106)</f>
        <v>0</v>
      </c>
      <c r="J40" s="214">
        <f>SUM('Month (GWh)'!J104:J106)</f>
        <v>330347.16000000003</v>
      </c>
      <c r="K40" s="212">
        <f>SUM('Month (GWh)'!K104:K106)</f>
        <v>330872.07</v>
      </c>
      <c r="L40" s="212">
        <f>SUM('Month (GWh)'!L104:L106)</f>
        <v>2263</v>
      </c>
      <c r="M40" s="212">
        <f>SUM('Month (GWh)'!M104:M106)</f>
        <v>0</v>
      </c>
      <c r="N40" s="212">
        <f>SUM('Month (GWh)'!N104:N106)</f>
        <v>0</v>
      </c>
      <c r="O40" s="212">
        <f>SUM('Month (GWh)'!O104:O106)</f>
        <v>-22956</v>
      </c>
      <c r="P40" s="212">
        <f>SUM('Month (GWh)'!P104:P106)</f>
        <v>-55</v>
      </c>
      <c r="Q40" s="212">
        <f>SUM('Month (GWh)'!Q104:Q106)</f>
        <v>351620.07</v>
      </c>
    </row>
    <row r="41" spans="1:17" ht="20.25" customHeight="1">
      <c r="A41" s="214" t="s">
        <v>202</v>
      </c>
      <c r="B41" s="212">
        <f>SUM('Month (GWh)'!B107:B109)</f>
        <v>282014.13</v>
      </c>
      <c r="C41" s="212">
        <f>SUM('Month (GWh)'!C107:C109)</f>
        <v>19769.440000000002</v>
      </c>
      <c r="D41" s="212">
        <f>SUM('Month (GWh)'!D107:D109)</f>
        <v>46558.770000000004</v>
      </c>
      <c r="E41" s="212">
        <f>SUM('Month (GWh)'!E107:E109)</f>
        <v>0</v>
      </c>
      <c r="F41" s="212">
        <f>SUM('Month (GWh)'!F107:F109)</f>
        <v>17541.560000000001</v>
      </c>
      <c r="G41" s="212">
        <f t="shared" si="0"/>
        <v>-29017.210000000003</v>
      </c>
      <c r="H41" s="212">
        <f>SUM('Month (GWh)'!H107:H109)</f>
        <v>233227.48</v>
      </c>
      <c r="I41" s="212">
        <f>SUM('Month (GWh)'!I107:I109)</f>
        <v>0</v>
      </c>
      <c r="J41" s="214">
        <f>SUM('Month (GWh)'!J107:J109)</f>
        <v>233227.48</v>
      </c>
      <c r="K41" s="212">
        <f>SUM('Month (GWh)'!K107:K109)</f>
        <v>233687.78999999998</v>
      </c>
      <c r="L41" s="212">
        <f>SUM('Month (GWh)'!L107:L109)</f>
        <v>1439</v>
      </c>
      <c r="M41" s="212">
        <f>SUM('Month (GWh)'!M107:M109)</f>
        <v>0</v>
      </c>
      <c r="N41" s="212">
        <f>SUM('Month (GWh)'!N107:N109)</f>
        <v>0</v>
      </c>
      <c r="O41" s="212">
        <f>SUM('Month (GWh)'!O107:O109)</f>
        <v>14424</v>
      </c>
      <c r="P41" s="212">
        <f>SUM('Month (GWh)'!P107:P109)</f>
        <v>-99</v>
      </c>
      <c r="Q41" s="212">
        <f>SUM('Month (GWh)'!Q107:Q109)</f>
        <v>217923.78999999998</v>
      </c>
    </row>
    <row r="42" spans="1:17" ht="20.25" customHeight="1">
      <c r="A42" s="214" t="s">
        <v>203</v>
      </c>
      <c r="B42" s="212">
        <f>SUM('Month (GWh)'!B110:B112)</f>
        <v>224953.47999999998</v>
      </c>
      <c r="C42" s="212">
        <f>SUM('Month (GWh)'!C110:C112)</f>
        <v>17191.400000000001</v>
      </c>
      <c r="D42" s="212">
        <f>SUM('Month (GWh)'!D110:D112)</f>
        <v>37713.660000000003</v>
      </c>
      <c r="E42" s="212">
        <f>SUM('Month (GWh)'!E110:E112)</f>
        <v>0</v>
      </c>
      <c r="F42" s="212">
        <f>SUM('Month (GWh)'!F110:F112)</f>
        <v>18820.870000000003</v>
      </c>
      <c r="G42" s="212">
        <f t="shared" si="0"/>
        <v>-18892.79</v>
      </c>
      <c r="H42" s="212">
        <f>SUM('Month (GWh)'!H110:H112)</f>
        <v>188869.29</v>
      </c>
      <c r="I42" s="212">
        <f>SUM('Month (GWh)'!I110:I112)</f>
        <v>0</v>
      </c>
      <c r="J42" s="214">
        <f>SUM('Month (GWh)'!J110:J112)</f>
        <v>188869.29</v>
      </c>
      <c r="K42" s="212">
        <f>SUM('Month (GWh)'!K110:K112)</f>
        <v>189400.76</v>
      </c>
      <c r="L42" s="212">
        <f>SUM('Month (GWh)'!L110:L112)</f>
        <v>862</v>
      </c>
      <c r="M42" s="212">
        <f>SUM('Month (GWh)'!M110:M112)</f>
        <v>0</v>
      </c>
      <c r="N42" s="212">
        <f>SUM('Month (GWh)'!N110:N112)</f>
        <v>0</v>
      </c>
      <c r="O42" s="212">
        <f>SUM('Month (GWh)'!O110:O112)</f>
        <v>14348</v>
      </c>
      <c r="P42" s="212">
        <f>SUM('Month (GWh)'!P110:P112)</f>
        <v>151</v>
      </c>
      <c r="Q42" s="212">
        <f>SUM('Month (GWh)'!Q110:Q112)</f>
        <v>174039.76</v>
      </c>
    </row>
    <row r="43" spans="1:17" ht="20.25" customHeight="1">
      <c r="A43" s="214" t="s">
        <v>204</v>
      </c>
      <c r="B43" s="212">
        <f>SUM('Month (GWh)'!B113:B115)</f>
        <v>295760.44</v>
      </c>
      <c r="C43" s="212">
        <f>SUM('Month (GWh)'!C113:C115)</f>
        <v>19805.48</v>
      </c>
      <c r="D43" s="212">
        <f>SUM('Month (GWh)'!D113:D115)</f>
        <v>14962.8</v>
      </c>
      <c r="E43" s="212">
        <f>SUM('Month (GWh)'!E113:E115)</f>
        <v>0</v>
      </c>
      <c r="F43" s="212">
        <f>SUM('Month (GWh)'!F113:F115)</f>
        <v>48950.28</v>
      </c>
      <c r="G43" s="212">
        <f t="shared" si="0"/>
        <v>33987.479999999996</v>
      </c>
      <c r="H43" s="212">
        <f>SUM('Month (GWh)'!H113:H115)</f>
        <v>309942.44</v>
      </c>
      <c r="I43" s="212">
        <f>SUM('Month (GWh)'!I113:I115)</f>
        <v>0</v>
      </c>
      <c r="J43" s="214">
        <f>SUM('Month (GWh)'!J113:J115)</f>
        <v>309942.44</v>
      </c>
      <c r="K43" s="212">
        <f>SUM('Month (GWh)'!K113:K115)</f>
        <v>309964.92</v>
      </c>
      <c r="L43" s="212">
        <f>SUM('Month (GWh)'!L113:L115)</f>
        <v>1996</v>
      </c>
      <c r="M43" s="212">
        <f>SUM('Month (GWh)'!M113:M115)</f>
        <v>0</v>
      </c>
      <c r="N43" s="212">
        <f>SUM('Month (GWh)'!N113:N115)</f>
        <v>0</v>
      </c>
      <c r="O43" s="212">
        <f>SUM('Month (GWh)'!O113:O115)</f>
        <v>419</v>
      </c>
      <c r="P43" s="212">
        <f>SUM('Month (GWh)'!P113:P115)</f>
        <v>140</v>
      </c>
      <c r="Q43" s="212">
        <f>SUM('Month (GWh)'!Q113:Q115)</f>
        <v>307409.91999999998</v>
      </c>
    </row>
    <row r="44" spans="1:17" ht="20.25" customHeight="1">
      <c r="A44" s="214" t="s">
        <v>205</v>
      </c>
      <c r="B44" s="212">
        <f>SUM('Month (GWh)'!B116:B118)</f>
        <v>299476.88</v>
      </c>
      <c r="C44" s="212">
        <f>SUM('Month (GWh)'!C116:C118)</f>
        <v>19942.990000000002</v>
      </c>
      <c r="D44" s="212">
        <f>SUM('Month (GWh)'!D116:D118)</f>
        <v>16725.88</v>
      </c>
      <c r="E44" s="212">
        <f>SUM('Month (GWh)'!E116:E118)</f>
        <v>0</v>
      </c>
      <c r="F44" s="212">
        <f>SUM('Month (GWh)'!F116:F118)</f>
        <v>52597.279999999999</v>
      </c>
      <c r="G44" s="212">
        <f t="shared" si="0"/>
        <v>35871.399999999994</v>
      </c>
      <c r="H44" s="212">
        <f>SUM('Month (GWh)'!H116:H118)</f>
        <v>315405.31</v>
      </c>
      <c r="I44" s="212">
        <f>SUM('Month (GWh)'!I116:I118)</f>
        <v>0</v>
      </c>
      <c r="J44" s="214">
        <f>SUM('Month (GWh)'!J116:J118)</f>
        <v>315405.31</v>
      </c>
      <c r="K44" s="212">
        <f>SUM('Month (GWh)'!K116:K118)</f>
        <v>315802.62</v>
      </c>
      <c r="L44" s="212">
        <f>SUM('Month (GWh)'!L116:L118)</f>
        <v>2158</v>
      </c>
      <c r="M44" s="212">
        <f>SUM('Month (GWh)'!M116:M118)</f>
        <v>0</v>
      </c>
      <c r="N44" s="212">
        <f>SUM('Month (GWh)'!N116:N118)</f>
        <v>0</v>
      </c>
      <c r="O44" s="212">
        <f>SUM('Month (GWh)'!O116:O118)</f>
        <v>-24768</v>
      </c>
      <c r="P44" s="212">
        <f>SUM('Month (GWh)'!P116:P118)</f>
        <v>45</v>
      </c>
      <c r="Q44" s="212">
        <f>SUM('Month (GWh)'!Q116:Q118)</f>
        <v>338367.62</v>
      </c>
    </row>
    <row r="45" spans="1:17" ht="20.25" customHeight="1">
      <c r="A45" s="214" t="s">
        <v>206</v>
      </c>
      <c r="B45" s="212">
        <f>SUM('Month (GWh)'!B119:B121)</f>
        <v>267538.43</v>
      </c>
      <c r="C45" s="212">
        <f>SUM('Month (GWh)'!C119:C121)</f>
        <v>18811.18</v>
      </c>
      <c r="D45" s="212">
        <f>SUM('Month (GWh)'!D119:D121)</f>
        <v>33517.379999999997</v>
      </c>
      <c r="E45" s="212">
        <f>SUM('Month (GWh)'!E119:E121)</f>
        <v>0</v>
      </c>
      <c r="F45" s="212">
        <f>SUM('Month (GWh)'!F119:F121)</f>
        <v>26951.89</v>
      </c>
      <c r="G45" s="212">
        <f t="shared" si="0"/>
        <v>-6565.489999999998</v>
      </c>
      <c r="H45" s="212">
        <f>SUM('Month (GWh)'!H119:H121)</f>
        <v>242161.76</v>
      </c>
      <c r="I45" s="212">
        <f>SUM('Month (GWh)'!I119:I121)</f>
        <v>0</v>
      </c>
      <c r="J45" s="214">
        <f>SUM('Month (GWh)'!J119:J121)</f>
        <v>242161.76</v>
      </c>
      <c r="K45" s="212">
        <f>SUM('Month (GWh)'!K119:K121)</f>
        <v>242746.37</v>
      </c>
      <c r="L45" s="212">
        <f>SUM('Month (GWh)'!L119:L121)</f>
        <v>1523</v>
      </c>
      <c r="M45" s="212">
        <f>SUM('Month (GWh)'!M119:M121)</f>
        <v>0</v>
      </c>
      <c r="N45" s="212">
        <f>SUM('Month (GWh)'!N119:N121)</f>
        <v>0</v>
      </c>
      <c r="O45" s="212">
        <f>SUM('Month (GWh)'!O119:O121)</f>
        <v>16688</v>
      </c>
      <c r="P45" s="212">
        <f>SUM('Month (GWh)'!P119:P121)</f>
        <v>1036</v>
      </c>
      <c r="Q45" s="212">
        <f>SUM('Month (GWh)'!Q119:Q121)</f>
        <v>223499.37</v>
      </c>
    </row>
    <row r="46" spans="1:17" ht="20.25" customHeight="1">
      <c r="A46" s="214" t="s">
        <v>207</v>
      </c>
      <c r="B46" s="212">
        <f>SUM('Month (GWh)'!B122:B124)</f>
        <v>191512.84</v>
      </c>
      <c r="C46" s="212">
        <f>SUM('Month (GWh)'!C122:C124)</f>
        <v>15910.11</v>
      </c>
      <c r="D46" s="212">
        <f>SUM('Month (GWh)'!D122:D124)</f>
        <v>25603.800000000003</v>
      </c>
      <c r="E46" s="212">
        <f>SUM('Month (GWh)'!E122:E124)</f>
        <v>0</v>
      </c>
      <c r="F46" s="212">
        <f>SUM('Month (GWh)'!F122:F124)</f>
        <v>34872.799999999996</v>
      </c>
      <c r="G46" s="212">
        <f t="shared" si="0"/>
        <v>9268.9999999999927</v>
      </c>
      <c r="H46" s="212">
        <f>SUM('Month (GWh)'!H122:H124)</f>
        <v>184871.73</v>
      </c>
      <c r="I46" s="212">
        <f>SUM('Month (GWh)'!I122:I124)</f>
        <v>0</v>
      </c>
      <c r="J46" s="214">
        <f>SUM('Month (GWh)'!J122:J124)</f>
        <v>184871.73</v>
      </c>
      <c r="K46" s="212">
        <f>SUM('Month (GWh)'!K122:K124)</f>
        <v>184842.61</v>
      </c>
      <c r="L46" s="212">
        <f>SUM('Month (GWh)'!L122:L124)</f>
        <v>1082</v>
      </c>
      <c r="M46" s="212">
        <f>SUM('Month (GWh)'!M122:M124)</f>
        <v>0</v>
      </c>
      <c r="N46" s="212">
        <f>SUM('Month (GWh)'!N122:N124)</f>
        <v>0</v>
      </c>
      <c r="O46" s="212">
        <f>SUM('Month (GWh)'!O122:O124)</f>
        <v>12932</v>
      </c>
      <c r="P46" s="212">
        <f>SUM('Month (GWh)'!P122:P124)</f>
        <v>111</v>
      </c>
      <c r="Q46" s="212">
        <f>SUM('Month (GWh)'!Q122:Q124)</f>
        <v>170717.61</v>
      </c>
    </row>
    <row r="47" spans="1:17" ht="20.25" customHeight="1">
      <c r="A47" s="214" t="s">
        <v>208</v>
      </c>
      <c r="B47" s="212">
        <f>SUM('Month (GWh)'!B125:B127)</f>
        <v>266704</v>
      </c>
      <c r="C47" s="212">
        <f>SUM('Month (GWh)'!C125:C127)</f>
        <v>18707.53</v>
      </c>
      <c r="D47" s="212">
        <f>SUM('Month (GWh)'!D125:D127)</f>
        <v>20334.23</v>
      </c>
      <c r="E47" s="212">
        <f>SUM('Month (GWh)'!E125:E127)</f>
        <v>0</v>
      </c>
      <c r="F47" s="212">
        <f>SUM('Month (GWh)'!F125:F127)</f>
        <v>58906.240000000005</v>
      </c>
      <c r="G47" s="212">
        <f t="shared" si="0"/>
        <v>38572.010000000009</v>
      </c>
      <c r="H47" s="212">
        <f>SUM('Month (GWh)'!H125:H127)</f>
        <v>286568.48</v>
      </c>
      <c r="I47" s="212">
        <f>SUM('Month (GWh)'!I125:I127)</f>
        <v>0</v>
      </c>
      <c r="J47" s="214">
        <f>SUM('Month (GWh)'!J125:J127)</f>
        <v>286568.48</v>
      </c>
      <c r="K47" s="212">
        <f>SUM('Month (GWh)'!K125:K127)</f>
        <v>286129.46000000002</v>
      </c>
      <c r="L47" s="212">
        <f>SUM('Month (GWh)'!L125:L127)</f>
        <v>1792</v>
      </c>
      <c r="M47" s="212">
        <f>SUM('Month (GWh)'!M125:M127)</f>
        <v>0</v>
      </c>
      <c r="N47" s="212">
        <f>SUM('Month (GWh)'!N125:N127)</f>
        <v>0</v>
      </c>
      <c r="O47" s="212">
        <f>SUM('Month (GWh)'!O125:O127)</f>
        <v>-6173</v>
      </c>
      <c r="P47" s="212">
        <f>SUM('Month (GWh)'!P125:P127)</f>
        <v>38</v>
      </c>
      <c r="Q47" s="212">
        <f>SUM('Month (GWh)'!Q125:Q127)</f>
        <v>290472.46000000002</v>
      </c>
    </row>
    <row r="48" spans="1:17" ht="20.25" customHeight="1">
      <c r="A48" s="214" t="s">
        <v>209</v>
      </c>
      <c r="B48" s="212">
        <f>SUM('Month (GWh)'!B128:B130)</f>
        <v>285269</v>
      </c>
      <c r="C48" s="212">
        <f>SUM('Month (GWh)'!C128:C130)</f>
        <v>19192</v>
      </c>
      <c r="D48" s="212">
        <f>SUM('Month (GWh)'!D128:D130)</f>
        <v>16104.68</v>
      </c>
      <c r="E48" s="212">
        <f>SUM('Month (GWh)'!E128:E130)</f>
        <v>0</v>
      </c>
      <c r="F48" s="212">
        <f>SUM('Month (GWh)'!F128:F130)</f>
        <v>75927.78</v>
      </c>
      <c r="G48" s="212">
        <f t="shared" si="0"/>
        <v>59823.1</v>
      </c>
      <c r="H48" s="212">
        <f>SUM('Month (GWh)'!H128:H130)</f>
        <v>325899.8</v>
      </c>
      <c r="I48" s="212">
        <f>SUM('Month (GWh)'!I128:I130)</f>
        <v>0</v>
      </c>
      <c r="J48" s="214">
        <f>SUM('Month (GWh)'!J128:J130)</f>
        <v>325899.8</v>
      </c>
      <c r="K48" s="212">
        <f>SUM('Month (GWh)'!K128:K130)</f>
        <v>325913.3</v>
      </c>
      <c r="L48" s="212">
        <f>SUM('Month (GWh)'!L128:L130)</f>
        <v>2003</v>
      </c>
      <c r="M48" s="212">
        <f>SUM('Month (GWh)'!M128:M130)</f>
        <v>0</v>
      </c>
      <c r="N48" s="212">
        <f>SUM('Month (GWh)'!N128:N130)</f>
        <v>0</v>
      </c>
      <c r="O48" s="212">
        <f>SUM('Month (GWh)'!O128:O130)</f>
        <v>-13746</v>
      </c>
      <c r="P48" s="212">
        <f>SUM('Month (GWh)'!P128:P130)</f>
        <v>1053</v>
      </c>
      <c r="Q48" s="212">
        <f>SUM('Month (GWh)'!Q128:Q130)</f>
        <v>336603.3</v>
      </c>
    </row>
    <row r="49" spans="1:17" ht="20.25" customHeight="1">
      <c r="A49" s="214" t="s">
        <v>210</v>
      </c>
      <c r="B49" s="212">
        <f>SUM('Month (GWh)'!B131:B133)</f>
        <v>227830</v>
      </c>
      <c r="C49" s="212">
        <f>SUM('Month (GWh)'!C131:C133)</f>
        <v>17171</v>
      </c>
      <c r="D49" s="212">
        <f>SUM('Month (GWh)'!D131:D133)</f>
        <v>35594.58</v>
      </c>
      <c r="E49" s="212">
        <f>SUM('Month (GWh)'!E131:E133)</f>
        <v>0</v>
      </c>
      <c r="F49" s="212">
        <f>SUM('Month (GWh)'!F131:F133)</f>
        <v>35121.93</v>
      </c>
      <c r="G49" s="212">
        <f t="shared" si="0"/>
        <v>-472.65000000000146</v>
      </c>
      <c r="H49" s="212">
        <f>SUM('Month (GWh)'!H131:H133)</f>
        <v>210186.19</v>
      </c>
      <c r="I49" s="212">
        <f>SUM('Month (GWh)'!I131:I133)</f>
        <v>0</v>
      </c>
      <c r="J49" s="214">
        <f>SUM('Month (GWh)'!J131:J133)</f>
        <v>210186.19</v>
      </c>
      <c r="K49" s="212">
        <f>SUM('Month (GWh)'!K131:K133)</f>
        <v>210153.90999999997</v>
      </c>
      <c r="L49" s="212">
        <f>SUM('Month (GWh)'!L131:L133)</f>
        <v>1112</v>
      </c>
      <c r="M49" s="212">
        <f>SUM('Month (GWh)'!M131:M133)</f>
        <v>0</v>
      </c>
      <c r="N49" s="212">
        <f>SUM('Month (GWh)'!N131:N133)</f>
        <v>0</v>
      </c>
      <c r="O49" s="212">
        <f>SUM('Month (GWh)'!O131:O133)</f>
        <v>6156</v>
      </c>
      <c r="P49" s="212">
        <f>SUM('Month (GWh)'!P131:P133)</f>
        <v>1085</v>
      </c>
      <c r="Q49" s="212">
        <f>SUM('Month (GWh)'!Q131:Q133)</f>
        <v>201800.90999999997</v>
      </c>
    </row>
    <row r="50" spans="1:17" ht="20.25" customHeight="1">
      <c r="A50" s="214" t="s">
        <v>211</v>
      </c>
      <c r="B50" s="212">
        <f>SUM('Month (GWh)'!B134:B136)</f>
        <v>186632</v>
      </c>
      <c r="C50" s="212">
        <f>SUM('Month (GWh)'!C134:C136)</f>
        <v>15237</v>
      </c>
      <c r="D50" s="212">
        <f>SUM('Month (GWh)'!D134:D136)</f>
        <v>41677.71</v>
      </c>
      <c r="E50" s="212">
        <f>SUM('Month (GWh)'!E134:E136)</f>
        <v>0</v>
      </c>
      <c r="F50" s="212">
        <f>SUM('Month (GWh)'!F134:F136)</f>
        <v>39823.22</v>
      </c>
      <c r="G50" s="212">
        <f t="shared" si="0"/>
        <v>-1854.489999999998</v>
      </c>
      <c r="H50" s="212">
        <f>SUM('Month (GWh)'!H134:H136)</f>
        <v>169540.9</v>
      </c>
      <c r="I50" s="212">
        <f>SUM('Month (GWh)'!I134:I136)</f>
        <v>0</v>
      </c>
      <c r="J50" s="214">
        <f>SUM('Month (GWh)'!J134:J136)</f>
        <v>169540.9</v>
      </c>
      <c r="K50" s="212">
        <f>SUM('Month (GWh)'!K134:K136)</f>
        <v>169442.33000000002</v>
      </c>
      <c r="L50" s="212">
        <f>SUM('Month (GWh)'!L134:L136)</f>
        <v>1313</v>
      </c>
      <c r="M50" s="212">
        <f>SUM('Month (GWh)'!M134:M136)</f>
        <v>0</v>
      </c>
      <c r="N50" s="212">
        <f>SUM('Month (GWh)'!N134:N136)</f>
        <v>0</v>
      </c>
      <c r="O50" s="212">
        <f>SUM('Month (GWh)'!O134:O136)</f>
        <v>14606</v>
      </c>
      <c r="P50" s="212">
        <f>SUM('Month (GWh)'!P134:P136)</f>
        <v>1342</v>
      </c>
      <c r="Q50" s="212">
        <f>SUM('Month (GWh)'!Q134:Q136)</f>
        <v>152181.33000000002</v>
      </c>
    </row>
    <row r="51" spans="1:17" ht="20.25" customHeight="1">
      <c r="A51" s="214" t="s">
        <v>212</v>
      </c>
      <c r="B51" s="212">
        <f>SUM('Month (GWh)'!B137:B139)</f>
        <v>230053</v>
      </c>
      <c r="C51" s="212">
        <f>SUM('Month (GWh)'!C137:C139)</f>
        <v>17652</v>
      </c>
      <c r="D51" s="212">
        <f>SUM('Month (GWh)'!D137:D139)</f>
        <v>27213.72</v>
      </c>
      <c r="E51" s="212">
        <f>SUM('Month (GWh)'!E137:E139)</f>
        <v>0</v>
      </c>
      <c r="F51" s="212">
        <f>SUM('Month (GWh)'!F137:F139)</f>
        <v>93156.38</v>
      </c>
      <c r="G51" s="212">
        <f t="shared" si="0"/>
        <v>65942.66</v>
      </c>
      <c r="H51" s="212">
        <f>SUM('Month (GWh)'!H137:H139)</f>
        <v>278343.32</v>
      </c>
      <c r="I51" s="212">
        <f>SUM('Month (GWh)'!I137:I139)</f>
        <v>0</v>
      </c>
      <c r="J51" s="214">
        <f>SUM('Month (GWh)'!J137:J139)</f>
        <v>278343.32</v>
      </c>
      <c r="K51" s="212">
        <f>SUM('Month (GWh)'!K137:K139)</f>
        <v>278314.53000000003</v>
      </c>
      <c r="L51" s="212">
        <f>SUM('Month (GWh)'!L137:L139)</f>
        <v>1403</v>
      </c>
      <c r="M51" s="212">
        <f>SUM('Month (GWh)'!M137:M139)</f>
        <v>0</v>
      </c>
      <c r="N51" s="212">
        <f>SUM('Month (GWh)'!N137:N139)</f>
        <v>0</v>
      </c>
      <c r="O51" s="212">
        <f>SUM('Month (GWh)'!O137:O139)</f>
        <v>-581</v>
      </c>
      <c r="P51" s="212">
        <f>SUM('Month (GWh)'!P137:P139)</f>
        <v>1064</v>
      </c>
      <c r="Q51" s="212">
        <f>SUM('Month (GWh)'!Q137:Q139)</f>
        <v>276428.53000000003</v>
      </c>
    </row>
    <row r="52" spans="1:17" ht="20.25" customHeight="1">
      <c r="A52" s="214" t="s">
        <v>213</v>
      </c>
      <c r="B52" s="212">
        <f>SUM('Month (GWh)'!B140:B142)</f>
        <v>237300.03</v>
      </c>
      <c r="C52" s="212">
        <f>SUM('Month (GWh)'!C140:C142)</f>
        <v>17278.370000000003</v>
      </c>
      <c r="D52" s="212">
        <f>SUM('Month (GWh)'!D140:D142)</f>
        <v>23185.85</v>
      </c>
      <c r="E52" s="212">
        <f>SUM('Month (GWh)'!E140:E142)</f>
        <v>0</v>
      </c>
      <c r="F52" s="212">
        <f>SUM('Month (GWh)'!F140:F142)</f>
        <v>114360.25</v>
      </c>
      <c r="G52" s="212">
        <f t="shared" si="0"/>
        <v>91174.399999999994</v>
      </c>
      <c r="H52" s="212">
        <f>SUM('Month (GWh)'!H140:H142)</f>
        <v>311196.26</v>
      </c>
      <c r="I52" s="212">
        <f>SUM('Month (GWh)'!I140:I142)</f>
        <v>0</v>
      </c>
      <c r="J52" s="214">
        <f>SUM('Month (GWh)'!J140:J142)</f>
        <v>311196.26</v>
      </c>
      <c r="K52" s="212">
        <f>SUM('Month (GWh)'!K140:K142)</f>
        <v>311288.44</v>
      </c>
      <c r="L52" s="212">
        <f>SUM('Month (GWh)'!L140:L142)</f>
        <v>1735</v>
      </c>
      <c r="M52" s="212">
        <f>SUM('Month (GWh)'!M140:M142)</f>
        <v>0</v>
      </c>
      <c r="N52" s="212">
        <f>SUM('Month (GWh)'!N140:N142)</f>
        <v>0</v>
      </c>
      <c r="O52" s="212">
        <f>SUM('Month (GWh)'!O140:O142)</f>
        <v>-15066</v>
      </c>
      <c r="P52" s="212">
        <f>SUM('Month (GWh)'!P140:P142)</f>
        <v>1326</v>
      </c>
      <c r="Q52" s="212">
        <f>SUM('Month (GWh)'!Q140:Q142)</f>
        <v>323293.44</v>
      </c>
    </row>
    <row r="53" spans="1:17" ht="20.25" customHeight="1">
      <c r="A53" s="214" t="s">
        <v>214</v>
      </c>
      <c r="B53" s="212">
        <f>SUM('Month (GWh)'!B143:B145)</f>
        <v>206241.84999999998</v>
      </c>
      <c r="C53" s="212">
        <f>SUM('Month (GWh)'!C143:C145)</f>
        <v>16484.45</v>
      </c>
      <c r="D53" s="212">
        <f>SUM('Month (GWh)'!D143:D145)</f>
        <v>39839.56</v>
      </c>
      <c r="E53" s="212">
        <f>SUM('Month (GWh)'!E143:E145)</f>
        <v>0</v>
      </c>
      <c r="F53" s="212">
        <f>SUM('Month (GWh)'!F143:F145)</f>
        <v>64725.98</v>
      </c>
      <c r="G53" s="212">
        <f t="shared" si="0"/>
        <v>24886.420000000006</v>
      </c>
      <c r="H53" s="212">
        <f>SUM('Month (GWh)'!H143:H145)</f>
        <v>214643.81000000003</v>
      </c>
      <c r="I53" s="212">
        <f>SUM('Month (GWh)'!I143:I145)</f>
        <v>0</v>
      </c>
      <c r="J53" s="214">
        <f>SUM('Month (GWh)'!J143:J145)</f>
        <v>214643.81000000003</v>
      </c>
      <c r="K53" s="212">
        <f>SUM('Month (GWh)'!K143:K145)</f>
        <v>214573.51</v>
      </c>
      <c r="L53" s="212">
        <f>SUM('Month (GWh)'!L143:L145)</f>
        <v>868</v>
      </c>
      <c r="M53" s="212">
        <f>SUM('Month (GWh)'!M143:M145)</f>
        <v>0</v>
      </c>
      <c r="N53" s="212">
        <f>SUM('Month (GWh)'!N143:N145)</f>
        <v>0</v>
      </c>
      <c r="O53" s="212">
        <f>SUM('Month (GWh)'!O143:O145)</f>
        <v>7017</v>
      </c>
      <c r="P53" s="212">
        <f>SUM('Month (GWh)'!P143:P145)</f>
        <v>788</v>
      </c>
      <c r="Q53" s="212">
        <f>SUM('Month (GWh)'!Q143:Q145)</f>
        <v>205900.51</v>
      </c>
    </row>
    <row r="54" spans="1:17" ht="20.25" customHeight="1">
      <c r="A54" s="214" t="s">
        <v>215</v>
      </c>
      <c r="B54" s="212">
        <f>SUM('Month (GWh)'!B146:B148)</f>
        <v>165567.66</v>
      </c>
      <c r="C54" s="212">
        <f>SUM('Month (GWh)'!C146:C148)</f>
        <v>14267.86</v>
      </c>
      <c r="D54" s="212">
        <f>SUM('Month (GWh)'!D146:D148)</f>
        <v>30651.999999999996</v>
      </c>
      <c r="E54" s="212">
        <f>SUM('Month (GWh)'!E146:E148)</f>
        <v>0</v>
      </c>
      <c r="F54" s="212">
        <f>SUM('Month (GWh)'!F146:F148)</f>
        <v>52279.020000000004</v>
      </c>
      <c r="G54" s="212">
        <f t="shared" si="0"/>
        <v>21627.020000000008</v>
      </c>
      <c r="H54" s="212">
        <f>SUM('Month (GWh)'!H146:H148)</f>
        <v>172926.81999999998</v>
      </c>
      <c r="I54" s="212">
        <f>SUM('Month (GWh)'!I146:I148)</f>
        <v>0</v>
      </c>
      <c r="J54" s="214">
        <f>SUM('Month (GWh)'!J146:J148)</f>
        <v>172926.81999999998</v>
      </c>
      <c r="K54" s="212">
        <f>SUM('Month (GWh)'!K146:K148)</f>
        <v>172913.72999999998</v>
      </c>
      <c r="L54" s="212">
        <f>SUM('Month (GWh)'!L146:L148)</f>
        <v>755</v>
      </c>
      <c r="M54" s="212">
        <f>SUM('Month (GWh)'!M146:M148)</f>
        <v>0</v>
      </c>
      <c r="N54" s="212">
        <f>SUM('Month (GWh)'!N146:N148)</f>
        <v>0</v>
      </c>
      <c r="O54" s="212">
        <f>SUM('Month (GWh)'!O146:O148)</f>
        <v>6660</v>
      </c>
      <c r="P54" s="212">
        <f>SUM('Month (GWh)'!P146:P148)</f>
        <v>809</v>
      </c>
      <c r="Q54" s="212">
        <f>SUM('Month (GWh)'!Q146:Q148)</f>
        <v>164689.72999999998</v>
      </c>
    </row>
    <row r="55" spans="1:17" ht="20.25" customHeight="1">
      <c r="A55" s="214" t="s">
        <v>216</v>
      </c>
      <c r="B55" s="212">
        <f>SUM('Month (GWh)'!B149:B151)</f>
        <v>228982.75</v>
      </c>
      <c r="C55" s="212">
        <f>SUM('Month (GWh)'!C149:C151)</f>
        <v>16199.1</v>
      </c>
      <c r="D55" s="212">
        <f>SUM('Month (GWh)'!D149:D151)</f>
        <v>29480.59</v>
      </c>
      <c r="E55" s="212">
        <f>SUM('Month (GWh)'!E149:E151)</f>
        <v>0</v>
      </c>
      <c r="F55" s="212">
        <f>SUM('Month (GWh)'!F149:F151)</f>
        <v>106662.2</v>
      </c>
      <c r="G55" s="212">
        <f>SUM('Month (GWh)'!G149:G151)</f>
        <v>77181.61</v>
      </c>
      <c r="H55" s="212">
        <f>SUM('Month (GWh)'!H149:H151)</f>
        <v>289965.27</v>
      </c>
      <c r="I55" s="212">
        <f>SUM('Month (GWh)'!I149:I151)</f>
        <v>0</v>
      </c>
      <c r="J55" s="214">
        <f>SUM('Month (GWh)'!J149:J151)</f>
        <v>289965.27</v>
      </c>
      <c r="K55" s="212">
        <f>SUM('Month (GWh)'!K149:K151)</f>
        <v>289910.21000000002</v>
      </c>
      <c r="L55" s="212">
        <f>SUM('Month (GWh)'!L149:L151)</f>
        <v>1340</v>
      </c>
      <c r="M55" s="212">
        <f>SUM('Month (GWh)'!M149:M151)</f>
        <v>0</v>
      </c>
      <c r="N55" s="212">
        <f>SUM('Month (GWh)'!N149:N151)</f>
        <v>0</v>
      </c>
      <c r="O55" s="212">
        <f>SUM('Month (GWh)'!O149:O151)</f>
        <v>-4091</v>
      </c>
      <c r="P55" s="212">
        <f>SUM('Month (GWh)'!P149:P151)</f>
        <v>1549</v>
      </c>
      <c r="Q55" s="212">
        <f>SUM('Month (GWh)'!Q149:Q151)</f>
        <v>291112.21000000002</v>
      </c>
    </row>
    <row r="56" spans="1:17" ht="20.25" customHeight="1">
      <c r="A56" s="214" t="s">
        <v>217</v>
      </c>
      <c r="B56" s="212">
        <f>SUM('Month (GWh)'!B152:B154)</f>
        <v>229600.30000000002</v>
      </c>
      <c r="C56" s="212">
        <f>SUM('Month (GWh)'!C152:C154)</f>
        <v>16370.150000000001</v>
      </c>
      <c r="D56" s="212">
        <f>SUM('Month (GWh)'!D152:D154)</f>
        <v>21511.93</v>
      </c>
      <c r="E56" s="212">
        <f>SUM('Month (GWh)'!E150:E152)</f>
        <v>0</v>
      </c>
      <c r="F56" s="212">
        <f>SUM('Month (GWh)'!F152:F154)</f>
        <v>130731.28</v>
      </c>
      <c r="G56" s="212">
        <f>SUM('Month (GWh)'!G152:G154)</f>
        <v>109219.36</v>
      </c>
      <c r="H56" s="212">
        <f>SUM('Month (GWh)'!H152:H154)</f>
        <v>322449.48</v>
      </c>
      <c r="I56" s="212">
        <f>SUM('Month (GWh)'!I152:I154)</f>
        <v>0</v>
      </c>
      <c r="J56" s="214">
        <f>SUM('Month (GWh)'!J152:J154)</f>
        <v>322449.48</v>
      </c>
      <c r="K56" s="212">
        <f>SUM('Month (GWh)'!K152:K154)</f>
        <v>322386.17</v>
      </c>
      <c r="L56" s="212">
        <f>SUM('Month (GWh)'!L152:L154)</f>
        <v>1585</v>
      </c>
      <c r="M56" s="212">
        <f>SUM('Month (GWh)'!M152:M154)</f>
        <v>30.95</v>
      </c>
      <c r="N56" s="212">
        <f>SUM('Month (GWh)'!N152:N154)</f>
        <v>62.28</v>
      </c>
      <c r="O56" s="212">
        <f>SUM('Month (GWh)'!O152:O154)</f>
        <v>-22199</v>
      </c>
      <c r="P56" s="212">
        <f>SUM('Month (GWh)'!P152:P154)</f>
        <v>1749.72</v>
      </c>
      <c r="Q56" s="212">
        <f>SUM('Month (GWh)'!Q152:Q154)</f>
        <v>341157.22</v>
      </c>
    </row>
    <row r="57" spans="1:17" ht="20.25" customHeight="1">
      <c r="A57" s="214" t="s">
        <v>218</v>
      </c>
      <c r="B57" s="212">
        <f>SUM('Month (GWh)'!B155:B157)</f>
        <v>204029.08000000002</v>
      </c>
      <c r="C57" s="212">
        <f>SUM('Month (GWh)'!C155:C157)</f>
        <v>15521.129999999997</v>
      </c>
      <c r="D57" s="212">
        <f>SUM('Month (GWh)'!D155:D157)</f>
        <v>32106.229999999996</v>
      </c>
      <c r="E57" s="212">
        <f>SUM('Month (GWh)'!E151:E153)</f>
        <v>0</v>
      </c>
      <c r="F57" s="212">
        <f>SUM('Month (GWh)'!F155:F157)</f>
        <v>82143.670000000013</v>
      </c>
      <c r="G57" s="212">
        <f>SUM('Month (GWh)'!G155:G157)</f>
        <v>50037.440000000002</v>
      </c>
      <c r="H57" s="212">
        <f>SUM('Month (GWh)'!H155:H157)</f>
        <v>238545.4</v>
      </c>
      <c r="I57" s="212">
        <f>SUM('Month (GWh)'!I155:I157)</f>
        <v>0</v>
      </c>
      <c r="J57" s="214">
        <f>SUM('Month (GWh)'!J155:J157)</f>
        <v>238545.4</v>
      </c>
      <c r="K57" s="212">
        <f>SUM('Month (GWh)'!K155:K157)</f>
        <v>238450.49</v>
      </c>
      <c r="L57" s="212">
        <f>SUM('Month (GWh)'!L155:L157)</f>
        <v>887</v>
      </c>
      <c r="M57" s="212">
        <f>SUM('Month (GWh)'!M155:M157)</f>
        <v>14.22</v>
      </c>
      <c r="N57" s="212">
        <f>SUM('Month (GWh)'!N155:N157)</f>
        <v>263.70999999999998</v>
      </c>
      <c r="O57" s="212">
        <f>SUM('Month (GWh)'!O155:O157)</f>
        <v>21058</v>
      </c>
      <c r="P57" s="212">
        <f>SUM('Month (GWh)'!P155:P157)</f>
        <v>1043.29</v>
      </c>
      <c r="Q57" s="212">
        <f>SUM('Month (GWh)'!Q155:Q157)</f>
        <v>215184.29000000004</v>
      </c>
    </row>
    <row r="58" spans="1:17" ht="20.25" customHeight="1">
      <c r="A58" s="214" t="s">
        <v>219</v>
      </c>
      <c r="B58" s="212">
        <f>SUM('Month (GWh)'!B158:B160)</f>
        <v>162701.15999999997</v>
      </c>
      <c r="C58" s="212">
        <f>SUM('Month (GWh)'!C158:C160)</f>
        <v>13496.849999999999</v>
      </c>
      <c r="D58" s="212">
        <f>SUM('Month (GWh)'!D158:D160)</f>
        <v>33112.67</v>
      </c>
      <c r="E58" s="212">
        <f>SUM('Month (GWh)'!E152:E154)</f>
        <v>0</v>
      </c>
      <c r="F58" s="212">
        <f>SUM('Month (GWh)'!F158:F160)</f>
        <v>70673.59</v>
      </c>
      <c r="G58" s="212">
        <f>SUM('Month (GWh)'!G158:G160)</f>
        <v>37560.92</v>
      </c>
      <c r="H58" s="212">
        <f>SUM('Month (GWh)'!H158:H160)</f>
        <v>186765.22</v>
      </c>
      <c r="I58" s="212">
        <f>SUM('Month (GWh)'!I158:I160)</f>
        <v>0</v>
      </c>
      <c r="J58" s="214">
        <f>SUM('Month (GWh)'!J158:J160)</f>
        <v>186765.22</v>
      </c>
      <c r="K58" s="212">
        <f>SUM('Month (GWh)'!K158:K160)</f>
        <v>186738.3</v>
      </c>
      <c r="L58" s="212">
        <f>SUM('Month (GWh)'!L158:L160)</f>
        <v>366</v>
      </c>
      <c r="M58" s="212">
        <f>SUM('Month (GWh)'!M158:M160)</f>
        <v>11.77</v>
      </c>
      <c r="N58" s="212">
        <f>SUM('Month (GWh)'!N158:N160)</f>
        <v>305.02</v>
      </c>
      <c r="O58" s="212">
        <f>SUM('Month (GWh)'!O158:O160)</f>
        <v>11055</v>
      </c>
      <c r="P58" s="212">
        <f>SUM('Month (GWh)'!P158:P160)</f>
        <v>884.9799999999999</v>
      </c>
      <c r="Q58" s="212">
        <f>SUM('Month (GWh)'!Q158:Q160)</f>
        <v>174115.53</v>
      </c>
    </row>
    <row r="59" spans="1:17" ht="20.25" customHeight="1">
      <c r="A59" s="214" t="s">
        <v>220</v>
      </c>
      <c r="B59" s="212">
        <f>SUM('Month (GWh)'!B161:B163)</f>
        <v>211490.82</v>
      </c>
      <c r="C59" s="212">
        <f>SUM('Month (GWh)'!C161:C163)</f>
        <v>15936.17</v>
      </c>
      <c r="D59" s="212">
        <f>SUM('Month (GWh)'!D161:D163)</f>
        <v>35939.199999999997</v>
      </c>
      <c r="E59" s="212">
        <f>SUM('Month (GWh)'!E161:E163)</f>
        <v>0</v>
      </c>
      <c r="F59" s="212">
        <f>SUM('Month (GWh)'!F161:F163)</f>
        <v>125500.09999999999</v>
      </c>
      <c r="G59" s="212">
        <f>SUM('Month (GWh)'!G161:G163)</f>
        <v>89560.91</v>
      </c>
      <c r="H59" s="212">
        <f>SUM('Month (GWh)'!H161:H163)</f>
        <v>285115.56</v>
      </c>
      <c r="I59" s="212">
        <f>SUM('Month (GWh)'!I161:I163)</f>
        <v>0</v>
      </c>
      <c r="J59" s="214">
        <f>SUM('Month (GWh)'!J161:J163)</f>
        <v>285115.56</v>
      </c>
      <c r="K59" s="212">
        <f>SUM('Month (GWh)'!K161:K163)</f>
        <v>285087.55</v>
      </c>
      <c r="L59" s="212">
        <f>SUM('Month (GWh)'!L161:L163)</f>
        <v>1427</v>
      </c>
      <c r="M59" s="212">
        <f>SUM('Month (GWh)'!M161:M163)</f>
        <v>76.759999999999991</v>
      </c>
      <c r="N59" s="212">
        <f>SUM('Month (GWh)'!N161:N163)</f>
        <v>159.56</v>
      </c>
      <c r="O59" s="212">
        <f>SUM('Month (GWh)'!O161:O163)</f>
        <v>-6827</v>
      </c>
      <c r="P59" s="212">
        <f>SUM('Month (GWh)'!P161:P163)</f>
        <v>1290.44</v>
      </c>
      <c r="Q59" s="212">
        <f>SUM('Month (GWh)'!Q161:Q163)</f>
        <v>288960.81</v>
      </c>
    </row>
    <row r="60" spans="1:17" ht="20.25" customHeight="1">
      <c r="A60" s="214" t="s">
        <v>221</v>
      </c>
      <c r="B60" s="212">
        <f>SUM('Month (GWh)'!B164:B166)</f>
        <v>198753.92000000001</v>
      </c>
      <c r="C60" s="212">
        <f>SUM('Month (GWh)'!C164:C166)</f>
        <v>16144.079999999998</v>
      </c>
      <c r="D60" s="212">
        <f>SUM('Month (GWh)'!D164:D166)</f>
        <v>34357.1</v>
      </c>
      <c r="E60" s="212">
        <f>SUM('Month (GWh)'!E164:E166)</f>
        <v>0</v>
      </c>
      <c r="F60" s="212">
        <f>SUM('Month (GWh)'!F164:F166)</f>
        <v>143508.93</v>
      </c>
      <c r="G60" s="212">
        <f>SUM('Month (GWh)'!G164:G166)</f>
        <v>109151.82999999999</v>
      </c>
      <c r="H60" s="212">
        <f>SUM('Month (GWh)'!H164:H166)</f>
        <v>291761.67</v>
      </c>
      <c r="I60" s="212">
        <f>SUM('Month (GWh)'!I164:I166)</f>
        <v>0</v>
      </c>
      <c r="J60" s="214">
        <f>SUM('Month (GWh)'!J164:J166)</f>
        <v>291761.67</v>
      </c>
      <c r="K60" s="212">
        <f>SUM('Month (GWh)'!K164:K166)</f>
        <v>292239.65000000002</v>
      </c>
      <c r="L60" s="212">
        <f>SUM('Month (GWh)'!L164:L166)</f>
        <v>1403</v>
      </c>
      <c r="M60" s="212">
        <f>SUM('Month (GWh)'!M164:M166)</f>
        <v>198.36</v>
      </c>
      <c r="N60" s="212">
        <f>SUM('Month (GWh)'!N164:N166)</f>
        <v>92.91</v>
      </c>
      <c r="O60" s="212">
        <f>SUM('Month (GWh)'!O164:O166)</f>
        <v>-19930</v>
      </c>
      <c r="P60" s="212">
        <f>SUM('Month (GWh)'!P164:P166)</f>
        <v>2129.09</v>
      </c>
      <c r="Q60" s="212">
        <f>SUM('Month (GWh)'!Q164:Q166)</f>
        <v>308346.28000000003</v>
      </c>
    </row>
    <row r="61" spans="1:17" ht="20.25" customHeight="1">
      <c r="A61" s="214" t="s">
        <v>222</v>
      </c>
      <c r="B61" s="212">
        <f>SUM('Month (GWh)'!B167:B169)</f>
        <v>181093.51</v>
      </c>
      <c r="C61" s="212">
        <f>SUM('Month (GWh)'!C167:C169)</f>
        <v>16145.470000000001</v>
      </c>
      <c r="D61" s="212">
        <f>SUM('Month (GWh)'!D167:D169)</f>
        <v>45419.990000000005</v>
      </c>
      <c r="E61" s="212">
        <f>SUM('Month (GWh)'!E167:E169)</f>
        <v>0</v>
      </c>
      <c r="F61" s="212">
        <f>SUM('Month (GWh)'!F167:F169)</f>
        <v>86323.39</v>
      </c>
      <c r="G61" s="212">
        <f>SUM('Month (GWh)'!G167:G169)</f>
        <v>40903.42</v>
      </c>
      <c r="H61" s="212">
        <f>SUM('Month (GWh)'!H167:H169)</f>
        <v>205851.45</v>
      </c>
      <c r="I61" s="212">
        <f>SUM('Month (GWh)'!I167:I169)</f>
        <v>0</v>
      </c>
      <c r="J61" s="214">
        <f>SUM('Month (GWh)'!J167:J169)</f>
        <v>205851.45</v>
      </c>
      <c r="K61" s="212">
        <f>SUM('Month (GWh)'!K167:K169)</f>
        <v>206166.71</v>
      </c>
      <c r="L61" s="212">
        <f>SUM('Month (GWh)'!L167:L169)</f>
        <v>602</v>
      </c>
      <c r="M61" s="212">
        <f>SUM('Month (GWh)'!M167:M169)</f>
        <v>281.15999999999997</v>
      </c>
      <c r="N61" s="212">
        <f>SUM('Month (GWh)'!N167:N169)</f>
        <v>360.46</v>
      </c>
      <c r="O61" s="212">
        <f>SUM('Month (GWh)'!O167:O169)</f>
        <v>22147</v>
      </c>
      <c r="P61" s="212">
        <f>SUM('Month (GWh)'!P167:P169)</f>
        <v>1632.5400000000002</v>
      </c>
      <c r="Q61" s="212">
        <f>SUM('Month (GWh)'!Q167:Q169)</f>
        <v>181143.54</v>
      </c>
    </row>
    <row r="62" spans="1:17" ht="20.25" customHeight="1">
      <c r="A62" s="214" t="s">
        <v>223</v>
      </c>
      <c r="B62" s="212">
        <f>SUM('Month (GWh)'!B170:B172)</f>
        <v>129951.46</v>
      </c>
      <c r="C62" s="212">
        <f>SUM('Month (GWh)'!C170:C172)</f>
        <v>13379.09</v>
      </c>
      <c r="D62" s="212">
        <f>SUM('Month (GWh)'!D170:D172)</f>
        <v>27409.469999999998</v>
      </c>
      <c r="E62" s="212">
        <f>SUM('Month (GWh)'!E170:E172)</f>
        <v>0</v>
      </c>
      <c r="F62" s="212">
        <f>SUM('Month (GWh)'!F170:F172)</f>
        <v>82206.260000000009</v>
      </c>
      <c r="G62" s="212">
        <f>SUM('Month (GWh)'!G170:G172)</f>
        <v>54796.790000000008</v>
      </c>
      <c r="H62" s="212">
        <f>SUM('Month (GWh)'!H170:H172)</f>
        <v>171369.16</v>
      </c>
      <c r="I62" s="212">
        <f>SUM('Month (GWh)'!I170:I172)</f>
        <v>0</v>
      </c>
      <c r="J62" s="214">
        <f>SUM('Month (GWh)'!J170:J172)</f>
        <v>171369.16</v>
      </c>
      <c r="K62" s="212">
        <f>SUM('Month (GWh)'!K170:K172)</f>
        <v>171570.16</v>
      </c>
      <c r="L62" s="212">
        <f>SUM('Month (GWh)'!L170:L172)</f>
        <v>225</v>
      </c>
      <c r="M62" s="212">
        <f>SUM('Month (GWh)'!M170:M172)</f>
        <v>448.09999999999997</v>
      </c>
      <c r="N62" s="212">
        <f>SUM('Month (GWh)'!N170:N172)</f>
        <v>168.35</v>
      </c>
      <c r="O62" s="212">
        <f>SUM('Month (GWh)'!O170:O172)</f>
        <v>8763</v>
      </c>
      <c r="P62" s="212">
        <f>SUM('Month (GWh)'!P170:P172)</f>
        <v>1740.65</v>
      </c>
      <c r="Q62" s="212">
        <f>SUM('Month (GWh)'!Q170:Q172)</f>
        <v>160225.07</v>
      </c>
    </row>
    <row r="63" spans="1:17" ht="20.25" customHeight="1">
      <c r="A63" s="214" t="s">
        <v>224</v>
      </c>
      <c r="B63" s="212">
        <f>SUM('Month (GWh)'!B173:B175)</f>
        <v>169545.34</v>
      </c>
      <c r="C63" s="212">
        <f>SUM('Month (GWh)'!C173:C175)</f>
        <v>15429.36</v>
      </c>
      <c r="D63" s="212">
        <f>SUM('Month (GWh)'!D173:D175)</f>
        <v>29913.25</v>
      </c>
      <c r="E63" s="212">
        <f>SUM('Month (GWh)'!E173:E175)</f>
        <v>0</v>
      </c>
      <c r="F63" s="212">
        <f>SUM('Month (GWh)'!F173:F175)</f>
        <v>159804.09000000003</v>
      </c>
      <c r="G63" s="212">
        <f>SUM('Month (GWh)'!G173:G175)</f>
        <v>129890.85</v>
      </c>
      <c r="H63" s="212">
        <f>SUM('Month (GWh)'!H173:H175)</f>
        <v>284006.82</v>
      </c>
      <c r="I63" s="212">
        <f>SUM('Month (GWh)'!I173:I175)</f>
        <v>0</v>
      </c>
      <c r="J63" s="214">
        <f>SUM('Month (GWh)'!J173:J175)</f>
        <v>284006.82</v>
      </c>
      <c r="K63" s="212">
        <f>SUM('Month (GWh)'!K173:K175)</f>
        <v>284398.82</v>
      </c>
      <c r="L63" s="212">
        <f>SUM('Month (GWh)'!L173:L175)</f>
        <v>580</v>
      </c>
      <c r="M63" s="212">
        <f>SUM('Month (GWh)'!M173:M175)</f>
        <v>731.06</v>
      </c>
      <c r="N63" s="212">
        <f>SUM('Month (GWh)'!N173:N175)</f>
        <v>60.5</v>
      </c>
      <c r="O63" s="212">
        <f>SUM('Month (GWh)'!O173:O175)</f>
        <v>-6104</v>
      </c>
      <c r="P63" s="212">
        <f>SUM('Month (GWh)'!P173:P175)</f>
        <v>2926.5</v>
      </c>
      <c r="Q63" s="212">
        <f>SUM('Month (GWh)'!Q173:Q175)</f>
        <v>286204.76</v>
      </c>
    </row>
    <row r="64" spans="1:17" ht="20.25" customHeight="1">
      <c r="A64" s="214" t="s">
        <v>225</v>
      </c>
      <c r="B64" s="212">
        <f>SUM('Month (GWh)'!B176:B178)</f>
        <v>178842.46</v>
      </c>
      <c r="C64" s="212">
        <f>SUM('Month (GWh)'!C176:C178)</f>
        <v>16455.940000000002</v>
      </c>
      <c r="D64" s="212">
        <f>SUM('Month (GWh)'!D176:D178)</f>
        <v>28390.960000000003</v>
      </c>
      <c r="E64" s="212">
        <f>SUM('Month (GWh)'!E176:E178)</f>
        <v>0</v>
      </c>
      <c r="F64" s="212">
        <f>SUM('Month (GWh)'!F176:F178)</f>
        <v>189635.19</v>
      </c>
      <c r="G64" s="212">
        <f>SUM('Month (GWh)'!G176:G178)</f>
        <v>161244.24</v>
      </c>
      <c r="H64" s="212">
        <f>SUM('Month (GWh)'!H176:H178)</f>
        <v>323630.76</v>
      </c>
      <c r="I64" s="212">
        <f>SUM('Month (GWh)'!I176:I178)</f>
        <v>0</v>
      </c>
      <c r="J64" s="214">
        <f>SUM('Month (GWh)'!J176:J178)</f>
        <v>323630.76</v>
      </c>
      <c r="K64" s="212">
        <f>SUM('Month (GWh)'!K176:K178)</f>
        <v>323511.85000000003</v>
      </c>
      <c r="L64" s="212">
        <f>SUM('Month (GWh)'!L176:L178)</f>
        <v>1378</v>
      </c>
      <c r="M64" s="212">
        <f>SUM('Month (GWh)'!M176:M178)</f>
        <v>720.49</v>
      </c>
      <c r="N64" s="212">
        <f>SUM('Month (GWh)'!N176:N178)</f>
        <v>67.09</v>
      </c>
      <c r="O64" s="212">
        <f>SUM('Month (GWh)'!O176:O178)</f>
        <v>-32558</v>
      </c>
      <c r="P64" s="212">
        <f>SUM('Month (GWh)'!P176:P178)</f>
        <v>3700.91</v>
      </c>
      <c r="Q64" s="212">
        <f>SUM('Month (GWh)'!Q176:Q178)</f>
        <v>350203.36</v>
      </c>
    </row>
    <row r="65" spans="1:17" ht="20.25" customHeight="1">
      <c r="A65" s="214" t="s">
        <v>226</v>
      </c>
      <c r="B65" s="212">
        <f>SUM('Month (GWh)'!B179:B181)</f>
        <v>169541.99</v>
      </c>
      <c r="C65" s="212">
        <f>SUM('Month (GWh)'!C179:C181)</f>
        <v>16107.210000000001</v>
      </c>
      <c r="D65" s="212">
        <f>SUM('Month (GWh)'!D179:D181)</f>
        <v>57614.7</v>
      </c>
      <c r="E65" s="212">
        <f>SUM('Month (GWh)'!E179:E181)</f>
        <v>0</v>
      </c>
      <c r="F65" s="212">
        <f>SUM('Month (GWh)'!F179:F181)</f>
        <v>133824.63</v>
      </c>
      <c r="G65" s="212">
        <f>SUM('Month (GWh)'!G179:G181)</f>
        <v>76209.919999999998</v>
      </c>
      <c r="H65" s="212">
        <f>SUM('Month (GWh)'!H179:H181)</f>
        <v>229644.71</v>
      </c>
      <c r="I65" s="212">
        <f>SUM('Month (GWh)'!I179:I181)</f>
        <v>0</v>
      </c>
      <c r="J65" s="214">
        <f>SUM('Month (GWh)'!J179:J181)</f>
        <v>229644.71</v>
      </c>
      <c r="K65" s="212">
        <f>SUM('Month (GWh)'!K179:K181)</f>
        <v>229516.94999999998</v>
      </c>
      <c r="L65" s="212">
        <f>SUM('Month (GWh)'!L179:L181)</f>
        <v>707</v>
      </c>
      <c r="M65" s="212">
        <f>SUM('Month (GWh)'!M179:M181)</f>
        <v>727.18000000000006</v>
      </c>
      <c r="N65" s="212">
        <f>SUM('Month (GWh)'!N179:N181)</f>
        <v>304.22999999999996</v>
      </c>
      <c r="O65" s="212">
        <f>SUM('Month (GWh)'!O179:O181)</f>
        <v>21833</v>
      </c>
      <c r="P65" s="212">
        <f>SUM('Month (GWh)'!P179:P181)</f>
        <v>2809.77</v>
      </c>
      <c r="Q65" s="212">
        <f>SUM('Month (GWh)'!Q179:Q181)</f>
        <v>203135.77</v>
      </c>
    </row>
    <row r="66" spans="1:17" ht="20.25" customHeight="1">
      <c r="A66" s="214" t="s">
        <v>227</v>
      </c>
      <c r="B66" s="212">
        <f>SUM('Month (GWh)'!B182:B184)</f>
        <v>140433.57</v>
      </c>
      <c r="C66" s="212">
        <f>SUM('Month (GWh)'!C182:C184)</f>
        <v>13557.519999999999</v>
      </c>
      <c r="D66" s="212">
        <f>SUM('Month (GWh)'!D182:D184)</f>
        <v>49278.03</v>
      </c>
      <c r="E66" s="212">
        <f>SUM('Month (GWh)'!E182:E184)</f>
        <v>0</v>
      </c>
      <c r="F66" s="212">
        <f>SUM('Month (GWh)'!F182:F184)</f>
        <v>97626.79</v>
      </c>
      <c r="G66" s="212">
        <f>SUM('Month (GWh)'!G182:G184)</f>
        <v>48348.76</v>
      </c>
      <c r="H66" s="212">
        <f>SUM('Month (GWh)'!H182:H184)</f>
        <v>175224.8</v>
      </c>
      <c r="I66" s="212">
        <f>SUM('Month (GWh)'!I182:I184)</f>
        <v>0</v>
      </c>
      <c r="J66" s="214">
        <f>SUM('Month (GWh)'!J182:J184)</f>
        <v>175224.8</v>
      </c>
      <c r="K66" s="212">
        <f>SUM('Month (GWh)'!K182:K184)</f>
        <v>175227.1</v>
      </c>
      <c r="L66" s="212">
        <f>SUM('Month (GWh)'!L182:L184)</f>
        <v>328</v>
      </c>
      <c r="M66" s="212">
        <f>SUM('Month (GWh)'!M182:M184)</f>
        <v>657.57999999999993</v>
      </c>
      <c r="N66" s="212">
        <f>SUM('Month (GWh)'!N182:N184)</f>
        <v>215.64</v>
      </c>
      <c r="O66" s="212">
        <f>SUM('Month (GWh)'!O182:O184)</f>
        <v>13945</v>
      </c>
      <c r="P66" s="212">
        <f>SUM('Month (GWh)'!P182:P184)</f>
        <v>1805.36</v>
      </c>
      <c r="Q66" s="212">
        <f>SUM('Month (GWh)'!Q182:Q184)</f>
        <v>158275.51999999999</v>
      </c>
    </row>
    <row r="67" spans="1:17" ht="20.25" customHeight="1">
      <c r="A67" s="214" t="s">
        <v>228</v>
      </c>
      <c r="B67" s="212">
        <f>SUM('Month (GWh)'!B185:B187)</f>
        <v>153696.66999999998</v>
      </c>
      <c r="C67" s="212">
        <f>SUM('Month (GWh)'!C185:C187)</f>
        <v>15089.580000000002</v>
      </c>
      <c r="D67" s="212">
        <f>SUM('Month (GWh)'!D185:D187)</f>
        <v>41115.449999999997</v>
      </c>
      <c r="E67" s="212">
        <f>SUM('Month (GWh)'!E185:E187)</f>
        <v>0</v>
      </c>
      <c r="F67" s="212">
        <f>SUM('Month (GWh)'!F185:F187)</f>
        <v>193392.05</v>
      </c>
      <c r="G67" s="212">
        <f>SUM('Month (GWh)'!G185:G187)</f>
        <v>152276.59999999998</v>
      </c>
      <c r="H67" s="212">
        <f>SUM('Month (GWh)'!H185:H187)</f>
        <v>290883.68</v>
      </c>
      <c r="I67" s="212">
        <f>SUM('Month (GWh)'!I185:I187)</f>
        <v>0</v>
      </c>
      <c r="J67" s="214">
        <f>SUM('Month (GWh)'!J185:J187)</f>
        <v>290883.68</v>
      </c>
      <c r="K67" s="212">
        <f>SUM('Month (GWh)'!K185:K187)</f>
        <v>291059.69</v>
      </c>
      <c r="L67" s="212">
        <f>SUM('Month (GWh)'!L185:L187)</f>
        <v>798</v>
      </c>
      <c r="M67" s="212">
        <f>SUM('Month (GWh)'!M185:M187)</f>
        <v>951.58</v>
      </c>
      <c r="N67" s="212">
        <f>SUM('Month (GWh)'!N185:N187)</f>
        <v>77.709999999999994</v>
      </c>
      <c r="O67" s="212">
        <f>SUM('Month (GWh)'!O185:O187)</f>
        <v>-18491</v>
      </c>
      <c r="P67" s="212">
        <f>SUM('Month (GWh)'!P185:P187)</f>
        <v>1867.29</v>
      </c>
      <c r="Q67" s="212">
        <f>SUM('Month (GWh)'!Q185:Q187)</f>
        <v>305856.09999999998</v>
      </c>
    </row>
    <row r="68" spans="1:17" ht="20.25" customHeight="1">
      <c r="A68" s="214" t="s">
        <v>229</v>
      </c>
      <c r="B68" s="212">
        <f>SUM('Month (GWh)'!B188:B190)</f>
        <v>146728.71000000002</v>
      </c>
      <c r="C68" s="212">
        <f>SUM('Month (GWh)'!C188:C190)</f>
        <v>14635.63</v>
      </c>
      <c r="D68" s="212">
        <f>SUM('Month (GWh)'!D188:D190)</f>
        <v>24865.58</v>
      </c>
      <c r="E68" s="212">
        <f>SUM('Month (GWh)'!E188:E190)</f>
        <v>0</v>
      </c>
      <c r="F68" s="212">
        <f>SUM('Month (GWh)'!F188:F190)</f>
        <v>187065.23</v>
      </c>
      <c r="G68" s="212">
        <f>SUM('Month (GWh)'!G188:G190)</f>
        <v>162199.65</v>
      </c>
      <c r="H68" s="212">
        <f>SUM('Month (GWh)'!H188:H190)</f>
        <v>294292.73</v>
      </c>
      <c r="I68" s="212">
        <f>SUM('Month (GWh)'!I188:I190)</f>
        <v>0</v>
      </c>
      <c r="J68" s="214">
        <f>SUM('Month (GWh)'!J188:J190)</f>
        <v>294292.73</v>
      </c>
      <c r="K68" s="212">
        <f>SUM('Month (GWh)'!K188:K190)</f>
        <v>294589.15999999997</v>
      </c>
      <c r="L68" s="212">
        <f>SUM('Month (GWh)'!L188:L190)</f>
        <v>654</v>
      </c>
      <c r="M68" s="212">
        <f>SUM('Month (GWh)'!M188:M190)</f>
        <v>1175.55</v>
      </c>
      <c r="N68" s="212">
        <f>SUM('Month (GWh)'!N188:N190)</f>
        <v>109.96000000000001</v>
      </c>
      <c r="O68" s="212">
        <f>SUM('Month (GWh)'!O188:O190)</f>
        <v>-6805</v>
      </c>
      <c r="P68" s="212">
        <f>SUM('Month (GWh)'!P188:P190)</f>
        <v>1982.04</v>
      </c>
      <c r="Q68" s="212">
        <f>SUM('Month (GWh)'!Q188:Q190)</f>
        <v>297472.62</v>
      </c>
    </row>
    <row r="69" spans="1:17" ht="20.25" customHeight="1">
      <c r="A69" s="214" t="s">
        <v>230</v>
      </c>
      <c r="B69" s="212">
        <f>SUM('Month (GWh)'!B191:B193)</f>
        <v>127397.62</v>
      </c>
      <c r="C69" s="212">
        <f>SUM('Month (GWh)'!C191:C193)</f>
        <v>13571.849999999999</v>
      </c>
      <c r="D69" s="212">
        <f>SUM('Month (GWh)'!D191:D193)</f>
        <v>53665.679999999993</v>
      </c>
      <c r="E69" s="212">
        <f>SUM('Month (GWh)'!E191:E193)</f>
        <v>0</v>
      </c>
      <c r="F69" s="212">
        <f>SUM('Month (GWh)'!F191:F193)</f>
        <v>132696.49</v>
      </c>
      <c r="G69" s="212">
        <f>SUM('Month (GWh)'!G191:G193)</f>
        <v>79030.81</v>
      </c>
      <c r="H69" s="212">
        <f>SUM('Month (GWh)'!H191:H193)</f>
        <v>192856.59</v>
      </c>
      <c r="I69" s="212">
        <f>SUM('Month (GWh)'!I191:I193)</f>
        <v>0</v>
      </c>
      <c r="J69" s="214">
        <f>SUM('Month (GWh)'!J191:J193)</f>
        <v>192856.59</v>
      </c>
      <c r="K69" s="212">
        <f>SUM('Month (GWh)'!K191:K193)</f>
        <v>193000.63999999998</v>
      </c>
      <c r="L69" s="212">
        <f>SUM('Month (GWh)'!L191:L193)</f>
        <v>422</v>
      </c>
      <c r="M69" s="212">
        <f>SUM('Month (GWh)'!M191:M193)</f>
        <v>1222.71</v>
      </c>
      <c r="N69" s="212">
        <f>SUM('Month (GWh)'!N191:N193)</f>
        <v>328.11</v>
      </c>
      <c r="O69" s="212">
        <f>SUM('Month (GWh)'!O191:O193)</f>
        <v>21374</v>
      </c>
      <c r="P69" s="212">
        <f>SUM('Month (GWh)'!P191:P193)</f>
        <v>2006.8899999999999</v>
      </c>
      <c r="Q69" s="212">
        <f>SUM('Month (GWh)'!Q191:Q193)</f>
        <v>167646.93</v>
      </c>
    </row>
    <row r="70" spans="1:17" ht="20.25" customHeight="1">
      <c r="A70" s="214" t="s">
        <v>231</v>
      </c>
      <c r="B70" s="212">
        <f>SUM('Month (GWh)'!B194:B196)</f>
        <v>101190.31</v>
      </c>
      <c r="C70" s="212">
        <f>SUM('Month (GWh)'!C194:C196)</f>
        <v>11663.86</v>
      </c>
      <c r="D70" s="212">
        <f>SUM('Month (GWh)'!D194:D196)</f>
        <v>51881.270000000004</v>
      </c>
      <c r="E70" s="212">
        <f>SUM('Month (GWh)'!E194:E196)</f>
        <v>0</v>
      </c>
      <c r="F70" s="212">
        <f>SUM('Month (GWh)'!F194:F196)</f>
        <v>124785.23</v>
      </c>
      <c r="G70" s="212">
        <f>SUM('Month (GWh)'!G194:G196)</f>
        <v>72903.95</v>
      </c>
      <c r="H70" s="212">
        <f>SUM('Month (GWh)'!H194:H196)</f>
        <v>162430.39999999999</v>
      </c>
      <c r="I70" s="212">
        <f>SUM('Month (GWh)'!I194:I196)</f>
        <v>0</v>
      </c>
      <c r="J70" s="214">
        <f>SUM('Month (GWh)'!J194:J196)</f>
        <v>162430.39999999999</v>
      </c>
      <c r="K70" s="212">
        <f>SUM('Month (GWh)'!K194:K196)</f>
        <v>162473.63</v>
      </c>
      <c r="L70" s="212">
        <f>SUM('Month (GWh)'!L194:L196)</f>
        <v>248</v>
      </c>
      <c r="M70" s="212">
        <f>SUM('Month (GWh)'!M194:M196)</f>
        <v>898.72</v>
      </c>
      <c r="N70" s="212">
        <f>SUM('Month (GWh)'!N194:N196)</f>
        <v>178.8</v>
      </c>
      <c r="O70" s="212">
        <f>SUM('Month (GWh)'!O194:O196)</f>
        <v>11109</v>
      </c>
      <c r="P70" s="212">
        <f>SUM('Month (GWh)'!P194:P196)</f>
        <v>1527.2</v>
      </c>
      <c r="Q70" s="212">
        <f>SUM('Month (GWh)'!Q194:Q196)</f>
        <v>148511.89000000001</v>
      </c>
    </row>
    <row r="71" spans="1:17" ht="20.25" customHeight="1">
      <c r="A71" s="214" t="s">
        <v>232</v>
      </c>
      <c r="B71" s="212">
        <f>SUM('Month (GWh)'!B197:B199)</f>
        <v>136035.52000000002</v>
      </c>
      <c r="C71" s="212">
        <f>SUM('Month (GWh)'!C197:C199)</f>
        <v>13853.66</v>
      </c>
      <c r="D71" s="212">
        <f>SUM('Month (GWh)'!D197:D199)</f>
        <v>53271.979999999996</v>
      </c>
      <c r="E71" s="212">
        <f>SUM('Month (GWh)'!E197:E199)</f>
        <v>0</v>
      </c>
      <c r="F71" s="212">
        <f>SUM('Month (GWh)'!F197:F199)</f>
        <v>159376.56</v>
      </c>
      <c r="G71" s="212">
        <f>SUM('Month (GWh)'!G197:G199)</f>
        <v>106104.59</v>
      </c>
      <c r="H71" s="212">
        <f>SUM('Month (GWh)'!H197:H199)</f>
        <v>228286.45</v>
      </c>
      <c r="I71" s="212">
        <f>SUM('Month (GWh)'!I197:I199)</f>
        <v>0</v>
      </c>
      <c r="J71" s="214">
        <f>SUM('Month (GWh)'!J197:J199)</f>
        <v>228286.45</v>
      </c>
      <c r="K71" s="212">
        <f>SUM('Month (GWh)'!K197:K199)</f>
        <v>228252.33</v>
      </c>
      <c r="L71" s="212">
        <f>SUM('Month (GWh)'!L197:L199)</f>
        <v>467</v>
      </c>
      <c r="M71" s="212">
        <f>SUM('Month (GWh)'!M197:M199)</f>
        <v>764.03</v>
      </c>
      <c r="N71" s="212">
        <f>SUM('Month (GWh)'!N197:N199)</f>
        <v>35.519999999999996</v>
      </c>
      <c r="O71" s="212">
        <f>SUM('Month (GWh)'!O197:O199)</f>
        <v>-3055</v>
      </c>
      <c r="P71" s="212">
        <f>SUM('Month (GWh)'!P197:P199)</f>
        <v>1868.48</v>
      </c>
      <c r="Q71" s="212">
        <f>SUM('Month (GWh)'!Q197:Q199)</f>
        <v>228172.31</v>
      </c>
    </row>
    <row r="72" spans="1:17" ht="20.25" customHeight="1">
      <c r="A72" s="214" t="s">
        <v>233</v>
      </c>
      <c r="B72" s="212">
        <f>SUM('Month (GWh)'!B200:B202)</f>
        <v>128431.20999999999</v>
      </c>
      <c r="C72" s="212">
        <f>SUM('Month (GWh)'!C200:C202)</f>
        <v>12970.189999999999</v>
      </c>
      <c r="D72" s="212">
        <f>SUM('Month (GWh)'!D200:D202)</f>
        <v>36215.17</v>
      </c>
      <c r="E72" s="212">
        <f>SUM('Month (GWh)'!E200:E202)</f>
        <v>0</v>
      </c>
      <c r="F72" s="212">
        <f>SUM('Month (GWh)'!F200:F202)</f>
        <v>173584.47999999998</v>
      </c>
      <c r="G72" s="212">
        <f>SUM('Month (GWh)'!G200:G202)</f>
        <v>137369.30000000002</v>
      </c>
      <c r="H72" s="212">
        <f>SUM('Month (GWh)'!H200:H202)</f>
        <v>252830.31</v>
      </c>
      <c r="I72" s="212">
        <f>SUM('Month (GWh)'!I200:I202)</f>
        <v>0</v>
      </c>
      <c r="J72" s="214">
        <f>SUM('Month (GWh)'!J200:J202)</f>
        <v>252830.31</v>
      </c>
      <c r="K72" s="212">
        <f>SUM('Month (GWh)'!K200:K202)</f>
        <v>253010.07</v>
      </c>
      <c r="L72" s="212">
        <f>SUM('Month (GWh)'!L200:L202)</f>
        <v>545</v>
      </c>
      <c r="M72" s="212">
        <f>SUM('Month (GWh)'!M200:M202)</f>
        <v>579.66999999999996</v>
      </c>
      <c r="N72" s="212">
        <f>SUM('Month (GWh)'!N200:N202)</f>
        <v>119.06</v>
      </c>
      <c r="O72" s="212">
        <f>SUM('Month (GWh)'!O200:O202)</f>
        <v>-13623.060000000001</v>
      </c>
      <c r="P72" s="212">
        <f>SUM('Month (GWh)'!P200:P202)</f>
        <v>1682</v>
      </c>
      <c r="Q72" s="212">
        <f>SUM('Month (GWh)'!Q200:Q202)</f>
        <v>263707.40000000002</v>
      </c>
    </row>
    <row r="73" spans="1:17" ht="20.25" customHeight="1">
      <c r="A73" s="214" t="s">
        <v>234</v>
      </c>
      <c r="B73" s="212">
        <f>SUM('Month (GWh)'!B203:B205)</f>
        <v>110756.23</v>
      </c>
      <c r="C73" s="212">
        <f>SUM('Month (GWh)'!C203:C205)</f>
        <v>12651.43</v>
      </c>
      <c r="D73" s="212">
        <f>SUM('Month (GWh)'!D203:D205)</f>
        <v>38953.009999999995</v>
      </c>
      <c r="E73" s="212">
        <f>SUM('Month (GWh)'!E203:E205)</f>
        <v>0</v>
      </c>
      <c r="F73" s="212">
        <f>SUM('Month (GWh)'!F203:F205)</f>
        <v>125550.35</v>
      </c>
      <c r="G73" s="212">
        <f>SUM('Month (GWh)'!G203:G205)</f>
        <v>86597.32</v>
      </c>
      <c r="H73" s="212">
        <f>SUM('Month (GWh)'!H203:H205)</f>
        <v>184702.13</v>
      </c>
      <c r="I73" s="212">
        <f>SUM('Month (GWh)'!I203:I205)</f>
        <v>0</v>
      </c>
      <c r="J73" s="214">
        <f>SUM('Month (GWh)'!J203:J205)</f>
        <v>184702.13</v>
      </c>
      <c r="K73" s="212">
        <f>SUM('Month (GWh)'!K203:K205)</f>
        <v>184789.95</v>
      </c>
      <c r="L73" s="212">
        <f>SUM('Month (GWh)'!L203:L205)</f>
        <v>315</v>
      </c>
      <c r="M73" s="212">
        <f>SUM('Month (GWh)'!M203:M205)</f>
        <v>710.48</v>
      </c>
      <c r="N73" s="212">
        <f>SUM('Month (GWh)'!N203:N205)</f>
        <v>218.73000000000002</v>
      </c>
      <c r="O73" s="212">
        <f>SUM('Month (GWh)'!O203:O205)</f>
        <v>9325.27</v>
      </c>
      <c r="P73" s="212">
        <f>SUM('Month (GWh)'!P203:P205)</f>
        <v>1431</v>
      </c>
      <c r="Q73" s="212">
        <f>SUM('Month (GWh)'!Q203:Q205)</f>
        <v>172789.47</v>
      </c>
    </row>
    <row r="74" spans="1:17" ht="20.25" customHeight="1">
      <c r="A74" s="214" t="s">
        <v>235</v>
      </c>
      <c r="B74" s="212">
        <f>SUM('Month (GWh)'!B206:B208)</f>
        <v>89433.88</v>
      </c>
      <c r="C74" s="212">
        <f>SUM('Month (GWh)'!C206:C208)</f>
        <v>11016.789999999999</v>
      </c>
      <c r="D74" s="212">
        <f>SUM('Month (GWh)'!D206:D208)</f>
        <v>45506.7</v>
      </c>
      <c r="E74" s="212">
        <f>SUM('Month (GWh)'!E206:E208)</f>
        <v>0</v>
      </c>
      <c r="F74" s="212">
        <f>SUM('Month (GWh)'!F206:F208)</f>
        <v>98675.85</v>
      </c>
      <c r="G74" s="212">
        <f>SUM('Month (GWh)'!G206:G208)</f>
        <v>53169.149999999994</v>
      </c>
      <c r="H74" s="212">
        <f>SUM('Month (GWh)'!H206:H208)</f>
        <v>131586.22999999998</v>
      </c>
      <c r="I74" s="212">
        <f>SUM('Month (GWh)'!I206:I208)</f>
        <v>0</v>
      </c>
      <c r="J74" s="214">
        <f>SUM('Month (GWh)'!J206:J208)</f>
        <v>131586.22999999998</v>
      </c>
      <c r="K74" s="212">
        <f>SUM('Month (GWh)'!K206:K208)</f>
        <v>131402.66</v>
      </c>
      <c r="L74" s="212">
        <f>SUM('Month (GWh)'!L206:L208)</f>
        <v>199</v>
      </c>
      <c r="M74" s="212">
        <f>SUM('Month (GWh)'!M206:M208)</f>
        <v>520.55000000000007</v>
      </c>
      <c r="N74" s="212">
        <f>SUM('Month (GWh)'!N206:N208)</f>
        <v>199.38</v>
      </c>
      <c r="O74" s="212">
        <f>SUM('Month (GWh)'!O206:O208)</f>
        <v>8227.619999999999</v>
      </c>
      <c r="P74" s="212">
        <f>SUM('Month (GWh)'!P206:P208)</f>
        <v>1567</v>
      </c>
      <c r="Q74" s="212">
        <f>SUM('Month (GWh)'!Q206:Q208)</f>
        <v>120689.12999999999</v>
      </c>
    </row>
    <row r="75" spans="1:17" ht="20.25" customHeight="1">
      <c r="A75" s="214" t="s">
        <v>236</v>
      </c>
      <c r="B75" s="212">
        <f>SUM('Month (GWh)'!B209:B211)</f>
        <v>106320.09</v>
      </c>
      <c r="C75" s="212">
        <f>SUM('Month (GWh)'!C209:C211)</f>
        <v>11822.170000000002</v>
      </c>
      <c r="D75" s="212">
        <f>SUM('Month (GWh)'!D209:D211)</f>
        <v>23348.080000000002</v>
      </c>
      <c r="E75" s="212">
        <f>SUM('Month (GWh)'!E209:E211)</f>
        <v>0</v>
      </c>
      <c r="F75" s="212">
        <f>SUM('Month (GWh)'!F209:F211)</f>
        <v>168858.21</v>
      </c>
      <c r="G75" s="212">
        <f>SUM('Month (GWh)'!G209:G211)</f>
        <v>145510.13</v>
      </c>
      <c r="H75" s="212">
        <f>SUM('Month (GWh)'!H209:H211)</f>
        <v>240008.07</v>
      </c>
      <c r="I75" s="212">
        <f>SUM('Month (GWh)'!I209:I211)</f>
        <v>0</v>
      </c>
      <c r="J75" s="214">
        <f>SUM('Month (GWh)'!J209:J211)</f>
        <v>240008.07</v>
      </c>
      <c r="K75" s="212">
        <f>SUM('Month (GWh)'!K209:K211)</f>
        <v>240256.96</v>
      </c>
      <c r="L75" s="212">
        <f>SUM('Month (GWh)'!L209:L211)</f>
        <v>623</v>
      </c>
      <c r="M75" s="212">
        <f>SUM('Month (GWh)'!M209:M211)</f>
        <v>407.49</v>
      </c>
      <c r="N75" s="212">
        <f>SUM('Month (GWh)'!N209:N211)</f>
        <v>57.6</v>
      </c>
      <c r="O75" s="212">
        <f>SUM('Month (GWh)'!O209:O211)</f>
        <v>-4255.5999999999995</v>
      </c>
      <c r="P75" s="212">
        <f>SUM('Month (GWh)'!P209:P211)</f>
        <v>1419</v>
      </c>
      <c r="Q75" s="212">
        <f>SUM('Month (GWh)'!Q209:Q211)</f>
        <v>242005.46999999997</v>
      </c>
    </row>
    <row r="76" spans="1:17" ht="20.25" customHeight="1">
      <c r="A76" s="214" t="s">
        <v>237</v>
      </c>
      <c r="B76" s="212">
        <f>SUM('Month (GWh)'!B212:B214)</f>
        <v>109769.94</v>
      </c>
      <c r="C76" s="212">
        <f>SUM('Month (GWh)'!C212:C214)</f>
        <v>12660.79</v>
      </c>
      <c r="D76" s="212">
        <f>SUM('Month (GWh)'!D212:D214)</f>
        <v>21691.99</v>
      </c>
      <c r="E76" s="212">
        <f>SUM('Month (GWh)'!E210:E212)</f>
        <v>0</v>
      </c>
      <c r="F76" s="212">
        <f>SUM('Month (GWh)'!F212:F214)</f>
        <v>185706.47999999998</v>
      </c>
      <c r="G76" s="212">
        <f>SUM('Month (GWh)'!G212:G214)</f>
        <v>164014.49</v>
      </c>
      <c r="H76" s="212">
        <f>SUM('Month (GWh)'!H212:H214)</f>
        <v>261123.64</v>
      </c>
      <c r="I76" s="212">
        <f>SUM('Month (GWh)'!I212:I214)</f>
        <v>0</v>
      </c>
      <c r="J76" s="214">
        <f>SUM('Month (GWh)'!J212:J214)</f>
        <v>261123.64</v>
      </c>
      <c r="K76" s="212">
        <f>SUM('Month (GWh)'!K212:K214)</f>
        <v>260991.62</v>
      </c>
      <c r="L76" s="212">
        <f>SUM('Month (GWh)'!L212:L214)</f>
        <v>907</v>
      </c>
      <c r="M76" s="212">
        <f>SUM('Month (GWh)'!M212:M214)</f>
        <v>239.79</v>
      </c>
      <c r="N76" s="212">
        <f>SUM('Month (GWh)'!N212:N214)</f>
        <v>37.090000000000003</v>
      </c>
      <c r="O76" s="212">
        <f>SUM('Month (GWh)'!O212:O214)</f>
        <v>-40417.089999999997</v>
      </c>
      <c r="P76" s="212">
        <f>SUM('Month (GWh)'!P212:P214)</f>
        <v>1363</v>
      </c>
      <c r="Q76" s="212">
        <f>SUM('Month (GWh)'!Q212:Q214)</f>
        <v>298861.82</v>
      </c>
    </row>
    <row r="77" spans="1:17" ht="20.25" customHeight="1">
      <c r="A77" s="214" t="s">
        <v>238</v>
      </c>
      <c r="B77" s="212">
        <f>SUM('Month (GWh)'!B215:B217)</f>
        <v>108900.48000000001</v>
      </c>
      <c r="C77" s="212">
        <f>SUM('Month (GWh)'!C215:C217)</f>
        <v>12324.05</v>
      </c>
      <c r="D77" s="212">
        <f>SUM('Month (GWh)'!D215:D217)</f>
        <v>37422.85</v>
      </c>
      <c r="E77" s="212">
        <f>SUM('Month (GWh)'!E211:E213)</f>
        <v>0</v>
      </c>
      <c r="F77" s="212">
        <f>SUM('Month (GWh)'!F215:F217)</f>
        <v>135497.71000000002</v>
      </c>
      <c r="G77" s="212">
        <f>SUM('Month (GWh)'!G215:G217)</f>
        <v>98074.87</v>
      </c>
      <c r="H77" s="212">
        <f>SUM('Month (GWh)'!H215:H217)</f>
        <v>194651.32</v>
      </c>
      <c r="I77" s="212">
        <f>SUM('Month (GWh)'!I215:I217)</f>
        <v>0</v>
      </c>
      <c r="J77" s="214">
        <f>SUM('Month (GWh)'!J215:J217)</f>
        <v>194651.32</v>
      </c>
      <c r="K77" s="212">
        <f>SUM('Month (GWh)'!K215:K217)</f>
        <v>194961.23000000004</v>
      </c>
      <c r="L77" s="212">
        <f>SUM('Month (GWh)'!L215:L217)</f>
        <v>341</v>
      </c>
      <c r="M77" s="212">
        <f>SUM('Month (GWh)'!M215:M217)</f>
        <v>653.14</v>
      </c>
      <c r="N77" s="212">
        <f>SUM('Month (GWh)'!N215:N217)</f>
        <v>235.96</v>
      </c>
      <c r="O77" s="212">
        <f>SUM('Month (GWh)'!O215:O217)</f>
        <v>24960.04</v>
      </c>
      <c r="P77" s="212">
        <f>SUM('Month (GWh)'!P215:P217)</f>
        <v>1645</v>
      </c>
      <c r="Q77" s="212">
        <f>SUM('Month (GWh)'!Q215:Q217)</f>
        <v>167126.08000000002</v>
      </c>
    </row>
    <row r="78" spans="1:17" ht="20.25" customHeight="1">
      <c r="A78" s="214" t="s">
        <v>239</v>
      </c>
      <c r="B78" s="212">
        <f>SUM('Month (GWh)'!B218:B220)</f>
        <v>86889.32</v>
      </c>
      <c r="C78" s="212">
        <f>SUM('Month (GWh)'!C218:C220)</f>
        <v>9905.42</v>
      </c>
      <c r="D78" s="212">
        <f>SUM('Month (GWh)'!D218:D220)</f>
        <v>30106.3</v>
      </c>
      <c r="E78" s="212">
        <f>SUM('Month (GWh)'!E212:E214)</f>
        <v>0</v>
      </c>
      <c r="F78" s="212">
        <f>SUM('Month (GWh)'!F218:F220)</f>
        <v>80104.34</v>
      </c>
      <c r="G78" s="212">
        <f>SUM('Month (GWh)'!G218:G220)</f>
        <v>49998.03</v>
      </c>
      <c r="H78" s="212">
        <f>SUM('Month (GWh)'!H218:H220)</f>
        <v>126981.95</v>
      </c>
      <c r="I78" s="212">
        <f>SUM('Month (GWh)'!I218:I220)</f>
        <v>0</v>
      </c>
      <c r="J78" s="214">
        <f>SUM('Month (GWh)'!J218:J220)</f>
        <v>126981.95</v>
      </c>
      <c r="K78" s="212">
        <f>SUM('Month (GWh)'!K218:K220)</f>
        <v>126874.29000000001</v>
      </c>
      <c r="L78" s="212">
        <f>SUM('Month (GWh)'!L218:L220)</f>
        <v>209</v>
      </c>
      <c r="M78" s="212">
        <f>SUM('Month (GWh)'!M218:M220)</f>
        <v>287.10000000000002</v>
      </c>
      <c r="N78" s="212">
        <f>SUM('Month (GWh)'!N218:N220)</f>
        <v>284.63</v>
      </c>
      <c r="O78" s="212">
        <f>SUM('Month (GWh)'!O218:O220)</f>
        <v>14605.369999999999</v>
      </c>
      <c r="P78" s="212">
        <f>SUM('Month (GWh)'!P218:P220)</f>
        <v>1315</v>
      </c>
      <c r="Q78" s="212">
        <f>SUM('Month (GWh)'!Q218:Q220)</f>
        <v>110173.19</v>
      </c>
    </row>
    <row r="79" spans="1:17" ht="20.25" customHeight="1">
      <c r="A79" s="214" t="s">
        <v>240</v>
      </c>
      <c r="B79" s="212">
        <f>SUM('Month (GWh)'!B221:B223)</f>
        <v>104900.37000000001</v>
      </c>
      <c r="C79" s="212">
        <f>SUM('Month (GWh)'!C221:C223)</f>
        <v>11109.69</v>
      </c>
      <c r="D79" s="212">
        <f>SUM('Month (GWh)'!D221:D223)</f>
        <v>20442.78</v>
      </c>
      <c r="E79" s="212">
        <f>SUM('Month (GWh)'!E213:E215)</f>
        <v>0</v>
      </c>
      <c r="F79" s="212">
        <f>SUM('Month (GWh)'!F221:F223)</f>
        <v>146914.51999999999</v>
      </c>
      <c r="G79" s="212">
        <f>SUM('Month (GWh)'!G221:G223)</f>
        <v>126471.73999999999</v>
      </c>
      <c r="H79" s="212">
        <f>SUM('Month (GWh)'!H221:H223)</f>
        <v>220262.39999999999</v>
      </c>
      <c r="I79" s="212">
        <f>SUM('Month (GWh)'!I221:I223)</f>
        <v>0</v>
      </c>
      <c r="J79" s="214">
        <f>SUM('Month (GWh)'!J221:J223)</f>
        <v>220262.39999999999</v>
      </c>
      <c r="K79" s="212">
        <f>SUM('Month (GWh)'!K221:K223)</f>
        <v>220651.3</v>
      </c>
      <c r="L79" s="212">
        <f>SUM('Month (GWh)'!L221:L223)</f>
        <v>560</v>
      </c>
      <c r="M79" s="212">
        <f>SUM('Month (GWh)'!M221:M223)</f>
        <v>336.51</v>
      </c>
      <c r="N79" s="212">
        <f>SUM('Month (GWh)'!N221:N223)</f>
        <v>86.19</v>
      </c>
      <c r="O79" s="212">
        <f>SUM('Month (GWh)'!O221:O223)</f>
        <v>-413.19000000000005</v>
      </c>
      <c r="P79" s="212">
        <f>SUM('Month (GWh)'!P221:P223)</f>
        <v>1374</v>
      </c>
      <c r="Q79" s="212">
        <f>SUM('Month (GWh)'!Q221:Q223)</f>
        <v>218707.79</v>
      </c>
    </row>
    <row r="80" spans="1:17" ht="20.25" customHeight="1">
      <c r="A80" s="214" t="s">
        <v>241</v>
      </c>
      <c r="B80" s="212">
        <f>SUM('Month (GWh)'!B224:B226)</f>
        <v>112347.87</v>
      </c>
      <c r="C80" s="212">
        <f>SUM('Month (GWh)'!C224:C226)</f>
        <v>11851.86</v>
      </c>
      <c r="D80" s="212">
        <f>SUM('Month (GWh)'!D224:D226)</f>
        <v>22861.599999999999</v>
      </c>
      <c r="E80" s="212">
        <f>SUM('Month (GWh)'!E214:E216)</f>
        <v>0</v>
      </c>
      <c r="F80" s="212">
        <f>SUM('Month (GWh)'!F224:F226)</f>
        <v>146597.6</v>
      </c>
      <c r="G80" s="212">
        <f>SUM('Month (GWh)'!G224:G226)</f>
        <v>123735.99</v>
      </c>
      <c r="H80" s="212">
        <f>SUM('Month (GWh)'!H224:H226)</f>
        <v>224232.01</v>
      </c>
      <c r="I80" s="212">
        <f>SUM('Month (GWh)'!I224:I226)</f>
        <v>17.87</v>
      </c>
      <c r="J80" s="214">
        <f>SUM('Month (GWh)'!J224:J226)</f>
        <v>224249.88</v>
      </c>
      <c r="K80" s="212">
        <f>SUM('Month (GWh)'!K224:K226)</f>
        <v>224486.42000000004</v>
      </c>
      <c r="L80" s="212">
        <f>SUM('Month (GWh)'!L224:L226)</f>
        <v>604</v>
      </c>
      <c r="M80" s="212">
        <f>SUM('Month (GWh)'!M224:M226)</f>
        <v>190.81</v>
      </c>
      <c r="N80" s="212">
        <f>SUM('Month (GWh)'!N224:N226)</f>
        <v>83.78</v>
      </c>
      <c r="O80" s="212">
        <f>SUM('Month (GWh)'!O224:O226)</f>
        <v>-17075.78</v>
      </c>
      <c r="P80" s="212">
        <f>SUM('Month (GWh)'!P224:P226)</f>
        <v>1382</v>
      </c>
      <c r="Q80" s="212">
        <f>SUM('Month (GWh)'!Q224:Q226)</f>
        <v>239301.60000000003</v>
      </c>
    </row>
    <row r="81" spans="1:17" ht="20.25" customHeight="1">
      <c r="A81" s="214" t="s">
        <v>242</v>
      </c>
      <c r="B81" s="212">
        <f>SUM('Month (GWh)'!B227:B229)</f>
        <v>105343.27</v>
      </c>
      <c r="C81" s="212">
        <f>SUM('Month (GWh)'!C227:C229)</f>
        <v>11760.41</v>
      </c>
      <c r="D81" s="212">
        <f>SUM('Month (GWh)'!D227:D229)</f>
        <v>41063.43</v>
      </c>
      <c r="E81" s="212">
        <f>SUM('Month (GWh)'!E215:E217)</f>
        <v>0</v>
      </c>
      <c r="F81" s="212">
        <f>SUM('Month (GWh)'!F227:F229)</f>
        <v>108820.97</v>
      </c>
      <c r="G81" s="212">
        <f>SUM('Month (GWh)'!G227:G229)</f>
        <v>67757.55</v>
      </c>
      <c r="H81" s="212">
        <f>SUM('Month (GWh)'!H227:H229)</f>
        <v>161340.41999999998</v>
      </c>
      <c r="I81" s="212">
        <f>SUM('Month (GWh)'!I227:I229)</f>
        <v>21.4</v>
      </c>
      <c r="J81" s="214">
        <f>SUM('Month (GWh)'!J227:J229)</f>
        <v>161361.81</v>
      </c>
      <c r="K81" s="212">
        <f>SUM('Month (GWh)'!K227:K229)</f>
        <v>161571.03</v>
      </c>
      <c r="L81" s="212">
        <f>SUM('Month (GWh)'!L227:L229)</f>
        <v>223</v>
      </c>
      <c r="M81" s="212">
        <f>SUM('Month (GWh)'!M227:M229)</f>
        <v>649.85</v>
      </c>
      <c r="N81" s="212">
        <f>SUM('Month (GWh)'!N227:N229)</f>
        <v>324.60000000000002</v>
      </c>
      <c r="O81" s="212">
        <f>SUM('Month (GWh)'!O227:O229)</f>
        <v>17747.400000000001</v>
      </c>
      <c r="P81" s="212">
        <f>SUM('Month (GWh)'!P227:P229)</f>
        <v>1287</v>
      </c>
      <c r="Q81" s="212">
        <f>SUM('Month (GWh)'!Q227:Q229)</f>
        <v>141339.18</v>
      </c>
    </row>
    <row r="82" spans="1:17" ht="20.25" customHeight="1">
      <c r="A82" s="214" t="s">
        <v>243</v>
      </c>
      <c r="B82" s="212">
        <f>SUM('Month (GWh)'!B230:B232)</f>
        <v>91184.86</v>
      </c>
      <c r="C82" s="212">
        <f>SUM('Month (GWh)'!C230:C232)</f>
        <v>10041.84</v>
      </c>
      <c r="D82" s="212">
        <f>SUM('Month (GWh)'!D230:D232)</f>
        <v>40101.89</v>
      </c>
      <c r="E82" s="212">
        <f>SUM('Month (GWh)'!E216:E218)</f>
        <v>0</v>
      </c>
      <c r="F82" s="212">
        <f>SUM('Month (GWh)'!F230:F232)</f>
        <v>92069.349999999991</v>
      </c>
      <c r="G82" s="212">
        <f>SUM('Month (GWh)'!G230:G232)</f>
        <v>51967.46</v>
      </c>
      <c r="H82" s="212">
        <f>SUM('Month (GWh)'!H230:H232)</f>
        <v>133110.46000000002</v>
      </c>
      <c r="I82" s="212">
        <f>SUM('Month (GWh)'!I230:I232)</f>
        <v>26.6</v>
      </c>
      <c r="J82" s="214">
        <f>SUM('Month (GWh)'!J230:J232)</f>
        <v>133137.06</v>
      </c>
      <c r="K82" s="212">
        <f>SUM('Month (GWh)'!K230:K232)</f>
        <v>133184.38999999998</v>
      </c>
      <c r="L82" s="212">
        <f>SUM('Month (GWh)'!L230:L232)</f>
        <v>184</v>
      </c>
      <c r="M82" s="212">
        <f>SUM('Month (GWh)'!M230:M232)</f>
        <v>593.37</v>
      </c>
      <c r="N82" s="212">
        <f>SUM('Month (GWh)'!N230:N232)</f>
        <v>179.35</v>
      </c>
      <c r="O82" s="212">
        <f>SUM('Month (GWh)'!O230:O232)</f>
        <v>6877.6500000000005</v>
      </c>
      <c r="P82" s="212">
        <f>SUM('Month (GWh)'!P230:P232)</f>
        <v>1404</v>
      </c>
      <c r="Q82" s="212">
        <f>SUM('Month (GWh)'!Q230:Q232)</f>
        <v>123946.01999999999</v>
      </c>
    </row>
    <row r="83" spans="1:17" ht="20.25" customHeight="1">
      <c r="A83" s="214" t="s">
        <v>244</v>
      </c>
      <c r="B83" s="212">
        <f>SUM('Month (GWh)'!B233:B235)</f>
        <v>106638.96</v>
      </c>
      <c r="C83" s="212">
        <f>SUM('Month (GWh)'!C233:C235)</f>
        <v>11658.46</v>
      </c>
      <c r="D83" s="212">
        <f>SUM('Month (GWh)'!D233:D235)</f>
        <v>23880.400000000001</v>
      </c>
      <c r="E83" s="212">
        <f>SUM('Month (GWh)'!E217:E219)</f>
        <v>0</v>
      </c>
      <c r="F83" s="212">
        <f>SUM('Month (GWh)'!F233:F235)</f>
        <v>141448.97</v>
      </c>
      <c r="G83" s="212">
        <f>SUM('Month (GWh)'!G233:G235)</f>
        <v>117568.57</v>
      </c>
      <c r="H83" s="212">
        <f>SUM('Month (GWh)'!H233:H235)</f>
        <v>212470.23</v>
      </c>
      <c r="I83" s="212">
        <f>SUM('Month (GWh)'!I233:I235)</f>
        <v>70.169999999999987</v>
      </c>
      <c r="J83" s="214">
        <f>SUM('Month (GWh)'!J233:J235)</f>
        <v>212540.4</v>
      </c>
      <c r="K83" s="212">
        <f>SUM('Month (GWh)'!K233:K235)</f>
        <v>212894.91999999998</v>
      </c>
      <c r="L83" s="212">
        <f>SUM('Month (GWh)'!L233:L235)</f>
        <v>489</v>
      </c>
      <c r="M83" s="212">
        <f>SUM('Month (GWh)'!M233:M235)</f>
        <v>397.15999999999997</v>
      </c>
      <c r="N83" s="212">
        <f>SUM('Month (GWh)'!N233:N235)</f>
        <v>63.75</v>
      </c>
      <c r="O83" s="212">
        <f>SUM('Month (GWh)'!O233:O235)</f>
        <v>-5817.85</v>
      </c>
      <c r="P83" s="212">
        <f>SUM('Month (GWh)'!P233:P235)</f>
        <v>1228.75</v>
      </c>
      <c r="Q83" s="212">
        <f>SUM('Month (GWh)'!Q233:Q235)</f>
        <v>216534.11</v>
      </c>
    </row>
    <row r="84" spans="1:17" ht="20.25" customHeight="1">
      <c r="A84" s="214" t="s">
        <v>245</v>
      </c>
      <c r="B84" s="212">
        <f>SUM('Month (GWh)'!B236:B238)</f>
        <v>112571.79</v>
      </c>
      <c r="C84" s="212">
        <f>SUM('Month (GWh)'!C236:C238)</f>
        <v>12567.16</v>
      </c>
      <c r="D84" s="212">
        <f>SUM('Month (GWh)'!D236:D238)</f>
        <v>27517.86</v>
      </c>
      <c r="E84" s="212">
        <f>SUM('Month (GWh)'!E236:E238)</f>
        <v>0</v>
      </c>
      <c r="F84" s="212">
        <f>SUM('Month (GWh)'!F236:F238)</f>
        <v>158921.83000000002</v>
      </c>
      <c r="G84" s="212">
        <f>SUM('Month (GWh)'!G236:G238)</f>
        <v>131403.97</v>
      </c>
      <c r="H84" s="212">
        <f>SUM('Month (GWh)'!H236:H238)</f>
        <v>231408.61</v>
      </c>
      <c r="I84" s="212">
        <f>SUM('Month (GWh)'!I236:I238)</f>
        <v>144.68</v>
      </c>
      <c r="J84" s="214">
        <f>SUM('Month (GWh)'!J236:J238)</f>
        <v>231553.29</v>
      </c>
      <c r="K84" s="212">
        <f>SUM('Month (GWh)'!K236:K238)</f>
        <v>231628.74999999997</v>
      </c>
      <c r="L84" s="212">
        <f>SUM('Month (GWh)'!L236:L238)</f>
        <v>684</v>
      </c>
      <c r="M84" s="212">
        <f>SUM('Month (GWh)'!M236:M238)</f>
        <v>526.37000000000012</v>
      </c>
      <c r="N84" s="212">
        <f>SUM('Month (GWh)'!N236:N238)</f>
        <v>39.93</v>
      </c>
      <c r="O84" s="212">
        <f>SUM('Month (GWh)'!O236:O238)</f>
        <v>-34539.93</v>
      </c>
      <c r="P84" s="212">
        <f>SUM('Month (GWh)'!P236:P238)</f>
        <v>992</v>
      </c>
      <c r="Q84" s="212">
        <f>SUM('Month (GWh)'!Q236:Q238)</f>
        <v>263926.39</v>
      </c>
    </row>
    <row r="85" spans="1:17" ht="20.25" customHeight="1">
      <c r="A85" s="214" t="s">
        <v>246</v>
      </c>
      <c r="B85" s="212">
        <f>SUM('Month (GWh)'!B239:B241)</f>
        <v>118538.79000000001</v>
      </c>
      <c r="C85" s="212">
        <f>SUM('Month (GWh)'!C239:C241)</f>
        <v>13684.869999999999</v>
      </c>
      <c r="D85" s="212">
        <f>SUM('Month (GWh)'!D239:D241)</f>
        <v>39355.85</v>
      </c>
      <c r="E85" s="212">
        <f>SUM('Month (GWh)'!E239:E241)</f>
        <v>0</v>
      </c>
      <c r="F85" s="212">
        <f>SUM('Month (GWh)'!F239:F241)</f>
        <v>95205.87</v>
      </c>
      <c r="G85" s="212">
        <f>SUM('Month (GWh)'!G239:G241)</f>
        <v>55850.01</v>
      </c>
      <c r="H85" s="212">
        <f>SUM('Month (GWh)'!H239:H241)</f>
        <v>160703.94</v>
      </c>
      <c r="I85" s="212">
        <f>SUM('Month (GWh)'!I239:I241)</f>
        <v>230.81</v>
      </c>
      <c r="J85" s="214">
        <f>SUM('Month (GWh)'!J239:J241)</f>
        <v>160934.75</v>
      </c>
      <c r="K85" s="212">
        <f>SUM('Month (GWh)'!K239:K241)</f>
        <v>160159</v>
      </c>
      <c r="L85" s="212">
        <f>SUM('Month (GWh)'!L239:L241)</f>
        <v>404</v>
      </c>
      <c r="M85" s="212">
        <f>SUM('Month (GWh)'!M239:M241)</f>
        <v>540.59999999999991</v>
      </c>
      <c r="N85" s="212">
        <f>SUM('Month (GWh)'!N239:N241)</f>
        <v>193.29</v>
      </c>
      <c r="O85" s="212">
        <f>SUM('Month (GWh)'!O239:O241)</f>
        <v>10848.710000000001</v>
      </c>
      <c r="P85" s="212">
        <f>SUM('Month (GWh)'!P239:P241)</f>
        <v>865</v>
      </c>
      <c r="Q85" s="212">
        <f>SUM('Month (GWh)'!Q239:Q241)</f>
        <v>147307.39000000001</v>
      </c>
    </row>
    <row r="86" spans="1:17" ht="20.25" customHeight="1">
      <c r="A86" s="214" t="s">
        <v>247</v>
      </c>
      <c r="B86" s="212">
        <f>SUM('Month (GWh)'!B242:B244)</f>
        <v>99295.98000000001</v>
      </c>
      <c r="C86" s="212">
        <f>SUM('Month (GWh)'!C242:C244)</f>
        <v>11367.97</v>
      </c>
      <c r="D86" s="212">
        <f>SUM('Month (GWh)'!D242:D244)</f>
        <v>52184.12</v>
      </c>
      <c r="E86" s="212">
        <f>SUM('Month (GWh)'!E242:E244)</f>
        <v>0</v>
      </c>
      <c r="F86" s="212">
        <f>SUM('Month (GWh)'!F242:F244)</f>
        <v>104647.69</v>
      </c>
      <c r="G86" s="212">
        <f>SUM('Month (GWh)'!G242:G244)</f>
        <v>52463.56</v>
      </c>
      <c r="H86" s="212">
        <f>SUM('Month (GWh)'!H242:H244)</f>
        <v>140391.58000000002</v>
      </c>
      <c r="I86" s="212">
        <f>SUM('Month (GWh)'!I242:I244)</f>
        <v>281.64</v>
      </c>
      <c r="J86" s="214">
        <f>SUM('Month (GWh)'!J242:J244)</f>
        <v>140673.22999999998</v>
      </c>
      <c r="K86" s="212">
        <f>SUM('Month (GWh)'!K242:K244)</f>
        <v>140316.10999999999</v>
      </c>
      <c r="L86" s="212">
        <f>SUM('Month (GWh)'!L242:L244)</f>
        <v>268</v>
      </c>
      <c r="M86" s="212">
        <f>SUM('Month (GWh)'!M242:M244)</f>
        <v>579.41</v>
      </c>
      <c r="N86" s="212">
        <f>SUM('Month (GWh)'!N242:N244)</f>
        <v>215.17000000000002</v>
      </c>
      <c r="O86" s="212">
        <f>SUM('Month (GWh)'!O242:O244)</f>
        <v>15703.83</v>
      </c>
      <c r="P86" s="212">
        <f>SUM('Month (GWh)'!P242:P244)</f>
        <v>1625</v>
      </c>
      <c r="Q86" s="212">
        <f>SUM('Month (GWh)'!Q242:Q244)</f>
        <v>121924.7</v>
      </c>
    </row>
    <row r="87" spans="1:17" ht="20.25" customHeight="1">
      <c r="A87" s="214" t="s">
        <v>248</v>
      </c>
      <c r="B87" s="212">
        <f>SUM('Month (GWh)'!B245:B247)</f>
        <v>121030.50999999998</v>
      </c>
      <c r="C87" s="212">
        <f>SUM('Month (GWh)'!C245:C247)</f>
        <v>13404.11</v>
      </c>
      <c r="D87" s="212">
        <f>SUM('Month (GWh)'!D245:D247)</f>
        <v>40458.839999999997</v>
      </c>
      <c r="E87" s="212">
        <f>SUM('Month (GWh)'!E245:E247)</f>
        <v>0</v>
      </c>
      <c r="F87" s="212">
        <f>SUM('Month (GWh)'!F245:F247)</f>
        <v>142787.79999999999</v>
      </c>
      <c r="G87" s="212">
        <f>SUM('Month (GWh)'!G245:G247)</f>
        <v>102328.95</v>
      </c>
      <c r="H87" s="212">
        <f>SUM('Month (GWh)'!H245:H247)</f>
        <v>209955.36</v>
      </c>
      <c r="I87" s="212">
        <f>SUM('Month (GWh)'!I245:I247)</f>
        <v>322.47999999999996</v>
      </c>
      <c r="J87" s="214">
        <f>SUM('Month (GWh)'!J245:J247)</f>
        <v>210277.84999999998</v>
      </c>
      <c r="K87" s="212">
        <f>SUM('Month (GWh)'!K245:K247)</f>
        <v>209435.13</v>
      </c>
      <c r="L87" s="212">
        <f>SUM('Month (GWh)'!L245:L247)</f>
        <v>401</v>
      </c>
      <c r="M87" s="212">
        <f>SUM('Month (GWh)'!M245:M247)</f>
        <v>605.91999999999996</v>
      </c>
      <c r="N87" s="212">
        <f>SUM('Month (GWh)'!N245:N247)</f>
        <v>9.93</v>
      </c>
      <c r="O87" s="212">
        <f>SUM('Month (GWh)'!O245:O247)</f>
        <v>4014.0699999999997</v>
      </c>
      <c r="P87" s="212">
        <f>SUM('Month (GWh)'!P245:P247)</f>
        <v>1737</v>
      </c>
      <c r="Q87" s="212">
        <f>SUM('Month (GWh)'!Q245:Q247)</f>
        <v>202667.2</v>
      </c>
    </row>
    <row r="88" spans="1:17" ht="20.25" customHeight="1">
      <c r="A88" s="214" t="s">
        <v>249</v>
      </c>
      <c r="B88" s="212">
        <f>SUM('Month (GWh)'!B248:B250)</f>
        <v>118588.38</v>
      </c>
      <c r="C88" s="212">
        <f>SUM('Month (GWh)'!C248:C250)</f>
        <v>13924.35</v>
      </c>
      <c r="D88" s="212">
        <f>SUM('Month (GWh)'!D248:D250)</f>
        <v>20155.57</v>
      </c>
      <c r="E88" s="212">
        <f>SUM('Month (GWh)'!E248:E250)</f>
        <v>0</v>
      </c>
      <c r="F88" s="212">
        <f>SUM('Month (GWh)'!F248:F250)</f>
        <v>162524.35</v>
      </c>
      <c r="G88" s="212">
        <f>SUM('Month (GWh)'!G248:G250)</f>
        <v>142368.78</v>
      </c>
      <c r="H88" s="212">
        <f>SUM('Month (GWh)'!H248:H250)</f>
        <v>247032.8</v>
      </c>
      <c r="I88" s="212">
        <f>SUM('Month (GWh)'!I248:I250)</f>
        <v>365.38</v>
      </c>
      <c r="J88" s="214">
        <f>SUM('Month (GWh)'!J248:J250)</f>
        <v>247398.19</v>
      </c>
      <c r="K88" s="212">
        <f>SUM('Month (GWh)'!K248:K250)</f>
        <v>247044.34</v>
      </c>
      <c r="L88" s="212">
        <f>SUM('Month (GWh)'!L248:L250)</f>
        <v>608.55999999999995</v>
      </c>
      <c r="M88" s="212">
        <f>SUM('Month (GWh)'!M248:M250)</f>
        <v>533.03</v>
      </c>
      <c r="N88" s="212">
        <f>SUM('Month (GWh)'!N248:N250)</f>
        <v>45.46</v>
      </c>
      <c r="O88" s="212">
        <f>SUM('Month (GWh)'!O248:O250)</f>
        <v>-31345.919999999998</v>
      </c>
      <c r="P88" s="212">
        <f>SUM('Month (GWh)'!P248:P250)</f>
        <v>182.26000000000002</v>
      </c>
      <c r="Q88" s="212">
        <f>SUM('Month (GWh)'!Q248:Q250)</f>
        <v>277020.95999999996</v>
      </c>
    </row>
    <row r="89" spans="1:17" ht="20.25" customHeight="1">
      <c r="A89" s="214" t="s">
        <v>250</v>
      </c>
      <c r="B89" s="212">
        <f>SUM('Month (GWh)'!B251:B253)</f>
        <v>112598.81</v>
      </c>
      <c r="C89" s="212">
        <f>SUM('Month (GWh)'!C251:C253)</f>
        <v>12313.52</v>
      </c>
      <c r="D89" s="212">
        <f>SUM('Month (GWh)'!D251:D253)</f>
        <v>27991.719999999998</v>
      </c>
      <c r="E89" s="212">
        <f>SUM('Month (GWh)'!E251:E253)</f>
        <v>0</v>
      </c>
      <c r="F89" s="212">
        <f>SUM('Month (GWh)'!F251:F253)</f>
        <v>113799.09</v>
      </c>
      <c r="G89" s="212">
        <f>SUM('Month (GWh)'!G251:G253)</f>
        <v>85807.37</v>
      </c>
      <c r="H89" s="212">
        <f>SUM('Month (GWh)'!H251:H253)</f>
        <v>186092.65000000002</v>
      </c>
      <c r="I89" s="212">
        <f>SUM('Month (GWh)'!I251:I253)</f>
        <v>451.31</v>
      </c>
      <c r="J89" s="214">
        <f>SUM('Month (GWh)'!J251:J253)</f>
        <v>186543.96000000002</v>
      </c>
      <c r="K89" s="212">
        <f>SUM('Month (GWh)'!K251:K253)</f>
        <v>186184.26</v>
      </c>
      <c r="L89" s="212">
        <f>SUM('Month (GWh)'!L251:L253)</f>
        <v>387.59000000000003</v>
      </c>
      <c r="M89" s="212">
        <f>SUM('Month (GWh)'!M251:M253)</f>
        <v>509.59999999999997</v>
      </c>
      <c r="N89" s="212">
        <f>SUM('Month (GWh)'!N251:N253)</f>
        <v>82.679999999999993</v>
      </c>
      <c r="O89" s="212">
        <f>SUM('Month (GWh)'!O251:O253)</f>
        <v>9715.9600000000009</v>
      </c>
      <c r="P89" s="212">
        <f>SUM('Month (GWh)'!P251:P253)</f>
        <v>605.87</v>
      </c>
      <c r="Q89" s="212">
        <f>SUM('Month (GWh)'!Q251:Q253)</f>
        <v>174882.55</v>
      </c>
    </row>
    <row r="90" spans="1:17" ht="20.25" customHeight="1">
      <c r="A90" s="214" t="s">
        <v>251</v>
      </c>
      <c r="B90" s="212">
        <f>SUM('Month (GWh)'!B254:B256)</f>
        <v>110387.39</v>
      </c>
      <c r="C90" s="212">
        <f>SUM('Month (GWh)'!C254:C256)</f>
        <v>11950.41</v>
      </c>
      <c r="D90" s="212">
        <f>SUM('Month (GWh)'!D254:D256)</f>
        <v>52179.03</v>
      </c>
      <c r="E90" s="212">
        <f>SUM('Month (GWh)'!E254:E256)</f>
        <v>0</v>
      </c>
      <c r="F90" s="212">
        <f>SUM('Month (GWh)'!F254:F256)</f>
        <v>87743.41</v>
      </c>
      <c r="G90" s="212">
        <f>SUM('Month (GWh)'!G254:G256)</f>
        <v>35564.379999999997</v>
      </c>
      <c r="H90" s="212">
        <f>SUM('Month (GWh)'!H254:H256)</f>
        <v>134001.36000000002</v>
      </c>
      <c r="I90" s="212">
        <f>SUM('Month (GWh)'!I254:I256)</f>
        <v>520.55999999999995</v>
      </c>
      <c r="J90" s="214">
        <f>SUM('Month (GWh)'!J254:J256)</f>
        <v>134521.93</v>
      </c>
      <c r="K90" s="212">
        <f>SUM('Month (GWh)'!K254:K256)</f>
        <v>134743.03</v>
      </c>
      <c r="L90" s="212">
        <f>SUM('Month (GWh)'!L254:L256)</f>
        <v>548.98</v>
      </c>
      <c r="M90" s="212">
        <f>SUM('Month (GWh)'!M254:M256)</f>
        <v>504.61</v>
      </c>
      <c r="N90" s="212">
        <f>SUM('Month (GWh)'!N254:N256)</f>
        <v>7.25</v>
      </c>
      <c r="O90" s="212">
        <f>SUM('Month (GWh)'!O254:O256)</f>
        <v>6110.96</v>
      </c>
      <c r="P90" s="212">
        <f>SUM('Month (GWh)'!P254:P256)</f>
        <v>928.09999999999991</v>
      </c>
      <c r="Q90" s="212">
        <f>SUM('Month (GWh)'!Q254:Q256)</f>
        <v>126643.13</v>
      </c>
    </row>
    <row r="91" spans="1:17" ht="20.25" customHeight="1">
      <c r="A91" s="214" t="s">
        <v>252</v>
      </c>
      <c r="B91" s="212">
        <f>SUM('Month (GWh)'!B257:B259)</f>
        <v>121739.86000000002</v>
      </c>
      <c r="C91" s="212">
        <f>SUM('Month (GWh)'!C257:C259)</f>
        <v>11842.29</v>
      </c>
      <c r="D91" s="212">
        <f>SUM('Month (GWh)'!D257:D259)</f>
        <v>16716.96</v>
      </c>
      <c r="E91" s="212">
        <f>SUM('Month (GWh)'!E257:E259)</f>
        <v>0</v>
      </c>
      <c r="F91" s="212">
        <f>SUM('Month (GWh)'!F257:F259)</f>
        <v>165368.08000000002</v>
      </c>
      <c r="G91" s="212">
        <f>SUM('Month (GWh)'!G257:G259)</f>
        <v>148651.1</v>
      </c>
      <c r="H91" s="212">
        <f>SUM('Month (GWh)'!H257:H259)</f>
        <v>258548.69</v>
      </c>
      <c r="I91" s="212">
        <f>SUM('Month (GWh)'!I257:I259)</f>
        <v>581.73</v>
      </c>
      <c r="J91" s="214">
        <f>SUM('Month (GWh)'!J257:J259)</f>
        <v>259130.42</v>
      </c>
      <c r="K91" s="212">
        <f>SUM('Month (GWh)'!K257:K259)</f>
        <v>259169.05</v>
      </c>
      <c r="L91" s="212">
        <f>SUM('Month (GWh)'!L257:L259)</f>
        <v>823.97</v>
      </c>
      <c r="M91" s="212">
        <f>SUM('Month (GWh)'!M257:M259)</f>
        <v>181.89</v>
      </c>
      <c r="N91" s="212">
        <f>SUM('Month (GWh)'!N257:N259)</f>
        <v>4.7300000000000004</v>
      </c>
      <c r="O91" s="212">
        <f>SUM('Month (GWh)'!O257:O259)</f>
        <v>-1882.8700000000001</v>
      </c>
      <c r="P91" s="212">
        <f>SUM('Month (GWh)'!P257:P259)</f>
        <v>619.25</v>
      </c>
      <c r="Q91" s="212">
        <f>SUM('Month (GWh)'!Q257:Q259)</f>
        <v>259422.07999999999</v>
      </c>
    </row>
    <row r="92" spans="1:17" ht="20.25" customHeight="1">
      <c r="A92" s="214" t="s">
        <v>253</v>
      </c>
      <c r="B92" s="212">
        <f>SUM('Month (GWh)'!B260:B262)</f>
        <v>124552.13</v>
      </c>
      <c r="C92" s="212">
        <f>SUM('Month (GWh)'!C260:C262)</f>
        <v>13159.69</v>
      </c>
      <c r="D92" s="212">
        <f>SUM('Month (GWh)'!D260:D262)</f>
        <v>15020.89</v>
      </c>
      <c r="E92" s="212">
        <f>SUM('Month (GWh)'!E260:E262)</f>
        <v>0</v>
      </c>
      <c r="F92" s="212">
        <f>SUM('Month (GWh)'!F260:F262)</f>
        <v>162467.74</v>
      </c>
      <c r="G92" s="212">
        <f>SUM('Month (GWh)'!G260:G262)</f>
        <v>147446.84000000003</v>
      </c>
      <c r="H92" s="212">
        <f>SUM('Month (GWh)'!H260:H262)</f>
        <v>258839.27000000002</v>
      </c>
      <c r="I92" s="212">
        <f>SUM('Month (GWh)'!I260:I262)</f>
        <v>618.42999999999995</v>
      </c>
      <c r="J92" s="214">
        <f>SUM('Month (GWh)'!J260:J262)</f>
        <v>259457.7</v>
      </c>
      <c r="K92" s="212">
        <f>SUM('Month (GWh)'!K260:K262)</f>
        <v>259488.51</v>
      </c>
      <c r="L92" s="212">
        <f>SUM('Month (GWh)'!L260:L262)</f>
        <v>1059.3599999999999</v>
      </c>
      <c r="M92" s="212">
        <f>SUM('Month (GWh)'!M260:M262)</f>
        <v>208.14</v>
      </c>
      <c r="N92" s="212">
        <f>SUM('Month (GWh)'!N260:N262)</f>
        <v>11.23</v>
      </c>
      <c r="O92" s="212">
        <f>SUM('Month (GWh)'!O260:O262)</f>
        <v>-17371.190000000002</v>
      </c>
      <c r="P92" s="212">
        <f>SUM('Month (GWh)'!P260:P262)</f>
        <v>427.46000000000004</v>
      </c>
      <c r="Q92" s="212">
        <f>SUM('Month (GWh)'!Q260:Q262)</f>
        <v>275153.51</v>
      </c>
    </row>
    <row r="93" spans="1:17" ht="20.25" customHeight="1">
      <c r="A93" s="214" t="s">
        <v>254</v>
      </c>
      <c r="B93" s="212">
        <f>SUM('Month (GWh)'!B263:B265)</f>
        <v>120188.29000000001</v>
      </c>
      <c r="C93" s="212">
        <f>SUM('Month (GWh)'!C263:C265)</f>
        <v>12703.49</v>
      </c>
      <c r="D93" s="212">
        <f>SUM('Month (GWh)'!D263:D265)</f>
        <v>40776.629999999997</v>
      </c>
      <c r="E93" s="212">
        <f>SUM('Month (GWh)'!E263:E265)</f>
        <v>0</v>
      </c>
      <c r="F93" s="212">
        <f>SUM('Month (GWh)'!F263:F265)</f>
        <v>92845.91</v>
      </c>
      <c r="G93" s="212">
        <f>SUM('Month (GWh)'!G263:G265)</f>
        <v>52069.270000000004</v>
      </c>
      <c r="H93" s="212">
        <f>SUM('Month (GWh)'!H263:H265)</f>
        <v>159554.07999999999</v>
      </c>
      <c r="I93" s="212">
        <f>SUM('Month (GWh)'!I263:I265)</f>
        <v>655.47</v>
      </c>
      <c r="J93" s="214">
        <f>SUM('Month (GWh)'!J263:J265)</f>
        <v>160209.54</v>
      </c>
      <c r="K93" s="212">
        <f>SUM('Month (GWh)'!K263:K265)</f>
        <v>160195.89000000001</v>
      </c>
      <c r="L93" s="212">
        <f>SUM('Month (GWh)'!L263:L265)</f>
        <v>410.71</v>
      </c>
      <c r="M93" s="212">
        <f>SUM('Month (GWh)'!M263:M265)</f>
        <v>352.6</v>
      </c>
      <c r="N93" s="212">
        <f>SUM('Month (GWh)'!N263:N265)</f>
        <v>4.33</v>
      </c>
      <c r="O93" s="212">
        <f>SUM('Month (GWh)'!O263:O265)</f>
        <v>-1242.0900000000001</v>
      </c>
      <c r="P93" s="212">
        <f>SUM('Month (GWh)'!P263:P265)</f>
        <v>527.54999999999995</v>
      </c>
      <c r="Q93" s="212">
        <f>SUM('Month (GWh)'!Q263:Q265)</f>
        <v>160142.79</v>
      </c>
    </row>
    <row r="94" spans="1:17" ht="20.25" customHeight="1">
      <c r="A94" s="214" t="s">
        <v>255</v>
      </c>
      <c r="B94" s="212">
        <f>SUM('Month (GWh)'!B266:B268)</f>
        <v>98056.57</v>
      </c>
      <c r="C94" s="212">
        <f>SUM('Month (GWh)'!C266:C268)</f>
        <v>11643.84</v>
      </c>
      <c r="D94" s="212">
        <f>SUM('Month (GWh)'!D266:D268)</f>
        <v>51590.23</v>
      </c>
      <c r="E94" s="212">
        <f>SUM('Month (GWh)'!E266:E268)</f>
        <v>0</v>
      </c>
      <c r="F94" s="212">
        <f>SUM('Month (GWh)'!F266:F268)</f>
        <v>99175.73</v>
      </c>
      <c r="G94" s="212">
        <f>SUM('Month (GWh)'!G266:G268)</f>
        <v>47585.5</v>
      </c>
      <c r="H94" s="212">
        <f>SUM('Month (GWh)'!H266:H268)</f>
        <v>133998.22</v>
      </c>
      <c r="I94" s="212">
        <f>SUM('Month (GWh)'!I266:I268)</f>
        <v>709.46</v>
      </c>
      <c r="J94" s="214">
        <f>SUM('Month (GWh)'!J266:J268)</f>
        <v>134707.70000000001</v>
      </c>
      <c r="K94" s="212">
        <f>SUM('Month (GWh)'!K266:K268)</f>
        <v>134693.74</v>
      </c>
      <c r="L94" s="212">
        <f>SUM('Month (GWh)'!L266:L268)</f>
        <v>533.88</v>
      </c>
      <c r="M94" s="212">
        <f>SUM('Month (GWh)'!M266:M268)</f>
        <v>283.65999999999997</v>
      </c>
      <c r="N94" s="212">
        <f>SUM('Month (GWh)'!N266:N268)</f>
        <v>0</v>
      </c>
      <c r="O94" s="212">
        <f>SUM('Month (GWh)'!O266:O268)</f>
        <v>3026.9100000000003</v>
      </c>
      <c r="P94" s="212">
        <f>SUM('Month (GWh)'!P266:P268)</f>
        <v>793.17</v>
      </c>
      <c r="Q94" s="212">
        <f>SUM('Month (GWh)'!Q266:Q268)</f>
        <v>130056.12</v>
      </c>
    </row>
    <row r="95" spans="1:17" ht="20.25" customHeight="1">
      <c r="A95" s="214" t="s">
        <v>256</v>
      </c>
      <c r="B95" s="212">
        <f>SUM('Month (GWh)'!B269:B271)</f>
        <v>122184.27</v>
      </c>
      <c r="C95" s="212">
        <f>SUM('Month (GWh)'!C269:C271)</f>
        <v>11902.55</v>
      </c>
      <c r="D95" s="212">
        <f>SUM('Month (GWh)'!D269:D271)</f>
        <v>18177.2</v>
      </c>
      <c r="E95" s="212">
        <f>SUM('Month (GWh)'!E269:E271)</f>
        <v>0</v>
      </c>
      <c r="F95" s="212">
        <f>SUM('Month (GWh)'!F269:F271)</f>
        <v>163664.76</v>
      </c>
      <c r="G95" s="212">
        <f>SUM('Month (GWh)'!G269:G271)</f>
        <v>145487.56</v>
      </c>
      <c r="H95" s="212">
        <f>SUM('Month (GWh)'!H269:H271)</f>
        <v>255769.28999999998</v>
      </c>
      <c r="I95" s="212">
        <f>SUM('Month (GWh)'!I269:I271)</f>
        <v>767.57999999999993</v>
      </c>
      <c r="J95" s="214">
        <f>SUM('Month (GWh)'!J269:J271)</f>
        <v>256536.87</v>
      </c>
      <c r="K95" s="212">
        <f>SUM('Month (GWh)'!K269:K271)</f>
        <v>255694.74</v>
      </c>
      <c r="L95" s="212">
        <f>SUM('Month (GWh)'!L269:L271)</f>
        <v>784.38</v>
      </c>
      <c r="M95" s="212">
        <f>SUM('Month (GWh)'!M269:M271)</f>
        <v>240.45999999999998</v>
      </c>
      <c r="N95" s="212">
        <f>SUM('Month (GWh)'!N269:N271)</f>
        <v>0</v>
      </c>
      <c r="O95" s="212">
        <f>SUM('Month (GWh)'!O269:O271)</f>
        <v>3815.2200000000007</v>
      </c>
      <c r="P95" s="212">
        <f>SUM('Month (GWh)'!P269:P271)</f>
        <v>642.8599999999999</v>
      </c>
      <c r="Q95" s="212">
        <f>SUM('Month (GWh)'!Q269:Q271)</f>
        <v>250211.82</v>
      </c>
    </row>
    <row r="96" spans="1:17" ht="20.25" customHeight="1">
      <c r="A96" s="214" t="s">
        <v>257</v>
      </c>
      <c r="B96" s="212">
        <f>SUM('Month (GWh)'!B272:B274)</f>
        <v>119306.55</v>
      </c>
      <c r="C96" s="212">
        <f>SUM('Month (GWh)'!C272:C274)</f>
        <v>12474.59</v>
      </c>
      <c r="D96" s="212">
        <f>SUM('Month (GWh)'!D272:D274)</f>
        <v>10101.74</v>
      </c>
      <c r="E96" s="212">
        <f>SUM('Month (GWh)'!E272:E274)</f>
        <v>0</v>
      </c>
      <c r="F96" s="212">
        <f>SUM('Month (GWh)'!F272:F274)</f>
        <v>194282.27</v>
      </c>
      <c r="G96" s="212">
        <f>SUM('Month (GWh)'!G272:G274)</f>
        <v>184180.55</v>
      </c>
      <c r="H96" s="212">
        <f>SUM('Month (GWh)'!H272:H274)</f>
        <v>289952.01</v>
      </c>
      <c r="I96" s="212">
        <f>SUM('Month (GWh)'!I272:I274)</f>
        <v>1182.6199999999999</v>
      </c>
      <c r="J96" s="214">
        <f>SUM('Month (GWh)'!J272:J274)</f>
        <v>291134.63</v>
      </c>
      <c r="K96" s="212">
        <f>SUM('Month (GWh)'!K272:K274)</f>
        <v>291322.65000000002</v>
      </c>
      <c r="L96" s="212">
        <f>SUM('Month (GWh)'!L272:L274)</f>
        <v>896.28</v>
      </c>
      <c r="M96" s="212">
        <f>SUM('Month (GWh)'!M272:M274)</f>
        <v>123.11</v>
      </c>
      <c r="N96" s="212">
        <f>SUM('Month (GWh)'!N272:N274)</f>
        <v>0</v>
      </c>
      <c r="O96" s="212">
        <f>SUM('Month (GWh)'!O272:O274)</f>
        <v>-12106.59</v>
      </c>
      <c r="P96" s="212">
        <f>SUM('Month (GWh)'!P272:P274)</f>
        <v>230.57999999999998</v>
      </c>
      <c r="Q96" s="212">
        <f>SUM('Month (GWh)'!Q272:Q274)</f>
        <v>302179.28000000003</v>
      </c>
    </row>
    <row r="97" spans="1:17" ht="20.25" customHeight="1">
      <c r="A97" s="214" t="s">
        <v>258</v>
      </c>
      <c r="B97" s="212">
        <f>SUM('Month (GWh)'!B275:B277)</f>
        <v>111859.25000000001</v>
      </c>
      <c r="C97" s="212">
        <f>SUM('Month (GWh)'!C275:C277)</f>
        <v>12427.58</v>
      </c>
      <c r="D97" s="212">
        <f>SUM('Month (GWh)'!D275:D277)</f>
        <v>20780.75</v>
      </c>
      <c r="E97" s="212">
        <f>SUM('Month (GWh)'!E275:E277)</f>
        <v>0</v>
      </c>
      <c r="F97" s="212">
        <f>SUM('Month (GWh)'!F275:F277)</f>
        <v>91321.81</v>
      </c>
      <c r="G97" s="212">
        <f>SUM('Month (GWh)'!G275:G277)</f>
        <v>70541.049999999988</v>
      </c>
      <c r="H97" s="212">
        <f>SUM('Month (GWh)'!H275:H277)</f>
        <v>169875.12</v>
      </c>
      <c r="I97" s="212">
        <f>SUM('Month (GWh)'!I275:I277)</f>
        <v>1247.19</v>
      </c>
      <c r="J97" s="214">
        <f>SUM('Month (GWh)'!J275:J277)</f>
        <v>171122.31</v>
      </c>
      <c r="K97" s="212">
        <f>SUM('Month (GWh)'!K275:K277)</f>
        <v>171547.2</v>
      </c>
      <c r="L97" s="212">
        <f>SUM('Month (GWh)'!L275:L277)</f>
        <v>252.24999999999997</v>
      </c>
      <c r="M97" s="212">
        <f>SUM('Month (GWh)'!M275:M277)</f>
        <v>269.64999999999998</v>
      </c>
      <c r="N97" s="212">
        <f>SUM('Month (GWh)'!N275:N277)</f>
        <v>0</v>
      </c>
      <c r="O97" s="212">
        <f>SUM('Month (GWh)'!O275:O277)</f>
        <v>14901.41</v>
      </c>
      <c r="P97" s="212">
        <f>SUM('Month (GWh)'!P275:P277)</f>
        <v>211.89000000000001</v>
      </c>
      <c r="Q97" s="212">
        <f>SUM('Month (GWh)'!Q275:Q277)</f>
        <v>155912.01</v>
      </c>
    </row>
    <row r="98" spans="1:17" ht="20.25" customHeight="1">
      <c r="A98" s="214" t="s">
        <v>259</v>
      </c>
      <c r="B98" s="212">
        <f>SUM('Month (GWh)'!B278:B280)</f>
        <v>104737.35</v>
      </c>
      <c r="C98" s="212">
        <f>SUM('Month (GWh)'!C278:C280)</f>
        <v>12714.509999999998</v>
      </c>
      <c r="D98" s="212">
        <f>SUM('Month (GWh)'!D278:D280)</f>
        <v>44348.3</v>
      </c>
      <c r="E98" s="212">
        <f>SUM('Month (GWh)'!E278:E280)</f>
        <v>0</v>
      </c>
      <c r="F98" s="212">
        <f>SUM('Month (GWh)'!F278:F280)</f>
        <v>81101.98000000001</v>
      </c>
      <c r="G98" s="212">
        <f>SUM('Month (GWh)'!G278:G280)</f>
        <v>36753.68</v>
      </c>
      <c r="H98" s="212">
        <f>SUM('Month (GWh)'!H278:H280)</f>
        <v>128776.53</v>
      </c>
      <c r="I98" s="212">
        <f>SUM('Month (GWh)'!I278:I280)</f>
        <v>1307.6199999999999</v>
      </c>
      <c r="J98" s="214">
        <f>SUM('Month (GWh)'!J278:J280)</f>
        <v>130084.13999999998</v>
      </c>
      <c r="K98" s="212">
        <f>SUM('Month (GWh)'!K278:K280)</f>
        <v>130220.69999999998</v>
      </c>
      <c r="L98" s="212">
        <f>SUM('Month (GWh)'!L278:L280)</f>
        <v>325.37</v>
      </c>
      <c r="M98" s="212">
        <f>SUM('Month (GWh)'!M278:M280)</f>
        <v>141.01999999999998</v>
      </c>
      <c r="N98" s="212">
        <f>SUM('Month (GWh)'!N278:N280)</f>
        <v>0</v>
      </c>
      <c r="O98" s="212">
        <f>SUM('Month (GWh)'!O278:O280)</f>
        <v>8612.31</v>
      </c>
      <c r="P98" s="212">
        <f>SUM('Month (GWh)'!P278:P280)</f>
        <v>374.63</v>
      </c>
      <c r="Q98" s="212">
        <f>SUM('Month (GWh)'!Q278:Q280)</f>
        <v>120767.35</v>
      </c>
    </row>
    <row r="99" spans="1:17" ht="20.25" customHeight="1">
      <c r="A99" s="214" t="s">
        <v>260</v>
      </c>
      <c r="B99" s="212">
        <f>SUM('Month (GWh)'!B281:B283)</f>
        <v>115253.5</v>
      </c>
      <c r="C99" s="212">
        <f>SUM('Month (GWh)'!C281:C283)</f>
        <v>13495.039999999999</v>
      </c>
      <c r="D99" s="212">
        <f>SUM('Month (GWh)'!D281:D283)</f>
        <v>9613.15</v>
      </c>
      <c r="E99" s="212">
        <f>SUM('Month (GWh)'!E281:E283)</f>
        <v>0</v>
      </c>
      <c r="F99" s="212">
        <f>SUM('Month (GWh)'!F281:F283)</f>
        <v>152329.13</v>
      </c>
      <c r="G99" s="212">
        <f>SUM('Month (GWh)'!G281:G283)</f>
        <v>142715.98000000001</v>
      </c>
      <c r="H99" s="212">
        <f>SUM('Month (GWh)'!H281:H283)</f>
        <v>244474.44</v>
      </c>
      <c r="I99" s="212">
        <f>SUM('Month (GWh)'!I281:I283)</f>
        <v>1368.04</v>
      </c>
      <c r="J99" s="214">
        <f>SUM('Month (GWh)'!J281:J283)</f>
        <v>245842.49000000002</v>
      </c>
      <c r="K99" s="212">
        <f>SUM('Month (GWh)'!K281:K283)</f>
        <v>246571.03999999998</v>
      </c>
      <c r="L99" s="212">
        <f>SUM('Month (GWh)'!L281:L283)</f>
        <v>369.44000000000005</v>
      </c>
      <c r="M99" s="212">
        <f>SUM('Month (GWh)'!M281:M283)</f>
        <v>620.54999999999995</v>
      </c>
      <c r="N99" s="212">
        <f>SUM('Month (GWh)'!N281:N283)</f>
        <v>0</v>
      </c>
      <c r="O99" s="212">
        <f>SUM('Month (GWh)'!O281:O283)</f>
        <v>11665.550000000001</v>
      </c>
      <c r="P99" s="212">
        <f>SUM('Month (GWh)'!P281:P283)</f>
        <v>295.06</v>
      </c>
      <c r="Q99" s="212">
        <f>SUM('Month (GWh)'!Q281:Q283)</f>
        <v>233620.45</v>
      </c>
    </row>
    <row r="100" spans="1:17" ht="20.25" customHeight="1">
      <c r="A100" s="214" t="s">
        <v>261</v>
      </c>
      <c r="B100" s="212">
        <f>SUM('Month (GWh)'!B284:B286)</f>
        <v>112087.04999999999</v>
      </c>
      <c r="C100" s="212">
        <f>SUM('Month (GWh)'!C284:C286)</f>
        <v>14190.83</v>
      </c>
      <c r="D100" s="212">
        <f>SUM('Month (GWh)'!D284:D286)</f>
        <v>10289.040000000001</v>
      </c>
      <c r="E100" s="212">
        <f>SUM('Month (GWh)'!E284:E286)</f>
        <v>0</v>
      </c>
      <c r="F100" s="212">
        <f>SUM('Month (GWh)'!F284:F286)</f>
        <v>165847.60999999999</v>
      </c>
      <c r="G100" s="212">
        <f>SUM('Month (GWh)'!G284:G286)</f>
        <v>155558.57</v>
      </c>
      <c r="H100" s="212">
        <f>SUM('Month (GWh)'!H284:H286)</f>
        <v>253454.8</v>
      </c>
      <c r="I100" s="212">
        <f>SUM('Month (GWh)'!I284:I286)</f>
        <v>1431.81</v>
      </c>
      <c r="J100" s="214">
        <f>SUM('Month (GWh)'!J284:J286)</f>
        <v>254886.59999999998</v>
      </c>
      <c r="K100" s="212">
        <f>SUM('Month (GWh)'!K284:K286)</f>
        <v>256002.84999999998</v>
      </c>
      <c r="L100" s="212">
        <f>SUM('Month (GWh)'!L284:L286)</f>
        <v>353.47999999999996</v>
      </c>
      <c r="M100" s="212">
        <f>SUM('Month (GWh)'!M284:M286)</f>
        <v>690.35</v>
      </c>
      <c r="N100" s="212">
        <f>SUM('Month (GWh)'!N284:N286)</f>
        <v>0</v>
      </c>
      <c r="O100" s="212">
        <f>SUM('Month (GWh)'!O284:O286)</f>
        <v>-14559.32</v>
      </c>
      <c r="P100" s="212">
        <f>SUM('Month (GWh)'!P284:P286)</f>
        <v>253.28999999999996</v>
      </c>
      <c r="Q100" s="212">
        <f>SUM('Month (GWh)'!Q284:Q286)</f>
        <v>269265.06</v>
      </c>
    </row>
    <row r="101" spans="1:17" ht="20.25" customHeight="1">
      <c r="A101" s="214" t="s">
        <v>262</v>
      </c>
      <c r="B101" s="212">
        <f>SUM('Month (GWh)'!B287:B289)</f>
        <v>105839.62</v>
      </c>
      <c r="C101" s="212">
        <f>SUM('Month (GWh)'!C287:C289)</f>
        <v>13544.75</v>
      </c>
      <c r="D101" s="212">
        <f>SUM('Month (GWh)'!D287:D289)</f>
        <v>39890.720000000001</v>
      </c>
      <c r="E101" s="212">
        <f>SUM('Month (GWh)'!E287:E289)</f>
        <v>0</v>
      </c>
      <c r="F101" s="212">
        <f>SUM('Month (GWh)'!F287:F289)</f>
        <v>119946.31</v>
      </c>
      <c r="G101" s="212">
        <f>SUM('Month (GWh)'!G287:G289)</f>
        <v>80055.58</v>
      </c>
      <c r="H101" s="212">
        <f>SUM('Month (GWh)'!H287:H289)</f>
        <v>172350.44999999998</v>
      </c>
      <c r="I101" s="212">
        <f>SUM('Month (GWh)'!I287:I289)</f>
        <v>1447.72</v>
      </c>
      <c r="J101" s="214">
        <f>SUM('Month (GWh)'!J287:J289)</f>
        <v>173798.17</v>
      </c>
      <c r="K101" s="212">
        <f>SUM('Month (GWh)'!K287:K289)</f>
        <v>173790.38999999998</v>
      </c>
      <c r="L101" s="212">
        <f>SUM('Month (GWh)'!L287:L289)</f>
        <v>232.39999999999998</v>
      </c>
      <c r="M101" s="212">
        <f>SUM('Month (GWh)'!M287:M289)</f>
        <v>812.09</v>
      </c>
      <c r="N101" s="212">
        <f>SUM('Month (GWh)'!N287:N289)</f>
        <v>0</v>
      </c>
      <c r="O101" s="212">
        <f>SUM('Month (GWh)'!O287:O289)</f>
        <v>7393.59</v>
      </c>
      <c r="P101" s="212">
        <f>SUM('Month (GWh)'!P287:P289)</f>
        <v>73.989999999999995</v>
      </c>
      <c r="Q101" s="212">
        <f>SUM('Month (GWh)'!Q287:Q289)</f>
        <v>165278.32</v>
      </c>
    </row>
    <row r="102" spans="1:17" ht="20.25" customHeight="1">
      <c r="A102" s="214" t="s">
        <v>263</v>
      </c>
      <c r="B102" s="212">
        <f>SUM('Month (GWh)'!B290:B292)</f>
        <v>97246.680000000008</v>
      </c>
      <c r="C102" s="212">
        <f>SUM('Month (GWh)'!C290:C292)</f>
        <v>13149.79</v>
      </c>
      <c r="D102" s="212">
        <f>SUM('Month (GWh)'!D290:D292)</f>
        <v>25482.46</v>
      </c>
      <c r="E102" s="212">
        <f>SUM('Month (GWh)'!E290:E292)</f>
        <v>0</v>
      </c>
      <c r="F102" s="212">
        <f>SUM('Month (GWh)'!F290:F292)</f>
        <v>64639.19</v>
      </c>
      <c r="G102" s="212">
        <f>SUM('Month (GWh)'!G290:G292)</f>
        <v>39156.729999999996</v>
      </c>
      <c r="H102" s="212">
        <f>SUM('Month (GWh)'!H290:H292)</f>
        <v>123253.62000000001</v>
      </c>
      <c r="I102" s="212">
        <f>SUM('Month (GWh)'!I290:I292)</f>
        <v>1463.63</v>
      </c>
      <c r="J102" s="214">
        <f>SUM('Month (GWh)'!J290:J292)</f>
        <v>124717.23999999999</v>
      </c>
      <c r="K102" s="212">
        <f>SUM('Month (GWh)'!K290:K292)</f>
        <v>124537.29000000001</v>
      </c>
      <c r="L102" s="212">
        <f>SUM('Month (GWh)'!L290:L292)</f>
        <v>134.25</v>
      </c>
      <c r="M102" s="212">
        <f>SUM('Month (GWh)'!M290:M292)</f>
        <v>291.89999999999998</v>
      </c>
      <c r="N102" s="212">
        <f>SUM('Month (GWh)'!N290:N292)</f>
        <v>0</v>
      </c>
      <c r="O102" s="212">
        <f>SUM('Month (GWh)'!O290:O292)</f>
        <v>6826.119999999999</v>
      </c>
      <c r="P102" s="212">
        <f>SUM('Month (GWh)'!P290:P292)</f>
        <v>170.29000000000002</v>
      </c>
      <c r="Q102" s="212">
        <f>SUM('Month (GWh)'!Q290:Q292)</f>
        <v>117114.74</v>
      </c>
    </row>
    <row r="103" spans="1:17" ht="20.25" customHeight="1">
      <c r="A103" s="214" t="s">
        <v>264</v>
      </c>
      <c r="B103" s="212">
        <f>SUM('Month (GWh)'!B293:B295)</f>
        <v>121034.34000000001</v>
      </c>
      <c r="C103" s="212">
        <f>SUM('Month (GWh)'!C293:C295)</f>
        <v>13991.77</v>
      </c>
      <c r="D103" s="212">
        <f>SUM('Month (GWh)'!D293:D295)</f>
        <v>14732.29</v>
      </c>
      <c r="E103" s="212">
        <f>SUM('Month (GWh)'!E293:E295)</f>
        <v>0</v>
      </c>
      <c r="F103" s="212">
        <f>SUM('Month (GWh)'!F293:F295)</f>
        <v>160739.72</v>
      </c>
      <c r="G103" s="212">
        <f>SUM('Month (GWh)'!G293:G295)</f>
        <v>146007.41999999998</v>
      </c>
      <c r="H103" s="212">
        <f>SUM('Month (GWh)'!H293:H295)</f>
        <v>253050.01</v>
      </c>
      <c r="I103" s="212">
        <f>SUM('Month (GWh)'!I293:I295)</f>
        <v>1463.63</v>
      </c>
      <c r="J103" s="214">
        <f>SUM('Month (GWh)'!J293:J295)</f>
        <v>254513.63</v>
      </c>
      <c r="K103" s="212">
        <f>SUM('Month (GWh)'!K293:K295)</f>
        <v>254736.62</v>
      </c>
      <c r="L103" s="212">
        <f>SUM('Month (GWh)'!L293:L295)</f>
        <v>193.57</v>
      </c>
      <c r="M103" s="212">
        <f>SUM('Month (GWh)'!M293:M295)</f>
        <v>1122.3499999999999</v>
      </c>
      <c r="N103" s="212">
        <f>SUM('Month (GWh)'!N293:N295)</f>
        <v>0</v>
      </c>
      <c r="O103" s="212">
        <f>SUM('Month (GWh)'!O293:O295)</f>
        <v>7741.58</v>
      </c>
      <c r="P103" s="212">
        <f>SUM('Month (GWh)'!P293:P295)</f>
        <v>223.57</v>
      </c>
      <c r="Q103" s="212">
        <f>SUM('Month (GWh)'!Q293:Q295)</f>
        <v>245455.53999999998</v>
      </c>
    </row>
    <row r="104" spans="1:17" ht="20.25" customHeight="1">
      <c r="A104" s="214" t="s">
        <v>265</v>
      </c>
      <c r="B104" s="212">
        <f>SUM('Month (GWh)'!B296:B298)</f>
        <v>115732.48999999999</v>
      </c>
      <c r="C104" s="212">
        <f>SUM('Month (GWh)'!C296:C298)</f>
        <v>13553.98</v>
      </c>
      <c r="D104" s="212">
        <f>SUM('Month (GWh)'!D296:D298)</f>
        <v>14474.32</v>
      </c>
      <c r="E104" s="212">
        <f>SUM('Month (GWh)'!E296:E298)</f>
        <v>0</v>
      </c>
      <c r="F104" s="212">
        <f>SUM('Month (GWh)'!F296:F298)</f>
        <v>147465.28</v>
      </c>
      <c r="G104" s="212">
        <f>SUM('Month (GWh)'!G296:G298)</f>
        <v>132990.96</v>
      </c>
      <c r="H104" s="212">
        <f>SUM('Month (GWh)'!H296:H298)</f>
        <v>235169.47000000003</v>
      </c>
      <c r="I104" s="212">
        <f>SUM('Month (GWh)'!I296:I298)</f>
        <v>1574.3</v>
      </c>
      <c r="J104" s="214">
        <f>SUM('Month (GWh)'!J296:J298)</f>
        <v>236743.77000000002</v>
      </c>
      <c r="K104" s="212">
        <f>SUM('Month (GWh)'!K296:K298)</f>
        <v>237000.03999999998</v>
      </c>
      <c r="L104" s="212">
        <f>SUM('Month (GWh)'!L296:L298)</f>
        <v>257.39999999999998</v>
      </c>
      <c r="M104" s="212">
        <f>SUM('Month (GWh)'!M296:M298)</f>
        <v>1041.1399999999999</v>
      </c>
      <c r="N104" s="212">
        <f>SUM('Month (GWh)'!N296:N298)</f>
        <v>0</v>
      </c>
      <c r="O104" s="212">
        <f>SUM('Month (GWh)'!O296:O298)</f>
        <v>-19393.880000000005</v>
      </c>
      <c r="P104" s="212">
        <f>SUM('Month (GWh)'!P296:P298)</f>
        <v>209.77</v>
      </c>
      <c r="Q104" s="212">
        <f>SUM('Month (GWh)'!Q296:Q298)</f>
        <v>254885.59999999998</v>
      </c>
    </row>
    <row r="105" spans="1:17" ht="20.25" customHeight="1">
      <c r="A105" s="214" t="s">
        <v>266</v>
      </c>
      <c r="B105" s="212">
        <f>SUM('Month (GWh)'!B299:B301)</f>
        <v>116044.91</v>
      </c>
      <c r="C105" s="212">
        <f>SUM('Month (GWh)'!C299:C301)</f>
        <v>13720.03</v>
      </c>
      <c r="D105" s="212">
        <f>SUM('Month (GWh)'!D299:D301)</f>
        <v>48864.020000000004</v>
      </c>
      <c r="E105" s="212">
        <f>SUM('Month (GWh)'!E299:E301)</f>
        <v>0</v>
      </c>
      <c r="F105" s="212">
        <f>SUM('Month (GWh)'!F299:F301)</f>
        <v>95366.23</v>
      </c>
      <c r="G105" s="212">
        <f>SUM('Month (GWh)'!G299:G301)</f>
        <v>46502.21</v>
      </c>
      <c r="H105" s="212">
        <f>SUM('Month (GWh)'!H299:H301)</f>
        <v>148827.09</v>
      </c>
      <c r="I105" s="212">
        <f>SUM('Month (GWh)'!I299:I301)</f>
        <v>1574.3</v>
      </c>
      <c r="J105" s="214">
        <f>SUM('Month (GWh)'!J299:J301)</f>
        <v>150401.37</v>
      </c>
      <c r="K105" s="212">
        <f>SUM('Month (GWh)'!K299:K301)</f>
        <v>150326.42000000001</v>
      </c>
      <c r="L105" s="212">
        <f>SUM('Month (GWh)'!L299:L301)</f>
        <v>300.05</v>
      </c>
      <c r="M105" s="212">
        <f>SUM('Month (GWh)'!M299:M301)</f>
        <v>885.01</v>
      </c>
      <c r="N105" s="212">
        <f>SUM('Month (GWh)'!N299:N301)</f>
        <v>0</v>
      </c>
      <c r="O105" s="212">
        <f>SUM('Month (GWh)'!O299:O301)</f>
        <v>12876.520000000002</v>
      </c>
      <c r="P105" s="212">
        <f>SUM('Month (GWh)'!P299:P301)</f>
        <v>205.57000000000002</v>
      </c>
      <c r="Q105" s="212">
        <f>SUM('Month (GWh)'!Q299:Q301)</f>
        <v>136059.26</v>
      </c>
    </row>
    <row r="106" spans="1:17" ht="20.25" customHeight="1">
      <c r="A106" s="214" t="s">
        <v>267</v>
      </c>
      <c r="B106" s="212">
        <f>SUM('Month (GWh)'!B302:B304)</f>
        <v>97645.2</v>
      </c>
      <c r="C106" s="212">
        <f>SUM('Month (GWh)'!C302:C304)</f>
        <v>11835.27</v>
      </c>
      <c r="D106" s="212">
        <f>SUM('Month (GWh)'!D302:D304)</f>
        <v>29990.429999999997</v>
      </c>
      <c r="E106" s="212">
        <f>SUM('Month (GWh)'!E302:E304)</f>
        <v>0</v>
      </c>
      <c r="F106" s="212">
        <f>SUM('Month (GWh)'!F302:F304)</f>
        <v>72434.880000000005</v>
      </c>
      <c r="G106" s="212">
        <f>SUM('Month (GWh)'!G302:G304)</f>
        <v>42444.450000000004</v>
      </c>
      <c r="H106" s="212">
        <f>SUM('Month (GWh)'!H302:H304)</f>
        <v>128254.39000000001</v>
      </c>
      <c r="I106" s="212">
        <f>SUM('Month (GWh)'!I302:I304)</f>
        <v>1591.6</v>
      </c>
      <c r="J106" s="214">
        <f>SUM('Month (GWh)'!J302:J304)</f>
        <v>129845.97</v>
      </c>
      <c r="K106" s="212">
        <f>SUM('Month (GWh)'!K302:K304)</f>
        <v>129881.20999999999</v>
      </c>
      <c r="L106" s="212">
        <f>SUM('Month (GWh)'!L302:L304)</f>
        <v>220.26</v>
      </c>
      <c r="M106" s="212">
        <f>SUM('Month (GWh)'!M302:M304)</f>
        <v>392.36</v>
      </c>
      <c r="N106" s="212">
        <f>SUM('Month (GWh)'!N302:N304)</f>
        <v>0</v>
      </c>
      <c r="O106" s="212">
        <f>SUM('Month (GWh)'!O302:O304)</f>
        <v>5531.1899999999987</v>
      </c>
      <c r="P106" s="212">
        <f>SUM('Month (GWh)'!P302:P304)</f>
        <v>157.38999999999999</v>
      </c>
      <c r="Q106" s="212">
        <f>SUM('Month (GWh)'!Q302:Q304)</f>
        <v>123579.99999999999</v>
      </c>
    </row>
    <row r="107" spans="1:17" ht="20.25" customHeight="1">
      <c r="A107" s="214" t="s">
        <v>268</v>
      </c>
      <c r="B107" s="212">
        <f>SUM('Month (GWh)'!B305:B307)</f>
        <v>109971.68000000001</v>
      </c>
      <c r="C107" s="212">
        <f>SUM('Month (GWh)'!C305:C307)</f>
        <v>13058.739999999998</v>
      </c>
      <c r="D107" s="212">
        <f>SUM('Month (GWh)'!D305:D307)</f>
        <v>12577.45</v>
      </c>
      <c r="E107" s="212">
        <f>SUM('Month (GWh)'!E305:E307)</f>
        <v>0</v>
      </c>
      <c r="F107" s="212">
        <f>SUM('Month (GWh)'!F305:F307)</f>
        <v>162921.5</v>
      </c>
      <c r="G107" s="212">
        <f>SUM('Month (GWh)'!G305:G307)</f>
        <v>150344.05000000002</v>
      </c>
      <c r="H107" s="212">
        <f>SUM('Month (GWh)'!H305:H307)</f>
        <v>247256.99</v>
      </c>
      <c r="I107" s="212">
        <f>SUM('Month (GWh)'!I305:I307)</f>
        <v>1591.6</v>
      </c>
      <c r="J107" s="214">
        <f>SUM('Month (GWh)'!J305:J307)</f>
        <v>248848.59000000003</v>
      </c>
      <c r="K107" s="212">
        <f>SUM('Month (GWh)'!K305:K307)</f>
        <v>248795.57</v>
      </c>
      <c r="L107" s="212">
        <f>SUM('Month (GWh)'!L305:L307)</f>
        <v>237.18</v>
      </c>
      <c r="M107" s="212">
        <f>SUM('Month (GWh)'!M305:M307)</f>
        <v>682.49</v>
      </c>
      <c r="N107" s="212">
        <f>SUM('Month (GWh)'!N305:N307)</f>
        <v>0</v>
      </c>
      <c r="O107" s="212">
        <f>SUM('Month (GWh)'!O305:O307)</f>
        <v>11657.88</v>
      </c>
      <c r="P107" s="212">
        <f>SUM('Month (GWh)'!P305:P307)</f>
        <v>219.62</v>
      </c>
      <c r="Q107" s="212">
        <f>SUM('Month (GWh)'!Q305:Q307)</f>
        <v>235998.41</v>
      </c>
    </row>
    <row r="108" spans="1:17" ht="20.25" customHeight="1">
      <c r="A108" s="214" t="s">
        <v>269</v>
      </c>
      <c r="B108" s="212">
        <f>SUM('Month (GWh)'!B308:B310)</f>
        <v>99848.9</v>
      </c>
      <c r="C108" s="212">
        <f>SUM('Month (GWh)'!C308:C310)</f>
        <v>11758.380000000001</v>
      </c>
      <c r="D108" s="212">
        <f>SUM('Month (GWh)'!D308:D310)</f>
        <v>13653.880000000001</v>
      </c>
      <c r="E108" s="212">
        <f>SUM('Month (GWh)'!E308:E310)</f>
        <v>0</v>
      </c>
      <c r="F108" s="212">
        <f>SUM('Month (GWh)'!F308:F310)</f>
        <v>199967.92</v>
      </c>
      <c r="G108" s="212">
        <f>SUM('Month (GWh)'!G308:G310)</f>
        <v>186314.05000000002</v>
      </c>
      <c r="H108" s="212">
        <f>SUM('Month (GWh)'!H308:H310)</f>
        <v>274404.56</v>
      </c>
      <c r="I108" s="212">
        <f>SUM('Month (GWh)'!I308:I310)</f>
        <v>1598.02</v>
      </c>
      <c r="J108" s="214">
        <f>SUM('Month (GWh)'!J308:J310)</f>
        <v>276002.57</v>
      </c>
      <c r="K108" s="212">
        <f>SUM('Month (GWh)'!K308:K310)</f>
        <v>275896.87</v>
      </c>
      <c r="L108" s="212">
        <f>SUM('Month (GWh)'!L308:L310)</f>
        <v>462.09000000000003</v>
      </c>
      <c r="M108" s="212">
        <f>SUM('Month (GWh)'!M308:M310)</f>
        <v>825.55</v>
      </c>
      <c r="N108" s="212">
        <f>SUM('Month (GWh)'!N308:N310)</f>
        <v>0</v>
      </c>
      <c r="O108" s="212">
        <f>SUM('Month (GWh)'!O308:O310)</f>
        <v>-9258.76</v>
      </c>
      <c r="P108" s="212">
        <f>SUM('Month (GWh)'!P308:P310)</f>
        <v>233.87</v>
      </c>
      <c r="Q108" s="212">
        <f>SUM('Month (GWh)'!Q308:Q310)</f>
        <v>283634.12</v>
      </c>
    </row>
    <row r="109" spans="1:17" ht="20.25" customHeight="1">
      <c r="A109" s="214" t="s">
        <v>270</v>
      </c>
      <c r="B109" s="212">
        <f>SUM('Month (GWh)'!B311:B313)</f>
        <v>69083.27</v>
      </c>
      <c r="C109" s="212">
        <f>SUM('Month (GWh)'!C311:C313)</f>
        <v>8605.25</v>
      </c>
      <c r="D109" s="212">
        <f>SUM('Month (GWh)'!D311:D313)</f>
        <v>11962.82</v>
      </c>
      <c r="E109" s="212">
        <f>SUM('Month (GWh)'!E311:E313)</f>
        <v>0</v>
      </c>
      <c r="F109" s="212">
        <f>SUM('Month (GWh)'!F311:F313)</f>
        <v>125159.17</v>
      </c>
      <c r="G109" s="212">
        <f>SUM('Month (GWh)'!G311:G313)</f>
        <v>113196.35</v>
      </c>
      <c r="H109" s="212">
        <f>SUM('Month (GWh)'!H311:H313)</f>
        <v>173674.36</v>
      </c>
      <c r="I109" s="212">
        <f>SUM('Month (GWh)'!I311:I313)</f>
        <v>1615.77</v>
      </c>
      <c r="J109" s="214">
        <f>SUM('Month (GWh)'!J311:J313)</f>
        <v>175290.14</v>
      </c>
      <c r="K109" s="212">
        <f>SUM('Month (GWh)'!K311:K313)</f>
        <v>174816.28</v>
      </c>
      <c r="L109" s="212">
        <f>SUM('Month (GWh)'!L311:L313)</f>
        <v>135.69</v>
      </c>
      <c r="M109" s="212">
        <f>SUM('Month (GWh)'!M311:M313)</f>
        <v>765.93999999999994</v>
      </c>
      <c r="N109" s="212">
        <f>SUM('Month (GWh)'!N311:N313)</f>
        <v>0</v>
      </c>
      <c r="O109" s="212">
        <f>SUM('Month (GWh)'!O311:O313)</f>
        <v>-2932.98</v>
      </c>
      <c r="P109" s="212">
        <f>SUM('Month (GWh)'!P311:P313)</f>
        <v>97.66</v>
      </c>
      <c r="Q109" s="212">
        <f>SUM('Month (GWh)'!Q311:Q313)</f>
        <v>176749.97</v>
      </c>
    </row>
    <row r="110" spans="1:17" ht="20.25" customHeight="1">
      <c r="A110" s="133" t="s">
        <v>636</v>
      </c>
      <c r="B110" s="212">
        <f>SUM('Month (GWh)'!B314:B316)</f>
        <v>86987.510000000009</v>
      </c>
      <c r="C110" s="212">
        <f>SUM('Month (GWh)'!C314:C316)</f>
        <v>10975.130000000001</v>
      </c>
      <c r="D110" s="212">
        <f>SUM('Month (GWh)'!D314:D316)</f>
        <v>17530.86</v>
      </c>
      <c r="E110" s="212">
        <f>SUM('Month (GWh)'!E314:E316)</f>
        <v>0</v>
      </c>
      <c r="F110" s="212">
        <f>SUM('Month (GWh)'!F314:F316)</f>
        <v>75034.570000000007</v>
      </c>
      <c r="G110" s="212">
        <f>SUM('Month (GWh)'!G314:G316)</f>
        <v>57503.73</v>
      </c>
      <c r="H110" s="212">
        <f>SUM('Month (GWh)'!H314:H316)</f>
        <v>133516.10999999999</v>
      </c>
      <c r="I110" s="212">
        <f>SUM('Month (GWh)'!I314:I316)</f>
        <v>1633.5299999999997</v>
      </c>
      <c r="J110" s="214">
        <f>SUM('Month (GWh)'!J314:J316)</f>
        <v>135149.63</v>
      </c>
      <c r="K110" s="212">
        <f>SUM('Month (GWh)'!K314:K316)</f>
        <v>134640.69</v>
      </c>
      <c r="L110" s="212">
        <f>SUM('Month (GWh)'!L314:L316)</f>
        <v>278.31</v>
      </c>
      <c r="M110" s="212">
        <f>SUM('Month (GWh)'!M314:M316)</f>
        <v>115.65</v>
      </c>
      <c r="N110" s="212">
        <f>SUM('Month (GWh)'!N314:N316)</f>
        <v>0</v>
      </c>
      <c r="O110" s="212">
        <f>SUM('Month (GWh)'!O314:O316)</f>
        <v>10705.15</v>
      </c>
      <c r="P110" s="212">
        <f>SUM('Month (GWh)'!P314:P316)</f>
        <v>934.18</v>
      </c>
      <c r="Q110" s="212">
        <f>SUM('Month (GWh)'!Q314:Q316)</f>
        <v>109857.39000000001</v>
      </c>
    </row>
    <row r="111" spans="1:17" ht="20.25" customHeight="1">
      <c r="A111" s="133" t="s">
        <v>643</v>
      </c>
      <c r="B111" s="212">
        <f>SUM('Month (GWh)'!B317:B319)</f>
        <v>108060.20999999999</v>
      </c>
      <c r="C111" s="212">
        <f>SUM('Month (GWh)'!C317:C319)</f>
        <v>11477.970000000001</v>
      </c>
      <c r="D111" s="212">
        <f>SUM('Month (GWh)'!D317:D319)</f>
        <v>32534.240000000002</v>
      </c>
      <c r="E111" s="212">
        <f>SUM('Month (GWh)'!E317:E319)</f>
        <v>0</v>
      </c>
      <c r="F111" s="212">
        <f>SUM('Month (GWh)'!F317:F319)</f>
        <v>160669.32</v>
      </c>
      <c r="G111" s="212">
        <f>SUM('Month (GWh)'!G317:G319)</f>
        <v>128135.08</v>
      </c>
      <c r="H111" s="212">
        <f>SUM('Month (GWh)'!H317:H319)</f>
        <v>224717.33000000002</v>
      </c>
      <c r="I111" s="212">
        <f>SUM('Month (GWh)'!I317:I319)</f>
        <v>1633.5299999999997</v>
      </c>
      <c r="J111" s="214">
        <f>SUM('Month (GWh)'!J317:J319)</f>
        <v>226350.85</v>
      </c>
      <c r="K111" s="212">
        <f>SUM('Month (GWh)'!K317:K319)</f>
        <v>226659.07</v>
      </c>
      <c r="L111" s="212">
        <f>SUM('Month (GWh)'!L317:L319)</f>
        <v>452.53000000000003</v>
      </c>
      <c r="M111" s="212">
        <f>SUM('Month (GWh)'!M317:M319)</f>
        <v>690.61</v>
      </c>
      <c r="N111" s="212">
        <f>SUM('Month (GWh)'!N317:N319)</f>
        <v>0</v>
      </c>
      <c r="O111" s="212">
        <f>SUM('Month (GWh)'!O317:O319)</f>
        <v>335.88999999999987</v>
      </c>
      <c r="P111" s="212">
        <f>SUM('Month (GWh)'!P317:P319)</f>
        <v>128.44999999999999</v>
      </c>
      <c r="Q111" s="212">
        <f>SUM('Month (GWh)'!Q317:Q319)</f>
        <v>220051.59999999998</v>
      </c>
    </row>
    <row r="112" spans="1:17" ht="20.25" customHeight="1">
      <c r="A112" s="133" t="s">
        <v>648</v>
      </c>
      <c r="B112" s="212">
        <f>SUM('Month (GWh)'!B320:B322)</f>
        <v>105130.98999999999</v>
      </c>
      <c r="C112" s="212">
        <f>SUM('Month (GWh)'!C320:C322)</f>
        <v>11573.869999999999</v>
      </c>
      <c r="D112" s="212">
        <f>SUM('Month (GWh)'!D320:D322)</f>
        <v>33389.53</v>
      </c>
      <c r="E112" s="212">
        <f>SUM('Month (GWh)'!E320:E322)</f>
        <v>0</v>
      </c>
      <c r="F112" s="212">
        <f>SUM('Month (GWh)'!F320:F322)</f>
        <v>178373.66</v>
      </c>
      <c r="G112" s="212">
        <f>SUM('Month (GWh)'!G320:G322)</f>
        <v>144984.13</v>
      </c>
      <c r="H112" s="212">
        <f>SUM('Month (GWh)'!H320:H322)</f>
        <v>238541.24</v>
      </c>
      <c r="I112" s="212">
        <f>SUM('Month (GWh)'!I320:I322)</f>
        <v>1598.02</v>
      </c>
      <c r="J112" s="214">
        <f>SUM('Month (GWh)'!J320:J322)</f>
        <v>240139.25</v>
      </c>
      <c r="K112" s="212">
        <f>SUM('Month (GWh)'!K320:K322)</f>
        <v>241207.72999999998</v>
      </c>
      <c r="L112" s="212">
        <f>SUM('Month (GWh)'!L320:L322)</f>
        <v>335.48</v>
      </c>
      <c r="M112" s="212">
        <f>SUM('Month (GWh)'!M320:M322)</f>
        <v>1225.1399999999999</v>
      </c>
      <c r="N112" s="212">
        <f>SUM('Month (GWh)'!N320:N322)</f>
        <v>0</v>
      </c>
      <c r="O112" s="212">
        <f>SUM('Month (GWh)'!O320:O322)</f>
        <v>-4802.76</v>
      </c>
      <c r="P112" s="212">
        <f>SUM('Month (GWh)'!P320:P322)</f>
        <v>98.64</v>
      </c>
      <c r="Q112" s="212">
        <f>SUM('Month (GWh)'!Q320:Q322)</f>
        <v>246301.24000000002</v>
      </c>
    </row>
    <row r="113" spans="1:17" ht="20.25" customHeight="1">
      <c r="A113" s="214" t="s">
        <v>664</v>
      </c>
      <c r="B113" s="212">
        <f>SUM('Month (GWh)'!B323:B325)</f>
        <v>106835.56999999999</v>
      </c>
      <c r="C113" s="212">
        <f>SUM('Month (GWh)'!C323:C325)</f>
        <v>10982.3</v>
      </c>
      <c r="D113" s="212">
        <f>SUM('Month (GWh)'!D323:D325)</f>
        <v>80928.55</v>
      </c>
      <c r="E113" s="212">
        <f>SUM('Month (GWh)'!E323:E325)</f>
        <v>0</v>
      </c>
      <c r="F113" s="212">
        <f>SUM('Month (GWh)'!F323:F325)</f>
        <v>145975.87</v>
      </c>
      <c r="G113" s="212">
        <f>SUM('Month (GWh)'!G323:G325)</f>
        <v>65047.33</v>
      </c>
      <c r="H113" s="212">
        <f>SUM('Month (GWh)'!H323:H325)</f>
        <v>160900.59</v>
      </c>
      <c r="I113" s="212">
        <f>SUM('Month (GWh)'!I323:I325)</f>
        <v>1615.77</v>
      </c>
      <c r="J113" s="214">
        <f>SUM('Month (GWh)'!J323:J325)</f>
        <v>162516.37</v>
      </c>
      <c r="K113" s="212">
        <f>SUM('Month (GWh)'!K323:K325)</f>
        <v>163232.95999999999</v>
      </c>
      <c r="L113" s="212">
        <f>SUM('Month (GWh)'!L323:L325)</f>
        <v>558.04</v>
      </c>
      <c r="M113" s="212">
        <f>SUM('Month (GWh)'!M323:M325)</f>
        <v>1051.01</v>
      </c>
      <c r="N113" s="212">
        <f>SUM('Month (GWh)'!N323:N325)</f>
        <v>0</v>
      </c>
      <c r="O113" s="212">
        <f>SUM('Month (GWh)'!O323:O325)</f>
        <v>5967.55</v>
      </c>
      <c r="P113" s="212">
        <f>SUM('Month (GWh)'!P323:P325)</f>
        <v>265.56</v>
      </c>
      <c r="Q113" s="212">
        <f>SUM('Month (GWh)'!Q323:Q325)</f>
        <v>151690.79</v>
      </c>
    </row>
    <row r="114" spans="1:17" ht="20.25" customHeight="1">
      <c r="A114" s="214" t="s">
        <v>665</v>
      </c>
      <c r="B114" s="212">
        <f>SUM('Month (GWh)'!B326:B328)</f>
        <v>101486.26999999999</v>
      </c>
      <c r="C114" s="212">
        <f>SUM('Month (GWh)'!C326:C328)</f>
        <v>10582.720000000001</v>
      </c>
      <c r="D114" s="212">
        <f>SUM('Month (GWh)'!D326:D328)</f>
        <v>82255.17</v>
      </c>
      <c r="E114" s="212">
        <f>SUM('Month (GWh)'!E326:E328)</f>
        <v>0</v>
      </c>
      <c r="F114" s="212">
        <f>SUM('Month (GWh)'!F326:F328)</f>
        <v>118364.2</v>
      </c>
      <c r="G114" s="212">
        <f>SUM('Month (GWh)'!G326:G328)</f>
        <v>36109.06</v>
      </c>
      <c r="H114" s="212">
        <f>SUM('Month (GWh)'!H326:H328)</f>
        <v>127012.6</v>
      </c>
      <c r="I114" s="212">
        <f>SUM('Month (GWh)'!I326:I328)</f>
        <v>1633.5299999999997</v>
      </c>
      <c r="J114" s="214">
        <f>SUM('Month (GWh)'!J326:J328)</f>
        <v>128646.12999999999</v>
      </c>
      <c r="K114" s="212">
        <f>SUM('Month (GWh)'!K326:K328)</f>
        <v>128911.05</v>
      </c>
      <c r="L114" s="212">
        <f>SUM('Month (GWh)'!L326:L328)</f>
        <v>469.28</v>
      </c>
      <c r="M114" s="212">
        <f>SUM('Month (GWh)'!M326:M328)</f>
        <v>646.16</v>
      </c>
      <c r="N114" s="212">
        <f>SUM('Month (GWh)'!N326:N328)</f>
        <v>0</v>
      </c>
      <c r="O114" s="212">
        <f>SUM('Month (GWh)'!O326:O328)</f>
        <v>-690.56000000000006</v>
      </c>
      <c r="P114" s="212">
        <f>SUM('Month (GWh)'!P326:P328)</f>
        <v>219.32999999999998</v>
      </c>
      <c r="Q114" s="212">
        <f>SUM('Month (GWh)'!Q326:Q328)</f>
        <v>121066.84</v>
      </c>
    </row>
    <row r="115" spans="1:17">
      <c r="B115" s="112"/>
      <c r="C115" s="112"/>
      <c r="D115" s="112"/>
      <c r="E115" s="112"/>
      <c r="F115" s="112"/>
      <c r="J115" s="112"/>
      <c r="K115" s="112"/>
      <c r="L115" s="112"/>
      <c r="M115" s="112"/>
      <c r="N115" s="112"/>
      <c r="P115" s="96"/>
      <c r="Q115" s="96"/>
    </row>
    <row r="116" spans="1:17">
      <c r="B116" s="112"/>
      <c r="C116" s="112"/>
      <c r="D116" s="112"/>
      <c r="E116" s="112"/>
      <c r="F116" s="112"/>
      <c r="J116" s="112"/>
      <c r="K116" s="112"/>
      <c r="L116" s="112"/>
      <c r="M116" s="112"/>
      <c r="N116" s="112"/>
      <c r="P116" s="96"/>
      <c r="Q116" s="96"/>
    </row>
    <row r="117" spans="1:17">
      <c r="B117" s="112"/>
      <c r="C117" s="112"/>
      <c r="D117" s="112"/>
      <c r="E117" s="112"/>
      <c r="F117" s="112"/>
      <c r="J117" s="112"/>
      <c r="K117" s="112"/>
      <c r="L117" s="112"/>
      <c r="M117" s="112"/>
      <c r="N117" s="112"/>
      <c r="P117" s="96"/>
      <c r="Q117" s="96"/>
    </row>
    <row r="118" spans="1:17">
      <c r="B118" s="112"/>
      <c r="C118" s="112"/>
      <c r="D118" s="112"/>
      <c r="E118" s="112"/>
      <c r="F118" s="112"/>
      <c r="J118" s="112"/>
      <c r="K118" s="112"/>
      <c r="L118" s="112"/>
      <c r="M118" s="112"/>
      <c r="N118" s="112"/>
      <c r="P118" s="96"/>
      <c r="Q118" s="96"/>
    </row>
    <row r="119" spans="1:17">
      <c r="B119" s="250"/>
      <c r="C119" s="250"/>
      <c r="D119" s="250"/>
      <c r="E119" s="250"/>
      <c r="F119" s="250"/>
      <c r="J119" s="112"/>
      <c r="K119" s="112"/>
      <c r="L119" s="112"/>
      <c r="M119" s="112"/>
      <c r="N119" s="112"/>
      <c r="P119" s="96"/>
      <c r="Q119" s="96"/>
    </row>
    <row r="120" spans="1:17">
      <c r="B120" s="112"/>
      <c r="C120" s="112"/>
      <c r="D120" s="112"/>
      <c r="E120" s="112"/>
      <c r="F120" s="112"/>
      <c r="J120" s="112"/>
      <c r="K120" s="112"/>
      <c r="L120" s="112"/>
      <c r="M120" s="112"/>
      <c r="N120" s="112"/>
      <c r="P120" s="96"/>
      <c r="Q120" s="96"/>
    </row>
    <row r="121" spans="1:17">
      <c r="B121" s="112"/>
      <c r="C121" s="112"/>
      <c r="D121" s="112"/>
      <c r="E121" s="112"/>
      <c r="F121" s="112"/>
      <c r="J121" s="112"/>
      <c r="K121" s="112"/>
      <c r="L121" s="112"/>
      <c r="M121" s="112"/>
      <c r="N121" s="112"/>
      <c r="P121" s="96"/>
      <c r="Q121" s="96"/>
    </row>
    <row r="122" spans="1:17">
      <c r="B122" s="112"/>
      <c r="C122" s="112"/>
      <c r="D122" s="112"/>
      <c r="E122" s="112"/>
      <c r="F122" s="112"/>
      <c r="J122" s="112"/>
      <c r="K122" s="112"/>
      <c r="L122" s="112"/>
      <c r="M122" s="112"/>
      <c r="N122" s="112"/>
      <c r="P122" s="96"/>
      <c r="Q122" s="96"/>
    </row>
    <row r="123" spans="1:17">
      <c r="B123" s="112"/>
      <c r="C123" s="112"/>
      <c r="D123" s="112"/>
      <c r="E123" s="112"/>
      <c r="F123" s="112"/>
      <c r="J123" s="112"/>
      <c r="K123" s="112"/>
      <c r="L123" s="112"/>
      <c r="M123" s="112"/>
      <c r="N123" s="112"/>
      <c r="P123" s="96"/>
      <c r="Q123" s="96"/>
    </row>
    <row r="124" spans="1:17">
      <c r="B124" s="112"/>
      <c r="C124" s="112"/>
      <c r="D124" s="112"/>
      <c r="E124" s="112"/>
      <c r="F124" s="112"/>
      <c r="J124" s="112"/>
      <c r="K124" s="112"/>
      <c r="L124" s="112"/>
      <c r="M124" s="112"/>
      <c r="N124" s="112"/>
      <c r="P124" s="96"/>
      <c r="Q124" s="96"/>
    </row>
    <row r="125" spans="1:17">
      <c r="B125" s="112"/>
      <c r="C125" s="112"/>
      <c r="D125" s="112"/>
      <c r="E125" s="112"/>
      <c r="F125" s="112"/>
      <c r="J125" s="112"/>
      <c r="K125" s="112"/>
      <c r="L125" s="112"/>
      <c r="M125" s="112"/>
      <c r="N125" s="112"/>
      <c r="P125" s="96"/>
      <c r="Q125" s="96"/>
    </row>
    <row r="126" spans="1:17">
      <c r="B126" s="112"/>
      <c r="C126" s="112"/>
      <c r="D126" s="112"/>
      <c r="E126" s="112"/>
      <c r="F126" s="112"/>
      <c r="J126" s="112"/>
      <c r="K126" s="112"/>
      <c r="L126" s="112"/>
      <c r="M126" s="112"/>
      <c r="N126" s="112"/>
      <c r="P126" s="96"/>
      <c r="Q126" s="96"/>
    </row>
    <row r="127" spans="1:17">
      <c r="B127" s="112"/>
      <c r="C127" s="112"/>
      <c r="D127" s="112"/>
      <c r="E127" s="112"/>
      <c r="F127" s="112"/>
      <c r="J127" s="112"/>
      <c r="K127" s="112"/>
      <c r="L127" s="112"/>
      <c r="M127" s="112"/>
      <c r="N127" s="112"/>
      <c r="P127" s="96"/>
      <c r="Q127" s="96"/>
    </row>
    <row r="128" spans="1:17">
      <c r="B128" s="112"/>
      <c r="C128" s="112"/>
      <c r="D128" s="112"/>
      <c r="E128" s="112"/>
      <c r="F128" s="112"/>
      <c r="J128" s="112"/>
      <c r="K128" s="112"/>
      <c r="L128" s="112"/>
      <c r="M128" s="112"/>
      <c r="N128" s="112"/>
      <c r="P128" s="96"/>
      <c r="Q128" s="96"/>
    </row>
    <row r="129" spans="2:17">
      <c r="B129" s="112"/>
      <c r="C129" s="112"/>
      <c r="D129" s="112"/>
      <c r="E129" s="112"/>
      <c r="F129" s="112"/>
      <c r="J129" s="112"/>
      <c r="K129" s="112"/>
      <c r="L129" s="112"/>
      <c r="M129" s="112"/>
      <c r="N129" s="112"/>
      <c r="P129" s="96"/>
      <c r="Q129" s="96"/>
    </row>
    <row r="130" spans="2:17">
      <c r="B130" s="112"/>
      <c r="C130" s="112"/>
      <c r="D130" s="112"/>
      <c r="E130" s="112"/>
      <c r="F130" s="112"/>
      <c r="J130" s="112"/>
      <c r="K130" s="112"/>
      <c r="L130" s="112"/>
      <c r="M130" s="112"/>
      <c r="N130" s="112"/>
      <c r="P130" s="96"/>
      <c r="Q130" s="96"/>
    </row>
    <row r="131" spans="2:17">
      <c r="B131" s="112"/>
      <c r="C131" s="112"/>
      <c r="D131" s="112"/>
      <c r="E131" s="112"/>
      <c r="F131" s="112"/>
      <c r="J131" s="112"/>
      <c r="K131" s="112"/>
      <c r="L131" s="112"/>
      <c r="M131" s="112"/>
      <c r="N131" s="112"/>
      <c r="P131" s="96"/>
      <c r="Q131" s="96"/>
    </row>
    <row r="132" spans="2:17">
      <c r="B132" s="112"/>
      <c r="C132" s="112"/>
      <c r="D132" s="112"/>
      <c r="E132" s="112"/>
      <c r="F132" s="112"/>
      <c r="J132" s="112"/>
      <c r="K132" s="112"/>
      <c r="L132" s="112"/>
      <c r="M132" s="112"/>
      <c r="N132" s="112"/>
      <c r="P132" s="96"/>
      <c r="Q132" s="96"/>
    </row>
    <row r="133" spans="2:17">
      <c r="B133" s="112"/>
      <c r="C133" s="112"/>
      <c r="D133" s="112"/>
      <c r="E133" s="112"/>
      <c r="F133" s="112"/>
      <c r="J133" s="112"/>
      <c r="K133" s="112"/>
      <c r="L133" s="112"/>
      <c r="M133" s="112"/>
      <c r="N133" s="112"/>
      <c r="P133" s="96"/>
      <c r="Q133" s="96"/>
    </row>
    <row r="134" spans="2:17">
      <c r="B134" s="112"/>
      <c r="C134" s="112"/>
      <c r="D134" s="112"/>
      <c r="E134" s="112"/>
      <c r="F134" s="112"/>
      <c r="J134" s="112"/>
      <c r="K134" s="112"/>
      <c r="L134" s="112"/>
      <c r="M134" s="112"/>
      <c r="N134" s="112"/>
      <c r="P134" s="96"/>
      <c r="Q134" s="96"/>
    </row>
    <row r="135" spans="2:17">
      <c r="B135" s="112"/>
      <c r="C135" s="112"/>
      <c r="D135" s="112"/>
      <c r="E135" s="112"/>
      <c r="F135" s="112"/>
      <c r="J135" s="112"/>
      <c r="K135" s="112"/>
      <c r="L135" s="112"/>
      <c r="M135" s="112"/>
      <c r="N135" s="112"/>
      <c r="P135" s="96"/>
      <c r="Q135" s="96"/>
    </row>
    <row r="136" spans="2:17">
      <c r="B136" s="112"/>
      <c r="C136" s="112"/>
      <c r="D136" s="112"/>
      <c r="E136" s="112"/>
      <c r="F136" s="112"/>
      <c r="J136" s="112"/>
      <c r="K136" s="112"/>
      <c r="L136" s="112"/>
      <c r="M136" s="112"/>
      <c r="N136" s="112"/>
      <c r="P136" s="96"/>
      <c r="Q136" s="96"/>
    </row>
    <row r="137" spans="2:17">
      <c r="B137" s="112"/>
      <c r="C137" s="112"/>
      <c r="D137" s="112"/>
      <c r="E137" s="112"/>
      <c r="F137" s="112"/>
      <c r="J137" s="112"/>
      <c r="K137" s="112"/>
      <c r="L137" s="112"/>
      <c r="M137" s="112"/>
      <c r="N137" s="112"/>
      <c r="P137" s="96"/>
      <c r="Q137" s="96"/>
    </row>
    <row r="138" spans="2:17">
      <c r="B138" s="112"/>
      <c r="C138" s="112"/>
      <c r="D138" s="112"/>
      <c r="E138" s="112"/>
      <c r="F138" s="112"/>
      <c r="J138" s="112"/>
      <c r="K138" s="112"/>
      <c r="L138" s="112"/>
      <c r="M138" s="112"/>
      <c r="N138" s="112"/>
      <c r="P138" s="96"/>
      <c r="Q138" s="96"/>
    </row>
    <row r="139" spans="2:17">
      <c r="B139" s="112"/>
      <c r="C139" s="112"/>
      <c r="D139" s="112"/>
      <c r="E139" s="112"/>
      <c r="F139" s="112"/>
      <c r="J139" s="112"/>
      <c r="K139" s="112"/>
      <c r="L139" s="112"/>
      <c r="M139" s="112"/>
      <c r="N139" s="112"/>
      <c r="P139" s="96"/>
      <c r="Q139" s="96"/>
    </row>
    <row r="140" spans="2:17">
      <c r="B140" s="112"/>
      <c r="C140" s="112"/>
      <c r="D140" s="112"/>
      <c r="E140" s="112"/>
      <c r="F140" s="112"/>
      <c r="J140" s="112"/>
      <c r="K140" s="112"/>
      <c r="L140" s="112"/>
      <c r="M140" s="112"/>
      <c r="N140" s="112"/>
      <c r="P140" s="96"/>
      <c r="Q140" s="96"/>
    </row>
    <row r="141" spans="2:17">
      <c r="B141" s="112"/>
      <c r="C141" s="112"/>
      <c r="D141" s="112"/>
      <c r="E141" s="112"/>
      <c r="F141" s="112"/>
      <c r="J141" s="112"/>
      <c r="K141" s="112"/>
      <c r="L141" s="112"/>
      <c r="M141" s="112"/>
      <c r="N141" s="112"/>
      <c r="P141" s="96"/>
      <c r="Q141" s="96"/>
    </row>
    <row r="142" spans="2:17">
      <c r="B142" s="112"/>
      <c r="C142" s="112"/>
      <c r="D142" s="112"/>
      <c r="E142" s="112"/>
      <c r="F142" s="112"/>
      <c r="J142" s="112"/>
      <c r="K142" s="112"/>
      <c r="L142" s="112"/>
      <c r="M142" s="112"/>
      <c r="N142" s="112"/>
      <c r="P142" s="96"/>
      <c r="Q142" s="96"/>
    </row>
    <row r="143" spans="2:17">
      <c r="B143" s="112"/>
      <c r="C143" s="112"/>
      <c r="D143" s="112"/>
      <c r="E143" s="112"/>
      <c r="F143" s="112"/>
      <c r="J143" s="112"/>
      <c r="K143" s="112"/>
      <c r="L143" s="112"/>
      <c r="M143" s="112"/>
      <c r="N143" s="112"/>
      <c r="P143" s="96"/>
      <c r="Q143" s="96"/>
    </row>
    <row r="144" spans="2:17">
      <c r="B144" s="112"/>
      <c r="C144" s="112"/>
      <c r="D144" s="112"/>
      <c r="E144" s="112"/>
      <c r="F144" s="112"/>
      <c r="J144" s="112"/>
      <c r="K144" s="112"/>
      <c r="L144" s="112"/>
      <c r="M144" s="112"/>
      <c r="N144" s="112"/>
      <c r="P144" s="96"/>
      <c r="Q144" s="96"/>
    </row>
    <row r="145" spans="2:17">
      <c r="B145" s="112"/>
      <c r="C145" s="112"/>
      <c r="D145" s="112"/>
      <c r="E145" s="112"/>
      <c r="F145" s="112"/>
      <c r="J145" s="112"/>
      <c r="K145" s="112"/>
      <c r="L145" s="112"/>
      <c r="M145" s="112"/>
      <c r="N145" s="112"/>
      <c r="P145" s="96"/>
      <c r="Q145" s="96"/>
    </row>
    <row r="146" spans="2:17">
      <c r="B146" s="112"/>
      <c r="C146" s="112"/>
      <c r="D146" s="112"/>
      <c r="E146" s="112"/>
      <c r="F146" s="112"/>
      <c r="J146" s="112"/>
      <c r="K146" s="112"/>
      <c r="L146" s="112"/>
      <c r="M146" s="112"/>
      <c r="N146" s="112"/>
      <c r="P146" s="96"/>
      <c r="Q146" s="96"/>
    </row>
    <row r="147" spans="2:17">
      <c r="B147" s="112"/>
      <c r="C147" s="112"/>
      <c r="D147" s="112"/>
      <c r="E147" s="112"/>
      <c r="F147" s="112"/>
      <c r="J147" s="112"/>
      <c r="K147" s="112"/>
      <c r="L147" s="112"/>
      <c r="M147" s="112"/>
      <c r="N147" s="112"/>
      <c r="P147" s="96"/>
      <c r="Q147" s="96"/>
    </row>
    <row r="148" spans="2:17">
      <c r="B148" s="112"/>
      <c r="C148" s="112"/>
      <c r="D148" s="112"/>
      <c r="E148" s="112"/>
      <c r="F148" s="112"/>
      <c r="J148" s="112"/>
      <c r="K148" s="112"/>
      <c r="L148" s="112"/>
      <c r="M148" s="112"/>
      <c r="N148" s="112"/>
      <c r="P148" s="96"/>
      <c r="Q148" s="96"/>
    </row>
    <row r="149" spans="2:17">
      <c r="B149" s="112"/>
      <c r="C149" s="112"/>
      <c r="D149" s="112"/>
      <c r="E149" s="112"/>
      <c r="F149" s="112"/>
      <c r="J149" s="112"/>
      <c r="K149" s="112"/>
      <c r="L149" s="112"/>
      <c r="M149" s="112"/>
      <c r="N149" s="112"/>
      <c r="P149" s="96"/>
      <c r="Q149" s="96"/>
    </row>
    <row r="150" spans="2:17">
      <c r="B150" s="112"/>
      <c r="C150" s="112"/>
      <c r="D150" s="112"/>
      <c r="E150" s="112"/>
      <c r="F150" s="112"/>
      <c r="J150" s="112"/>
      <c r="K150" s="112"/>
      <c r="L150" s="112"/>
      <c r="M150" s="112"/>
      <c r="N150" s="112"/>
      <c r="P150" s="96"/>
      <c r="Q150" s="96"/>
    </row>
    <row r="151" spans="2:17">
      <c r="B151" s="112"/>
      <c r="C151" s="112"/>
      <c r="D151" s="112"/>
      <c r="E151" s="112"/>
      <c r="F151" s="112"/>
      <c r="J151" s="112"/>
      <c r="K151" s="112"/>
      <c r="L151" s="112"/>
      <c r="M151" s="112"/>
      <c r="N151" s="112"/>
      <c r="P151" s="96"/>
      <c r="Q151" s="96"/>
    </row>
    <row r="152" spans="2:17">
      <c r="B152" s="112"/>
      <c r="C152" s="112"/>
      <c r="D152" s="112"/>
      <c r="E152" s="112"/>
      <c r="F152" s="112"/>
      <c r="J152" s="112"/>
      <c r="K152" s="112"/>
      <c r="L152" s="112"/>
      <c r="M152" s="112"/>
      <c r="N152" s="112"/>
      <c r="P152" s="96"/>
      <c r="Q152" s="96"/>
    </row>
    <row r="153" spans="2:17">
      <c r="B153" s="112"/>
      <c r="C153" s="112"/>
      <c r="D153" s="112"/>
      <c r="E153" s="112"/>
      <c r="F153" s="112"/>
      <c r="J153" s="112"/>
      <c r="K153" s="112"/>
      <c r="L153" s="112"/>
      <c r="M153" s="112"/>
      <c r="N153" s="112"/>
      <c r="P153" s="96"/>
      <c r="Q153" s="96"/>
    </row>
    <row r="154" spans="2:17">
      <c r="B154" s="112"/>
      <c r="C154" s="112"/>
      <c r="D154" s="112"/>
      <c r="E154" s="112"/>
      <c r="F154" s="112"/>
      <c r="J154" s="112"/>
      <c r="K154" s="112"/>
      <c r="L154" s="112"/>
      <c r="M154" s="112"/>
      <c r="N154" s="112"/>
      <c r="P154" s="96"/>
      <c r="Q154" s="96"/>
    </row>
    <row r="155" spans="2:17">
      <c r="B155" s="112"/>
      <c r="C155" s="112"/>
      <c r="D155" s="112"/>
      <c r="E155" s="112"/>
      <c r="F155" s="112"/>
      <c r="J155" s="112"/>
      <c r="K155" s="112"/>
      <c r="L155" s="112"/>
      <c r="M155" s="112"/>
      <c r="N155" s="112"/>
      <c r="P155" s="96"/>
      <c r="Q155" s="96"/>
    </row>
    <row r="156" spans="2:17">
      <c r="B156" s="112"/>
      <c r="C156" s="112"/>
      <c r="D156" s="112"/>
      <c r="E156" s="112"/>
      <c r="F156" s="112"/>
      <c r="J156" s="112"/>
      <c r="K156" s="112"/>
      <c r="L156" s="112"/>
      <c r="M156" s="112"/>
      <c r="N156" s="112"/>
      <c r="P156" s="96"/>
      <c r="Q156" s="96"/>
    </row>
    <row r="157" spans="2:17">
      <c r="B157" s="112"/>
      <c r="C157" s="112"/>
      <c r="D157" s="112"/>
      <c r="E157" s="112"/>
      <c r="F157" s="112"/>
      <c r="J157" s="112"/>
      <c r="K157" s="112"/>
      <c r="L157" s="112"/>
      <c r="M157" s="112"/>
      <c r="N157" s="112"/>
      <c r="P157" s="96"/>
      <c r="Q157" s="96"/>
    </row>
    <row r="158" spans="2:17">
      <c r="B158" s="112"/>
      <c r="C158" s="112"/>
      <c r="D158" s="112"/>
      <c r="E158" s="112"/>
      <c r="F158" s="112"/>
      <c r="J158" s="112"/>
      <c r="K158" s="112"/>
      <c r="L158" s="112"/>
      <c r="M158" s="112"/>
      <c r="N158" s="112"/>
      <c r="P158" s="96"/>
      <c r="Q158" s="96"/>
    </row>
    <row r="159" spans="2:17">
      <c r="B159" s="112"/>
      <c r="C159" s="112"/>
      <c r="D159" s="112"/>
      <c r="E159" s="112"/>
      <c r="F159" s="112"/>
      <c r="J159" s="112"/>
      <c r="K159" s="112"/>
      <c r="L159" s="112"/>
      <c r="M159" s="112"/>
      <c r="N159" s="112"/>
      <c r="P159" s="96"/>
      <c r="Q159" s="96"/>
    </row>
    <row r="160" spans="2:17">
      <c r="B160" s="112"/>
      <c r="C160" s="112"/>
      <c r="D160" s="112"/>
      <c r="E160" s="112"/>
      <c r="F160" s="112"/>
      <c r="J160" s="112"/>
      <c r="K160" s="112"/>
      <c r="L160" s="112"/>
      <c r="M160" s="112"/>
      <c r="N160" s="112"/>
      <c r="P160" s="96"/>
      <c r="Q160" s="96"/>
    </row>
    <row r="161" spans="2:17">
      <c r="B161" s="112"/>
      <c r="C161" s="112"/>
      <c r="D161" s="112"/>
      <c r="E161" s="112"/>
      <c r="F161" s="112"/>
      <c r="J161" s="112"/>
      <c r="K161" s="112"/>
      <c r="L161" s="112"/>
      <c r="M161" s="112"/>
      <c r="N161" s="112"/>
      <c r="P161" s="96"/>
      <c r="Q161" s="96"/>
    </row>
    <row r="162" spans="2:17">
      <c r="B162" s="112"/>
      <c r="C162" s="112"/>
      <c r="D162" s="112"/>
      <c r="E162" s="112"/>
      <c r="F162" s="112"/>
      <c r="J162" s="112"/>
      <c r="K162" s="112"/>
      <c r="L162" s="112"/>
      <c r="M162" s="112"/>
      <c r="N162" s="112"/>
      <c r="P162" s="96"/>
      <c r="Q162" s="96"/>
    </row>
    <row r="163" spans="2:17">
      <c r="B163" s="112"/>
      <c r="C163" s="112"/>
      <c r="D163" s="112"/>
      <c r="E163" s="112"/>
      <c r="F163" s="112"/>
      <c r="J163" s="112"/>
      <c r="K163" s="112"/>
      <c r="L163" s="112"/>
      <c r="M163" s="112"/>
      <c r="N163" s="112"/>
      <c r="P163" s="96"/>
      <c r="Q163" s="96"/>
    </row>
    <row r="164" spans="2:17">
      <c r="B164" s="112"/>
      <c r="C164" s="112"/>
      <c r="D164" s="112"/>
      <c r="E164" s="112"/>
      <c r="F164" s="112"/>
      <c r="J164" s="112"/>
      <c r="K164" s="112"/>
      <c r="L164" s="112"/>
      <c r="M164" s="112"/>
      <c r="N164" s="112"/>
      <c r="P164" s="96"/>
      <c r="Q164" s="96"/>
    </row>
    <row r="165" spans="2:17">
      <c r="B165" s="112"/>
      <c r="C165" s="112"/>
      <c r="D165" s="112"/>
      <c r="E165" s="112"/>
      <c r="F165" s="112"/>
      <c r="J165" s="112"/>
      <c r="K165" s="112"/>
      <c r="L165" s="112"/>
      <c r="M165" s="112"/>
      <c r="N165" s="112"/>
      <c r="P165" s="96"/>
      <c r="Q165" s="96"/>
    </row>
    <row r="166" spans="2:17">
      <c r="B166" s="112"/>
      <c r="C166" s="112"/>
      <c r="D166" s="112"/>
      <c r="E166" s="112"/>
      <c r="F166" s="112"/>
      <c r="J166" s="112"/>
      <c r="K166" s="112"/>
      <c r="L166" s="112"/>
      <c r="M166" s="112"/>
      <c r="N166" s="112"/>
      <c r="P166" s="96"/>
      <c r="Q166" s="96"/>
    </row>
    <row r="167" spans="2:17">
      <c r="B167" s="112"/>
      <c r="C167" s="112"/>
      <c r="D167" s="112"/>
      <c r="E167" s="112"/>
      <c r="F167" s="112"/>
      <c r="J167" s="112"/>
      <c r="K167" s="112"/>
      <c r="L167" s="112"/>
      <c r="M167" s="112"/>
      <c r="N167" s="112"/>
      <c r="P167" s="96"/>
      <c r="Q167" s="96"/>
    </row>
    <row r="168" spans="2:17">
      <c r="B168" s="112"/>
      <c r="C168" s="112"/>
      <c r="D168" s="112"/>
      <c r="E168" s="112"/>
      <c r="F168" s="112"/>
      <c r="J168" s="112"/>
      <c r="K168" s="112"/>
      <c r="L168" s="112"/>
      <c r="M168" s="112"/>
      <c r="N168" s="112"/>
      <c r="P168" s="96"/>
      <c r="Q168" s="96"/>
    </row>
    <row r="169" spans="2:17">
      <c r="B169" s="112"/>
      <c r="C169" s="112"/>
      <c r="D169" s="112"/>
      <c r="E169" s="112"/>
      <c r="F169" s="112"/>
      <c r="J169" s="112"/>
      <c r="K169" s="112"/>
      <c r="L169" s="112"/>
      <c r="M169" s="112"/>
      <c r="N169" s="112"/>
      <c r="P169" s="96"/>
      <c r="Q169" s="96"/>
    </row>
    <row r="170" spans="2:17">
      <c r="B170" s="112"/>
      <c r="C170" s="112"/>
      <c r="D170" s="112"/>
      <c r="E170" s="112"/>
      <c r="F170" s="112"/>
      <c r="J170" s="112"/>
      <c r="K170" s="112"/>
      <c r="L170" s="112"/>
      <c r="M170" s="112"/>
      <c r="N170" s="112"/>
      <c r="P170" s="96"/>
      <c r="Q170" s="96"/>
    </row>
    <row r="171" spans="2:17">
      <c r="B171" s="112"/>
      <c r="C171" s="112"/>
      <c r="D171" s="112"/>
      <c r="E171" s="112"/>
      <c r="F171" s="112"/>
      <c r="J171" s="112"/>
      <c r="K171" s="112"/>
      <c r="L171" s="112"/>
      <c r="M171" s="112"/>
      <c r="N171" s="112"/>
      <c r="P171" s="96"/>
      <c r="Q171" s="96"/>
    </row>
    <row r="172" spans="2:17">
      <c r="B172" s="112"/>
      <c r="C172" s="112"/>
      <c r="D172" s="112"/>
      <c r="E172" s="112"/>
      <c r="F172" s="112"/>
      <c r="J172" s="112"/>
      <c r="K172" s="112"/>
      <c r="L172" s="112"/>
      <c r="M172" s="112"/>
      <c r="N172" s="112"/>
      <c r="P172" s="96"/>
      <c r="Q172" s="96"/>
    </row>
    <row r="173" spans="2:17">
      <c r="B173" s="112"/>
      <c r="C173" s="112"/>
      <c r="D173" s="112"/>
      <c r="E173" s="112"/>
      <c r="F173" s="112"/>
      <c r="J173" s="112"/>
      <c r="K173" s="112"/>
      <c r="L173" s="112"/>
      <c r="M173" s="112"/>
      <c r="N173" s="112"/>
      <c r="P173" s="96"/>
      <c r="Q173" s="96"/>
    </row>
    <row r="174" spans="2:17">
      <c r="B174" s="112"/>
      <c r="C174" s="112"/>
      <c r="D174" s="112"/>
      <c r="E174" s="112"/>
      <c r="F174" s="112"/>
      <c r="J174" s="112"/>
      <c r="K174" s="112"/>
      <c r="L174" s="112"/>
      <c r="M174" s="112"/>
      <c r="N174" s="112"/>
      <c r="P174" s="96"/>
      <c r="Q174" s="96"/>
    </row>
    <row r="175" spans="2:17">
      <c r="B175" s="112"/>
      <c r="C175" s="112"/>
      <c r="D175" s="112"/>
      <c r="E175" s="112"/>
      <c r="F175" s="112"/>
      <c r="J175" s="112"/>
      <c r="K175" s="112"/>
      <c r="L175" s="112"/>
      <c r="M175" s="112"/>
      <c r="N175" s="112"/>
      <c r="P175" s="96"/>
      <c r="Q175" s="96"/>
    </row>
    <row r="176" spans="2:17">
      <c r="B176" s="112"/>
      <c r="C176" s="112"/>
      <c r="D176" s="112"/>
      <c r="E176" s="112"/>
      <c r="F176" s="112"/>
      <c r="J176" s="112"/>
      <c r="K176" s="112"/>
      <c r="L176" s="112"/>
      <c r="M176" s="112"/>
      <c r="N176" s="112"/>
      <c r="P176" s="96"/>
      <c r="Q176" s="96"/>
    </row>
    <row r="177" spans="2:17">
      <c r="B177" s="112"/>
      <c r="C177" s="112"/>
      <c r="D177" s="112"/>
      <c r="E177" s="112"/>
      <c r="F177" s="112"/>
      <c r="J177" s="112"/>
      <c r="K177" s="112"/>
      <c r="L177" s="112"/>
      <c r="M177" s="112"/>
      <c r="N177" s="112"/>
      <c r="P177" s="96"/>
      <c r="Q177" s="96"/>
    </row>
    <row r="178" spans="2:17">
      <c r="B178" s="112"/>
      <c r="C178" s="112"/>
      <c r="D178" s="112"/>
      <c r="E178" s="112"/>
      <c r="F178" s="112"/>
      <c r="J178" s="112"/>
      <c r="K178" s="112"/>
      <c r="L178" s="112"/>
      <c r="M178" s="112"/>
      <c r="N178" s="112"/>
      <c r="P178" s="96"/>
      <c r="Q178" s="96"/>
    </row>
    <row r="179" spans="2:17">
      <c r="B179" s="112"/>
      <c r="C179" s="112"/>
      <c r="D179" s="112"/>
      <c r="E179" s="112"/>
      <c r="F179" s="112"/>
      <c r="J179" s="112"/>
      <c r="K179" s="112"/>
      <c r="L179" s="112"/>
      <c r="M179" s="112"/>
      <c r="N179" s="112"/>
      <c r="P179" s="96"/>
      <c r="Q179" s="96"/>
    </row>
    <row r="180" spans="2:17">
      <c r="B180" s="112"/>
      <c r="C180" s="112"/>
      <c r="D180" s="112"/>
      <c r="E180" s="112"/>
      <c r="F180" s="112"/>
      <c r="J180" s="112"/>
      <c r="K180" s="112"/>
      <c r="L180" s="112"/>
      <c r="M180" s="112"/>
      <c r="N180" s="112"/>
      <c r="P180" s="96"/>
      <c r="Q180" s="96"/>
    </row>
    <row r="181" spans="2:17">
      <c r="B181" s="112"/>
      <c r="C181" s="112"/>
      <c r="D181" s="112"/>
      <c r="E181" s="112"/>
      <c r="F181" s="112"/>
      <c r="J181" s="112"/>
      <c r="K181" s="112"/>
      <c r="L181" s="112"/>
      <c r="M181" s="112"/>
      <c r="N181" s="112"/>
      <c r="P181" s="96"/>
      <c r="Q181" s="96"/>
    </row>
    <row r="182" spans="2:17">
      <c r="B182" s="112"/>
      <c r="C182" s="112"/>
      <c r="D182" s="112"/>
      <c r="E182" s="112"/>
      <c r="F182" s="112"/>
      <c r="J182" s="112"/>
      <c r="K182" s="112"/>
      <c r="L182" s="112"/>
      <c r="M182" s="112"/>
      <c r="N182" s="112"/>
      <c r="P182" s="96"/>
      <c r="Q182" s="96"/>
    </row>
    <row r="183" spans="2:17">
      <c r="B183" s="112"/>
      <c r="C183" s="112"/>
      <c r="D183" s="112"/>
      <c r="E183" s="112"/>
      <c r="F183" s="112"/>
      <c r="J183" s="112"/>
      <c r="K183" s="112"/>
      <c r="L183" s="112"/>
      <c r="M183" s="112"/>
      <c r="N183" s="112"/>
      <c r="P183" s="96"/>
      <c r="Q183" s="96"/>
    </row>
    <row r="184" spans="2:17">
      <c r="B184" s="112"/>
      <c r="C184" s="112"/>
      <c r="D184" s="112"/>
      <c r="E184" s="112"/>
      <c r="F184" s="112"/>
      <c r="J184" s="112"/>
      <c r="K184" s="112"/>
      <c r="L184" s="112"/>
      <c r="M184" s="112"/>
      <c r="N184" s="112"/>
      <c r="P184" s="96"/>
      <c r="Q184" s="96"/>
    </row>
    <row r="185" spans="2:17">
      <c r="B185" s="112"/>
      <c r="C185" s="112"/>
      <c r="D185" s="112"/>
      <c r="E185" s="112"/>
      <c r="F185" s="112"/>
      <c r="J185" s="112"/>
      <c r="K185" s="112"/>
      <c r="L185" s="112"/>
      <c r="M185" s="112"/>
      <c r="N185" s="112"/>
      <c r="P185" s="96"/>
      <c r="Q185" s="96"/>
    </row>
    <row r="186" spans="2:17">
      <c r="B186" s="112"/>
      <c r="C186" s="112"/>
      <c r="D186" s="112"/>
      <c r="E186" s="112"/>
      <c r="F186" s="112"/>
      <c r="J186" s="112"/>
      <c r="K186" s="112"/>
      <c r="L186" s="112"/>
      <c r="M186" s="112"/>
      <c r="N186" s="112"/>
      <c r="P186" s="96"/>
      <c r="Q186" s="96"/>
    </row>
    <row r="187" spans="2:17">
      <c r="B187" s="112"/>
      <c r="C187" s="112"/>
      <c r="D187" s="112"/>
      <c r="E187" s="112"/>
      <c r="F187" s="112"/>
      <c r="J187" s="112"/>
      <c r="K187" s="112"/>
      <c r="L187" s="112"/>
      <c r="M187" s="112"/>
      <c r="N187" s="112"/>
      <c r="P187" s="96"/>
      <c r="Q187" s="96"/>
    </row>
    <row r="188" spans="2:17">
      <c r="B188" s="112"/>
      <c r="C188" s="112"/>
      <c r="D188" s="112"/>
      <c r="E188" s="112"/>
      <c r="F188" s="112"/>
      <c r="J188" s="112"/>
      <c r="K188" s="112"/>
      <c r="L188" s="112"/>
      <c r="M188" s="112"/>
      <c r="N188" s="112"/>
      <c r="P188" s="96"/>
      <c r="Q188" s="96"/>
    </row>
    <row r="189" spans="2:17">
      <c r="B189" s="112"/>
      <c r="C189" s="112"/>
      <c r="D189" s="112"/>
      <c r="E189" s="112"/>
      <c r="F189" s="112"/>
      <c r="J189" s="112"/>
      <c r="K189" s="112"/>
      <c r="L189" s="112"/>
      <c r="M189" s="112"/>
      <c r="N189" s="112"/>
      <c r="P189" s="96"/>
      <c r="Q189" s="96"/>
    </row>
    <row r="190" spans="2:17">
      <c r="B190" s="112"/>
      <c r="C190" s="112"/>
      <c r="D190" s="112"/>
      <c r="E190" s="112"/>
      <c r="F190" s="112"/>
      <c r="J190" s="112"/>
      <c r="K190" s="112"/>
      <c r="L190" s="112"/>
      <c r="M190" s="112"/>
      <c r="N190" s="112"/>
      <c r="P190" s="96"/>
      <c r="Q190" s="96"/>
    </row>
    <row r="191" spans="2:17">
      <c r="B191" s="112"/>
      <c r="C191" s="112"/>
      <c r="D191" s="112"/>
      <c r="E191" s="112"/>
      <c r="F191" s="112"/>
      <c r="J191" s="112"/>
      <c r="K191" s="112"/>
      <c r="L191" s="112"/>
      <c r="M191" s="112"/>
      <c r="N191" s="112"/>
      <c r="P191" s="96"/>
      <c r="Q191" s="96"/>
    </row>
    <row r="192" spans="2:17">
      <c r="B192" s="112"/>
      <c r="C192" s="112"/>
      <c r="D192" s="112"/>
      <c r="E192" s="112"/>
      <c r="F192" s="112"/>
      <c r="J192" s="112"/>
      <c r="K192" s="112"/>
      <c r="L192" s="112"/>
      <c r="M192" s="112"/>
      <c r="N192" s="112"/>
      <c r="P192" s="96"/>
      <c r="Q192" s="96"/>
    </row>
    <row r="193" spans="2:17">
      <c r="B193" s="112"/>
      <c r="C193" s="112"/>
      <c r="D193" s="112"/>
      <c r="E193" s="112"/>
      <c r="F193" s="112"/>
      <c r="J193" s="112"/>
      <c r="K193" s="112"/>
      <c r="L193" s="112"/>
      <c r="M193" s="112"/>
      <c r="N193" s="112"/>
      <c r="P193" s="96"/>
      <c r="Q193" s="96"/>
    </row>
    <row r="194" spans="2:17">
      <c r="B194" s="112"/>
      <c r="C194" s="112"/>
      <c r="D194" s="112"/>
      <c r="E194" s="112"/>
      <c r="F194" s="112"/>
      <c r="J194" s="112"/>
      <c r="K194" s="112"/>
      <c r="L194" s="112"/>
      <c r="M194" s="112"/>
      <c r="N194" s="112"/>
      <c r="P194" s="96"/>
      <c r="Q194" s="96"/>
    </row>
    <row r="195" spans="2:17">
      <c r="B195" s="112"/>
      <c r="C195" s="112"/>
      <c r="D195" s="112"/>
      <c r="E195" s="112"/>
      <c r="F195" s="112"/>
      <c r="J195" s="112"/>
      <c r="K195" s="112"/>
      <c r="L195" s="112"/>
      <c r="M195" s="112"/>
      <c r="N195" s="112"/>
      <c r="P195" s="96"/>
      <c r="Q195" s="96"/>
    </row>
    <row r="196" spans="2:17">
      <c r="B196" s="112"/>
      <c r="C196" s="112"/>
      <c r="D196" s="112"/>
      <c r="E196" s="112"/>
      <c r="F196" s="112"/>
      <c r="J196" s="112"/>
      <c r="K196" s="112"/>
      <c r="L196" s="112"/>
      <c r="M196" s="112"/>
      <c r="N196" s="112"/>
      <c r="P196" s="96"/>
      <c r="Q196" s="96"/>
    </row>
    <row r="197" spans="2:17">
      <c r="B197" s="112"/>
      <c r="C197" s="112"/>
      <c r="D197" s="112"/>
      <c r="E197" s="112"/>
      <c r="F197" s="112"/>
      <c r="J197" s="112"/>
      <c r="K197" s="112"/>
      <c r="L197" s="112"/>
      <c r="M197" s="112"/>
      <c r="N197" s="112"/>
      <c r="P197" s="96"/>
      <c r="Q197" s="96"/>
    </row>
    <row r="198" spans="2:17">
      <c r="B198" s="112"/>
      <c r="C198" s="112"/>
      <c r="D198" s="112"/>
      <c r="E198" s="112"/>
      <c r="F198" s="112"/>
      <c r="J198" s="112"/>
      <c r="K198" s="112"/>
      <c r="L198" s="112"/>
      <c r="M198" s="112"/>
      <c r="N198" s="112"/>
      <c r="P198" s="96"/>
      <c r="Q198" s="96"/>
    </row>
    <row r="199" spans="2:17">
      <c r="B199" s="112"/>
      <c r="C199" s="112"/>
      <c r="D199" s="112"/>
      <c r="E199" s="112"/>
      <c r="F199" s="112"/>
      <c r="J199" s="112"/>
      <c r="K199" s="112"/>
      <c r="L199" s="112"/>
      <c r="M199" s="112"/>
      <c r="N199" s="112"/>
      <c r="P199" s="96"/>
      <c r="Q199" s="96"/>
    </row>
    <row r="200" spans="2:17">
      <c r="B200" s="112"/>
      <c r="C200" s="112"/>
      <c r="D200" s="112"/>
      <c r="E200" s="112"/>
      <c r="F200" s="112"/>
      <c r="J200" s="112"/>
      <c r="K200" s="112"/>
      <c r="L200" s="112"/>
      <c r="M200" s="112"/>
      <c r="N200" s="112"/>
      <c r="P200" s="96"/>
      <c r="Q200" s="96"/>
    </row>
    <row r="201" spans="2:17">
      <c r="B201" s="112"/>
      <c r="C201" s="112"/>
      <c r="D201" s="112"/>
      <c r="E201" s="112"/>
      <c r="F201" s="112"/>
      <c r="J201" s="112"/>
      <c r="K201" s="112"/>
      <c r="L201" s="112"/>
      <c r="M201" s="112"/>
      <c r="N201" s="112"/>
      <c r="P201" s="96"/>
      <c r="Q201" s="96"/>
    </row>
    <row r="202" spans="2:17">
      <c r="B202" s="112"/>
      <c r="C202" s="112"/>
      <c r="D202" s="112"/>
      <c r="E202" s="112"/>
      <c r="F202" s="112"/>
      <c r="J202" s="112"/>
      <c r="K202" s="112"/>
      <c r="L202" s="112"/>
      <c r="M202" s="112"/>
      <c r="N202" s="112"/>
      <c r="P202" s="96"/>
      <c r="Q202" s="96"/>
    </row>
    <row r="203" spans="2:17">
      <c r="B203" s="112"/>
      <c r="C203" s="112"/>
      <c r="D203" s="112"/>
      <c r="E203" s="112"/>
      <c r="F203" s="112"/>
      <c r="J203" s="112"/>
      <c r="K203" s="112"/>
      <c r="L203" s="112"/>
      <c r="M203" s="112"/>
      <c r="N203" s="112"/>
      <c r="P203" s="96"/>
      <c r="Q203" s="96"/>
    </row>
    <row r="204" spans="2:17">
      <c r="B204" s="112"/>
      <c r="C204" s="112"/>
      <c r="D204" s="112"/>
      <c r="E204" s="112"/>
      <c r="F204" s="112"/>
      <c r="J204" s="112"/>
      <c r="K204" s="112"/>
      <c r="L204" s="112"/>
      <c r="M204" s="112"/>
      <c r="N204" s="112"/>
      <c r="P204" s="96"/>
      <c r="Q204" s="96"/>
    </row>
    <row r="205" spans="2:17">
      <c r="B205" s="112"/>
      <c r="C205" s="112"/>
      <c r="D205" s="112"/>
      <c r="E205" s="112"/>
      <c r="F205" s="112"/>
      <c r="J205" s="112"/>
      <c r="K205" s="112"/>
      <c r="L205" s="112"/>
      <c r="M205" s="112"/>
      <c r="N205" s="112"/>
      <c r="P205" s="96"/>
      <c r="Q205" s="96"/>
    </row>
    <row r="206" spans="2:17">
      <c r="B206" s="112"/>
      <c r="C206" s="112"/>
      <c r="D206" s="112"/>
      <c r="E206" s="112"/>
      <c r="F206" s="112"/>
      <c r="J206" s="112"/>
      <c r="K206" s="112"/>
      <c r="L206" s="112"/>
      <c r="M206" s="112"/>
      <c r="N206" s="112"/>
      <c r="P206" s="96"/>
      <c r="Q206" s="96"/>
    </row>
    <row r="207" spans="2:17">
      <c r="B207" s="112"/>
      <c r="C207" s="112"/>
      <c r="D207" s="112"/>
      <c r="E207" s="112"/>
      <c r="F207" s="112"/>
      <c r="J207" s="112"/>
      <c r="K207" s="112"/>
      <c r="L207" s="112"/>
      <c r="M207" s="112"/>
      <c r="N207" s="112"/>
      <c r="P207" s="96"/>
      <c r="Q207" s="96"/>
    </row>
    <row r="208" spans="2:17">
      <c r="B208" s="112"/>
      <c r="C208" s="112"/>
      <c r="D208" s="112"/>
      <c r="E208" s="112"/>
      <c r="F208" s="112"/>
      <c r="J208" s="112"/>
      <c r="K208" s="112"/>
      <c r="L208" s="112"/>
      <c r="M208" s="112"/>
      <c r="N208" s="112"/>
      <c r="P208" s="96"/>
      <c r="Q208" s="96"/>
    </row>
    <row r="209" spans="2:17">
      <c r="B209" s="112"/>
      <c r="C209" s="112"/>
      <c r="D209" s="112"/>
      <c r="E209" s="112"/>
      <c r="F209" s="112"/>
      <c r="J209" s="112"/>
      <c r="K209" s="112"/>
      <c r="L209" s="112"/>
      <c r="M209" s="112"/>
      <c r="N209" s="112"/>
      <c r="P209" s="96"/>
      <c r="Q209" s="96"/>
    </row>
    <row r="210" spans="2:17">
      <c r="B210" s="112"/>
      <c r="C210" s="112"/>
      <c r="D210" s="112"/>
      <c r="E210" s="112"/>
      <c r="F210" s="112"/>
      <c r="J210" s="112"/>
      <c r="K210" s="112"/>
      <c r="L210" s="112"/>
      <c r="M210" s="112"/>
      <c r="N210" s="112"/>
      <c r="P210" s="96"/>
      <c r="Q210" s="96"/>
    </row>
    <row r="211" spans="2:17">
      <c r="B211" s="112"/>
      <c r="C211" s="112"/>
      <c r="D211" s="112"/>
      <c r="E211" s="112"/>
      <c r="F211" s="112"/>
      <c r="J211" s="112"/>
      <c r="K211" s="112"/>
      <c r="L211" s="112"/>
      <c r="M211" s="112"/>
      <c r="N211" s="112"/>
      <c r="P211" s="96"/>
      <c r="Q211" s="96"/>
    </row>
    <row r="212" spans="2:17">
      <c r="B212" s="112"/>
      <c r="C212" s="112"/>
      <c r="D212" s="112"/>
      <c r="E212" s="112"/>
      <c r="F212" s="112"/>
      <c r="J212" s="112"/>
      <c r="K212" s="112"/>
      <c r="L212" s="112"/>
      <c r="M212" s="112"/>
      <c r="N212" s="112"/>
      <c r="P212" s="96"/>
      <c r="Q212" s="96"/>
    </row>
    <row r="213" spans="2:17">
      <c r="B213" s="112"/>
      <c r="C213" s="112"/>
      <c r="D213" s="112"/>
      <c r="E213" s="112"/>
      <c r="F213" s="112"/>
      <c r="J213" s="112"/>
      <c r="K213" s="112"/>
      <c r="L213" s="112"/>
      <c r="M213" s="112"/>
      <c r="N213" s="112"/>
      <c r="P213" s="96"/>
      <c r="Q213" s="96"/>
    </row>
    <row r="214" spans="2:17">
      <c r="B214" s="112"/>
      <c r="C214" s="112"/>
      <c r="D214" s="112"/>
      <c r="E214" s="112"/>
      <c r="F214" s="112"/>
      <c r="J214" s="112"/>
      <c r="K214" s="112"/>
      <c r="L214" s="112"/>
      <c r="M214" s="112"/>
      <c r="N214" s="112"/>
      <c r="P214" s="96"/>
      <c r="Q214" s="96"/>
    </row>
    <row r="215" spans="2:17">
      <c r="B215" s="112"/>
      <c r="C215" s="112"/>
      <c r="D215" s="112"/>
      <c r="E215" s="112"/>
      <c r="F215" s="112"/>
      <c r="J215" s="112"/>
      <c r="K215" s="112"/>
      <c r="L215" s="112"/>
      <c r="M215" s="112"/>
      <c r="N215" s="112"/>
      <c r="P215" s="96"/>
      <c r="Q215" s="96"/>
    </row>
    <row r="216" spans="2:17">
      <c r="B216" s="112"/>
      <c r="C216" s="112"/>
      <c r="D216" s="112"/>
      <c r="E216" s="112"/>
      <c r="F216" s="112"/>
      <c r="J216" s="112"/>
      <c r="K216" s="112"/>
      <c r="L216" s="112"/>
      <c r="M216" s="112"/>
      <c r="N216" s="112"/>
      <c r="P216" s="96"/>
      <c r="Q216" s="96"/>
    </row>
    <row r="217" spans="2:17">
      <c r="B217" s="112"/>
      <c r="C217" s="112"/>
      <c r="D217" s="112"/>
      <c r="E217" s="112"/>
      <c r="F217" s="112"/>
      <c r="J217" s="112"/>
      <c r="K217" s="112"/>
      <c r="L217" s="112"/>
      <c r="M217" s="112"/>
      <c r="N217" s="112"/>
      <c r="P217" s="96"/>
      <c r="Q217" s="96"/>
    </row>
    <row r="218" spans="2:17">
      <c r="B218" s="112"/>
      <c r="C218" s="112"/>
      <c r="D218" s="112"/>
      <c r="E218" s="112"/>
      <c r="F218" s="112"/>
      <c r="J218" s="112"/>
      <c r="K218" s="112"/>
      <c r="L218" s="112"/>
      <c r="M218" s="112"/>
      <c r="N218" s="112"/>
      <c r="P218" s="96"/>
      <c r="Q218" s="96"/>
    </row>
    <row r="219" spans="2:17">
      <c r="B219" s="112"/>
      <c r="C219" s="112"/>
      <c r="D219" s="112"/>
      <c r="E219" s="112"/>
      <c r="F219" s="112"/>
      <c r="J219" s="112"/>
      <c r="K219" s="112"/>
      <c r="L219" s="112"/>
      <c r="M219" s="112"/>
      <c r="N219" s="112"/>
      <c r="P219" s="96"/>
      <c r="Q219" s="96"/>
    </row>
    <row r="220" spans="2:17">
      <c r="B220" s="112"/>
      <c r="C220" s="112"/>
      <c r="D220" s="112"/>
      <c r="E220" s="112"/>
      <c r="F220" s="112"/>
      <c r="J220" s="112"/>
      <c r="K220" s="112"/>
      <c r="L220" s="112"/>
      <c r="M220" s="112"/>
      <c r="N220" s="112"/>
      <c r="P220" s="96"/>
      <c r="Q220" s="96"/>
    </row>
    <row r="221" spans="2:17">
      <c r="B221" s="112"/>
      <c r="C221" s="112"/>
      <c r="D221" s="112"/>
      <c r="E221" s="112"/>
      <c r="F221" s="112"/>
      <c r="J221" s="112"/>
      <c r="K221" s="112"/>
      <c r="L221" s="112"/>
      <c r="M221" s="112"/>
      <c r="N221" s="112"/>
      <c r="P221" s="96"/>
      <c r="Q221" s="96"/>
    </row>
    <row r="222" spans="2:17">
      <c r="B222" s="112"/>
      <c r="C222" s="112"/>
      <c r="D222" s="112"/>
      <c r="E222" s="112"/>
      <c r="F222" s="112"/>
      <c r="J222" s="112"/>
      <c r="K222" s="112"/>
      <c r="L222" s="112"/>
      <c r="M222" s="112"/>
      <c r="N222" s="112"/>
      <c r="P222" s="96"/>
      <c r="Q222" s="96"/>
    </row>
    <row r="223" spans="2:17">
      <c r="B223" s="112"/>
      <c r="C223" s="112"/>
      <c r="D223" s="112"/>
      <c r="E223" s="112"/>
      <c r="F223" s="112"/>
      <c r="J223" s="112"/>
      <c r="K223" s="112"/>
      <c r="L223" s="112"/>
      <c r="M223" s="112"/>
      <c r="N223" s="112"/>
      <c r="P223" s="96"/>
      <c r="Q223" s="96"/>
    </row>
    <row r="224" spans="2:17">
      <c r="B224" s="112"/>
      <c r="C224" s="112"/>
      <c r="D224" s="112"/>
      <c r="E224" s="112"/>
      <c r="F224" s="112"/>
      <c r="J224" s="112"/>
      <c r="K224" s="112"/>
      <c r="L224" s="112"/>
      <c r="M224" s="112"/>
      <c r="N224" s="112"/>
      <c r="P224" s="96"/>
      <c r="Q224" s="96"/>
    </row>
    <row r="225" spans="2:17">
      <c r="B225" s="112"/>
      <c r="C225" s="112"/>
      <c r="D225" s="112"/>
      <c r="E225" s="112"/>
      <c r="F225" s="112"/>
      <c r="J225" s="112"/>
      <c r="K225" s="112"/>
      <c r="L225" s="112"/>
      <c r="M225" s="112"/>
      <c r="N225" s="112"/>
      <c r="P225" s="96"/>
      <c r="Q225" s="96"/>
    </row>
    <row r="226" spans="2:17">
      <c r="B226" s="112"/>
      <c r="C226" s="112"/>
      <c r="D226" s="112"/>
      <c r="E226" s="112"/>
      <c r="F226" s="112"/>
      <c r="J226" s="112"/>
      <c r="K226" s="112"/>
      <c r="L226" s="112"/>
      <c r="M226" s="112"/>
      <c r="N226" s="112"/>
      <c r="P226" s="96"/>
      <c r="Q226" s="96"/>
    </row>
    <row r="227" spans="2:17">
      <c r="B227" s="112"/>
      <c r="C227" s="112"/>
      <c r="D227" s="112"/>
      <c r="E227" s="112"/>
      <c r="F227" s="112"/>
      <c r="J227" s="112"/>
      <c r="K227" s="112"/>
      <c r="L227" s="112"/>
      <c r="M227" s="112"/>
      <c r="N227" s="112"/>
      <c r="P227" s="96"/>
      <c r="Q227" s="96"/>
    </row>
    <row r="228" spans="2:17">
      <c r="B228" s="112"/>
      <c r="C228" s="112"/>
      <c r="D228" s="112"/>
      <c r="E228" s="112"/>
      <c r="F228" s="112"/>
      <c r="J228" s="112"/>
      <c r="K228" s="112"/>
      <c r="L228" s="112"/>
      <c r="M228" s="112"/>
      <c r="N228" s="112"/>
      <c r="P228" s="96"/>
      <c r="Q228" s="96"/>
    </row>
    <row r="229" spans="2:17">
      <c r="B229" s="112"/>
      <c r="C229" s="112"/>
      <c r="D229" s="112"/>
      <c r="E229" s="112"/>
      <c r="F229" s="112"/>
      <c r="J229" s="112"/>
      <c r="K229" s="112"/>
      <c r="L229" s="112"/>
      <c r="M229" s="112"/>
      <c r="N229" s="112"/>
      <c r="P229" s="96"/>
      <c r="Q229" s="96"/>
    </row>
    <row r="230" spans="2:17">
      <c r="B230" s="112"/>
      <c r="C230" s="112"/>
      <c r="D230" s="112"/>
      <c r="E230" s="112"/>
      <c r="F230" s="112"/>
      <c r="J230" s="112"/>
      <c r="K230" s="112"/>
      <c r="L230" s="112"/>
      <c r="M230" s="112"/>
      <c r="N230" s="112"/>
      <c r="P230" s="96"/>
      <c r="Q230" s="96"/>
    </row>
    <row r="231" spans="2:17">
      <c r="B231" s="112"/>
      <c r="C231" s="112"/>
      <c r="D231" s="112"/>
      <c r="E231" s="112"/>
      <c r="F231" s="112"/>
      <c r="J231" s="112"/>
      <c r="K231" s="112"/>
      <c r="L231" s="112"/>
      <c r="M231" s="112"/>
      <c r="N231" s="112"/>
      <c r="P231" s="96"/>
      <c r="Q231" s="96"/>
    </row>
    <row r="232" spans="2:17">
      <c r="B232" s="112"/>
      <c r="C232" s="112"/>
      <c r="D232" s="112"/>
      <c r="E232" s="112"/>
      <c r="F232" s="112"/>
      <c r="J232" s="112"/>
      <c r="K232" s="112"/>
      <c r="L232" s="112"/>
      <c r="M232" s="112"/>
      <c r="N232" s="112"/>
      <c r="P232" s="96"/>
      <c r="Q232" s="96"/>
    </row>
    <row r="233" spans="2:17">
      <c r="B233" s="112"/>
      <c r="C233" s="112"/>
      <c r="D233" s="112"/>
      <c r="E233" s="112"/>
      <c r="F233" s="112"/>
      <c r="J233" s="112"/>
      <c r="K233" s="112"/>
      <c r="L233" s="112"/>
      <c r="M233" s="112"/>
      <c r="N233" s="112"/>
      <c r="P233" s="96"/>
      <c r="Q233" s="96"/>
    </row>
    <row r="234" spans="2:17">
      <c r="B234" s="112"/>
      <c r="C234" s="112"/>
      <c r="D234" s="112"/>
      <c r="E234" s="112"/>
      <c r="F234" s="112"/>
      <c r="J234" s="112"/>
      <c r="K234" s="112"/>
      <c r="L234" s="112"/>
      <c r="M234" s="112"/>
      <c r="N234" s="112"/>
      <c r="P234" s="96"/>
      <c r="Q234" s="96"/>
    </row>
    <row r="235" spans="2:17">
      <c r="B235" s="112"/>
      <c r="C235" s="112"/>
      <c r="D235" s="112"/>
      <c r="E235" s="112"/>
      <c r="F235" s="112"/>
      <c r="J235" s="112"/>
      <c r="K235" s="112"/>
      <c r="L235" s="112"/>
      <c r="M235" s="112"/>
      <c r="N235" s="112"/>
      <c r="P235" s="96"/>
      <c r="Q235" s="96"/>
    </row>
    <row r="236" spans="2:17">
      <c r="B236" s="112"/>
      <c r="C236" s="112"/>
      <c r="D236" s="112"/>
      <c r="E236" s="112"/>
      <c r="F236" s="112"/>
      <c r="J236" s="112"/>
      <c r="K236" s="112"/>
      <c r="L236" s="112"/>
      <c r="M236" s="112"/>
      <c r="N236" s="112"/>
      <c r="P236" s="96"/>
      <c r="Q236" s="96"/>
    </row>
    <row r="237" spans="2:17">
      <c r="B237" s="112"/>
      <c r="C237" s="112"/>
      <c r="D237" s="112"/>
      <c r="E237" s="112"/>
      <c r="F237" s="112"/>
      <c r="J237" s="112"/>
      <c r="K237" s="112"/>
      <c r="L237" s="112"/>
      <c r="M237" s="112"/>
      <c r="N237" s="112"/>
      <c r="P237" s="96"/>
      <c r="Q237" s="96"/>
    </row>
    <row r="238" spans="2:17">
      <c r="B238" s="112"/>
      <c r="C238" s="112"/>
      <c r="D238" s="112"/>
      <c r="E238" s="112"/>
      <c r="F238" s="112"/>
      <c r="J238" s="112"/>
      <c r="K238" s="112"/>
      <c r="L238" s="112"/>
      <c r="M238" s="112"/>
      <c r="N238" s="112"/>
      <c r="P238" s="96"/>
      <c r="Q238" s="96"/>
    </row>
    <row r="239" spans="2:17">
      <c r="B239" s="112"/>
      <c r="C239" s="112"/>
      <c r="D239" s="112"/>
      <c r="E239" s="112"/>
      <c r="F239" s="112"/>
      <c r="J239" s="112"/>
      <c r="K239" s="112"/>
      <c r="L239" s="112"/>
      <c r="M239" s="112"/>
      <c r="N239" s="112"/>
      <c r="P239" s="96"/>
      <c r="Q239" s="96"/>
    </row>
    <row r="240" spans="2:17">
      <c r="B240" s="112"/>
      <c r="C240" s="112"/>
      <c r="D240" s="112"/>
      <c r="E240" s="112"/>
      <c r="F240" s="112"/>
      <c r="J240" s="112"/>
      <c r="K240" s="112"/>
      <c r="L240" s="112"/>
      <c r="M240" s="112"/>
      <c r="N240" s="112"/>
      <c r="P240" s="96"/>
      <c r="Q240" s="96"/>
    </row>
    <row r="241" spans="2:17">
      <c r="B241" s="112"/>
      <c r="C241" s="112"/>
      <c r="D241" s="112"/>
      <c r="E241" s="112"/>
      <c r="F241" s="112"/>
      <c r="J241" s="112"/>
      <c r="K241" s="112"/>
      <c r="L241" s="112"/>
      <c r="M241" s="112"/>
      <c r="N241" s="112"/>
      <c r="P241" s="96"/>
      <c r="Q241" s="96"/>
    </row>
    <row r="242" spans="2:17">
      <c r="B242" s="112"/>
      <c r="C242" s="112"/>
      <c r="D242" s="112"/>
      <c r="E242" s="112"/>
      <c r="F242" s="112"/>
      <c r="J242" s="112"/>
      <c r="K242" s="112"/>
      <c r="L242" s="112"/>
      <c r="M242" s="112"/>
      <c r="N242" s="112"/>
      <c r="P242" s="96"/>
      <c r="Q242" s="96"/>
    </row>
    <row r="243" spans="2:17">
      <c r="B243" s="112"/>
      <c r="C243" s="112"/>
      <c r="D243" s="112"/>
      <c r="E243" s="112"/>
      <c r="F243" s="112"/>
      <c r="J243" s="112"/>
      <c r="K243" s="112"/>
      <c r="L243" s="112"/>
      <c r="M243" s="112"/>
      <c r="N243" s="112"/>
      <c r="P243" s="96"/>
      <c r="Q243" s="96"/>
    </row>
    <row r="244" spans="2:17">
      <c r="B244" s="112"/>
      <c r="C244" s="112"/>
      <c r="D244" s="112"/>
      <c r="E244" s="112"/>
      <c r="F244" s="112"/>
      <c r="J244" s="112"/>
      <c r="K244" s="112"/>
      <c r="L244" s="112"/>
      <c r="M244" s="112"/>
      <c r="N244" s="112"/>
      <c r="P244" s="96"/>
      <c r="Q244" s="96"/>
    </row>
    <row r="245" spans="2:17">
      <c r="B245" s="112"/>
      <c r="C245" s="112"/>
      <c r="D245" s="112"/>
      <c r="E245" s="112"/>
      <c r="F245" s="112"/>
      <c r="J245" s="112"/>
      <c r="K245" s="112"/>
      <c r="L245" s="112"/>
      <c r="M245" s="112"/>
      <c r="N245" s="112"/>
      <c r="P245" s="96"/>
      <c r="Q245" s="96"/>
    </row>
    <row r="246" spans="2:17">
      <c r="B246" s="112"/>
      <c r="C246" s="112"/>
      <c r="D246" s="112"/>
      <c r="E246" s="112"/>
      <c r="F246" s="112"/>
      <c r="J246" s="112"/>
      <c r="K246" s="112"/>
      <c r="L246" s="112"/>
      <c r="M246" s="112"/>
      <c r="N246" s="112"/>
      <c r="P246" s="96"/>
      <c r="Q246" s="96"/>
    </row>
    <row r="247" spans="2:17">
      <c r="B247" s="112"/>
      <c r="C247" s="112"/>
      <c r="D247" s="112"/>
      <c r="E247" s="112"/>
      <c r="F247" s="112"/>
      <c r="J247" s="112"/>
      <c r="K247" s="112"/>
      <c r="L247" s="112"/>
      <c r="M247" s="112"/>
      <c r="N247" s="112"/>
      <c r="P247" s="96"/>
      <c r="Q247" s="96"/>
    </row>
    <row r="248" spans="2:17">
      <c r="B248" s="112"/>
      <c r="C248" s="112"/>
      <c r="D248" s="112"/>
      <c r="E248" s="112"/>
      <c r="F248" s="112"/>
      <c r="J248" s="112"/>
      <c r="K248" s="112"/>
      <c r="L248" s="112"/>
      <c r="M248" s="112"/>
      <c r="N248" s="112"/>
      <c r="P248" s="96"/>
      <c r="Q248" s="96"/>
    </row>
    <row r="249" spans="2:17">
      <c r="B249" s="112"/>
      <c r="C249" s="112"/>
      <c r="D249" s="112"/>
      <c r="E249" s="112"/>
      <c r="F249" s="112"/>
      <c r="J249" s="112"/>
      <c r="K249" s="112"/>
      <c r="L249" s="112"/>
      <c r="M249" s="112"/>
      <c r="N249" s="112"/>
      <c r="P249" s="96"/>
      <c r="Q249" s="96"/>
    </row>
    <row r="250" spans="2:17">
      <c r="B250" s="112"/>
      <c r="C250" s="112"/>
      <c r="D250" s="112"/>
      <c r="E250" s="112"/>
      <c r="F250" s="112"/>
      <c r="J250" s="112"/>
      <c r="K250" s="112"/>
      <c r="L250" s="112"/>
      <c r="M250" s="112"/>
      <c r="N250" s="112"/>
      <c r="P250" s="96"/>
      <c r="Q250" s="96"/>
    </row>
    <row r="251" spans="2:17">
      <c r="B251" s="112"/>
      <c r="C251" s="112"/>
      <c r="D251" s="112"/>
      <c r="E251" s="112"/>
      <c r="F251" s="112"/>
      <c r="J251" s="112"/>
      <c r="K251" s="112"/>
      <c r="L251" s="112"/>
      <c r="M251" s="112"/>
      <c r="N251" s="112"/>
      <c r="P251" s="96"/>
      <c r="Q251" s="96"/>
    </row>
    <row r="252" spans="2:17">
      <c r="B252" s="112"/>
      <c r="C252" s="112"/>
      <c r="D252" s="112"/>
      <c r="E252" s="112"/>
      <c r="F252" s="112"/>
      <c r="J252" s="112"/>
      <c r="K252" s="112"/>
      <c r="L252" s="112"/>
      <c r="M252" s="112"/>
      <c r="N252" s="112"/>
      <c r="P252" s="96"/>
      <c r="Q252" s="96"/>
    </row>
    <row r="253" spans="2:17">
      <c r="B253" s="112"/>
      <c r="C253" s="112"/>
      <c r="D253" s="112"/>
      <c r="E253" s="112"/>
      <c r="F253" s="112"/>
      <c r="J253" s="112"/>
      <c r="K253" s="112"/>
      <c r="L253" s="112"/>
      <c r="M253" s="112"/>
      <c r="N253" s="112"/>
      <c r="P253" s="96"/>
      <c r="Q253" s="96"/>
    </row>
    <row r="254" spans="2:17">
      <c r="B254" s="112"/>
      <c r="C254" s="112"/>
      <c r="D254" s="112"/>
      <c r="E254" s="112"/>
      <c r="F254" s="112"/>
      <c r="J254" s="112"/>
      <c r="K254" s="112"/>
      <c r="L254" s="112"/>
      <c r="M254" s="112"/>
      <c r="N254" s="112"/>
      <c r="P254" s="96"/>
      <c r="Q254" s="96"/>
    </row>
    <row r="255" spans="2:17">
      <c r="B255" s="112"/>
      <c r="C255" s="112"/>
      <c r="D255" s="112"/>
      <c r="E255" s="112"/>
      <c r="F255" s="112"/>
      <c r="J255" s="112"/>
      <c r="K255" s="112"/>
      <c r="L255" s="112"/>
      <c r="M255" s="112"/>
      <c r="N255" s="112"/>
      <c r="P255" s="96"/>
      <c r="Q255" s="96"/>
    </row>
    <row r="256" spans="2:17">
      <c r="B256" s="112"/>
      <c r="C256" s="112"/>
      <c r="D256" s="112"/>
      <c r="E256" s="112"/>
      <c r="F256" s="112"/>
      <c r="J256" s="112"/>
      <c r="K256" s="112"/>
      <c r="L256" s="112"/>
      <c r="M256" s="112"/>
      <c r="N256" s="112"/>
      <c r="P256" s="96"/>
      <c r="Q256" s="96"/>
    </row>
    <row r="257" spans="2:17">
      <c r="B257" s="112"/>
      <c r="C257" s="112"/>
      <c r="D257" s="112"/>
      <c r="E257" s="112"/>
      <c r="F257" s="112"/>
      <c r="J257" s="112"/>
      <c r="K257" s="112"/>
      <c r="L257" s="112"/>
      <c r="M257" s="112"/>
      <c r="N257" s="112"/>
      <c r="P257" s="96"/>
      <c r="Q257" s="96"/>
    </row>
    <row r="258" spans="2:17">
      <c r="B258" s="112"/>
      <c r="C258" s="112"/>
      <c r="D258" s="112"/>
      <c r="E258" s="112"/>
      <c r="F258" s="112"/>
      <c r="J258" s="112"/>
      <c r="K258" s="112"/>
      <c r="L258" s="112"/>
      <c r="M258" s="112"/>
      <c r="N258" s="112"/>
      <c r="P258" s="96"/>
      <c r="Q258" s="96"/>
    </row>
    <row r="259" spans="2:17">
      <c r="B259" s="112"/>
      <c r="C259" s="112"/>
      <c r="D259" s="112"/>
      <c r="E259" s="112"/>
      <c r="F259" s="112"/>
      <c r="J259" s="112"/>
      <c r="K259" s="112"/>
      <c r="L259" s="112"/>
      <c r="M259" s="112"/>
      <c r="N259" s="112"/>
      <c r="P259" s="96"/>
      <c r="Q259" s="96"/>
    </row>
    <row r="260" spans="2:17">
      <c r="B260" s="112"/>
      <c r="C260" s="112"/>
      <c r="D260" s="112"/>
      <c r="E260" s="112"/>
      <c r="F260" s="112"/>
      <c r="J260" s="112"/>
      <c r="K260" s="112"/>
      <c r="L260" s="112"/>
      <c r="M260" s="112"/>
      <c r="N260" s="112"/>
      <c r="P260" s="96"/>
      <c r="Q260" s="96"/>
    </row>
    <row r="261" spans="2:17">
      <c r="B261" s="112"/>
      <c r="C261" s="112"/>
      <c r="D261" s="112"/>
      <c r="E261" s="112"/>
      <c r="F261" s="112"/>
      <c r="J261" s="112"/>
      <c r="K261" s="112"/>
      <c r="L261" s="112"/>
      <c r="M261" s="112"/>
      <c r="N261" s="112"/>
      <c r="P261" s="96"/>
      <c r="Q261" s="96"/>
    </row>
    <row r="262" spans="2:17">
      <c r="B262" s="112"/>
      <c r="C262" s="112"/>
      <c r="D262" s="112"/>
      <c r="E262" s="112"/>
      <c r="F262" s="112"/>
      <c r="J262" s="112"/>
      <c r="K262" s="112"/>
      <c r="L262" s="112"/>
      <c r="M262" s="112"/>
      <c r="N262" s="112"/>
      <c r="P262" s="96"/>
      <c r="Q262" s="96"/>
    </row>
    <row r="263" spans="2:17">
      <c r="B263" s="112"/>
      <c r="C263" s="112"/>
      <c r="D263" s="112"/>
      <c r="E263" s="112"/>
      <c r="F263" s="112"/>
      <c r="J263" s="112"/>
      <c r="K263" s="112"/>
      <c r="L263" s="112"/>
      <c r="M263" s="112"/>
      <c r="N263" s="112"/>
      <c r="P263" s="96"/>
      <c r="Q263" s="96"/>
    </row>
    <row r="264" spans="2:17">
      <c r="B264" s="112"/>
      <c r="C264" s="112"/>
      <c r="D264" s="112"/>
      <c r="E264" s="112"/>
      <c r="F264" s="112"/>
      <c r="J264" s="112"/>
      <c r="K264" s="112"/>
      <c r="L264" s="112"/>
      <c r="M264" s="112"/>
      <c r="N264" s="112"/>
      <c r="P264" s="96"/>
      <c r="Q264" s="96"/>
    </row>
    <row r="265" spans="2:17">
      <c r="B265" s="112"/>
      <c r="C265" s="112"/>
      <c r="D265" s="112"/>
      <c r="E265" s="112"/>
      <c r="F265" s="112"/>
      <c r="J265" s="112"/>
      <c r="K265" s="112"/>
      <c r="L265" s="112"/>
      <c r="M265" s="112"/>
      <c r="N265" s="112"/>
      <c r="P265" s="96"/>
      <c r="Q265" s="96"/>
    </row>
    <row r="266" spans="2:17">
      <c r="B266" s="112"/>
      <c r="C266" s="112"/>
      <c r="D266" s="112"/>
      <c r="E266" s="112"/>
      <c r="F266" s="112"/>
      <c r="J266" s="112"/>
      <c r="K266" s="112"/>
      <c r="L266" s="112"/>
      <c r="M266" s="112"/>
      <c r="N266" s="112"/>
      <c r="P266" s="96"/>
      <c r="Q266" s="96"/>
    </row>
    <row r="267" spans="2:17">
      <c r="B267" s="112"/>
      <c r="C267" s="112"/>
      <c r="D267" s="112"/>
      <c r="E267" s="112"/>
      <c r="F267" s="112"/>
      <c r="J267" s="112"/>
      <c r="K267" s="112"/>
      <c r="L267" s="112"/>
      <c r="M267" s="112"/>
      <c r="N267" s="112"/>
      <c r="P267" s="96"/>
      <c r="Q267" s="96"/>
    </row>
    <row r="268" spans="2:17">
      <c r="B268" s="112"/>
      <c r="C268" s="112"/>
      <c r="D268" s="112"/>
      <c r="E268" s="112"/>
      <c r="F268" s="112"/>
      <c r="J268" s="112"/>
      <c r="K268" s="112"/>
      <c r="L268" s="112"/>
      <c r="M268" s="112"/>
      <c r="N268" s="112"/>
      <c r="P268" s="96"/>
      <c r="Q268" s="96"/>
    </row>
    <row r="269" spans="2:17">
      <c r="B269" s="112"/>
      <c r="C269" s="112"/>
      <c r="D269" s="112"/>
      <c r="E269" s="112"/>
      <c r="F269" s="112"/>
      <c r="J269" s="112"/>
      <c r="K269" s="112"/>
      <c r="L269" s="112"/>
      <c r="M269" s="112"/>
      <c r="N269" s="112"/>
      <c r="P269" s="96"/>
      <c r="Q269" s="96"/>
    </row>
    <row r="270" spans="2:17">
      <c r="B270" s="112"/>
      <c r="C270" s="112"/>
      <c r="D270" s="112"/>
      <c r="E270" s="112"/>
      <c r="F270" s="112"/>
      <c r="J270" s="112"/>
      <c r="K270" s="112"/>
      <c r="L270" s="112"/>
      <c r="M270" s="112"/>
      <c r="N270" s="112"/>
      <c r="P270" s="96"/>
      <c r="Q270" s="96"/>
    </row>
    <row r="271" spans="2:17">
      <c r="B271" s="112"/>
      <c r="C271" s="112"/>
      <c r="D271" s="112"/>
      <c r="E271" s="112"/>
      <c r="F271" s="112"/>
      <c r="J271" s="112"/>
      <c r="K271" s="112"/>
      <c r="L271" s="112"/>
      <c r="M271" s="112"/>
      <c r="N271" s="112"/>
      <c r="P271" s="96"/>
      <c r="Q271" s="96"/>
    </row>
    <row r="272" spans="2:17">
      <c r="B272" s="112"/>
      <c r="C272" s="112"/>
      <c r="D272" s="112"/>
      <c r="E272" s="112"/>
      <c r="F272" s="112"/>
      <c r="J272" s="112"/>
      <c r="K272" s="112"/>
      <c r="L272" s="112"/>
      <c r="M272" s="112"/>
      <c r="N272" s="112"/>
      <c r="P272" s="96"/>
      <c r="Q272" s="96"/>
    </row>
    <row r="273" spans="2:17">
      <c r="B273" s="112"/>
      <c r="C273" s="112"/>
      <c r="D273" s="112"/>
      <c r="E273" s="112"/>
      <c r="F273" s="112"/>
      <c r="J273" s="112"/>
      <c r="K273" s="112"/>
      <c r="L273" s="112"/>
      <c r="M273" s="112"/>
      <c r="N273" s="112"/>
      <c r="P273" s="96"/>
      <c r="Q273" s="96"/>
    </row>
    <row r="274" spans="2:17">
      <c r="B274" s="112"/>
      <c r="C274" s="112"/>
      <c r="D274" s="112"/>
      <c r="E274" s="112"/>
      <c r="F274" s="112"/>
      <c r="J274" s="112"/>
      <c r="K274" s="112"/>
      <c r="L274" s="112"/>
      <c r="M274" s="112"/>
      <c r="N274" s="112"/>
      <c r="P274" s="96"/>
      <c r="Q274" s="96"/>
    </row>
    <row r="275" spans="2:17">
      <c r="B275" s="112"/>
      <c r="C275" s="112"/>
      <c r="D275" s="112"/>
      <c r="E275" s="112"/>
      <c r="F275" s="112"/>
      <c r="J275" s="112"/>
      <c r="K275" s="112"/>
      <c r="L275" s="112"/>
      <c r="M275" s="112"/>
      <c r="N275" s="112"/>
      <c r="P275" s="96"/>
      <c r="Q275" s="96"/>
    </row>
    <row r="276" spans="2:17">
      <c r="B276" s="112"/>
      <c r="C276" s="112"/>
      <c r="D276" s="112"/>
      <c r="E276" s="112"/>
      <c r="F276" s="112"/>
      <c r="J276" s="112"/>
      <c r="K276" s="112"/>
      <c r="L276" s="112"/>
      <c r="M276" s="112"/>
      <c r="N276" s="112"/>
      <c r="P276" s="96"/>
      <c r="Q276" s="96"/>
    </row>
    <row r="277" spans="2:17">
      <c r="B277" s="112"/>
      <c r="C277" s="112"/>
      <c r="D277" s="112"/>
      <c r="E277" s="112"/>
      <c r="F277" s="112"/>
      <c r="J277" s="112"/>
      <c r="K277" s="112"/>
      <c r="L277" s="112"/>
      <c r="M277" s="112"/>
      <c r="N277" s="112"/>
      <c r="P277" s="96"/>
      <c r="Q277" s="96"/>
    </row>
    <row r="278" spans="2:17">
      <c r="B278" s="112"/>
      <c r="C278" s="112"/>
      <c r="D278" s="112"/>
      <c r="E278" s="112"/>
      <c r="F278" s="112"/>
      <c r="J278" s="112"/>
      <c r="K278" s="112"/>
      <c r="L278" s="112"/>
      <c r="M278" s="112"/>
      <c r="N278" s="112"/>
      <c r="P278" s="96"/>
      <c r="Q278" s="96"/>
    </row>
    <row r="279" spans="2:17">
      <c r="B279" s="112"/>
      <c r="C279" s="112"/>
      <c r="D279" s="112"/>
      <c r="E279" s="112"/>
      <c r="F279" s="112"/>
      <c r="J279" s="112"/>
      <c r="K279" s="112"/>
      <c r="L279" s="112"/>
      <c r="M279" s="112"/>
      <c r="N279" s="112"/>
      <c r="P279" s="96"/>
      <c r="Q279" s="96"/>
    </row>
    <row r="280" spans="2:17">
      <c r="B280" s="112"/>
      <c r="C280" s="112"/>
      <c r="D280" s="112"/>
      <c r="E280" s="112"/>
      <c r="F280" s="112"/>
      <c r="J280" s="112"/>
      <c r="K280" s="112"/>
      <c r="L280" s="112"/>
      <c r="M280" s="112"/>
      <c r="N280" s="112"/>
      <c r="P280" s="96"/>
      <c r="Q280" s="96"/>
    </row>
    <row r="281" spans="2:17">
      <c r="B281" s="112"/>
      <c r="C281" s="112"/>
      <c r="D281" s="112"/>
      <c r="E281" s="112"/>
      <c r="F281" s="112"/>
      <c r="J281" s="112"/>
      <c r="K281" s="112"/>
      <c r="L281" s="112"/>
      <c r="M281" s="112"/>
      <c r="N281" s="112"/>
      <c r="P281" s="96"/>
      <c r="Q281" s="96"/>
    </row>
    <row r="282" spans="2:17">
      <c r="B282" s="112"/>
      <c r="C282" s="112"/>
      <c r="D282" s="112"/>
      <c r="E282" s="112"/>
      <c r="F282" s="112"/>
      <c r="J282" s="112"/>
      <c r="K282" s="112"/>
      <c r="L282" s="112"/>
      <c r="M282" s="112"/>
      <c r="N282" s="112"/>
      <c r="P282" s="96"/>
      <c r="Q282" s="96"/>
    </row>
    <row r="283" spans="2:17">
      <c r="B283" s="112"/>
      <c r="C283" s="112"/>
      <c r="D283" s="112"/>
      <c r="E283" s="112"/>
      <c r="F283" s="112"/>
      <c r="J283" s="112"/>
      <c r="K283" s="112"/>
      <c r="L283" s="112"/>
      <c r="M283" s="112"/>
      <c r="N283" s="112"/>
      <c r="P283" s="96"/>
      <c r="Q283" s="96"/>
    </row>
    <row r="284" spans="2:17">
      <c r="B284" s="112"/>
      <c r="C284" s="112"/>
      <c r="D284" s="112"/>
      <c r="E284" s="112"/>
      <c r="F284" s="112"/>
      <c r="J284" s="112"/>
      <c r="K284" s="112"/>
      <c r="L284" s="112"/>
      <c r="M284" s="112"/>
      <c r="N284" s="112"/>
      <c r="P284" s="96"/>
      <c r="Q284" s="96"/>
    </row>
    <row r="285" spans="2:17">
      <c r="B285" s="112"/>
      <c r="C285" s="112"/>
      <c r="D285" s="112"/>
      <c r="E285" s="112"/>
      <c r="F285" s="112"/>
      <c r="J285" s="112"/>
      <c r="K285" s="112"/>
      <c r="L285" s="112"/>
      <c r="M285" s="112"/>
      <c r="N285" s="112"/>
      <c r="P285" s="96"/>
      <c r="Q285" s="96"/>
    </row>
    <row r="286" spans="2:17">
      <c r="B286" s="112"/>
      <c r="C286" s="112"/>
      <c r="D286" s="112"/>
      <c r="E286" s="112"/>
      <c r="F286" s="112"/>
      <c r="J286" s="112"/>
      <c r="K286" s="112"/>
      <c r="L286" s="112"/>
      <c r="M286" s="112"/>
      <c r="N286" s="112"/>
      <c r="P286" s="96"/>
      <c r="Q286" s="96"/>
    </row>
    <row r="287" spans="2:17">
      <c r="B287" s="112"/>
      <c r="C287" s="112"/>
      <c r="D287" s="112"/>
      <c r="E287" s="112"/>
      <c r="F287" s="112"/>
      <c r="J287" s="112"/>
      <c r="K287" s="112"/>
      <c r="L287" s="112"/>
      <c r="M287" s="112"/>
      <c r="N287" s="112"/>
      <c r="P287" s="96"/>
      <c r="Q287" s="96"/>
    </row>
    <row r="288" spans="2:17">
      <c r="B288" s="112"/>
      <c r="C288" s="112"/>
      <c r="D288" s="112"/>
      <c r="E288" s="112"/>
      <c r="F288" s="112"/>
      <c r="J288" s="112"/>
      <c r="K288" s="112"/>
      <c r="L288" s="112"/>
      <c r="M288" s="112"/>
      <c r="N288" s="112"/>
      <c r="P288" s="96"/>
      <c r="Q288" s="96"/>
    </row>
    <row r="289" spans="2:17">
      <c r="B289" s="112"/>
      <c r="C289" s="112"/>
      <c r="D289" s="112"/>
      <c r="E289" s="112"/>
      <c r="F289" s="112"/>
      <c r="J289" s="112"/>
      <c r="K289" s="112"/>
      <c r="L289" s="112"/>
      <c r="M289" s="112"/>
      <c r="N289" s="112"/>
      <c r="P289" s="96"/>
      <c r="Q289" s="96"/>
    </row>
    <row r="290" spans="2:17">
      <c r="B290" s="112"/>
      <c r="C290" s="112"/>
      <c r="D290" s="112"/>
      <c r="E290" s="112"/>
      <c r="F290" s="112"/>
      <c r="J290" s="112"/>
      <c r="K290" s="112"/>
      <c r="L290" s="112"/>
      <c r="M290" s="112"/>
      <c r="N290" s="112"/>
      <c r="P290" s="96"/>
      <c r="Q290" s="96"/>
    </row>
    <row r="291" spans="2:17">
      <c r="B291" s="112"/>
      <c r="C291" s="112"/>
      <c r="D291" s="112"/>
      <c r="E291" s="112"/>
      <c r="F291" s="112"/>
      <c r="J291" s="112"/>
      <c r="K291" s="112"/>
      <c r="L291" s="112"/>
      <c r="M291" s="112"/>
      <c r="N291" s="112"/>
      <c r="P291" s="96"/>
      <c r="Q291" s="96"/>
    </row>
    <row r="292" spans="2:17">
      <c r="B292" s="112"/>
      <c r="C292" s="112"/>
      <c r="D292" s="112"/>
      <c r="E292" s="112"/>
      <c r="F292" s="112"/>
      <c r="J292" s="112"/>
      <c r="K292" s="112"/>
      <c r="L292" s="112"/>
      <c r="M292" s="112"/>
      <c r="N292" s="112"/>
      <c r="P292" s="96"/>
      <c r="Q292" s="96"/>
    </row>
    <row r="293" spans="2:17">
      <c r="B293" s="112"/>
      <c r="C293" s="112"/>
      <c r="D293" s="112"/>
      <c r="E293" s="112"/>
      <c r="F293" s="112"/>
      <c r="J293" s="112"/>
      <c r="K293" s="112"/>
      <c r="L293" s="112"/>
      <c r="M293" s="112"/>
      <c r="N293" s="112"/>
      <c r="P293" s="96"/>
      <c r="Q293" s="96"/>
    </row>
    <row r="294" spans="2:17">
      <c r="B294" s="112"/>
      <c r="C294" s="112"/>
      <c r="D294" s="112"/>
      <c r="E294" s="112"/>
      <c r="F294" s="112"/>
      <c r="J294" s="112"/>
      <c r="K294" s="112"/>
      <c r="L294" s="112"/>
      <c r="M294" s="112"/>
      <c r="N294" s="112"/>
      <c r="P294" s="96"/>
      <c r="Q294" s="96"/>
    </row>
    <row r="295" spans="2:17">
      <c r="B295" s="112"/>
      <c r="C295" s="112"/>
      <c r="D295" s="112"/>
      <c r="E295" s="112"/>
      <c r="F295" s="112"/>
      <c r="J295" s="112"/>
      <c r="K295" s="112"/>
      <c r="L295" s="112"/>
      <c r="M295" s="112"/>
      <c r="N295" s="112"/>
      <c r="P295" s="96"/>
      <c r="Q295" s="96"/>
    </row>
    <row r="296" spans="2:17">
      <c r="B296" s="112"/>
      <c r="C296" s="112"/>
      <c r="D296" s="112"/>
      <c r="E296" s="112"/>
      <c r="F296" s="112"/>
      <c r="J296" s="112"/>
      <c r="K296" s="112"/>
      <c r="L296" s="112"/>
      <c r="M296" s="112"/>
      <c r="N296" s="112"/>
      <c r="P296" s="96"/>
      <c r="Q296" s="96"/>
    </row>
    <row r="297" spans="2:17">
      <c r="B297" s="112"/>
      <c r="C297" s="112"/>
      <c r="D297" s="112"/>
      <c r="E297" s="112"/>
      <c r="F297" s="112"/>
      <c r="J297" s="112"/>
      <c r="K297" s="112"/>
      <c r="L297" s="112"/>
      <c r="M297" s="112"/>
      <c r="N297" s="112"/>
      <c r="P297" s="96"/>
      <c r="Q297" s="96"/>
    </row>
    <row r="298" spans="2:17">
      <c r="B298" s="112"/>
      <c r="C298" s="112"/>
      <c r="D298" s="112"/>
      <c r="E298" s="112"/>
      <c r="F298" s="112"/>
      <c r="J298" s="112"/>
      <c r="K298" s="112"/>
      <c r="L298" s="112"/>
      <c r="M298" s="112"/>
      <c r="N298" s="112"/>
      <c r="P298" s="96"/>
      <c r="Q298" s="96"/>
    </row>
    <row r="299" spans="2:17">
      <c r="B299" s="112"/>
      <c r="C299" s="112"/>
      <c r="D299" s="112"/>
      <c r="E299" s="112"/>
      <c r="F299" s="112"/>
      <c r="J299" s="112"/>
      <c r="K299" s="112"/>
      <c r="L299" s="112"/>
      <c r="M299" s="112"/>
      <c r="N299" s="112"/>
      <c r="P299" s="96"/>
      <c r="Q299" s="96"/>
    </row>
    <row r="300" spans="2:17">
      <c r="B300" s="112"/>
      <c r="C300" s="112"/>
      <c r="D300" s="112"/>
      <c r="E300" s="112"/>
      <c r="F300" s="112"/>
      <c r="J300" s="112"/>
      <c r="K300" s="112"/>
      <c r="L300" s="112"/>
      <c r="M300" s="112"/>
      <c r="N300" s="112"/>
      <c r="P300" s="96"/>
      <c r="Q300" s="96"/>
    </row>
    <row r="301" spans="2:17">
      <c r="B301" s="112"/>
      <c r="C301" s="112"/>
      <c r="D301" s="112"/>
      <c r="E301" s="112"/>
      <c r="F301" s="112"/>
      <c r="J301" s="112"/>
      <c r="K301" s="112"/>
      <c r="L301" s="112"/>
      <c r="M301" s="112"/>
      <c r="N301" s="112"/>
      <c r="P301" s="96"/>
      <c r="Q301" s="96"/>
    </row>
    <row r="302" spans="2:17">
      <c r="B302" s="112"/>
      <c r="C302" s="112"/>
      <c r="D302" s="112"/>
      <c r="E302" s="112"/>
      <c r="F302" s="112"/>
      <c r="J302" s="112"/>
      <c r="K302" s="112"/>
      <c r="L302" s="112"/>
      <c r="M302" s="112"/>
      <c r="N302" s="112"/>
      <c r="P302" s="96"/>
      <c r="Q302" s="96"/>
    </row>
    <row r="303" spans="2:17">
      <c r="B303" s="112"/>
      <c r="C303" s="112"/>
      <c r="D303" s="112"/>
      <c r="E303" s="112"/>
      <c r="F303" s="112"/>
      <c r="J303" s="112"/>
      <c r="K303" s="112"/>
      <c r="L303" s="112"/>
      <c r="M303" s="112"/>
      <c r="N303" s="112"/>
      <c r="P303" s="96"/>
      <c r="Q303" s="96"/>
    </row>
    <row r="304" spans="2:17">
      <c r="B304" s="112"/>
      <c r="C304" s="112"/>
      <c r="D304" s="112"/>
      <c r="E304" s="112"/>
      <c r="F304" s="112"/>
      <c r="J304" s="112"/>
      <c r="K304" s="112"/>
      <c r="L304" s="112"/>
      <c r="M304" s="112"/>
      <c r="N304" s="112"/>
      <c r="P304" s="96"/>
      <c r="Q304" s="96"/>
    </row>
    <row r="305" spans="2:17">
      <c r="B305" s="112"/>
      <c r="C305" s="112"/>
      <c r="D305" s="112"/>
      <c r="E305" s="112"/>
      <c r="F305" s="112"/>
      <c r="J305" s="112"/>
      <c r="K305" s="112"/>
      <c r="L305" s="112"/>
      <c r="M305" s="112"/>
      <c r="N305" s="112"/>
      <c r="P305" s="96"/>
      <c r="Q305" s="96"/>
    </row>
    <row r="306" spans="2:17">
      <c r="B306" s="112"/>
      <c r="C306" s="112"/>
      <c r="D306" s="112"/>
      <c r="E306" s="112"/>
      <c r="F306" s="112"/>
      <c r="J306" s="112"/>
      <c r="K306" s="112"/>
      <c r="L306" s="112"/>
      <c r="M306" s="112"/>
      <c r="N306" s="112"/>
      <c r="P306" s="96"/>
      <c r="Q306" s="96"/>
    </row>
    <row r="307" spans="2:17">
      <c r="B307" s="112"/>
      <c r="C307" s="112"/>
      <c r="D307" s="112"/>
      <c r="E307" s="112"/>
      <c r="F307" s="112"/>
      <c r="J307" s="112"/>
      <c r="K307" s="112"/>
      <c r="L307" s="112"/>
      <c r="M307" s="112"/>
      <c r="N307" s="112"/>
      <c r="P307" s="96"/>
      <c r="Q307" s="96"/>
    </row>
    <row r="308" spans="2:17">
      <c r="B308" s="112"/>
      <c r="C308" s="112"/>
      <c r="D308" s="112"/>
      <c r="E308" s="112"/>
      <c r="F308" s="112"/>
      <c r="J308" s="112"/>
      <c r="K308" s="112"/>
      <c r="L308" s="112"/>
      <c r="M308" s="112"/>
      <c r="N308" s="112"/>
      <c r="P308" s="96"/>
      <c r="Q308" s="96"/>
    </row>
    <row r="309" spans="2:17">
      <c r="B309" s="112"/>
      <c r="C309" s="112"/>
      <c r="D309" s="112"/>
      <c r="E309" s="112"/>
      <c r="F309" s="112"/>
      <c r="J309" s="112"/>
      <c r="K309" s="112"/>
      <c r="L309" s="112"/>
      <c r="M309" s="112"/>
      <c r="N309" s="112"/>
      <c r="P309" s="96"/>
      <c r="Q309" s="96"/>
    </row>
    <row r="310" spans="2:17">
      <c r="B310" s="112"/>
      <c r="C310" s="112"/>
      <c r="D310" s="112"/>
      <c r="E310" s="112"/>
      <c r="F310" s="112"/>
      <c r="J310" s="112"/>
      <c r="K310" s="112"/>
      <c r="L310" s="112"/>
      <c r="M310" s="112"/>
      <c r="N310" s="112"/>
      <c r="P310" s="96"/>
      <c r="Q310" s="96"/>
    </row>
    <row r="311" spans="2:17">
      <c r="B311" s="112"/>
      <c r="C311" s="112"/>
      <c r="D311" s="112"/>
      <c r="E311" s="112"/>
      <c r="F311" s="112"/>
      <c r="J311" s="112"/>
      <c r="K311" s="112"/>
      <c r="L311" s="112"/>
      <c r="M311" s="112"/>
      <c r="N311" s="112"/>
      <c r="P311" s="96"/>
      <c r="Q311" s="96"/>
    </row>
    <row r="312" spans="2:17">
      <c r="B312" s="112"/>
      <c r="C312" s="112"/>
      <c r="D312" s="112"/>
      <c r="E312" s="112"/>
      <c r="F312" s="112"/>
      <c r="J312" s="112"/>
      <c r="K312" s="112"/>
      <c r="L312" s="112"/>
      <c r="M312" s="112"/>
      <c r="N312" s="112"/>
      <c r="P312" s="96"/>
      <c r="Q312" s="96"/>
    </row>
    <row r="313" spans="2:17">
      <c r="B313" s="112"/>
      <c r="C313" s="112"/>
      <c r="D313" s="112"/>
      <c r="E313" s="112"/>
      <c r="F313" s="112"/>
      <c r="J313" s="112"/>
      <c r="K313" s="112"/>
      <c r="L313" s="112"/>
      <c r="M313" s="112"/>
      <c r="N313" s="112"/>
      <c r="P313" s="96"/>
      <c r="Q313" s="96"/>
    </row>
    <row r="314" spans="2:17">
      <c r="B314" s="112"/>
      <c r="C314" s="112"/>
      <c r="D314" s="112"/>
      <c r="E314" s="112"/>
      <c r="F314" s="112"/>
      <c r="J314" s="112"/>
      <c r="K314" s="112"/>
      <c r="L314" s="112"/>
      <c r="M314" s="112"/>
      <c r="N314" s="112"/>
      <c r="P314" s="96"/>
      <c r="Q314" s="96"/>
    </row>
    <row r="315" spans="2:17">
      <c r="B315" s="112"/>
      <c r="C315" s="112"/>
      <c r="D315" s="112"/>
      <c r="E315" s="112"/>
      <c r="F315" s="112"/>
      <c r="J315" s="112"/>
      <c r="K315" s="112"/>
      <c r="L315" s="112"/>
      <c r="M315" s="112"/>
      <c r="N315" s="112"/>
      <c r="P315" s="96"/>
      <c r="Q315" s="96"/>
    </row>
    <row r="316" spans="2:17">
      <c r="B316" s="112"/>
      <c r="C316" s="112"/>
      <c r="D316" s="112"/>
      <c r="E316" s="112"/>
      <c r="F316" s="112"/>
      <c r="J316" s="112"/>
      <c r="K316" s="112"/>
      <c r="L316" s="112"/>
      <c r="M316" s="112"/>
      <c r="N316" s="112"/>
      <c r="P316" s="96"/>
      <c r="Q316" s="96"/>
    </row>
    <row r="317" spans="2:17">
      <c r="B317" s="112"/>
      <c r="C317" s="112"/>
      <c r="D317" s="112"/>
      <c r="E317" s="112"/>
      <c r="F317" s="112"/>
      <c r="J317" s="112"/>
      <c r="K317" s="112"/>
      <c r="L317" s="112"/>
      <c r="M317" s="112"/>
      <c r="N317" s="112"/>
      <c r="P317" s="96"/>
      <c r="Q317" s="96"/>
    </row>
    <row r="318" spans="2:17">
      <c r="B318" s="112"/>
      <c r="C318" s="112"/>
      <c r="D318" s="112"/>
      <c r="E318" s="112"/>
      <c r="F318" s="112"/>
      <c r="J318" s="112"/>
      <c r="K318" s="112"/>
      <c r="L318" s="112"/>
      <c r="M318" s="112"/>
      <c r="N318" s="112"/>
      <c r="P318" s="96"/>
      <c r="Q318" s="96"/>
    </row>
    <row r="319" spans="2:17">
      <c r="B319" s="112"/>
      <c r="C319" s="112"/>
      <c r="D319" s="112"/>
      <c r="E319" s="112"/>
      <c r="F319" s="112"/>
      <c r="J319" s="112"/>
      <c r="K319" s="112"/>
      <c r="L319" s="112"/>
      <c r="M319" s="112"/>
      <c r="N319" s="112"/>
      <c r="P319" s="96"/>
      <c r="Q319" s="96"/>
    </row>
    <row r="320" spans="2:17">
      <c r="B320" s="112"/>
      <c r="C320" s="112"/>
      <c r="D320" s="112"/>
      <c r="E320" s="112"/>
      <c r="F320" s="112"/>
      <c r="J320" s="112"/>
      <c r="K320" s="112"/>
      <c r="L320" s="112"/>
      <c r="M320" s="112"/>
      <c r="N320" s="112"/>
      <c r="P320" s="96"/>
      <c r="Q320" s="96"/>
    </row>
    <row r="321" spans="2:17">
      <c r="B321" s="112"/>
      <c r="C321" s="112"/>
      <c r="D321" s="112"/>
      <c r="E321" s="112"/>
      <c r="F321" s="112"/>
      <c r="J321" s="112"/>
      <c r="K321" s="112"/>
      <c r="L321" s="112"/>
      <c r="M321" s="112"/>
      <c r="N321" s="112"/>
      <c r="P321" s="96"/>
      <c r="Q321" s="96"/>
    </row>
    <row r="322" spans="2:17">
      <c r="B322" s="112"/>
      <c r="C322" s="112"/>
      <c r="D322" s="112"/>
      <c r="E322" s="112"/>
      <c r="F322" s="112"/>
      <c r="J322" s="112"/>
      <c r="K322" s="112"/>
      <c r="L322" s="112"/>
      <c r="M322" s="112"/>
      <c r="N322" s="112"/>
      <c r="P322" s="96"/>
      <c r="Q322" s="96"/>
    </row>
    <row r="323" spans="2:17">
      <c r="B323" s="112"/>
      <c r="C323" s="112"/>
      <c r="D323" s="112"/>
      <c r="E323" s="112"/>
      <c r="F323" s="112"/>
      <c r="J323" s="112"/>
      <c r="K323" s="112"/>
      <c r="L323" s="112"/>
      <c r="M323" s="112"/>
      <c r="N323" s="112"/>
      <c r="P323" s="96"/>
      <c r="Q323" s="96"/>
    </row>
    <row r="324" spans="2:17">
      <c r="B324" s="112"/>
      <c r="C324" s="112"/>
      <c r="D324" s="112"/>
      <c r="E324" s="112"/>
      <c r="F324" s="112"/>
      <c r="J324" s="112"/>
      <c r="K324" s="112"/>
      <c r="L324" s="112"/>
      <c r="M324" s="112"/>
      <c r="N324" s="112"/>
      <c r="P324" s="96"/>
      <c r="Q324" s="96"/>
    </row>
    <row r="325" spans="2:17">
      <c r="B325" s="112"/>
      <c r="C325" s="112"/>
      <c r="D325" s="112"/>
      <c r="E325" s="112"/>
      <c r="F325" s="112"/>
      <c r="J325" s="112"/>
      <c r="K325" s="112"/>
      <c r="L325" s="112"/>
      <c r="M325" s="112"/>
      <c r="N325" s="112"/>
      <c r="P325" s="96"/>
      <c r="Q325" s="96"/>
    </row>
    <row r="326" spans="2:17">
      <c r="B326" s="112"/>
      <c r="C326" s="112"/>
      <c r="D326" s="112"/>
      <c r="E326" s="112"/>
      <c r="F326" s="112"/>
      <c r="J326" s="112"/>
      <c r="K326" s="112"/>
      <c r="L326" s="112"/>
      <c r="M326" s="112"/>
      <c r="N326" s="112"/>
      <c r="P326" s="96"/>
      <c r="Q326" s="96"/>
    </row>
    <row r="327" spans="2:17">
      <c r="B327" s="112"/>
      <c r="C327" s="112"/>
      <c r="D327" s="112"/>
      <c r="E327" s="112"/>
      <c r="F327" s="112"/>
      <c r="J327" s="112"/>
      <c r="K327" s="112"/>
      <c r="L327" s="112"/>
      <c r="M327" s="112"/>
      <c r="N327" s="112"/>
      <c r="P327" s="96"/>
      <c r="Q327" s="96"/>
    </row>
    <row r="328" spans="2:17">
      <c r="B328" s="112"/>
      <c r="C328" s="112"/>
      <c r="D328" s="112"/>
      <c r="E328" s="112"/>
      <c r="F328" s="112"/>
      <c r="J328" s="112"/>
      <c r="K328" s="112"/>
      <c r="L328" s="112"/>
      <c r="M328" s="112"/>
      <c r="N328" s="112"/>
      <c r="P328" s="96"/>
      <c r="Q328" s="96"/>
    </row>
    <row r="329" spans="2:17">
      <c r="B329" s="112"/>
      <c r="C329" s="112"/>
      <c r="D329" s="112"/>
      <c r="E329" s="112"/>
      <c r="F329" s="112"/>
      <c r="J329" s="112"/>
      <c r="K329" s="112"/>
      <c r="L329" s="112"/>
      <c r="M329" s="112"/>
      <c r="N329" s="112"/>
      <c r="P329" s="96"/>
      <c r="Q329" s="96"/>
    </row>
    <row r="330" spans="2:17">
      <c r="B330" s="112"/>
      <c r="C330" s="112"/>
      <c r="D330" s="112"/>
      <c r="E330" s="112"/>
      <c r="F330" s="112"/>
      <c r="J330" s="112"/>
      <c r="K330" s="112"/>
      <c r="L330" s="112"/>
      <c r="M330" s="112"/>
      <c r="N330" s="112"/>
      <c r="P330" s="96"/>
      <c r="Q330" s="96"/>
    </row>
    <row r="331" spans="2:17">
      <c r="B331" s="112"/>
      <c r="C331" s="112"/>
      <c r="D331" s="112"/>
      <c r="E331" s="112"/>
      <c r="F331" s="112"/>
      <c r="J331" s="112"/>
      <c r="K331" s="112"/>
      <c r="L331" s="112"/>
      <c r="M331" s="112"/>
      <c r="N331" s="112"/>
      <c r="P331" s="96"/>
      <c r="Q331" s="96"/>
    </row>
    <row r="332" spans="2:17">
      <c r="B332" s="112"/>
      <c r="C332" s="112"/>
      <c r="D332" s="112"/>
      <c r="E332" s="112"/>
      <c r="F332" s="112"/>
      <c r="J332" s="112"/>
      <c r="K332" s="112"/>
      <c r="L332" s="112"/>
      <c r="M332" s="112"/>
      <c r="N332" s="112"/>
      <c r="P332" s="96"/>
      <c r="Q332" s="96"/>
    </row>
    <row r="333" spans="2:17">
      <c r="B333" s="112"/>
      <c r="C333" s="112"/>
      <c r="D333" s="112"/>
      <c r="E333" s="112"/>
      <c r="F333" s="112"/>
      <c r="J333" s="112"/>
      <c r="K333" s="112"/>
      <c r="L333" s="112"/>
      <c r="M333" s="112"/>
      <c r="N333" s="112"/>
      <c r="P333" s="96"/>
      <c r="Q333" s="96"/>
    </row>
    <row r="334" spans="2:17">
      <c r="B334" s="112"/>
      <c r="C334" s="112"/>
      <c r="D334" s="112"/>
      <c r="E334" s="112"/>
      <c r="F334" s="112"/>
      <c r="J334" s="112"/>
      <c r="K334" s="112"/>
      <c r="L334" s="112"/>
      <c r="M334" s="112"/>
      <c r="N334" s="112"/>
      <c r="P334" s="96"/>
      <c r="Q334" s="96"/>
    </row>
    <row r="335" spans="2:17">
      <c r="B335" s="112"/>
      <c r="C335" s="112"/>
      <c r="D335" s="112"/>
      <c r="E335" s="112"/>
      <c r="F335" s="112"/>
      <c r="J335" s="112"/>
      <c r="K335" s="112"/>
      <c r="L335" s="112"/>
      <c r="M335" s="112"/>
      <c r="N335" s="112"/>
      <c r="P335" s="96"/>
      <c r="Q335" s="96"/>
    </row>
    <row r="336" spans="2:17">
      <c r="B336" s="112"/>
      <c r="C336" s="112"/>
      <c r="D336" s="112"/>
      <c r="E336" s="112"/>
      <c r="F336" s="112"/>
      <c r="J336" s="112"/>
      <c r="K336" s="112"/>
      <c r="L336" s="112"/>
      <c r="M336" s="112"/>
      <c r="N336" s="112"/>
      <c r="P336" s="96"/>
      <c r="Q336" s="96"/>
    </row>
    <row r="337" spans="2:17">
      <c r="B337" s="112"/>
      <c r="C337" s="112"/>
      <c r="D337" s="112"/>
      <c r="E337" s="112"/>
      <c r="F337" s="112"/>
      <c r="J337" s="112"/>
      <c r="K337" s="112"/>
      <c r="L337" s="112"/>
      <c r="M337" s="112"/>
      <c r="N337" s="112"/>
      <c r="P337" s="96"/>
      <c r="Q337" s="96"/>
    </row>
    <row r="338" spans="2:17">
      <c r="B338" s="112"/>
      <c r="C338" s="112"/>
      <c r="D338" s="112"/>
      <c r="E338" s="112"/>
      <c r="F338" s="112"/>
      <c r="J338" s="112"/>
      <c r="K338" s="112"/>
      <c r="L338" s="112"/>
      <c r="M338" s="112"/>
      <c r="N338" s="112"/>
      <c r="P338" s="96"/>
      <c r="Q338" s="96"/>
    </row>
    <row r="339" spans="2:17">
      <c r="B339" s="112"/>
      <c r="C339" s="112"/>
      <c r="D339" s="112"/>
      <c r="E339" s="112"/>
      <c r="F339" s="112"/>
      <c r="J339" s="112"/>
      <c r="K339" s="112"/>
      <c r="L339" s="112"/>
      <c r="M339" s="112"/>
      <c r="N339" s="112"/>
      <c r="P339" s="96"/>
      <c r="Q339" s="96"/>
    </row>
    <row r="340" spans="2:17">
      <c r="B340" s="112"/>
      <c r="C340" s="112"/>
      <c r="D340" s="112"/>
      <c r="E340" s="112"/>
      <c r="F340" s="112"/>
      <c r="J340" s="112"/>
      <c r="K340" s="112"/>
      <c r="L340" s="112"/>
      <c r="M340" s="112"/>
      <c r="N340" s="112"/>
      <c r="P340" s="96"/>
      <c r="Q340" s="96"/>
    </row>
    <row r="341" spans="2:17">
      <c r="B341" s="112"/>
      <c r="C341" s="112"/>
      <c r="D341" s="112"/>
      <c r="E341" s="112"/>
      <c r="F341" s="112"/>
      <c r="J341" s="112"/>
      <c r="K341" s="112"/>
      <c r="L341" s="112"/>
      <c r="M341" s="112"/>
      <c r="N341" s="112"/>
      <c r="P341" s="96"/>
      <c r="Q341" s="96"/>
    </row>
    <row r="342" spans="2:17">
      <c r="B342" s="112"/>
      <c r="C342" s="112"/>
      <c r="D342" s="112"/>
      <c r="E342" s="112"/>
      <c r="F342" s="112"/>
      <c r="J342" s="112"/>
      <c r="K342" s="112"/>
      <c r="L342" s="112"/>
      <c r="M342" s="112"/>
      <c r="N342" s="112"/>
      <c r="P342" s="96"/>
      <c r="Q342" s="96"/>
    </row>
    <row r="343" spans="2:17">
      <c r="B343" s="112"/>
      <c r="C343" s="112"/>
      <c r="D343" s="112"/>
      <c r="E343" s="112"/>
      <c r="F343" s="112"/>
      <c r="J343" s="112"/>
      <c r="K343" s="112"/>
      <c r="L343" s="112"/>
      <c r="M343" s="112"/>
      <c r="N343" s="112"/>
      <c r="P343" s="96"/>
      <c r="Q343" s="96"/>
    </row>
    <row r="344" spans="2:17">
      <c r="B344" s="112"/>
      <c r="C344" s="112"/>
      <c r="D344" s="112"/>
      <c r="E344" s="112"/>
      <c r="F344" s="112"/>
      <c r="J344" s="112"/>
      <c r="K344" s="112"/>
      <c r="L344" s="112"/>
      <c r="M344" s="112"/>
      <c r="N344" s="112"/>
      <c r="P344" s="96"/>
      <c r="Q344" s="96"/>
    </row>
    <row r="345" spans="2:17">
      <c r="B345" s="112"/>
      <c r="C345" s="112"/>
      <c r="D345" s="112"/>
      <c r="E345" s="112"/>
      <c r="F345" s="112"/>
      <c r="J345" s="112"/>
      <c r="K345" s="112"/>
      <c r="L345" s="112"/>
      <c r="M345" s="112"/>
      <c r="N345" s="112"/>
      <c r="P345" s="96"/>
      <c r="Q345" s="96"/>
    </row>
    <row r="346" spans="2:17">
      <c r="B346" s="112"/>
      <c r="C346" s="112"/>
      <c r="D346" s="112"/>
      <c r="E346" s="112"/>
      <c r="F346" s="112"/>
      <c r="J346" s="112"/>
      <c r="K346" s="112"/>
      <c r="L346" s="112"/>
      <c r="M346" s="112"/>
      <c r="N346" s="112"/>
      <c r="P346" s="96"/>
      <c r="Q346" s="96"/>
    </row>
    <row r="347" spans="2:17">
      <c r="B347" s="112"/>
      <c r="C347" s="112"/>
      <c r="D347" s="112"/>
      <c r="E347" s="112"/>
      <c r="F347" s="112"/>
      <c r="J347" s="112"/>
      <c r="K347" s="112"/>
      <c r="L347" s="112"/>
      <c r="M347" s="112"/>
      <c r="N347" s="112"/>
      <c r="P347" s="96"/>
      <c r="Q347" s="96"/>
    </row>
    <row r="348" spans="2:17">
      <c r="B348" s="112"/>
      <c r="C348" s="112"/>
      <c r="D348" s="112"/>
      <c r="E348" s="112"/>
      <c r="F348" s="112"/>
      <c r="J348" s="112"/>
      <c r="K348" s="112"/>
      <c r="L348" s="112"/>
      <c r="M348" s="112"/>
      <c r="N348" s="112"/>
      <c r="P348" s="96"/>
      <c r="Q348" s="96"/>
    </row>
    <row r="349" spans="2:17">
      <c r="B349" s="112"/>
      <c r="C349" s="112"/>
      <c r="D349" s="112"/>
      <c r="E349" s="112"/>
      <c r="F349" s="112"/>
      <c r="J349" s="112"/>
      <c r="K349" s="112"/>
      <c r="L349" s="112"/>
      <c r="M349" s="112"/>
      <c r="N349" s="112"/>
      <c r="P349" s="96"/>
      <c r="Q349" s="96"/>
    </row>
    <row r="350" spans="2:17">
      <c r="B350" s="112"/>
      <c r="C350" s="112"/>
      <c r="D350" s="112"/>
      <c r="E350" s="112"/>
      <c r="F350" s="112"/>
      <c r="J350" s="112"/>
      <c r="K350" s="112"/>
      <c r="L350" s="112"/>
      <c r="M350" s="112"/>
      <c r="N350" s="112"/>
      <c r="P350" s="96"/>
      <c r="Q350" s="96"/>
    </row>
    <row r="351" spans="2:17">
      <c r="B351" s="112"/>
      <c r="C351" s="112"/>
      <c r="D351" s="112"/>
      <c r="E351" s="112"/>
      <c r="F351" s="112"/>
      <c r="J351" s="112"/>
      <c r="K351" s="112"/>
      <c r="L351" s="112"/>
      <c r="M351" s="112"/>
      <c r="N351" s="112"/>
      <c r="P351" s="96"/>
      <c r="Q351" s="96"/>
    </row>
    <row r="352" spans="2:17">
      <c r="B352" s="112"/>
      <c r="C352" s="112"/>
      <c r="D352" s="112"/>
      <c r="E352" s="112"/>
      <c r="F352" s="112"/>
      <c r="J352" s="112"/>
      <c r="K352" s="112"/>
      <c r="L352" s="112"/>
      <c r="M352" s="112"/>
      <c r="N352" s="112"/>
      <c r="P352" s="96"/>
      <c r="Q352" s="96"/>
    </row>
    <row r="353" spans="2:17">
      <c r="B353" s="112"/>
      <c r="C353" s="112"/>
      <c r="D353" s="112"/>
      <c r="E353" s="112"/>
      <c r="F353" s="112"/>
      <c r="J353" s="112"/>
      <c r="K353" s="112"/>
      <c r="L353" s="112"/>
      <c r="M353" s="112"/>
      <c r="N353" s="112"/>
      <c r="P353" s="96"/>
      <c r="Q353" s="96"/>
    </row>
    <row r="354" spans="2:17">
      <c r="B354" s="112"/>
      <c r="C354" s="112"/>
      <c r="D354" s="112"/>
      <c r="E354" s="112"/>
      <c r="F354" s="112"/>
      <c r="J354" s="112"/>
      <c r="K354" s="112"/>
      <c r="L354" s="112"/>
      <c r="M354" s="112"/>
      <c r="N354" s="112"/>
      <c r="P354" s="96"/>
      <c r="Q354" s="96"/>
    </row>
    <row r="355" spans="2:17">
      <c r="B355" s="112"/>
      <c r="C355" s="112"/>
      <c r="D355" s="112"/>
      <c r="E355" s="112"/>
      <c r="F355" s="112"/>
      <c r="J355" s="112"/>
      <c r="K355" s="112"/>
      <c r="L355" s="112"/>
      <c r="M355" s="112"/>
      <c r="N355" s="112"/>
      <c r="P355" s="96"/>
      <c r="Q355" s="96"/>
    </row>
    <row r="356" spans="2:17">
      <c r="B356" s="112"/>
      <c r="C356" s="112"/>
      <c r="D356" s="112"/>
      <c r="E356" s="112"/>
      <c r="F356" s="112"/>
      <c r="J356" s="112"/>
      <c r="K356" s="112"/>
      <c r="L356" s="112"/>
      <c r="M356" s="112"/>
      <c r="N356" s="112"/>
      <c r="P356" s="96"/>
      <c r="Q356" s="96"/>
    </row>
    <row r="357" spans="2:17">
      <c r="B357" s="112"/>
      <c r="C357" s="112"/>
      <c r="D357" s="112"/>
      <c r="E357" s="112"/>
      <c r="F357" s="112"/>
      <c r="J357" s="112"/>
      <c r="K357" s="112"/>
      <c r="L357" s="112"/>
      <c r="M357" s="112"/>
      <c r="N357" s="112"/>
      <c r="P357" s="96"/>
      <c r="Q357" s="96"/>
    </row>
    <row r="358" spans="2:17">
      <c r="B358" s="112"/>
      <c r="C358" s="112"/>
      <c r="D358" s="112"/>
      <c r="E358" s="112"/>
      <c r="F358" s="112"/>
      <c r="J358" s="112"/>
      <c r="K358" s="112"/>
      <c r="L358" s="112"/>
      <c r="M358" s="112"/>
      <c r="N358" s="112"/>
      <c r="P358" s="96"/>
      <c r="Q358" s="96"/>
    </row>
    <row r="359" spans="2:17">
      <c r="B359" s="112"/>
      <c r="C359" s="112"/>
      <c r="D359" s="112"/>
      <c r="E359" s="112"/>
      <c r="F359" s="112"/>
      <c r="J359" s="112"/>
      <c r="K359" s="112"/>
      <c r="L359" s="112"/>
      <c r="M359" s="112"/>
      <c r="N359" s="112"/>
      <c r="P359" s="96"/>
      <c r="Q359" s="96"/>
    </row>
    <row r="360" spans="2:17">
      <c r="B360" s="112"/>
      <c r="C360" s="112"/>
      <c r="D360" s="112"/>
      <c r="E360" s="112"/>
      <c r="F360" s="112"/>
      <c r="J360" s="112"/>
      <c r="K360" s="112"/>
      <c r="L360" s="112"/>
      <c r="M360" s="112"/>
      <c r="N360" s="112"/>
      <c r="P360" s="96"/>
      <c r="Q360" s="96"/>
    </row>
    <row r="361" spans="2:17">
      <c r="B361" s="112"/>
      <c r="C361" s="112"/>
      <c r="D361" s="112"/>
      <c r="E361" s="112"/>
      <c r="F361" s="112"/>
      <c r="J361" s="112"/>
      <c r="K361" s="112"/>
      <c r="L361" s="112"/>
      <c r="M361" s="112"/>
      <c r="N361" s="112"/>
      <c r="P361" s="96"/>
      <c r="Q361" s="96"/>
    </row>
    <row r="362" spans="2:17">
      <c r="B362" s="112"/>
      <c r="C362" s="112"/>
      <c r="D362" s="112"/>
      <c r="E362" s="112"/>
      <c r="F362" s="112"/>
      <c r="J362" s="112"/>
      <c r="K362" s="112"/>
      <c r="L362" s="112"/>
      <c r="M362" s="112"/>
      <c r="N362" s="112"/>
      <c r="P362" s="96"/>
      <c r="Q362" s="96"/>
    </row>
    <row r="363" spans="2:17">
      <c r="B363" s="112"/>
      <c r="C363" s="112"/>
      <c r="D363" s="112"/>
      <c r="E363" s="112"/>
      <c r="F363" s="112"/>
      <c r="J363" s="112"/>
      <c r="K363" s="112"/>
      <c r="L363" s="112"/>
      <c r="M363" s="112"/>
      <c r="N363" s="112"/>
      <c r="P363" s="96"/>
      <c r="Q363" s="96"/>
    </row>
    <row r="364" spans="2:17">
      <c r="B364" s="112"/>
      <c r="C364" s="112"/>
      <c r="D364" s="112"/>
      <c r="E364" s="112"/>
      <c r="F364" s="112"/>
      <c r="J364" s="112"/>
      <c r="K364" s="112"/>
      <c r="L364" s="112"/>
      <c r="M364" s="112"/>
      <c r="N364" s="112"/>
      <c r="P364" s="96"/>
      <c r="Q364" s="96"/>
    </row>
    <row r="365" spans="2:17">
      <c r="B365" s="112"/>
      <c r="C365" s="112"/>
      <c r="D365" s="112"/>
      <c r="E365" s="112"/>
      <c r="F365" s="112"/>
      <c r="J365" s="112"/>
      <c r="K365" s="112"/>
      <c r="L365" s="112"/>
      <c r="M365" s="112"/>
      <c r="N365" s="112"/>
      <c r="P365" s="96"/>
      <c r="Q365" s="96"/>
    </row>
    <row r="366" spans="2:17">
      <c r="B366" s="112"/>
      <c r="C366" s="112"/>
      <c r="D366" s="112"/>
      <c r="E366" s="112"/>
      <c r="F366" s="112"/>
      <c r="J366" s="112"/>
      <c r="K366" s="112"/>
      <c r="L366" s="112"/>
      <c r="M366" s="112"/>
      <c r="N366" s="112"/>
      <c r="P366" s="96"/>
      <c r="Q366" s="96"/>
    </row>
    <row r="367" spans="2:17">
      <c r="B367" s="112"/>
      <c r="C367" s="112"/>
      <c r="D367" s="112"/>
      <c r="E367" s="112"/>
      <c r="F367" s="112"/>
      <c r="J367" s="112"/>
      <c r="K367" s="112"/>
      <c r="L367" s="112"/>
      <c r="M367" s="112"/>
      <c r="N367" s="112"/>
      <c r="P367" s="96"/>
      <c r="Q367" s="96"/>
    </row>
    <row r="368" spans="2:17">
      <c r="B368" s="112"/>
      <c r="C368" s="112"/>
      <c r="D368" s="112"/>
      <c r="E368" s="112"/>
      <c r="F368" s="112"/>
      <c r="J368" s="112"/>
      <c r="K368" s="112"/>
      <c r="L368" s="112"/>
      <c r="M368" s="112"/>
      <c r="N368" s="112"/>
      <c r="P368" s="112"/>
      <c r="Q368" s="112"/>
    </row>
    <row r="369" spans="2:17">
      <c r="B369" s="112"/>
      <c r="C369" s="112"/>
      <c r="D369" s="112"/>
      <c r="E369" s="112"/>
      <c r="F369" s="112"/>
      <c r="J369" s="112"/>
      <c r="K369" s="112"/>
      <c r="L369" s="112"/>
      <c r="M369" s="112"/>
      <c r="N369" s="112"/>
      <c r="P369" s="112"/>
      <c r="Q369" s="112"/>
    </row>
    <row r="370" spans="2:17">
      <c r="B370" s="112"/>
      <c r="C370" s="112"/>
      <c r="D370" s="112"/>
      <c r="E370" s="112"/>
      <c r="F370" s="112"/>
      <c r="J370" s="112"/>
      <c r="K370" s="112"/>
      <c r="L370" s="112"/>
      <c r="M370" s="112"/>
      <c r="N370" s="112"/>
      <c r="P370" s="112"/>
      <c r="Q370" s="112"/>
    </row>
    <row r="371" spans="2:17">
      <c r="B371" s="112"/>
      <c r="C371" s="112"/>
      <c r="D371" s="112"/>
      <c r="E371" s="112"/>
      <c r="F371" s="112"/>
      <c r="J371" s="112"/>
      <c r="K371" s="112"/>
      <c r="L371" s="112"/>
      <c r="M371" s="112"/>
      <c r="N371" s="112"/>
      <c r="P371" s="112"/>
      <c r="Q371" s="112"/>
    </row>
    <row r="372" spans="2:17">
      <c r="B372" s="112"/>
      <c r="C372" s="112"/>
      <c r="D372" s="112"/>
      <c r="E372" s="112"/>
      <c r="F372" s="112"/>
      <c r="J372" s="112"/>
      <c r="K372" s="112"/>
      <c r="L372" s="112"/>
      <c r="M372" s="112"/>
      <c r="N372" s="112"/>
      <c r="P372" s="112"/>
      <c r="Q372" s="112"/>
    </row>
    <row r="373" spans="2:17">
      <c r="B373" s="112"/>
      <c r="C373" s="112"/>
      <c r="D373" s="112"/>
      <c r="E373" s="112"/>
      <c r="F373" s="112"/>
      <c r="J373" s="112"/>
      <c r="K373" s="112"/>
      <c r="L373" s="112"/>
      <c r="M373" s="112"/>
      <c r="N373" s="112"/>
      <c r="P373" s="112"/>
      <c r="Q373" s="112"/>
    </row>
    <row r="374" spans="2:17">
      <c r="B374" s="112"/>
      <c r="C374" s="112"/>
      <c r="D374" s="112"/>
      <c r="E374" s="112"/>
      <c r="F374" s="112"/>
      <c r="J374" s="112"/>
      <c r="K374" s="112"/>
      <c r="L374" s="112"/>
      <c r="M374" s="112"/>
      <c r="N374" s="112"/>
      <c r="P374" s="112"/>
      <c r="Q374" s="112"/>
    </row>
    <row r="375" spans="2:17">
      <c r="B375" s="112"/>
      <c r="C375" s="112"/>
      <c r="D375" s="112"/>
      <c r="E375" s="112"/>
      <c r="F375" s="112"/>
      <c r="J375" s="112"/>
      <c r="K375" s="112"/>
      <c r="L375" s="112"/>
      <c r="M375" s="112"/>
      <c r="N375" s="112"/>
      <c r="P375" s="112"/>
      <c r="Q375" s="112"/>
    </row>
    <row r="376" spans="2:17">
      <c r="B376" s="112"/>
      <c r="C376" s="112"/>
      <c r="D376" s="112"/>
      <c r="E376" s="112"/>
      <c r="F376" s="112"/>
      <c r="J376" s="112"/>
      <c r="K376" s="112"/>
      <c r="L376" s="112"/>
      <c r="M376" s="112"/>
      <c r="N376" s="112"/>
      <c r="P376" s="112"/>
      <c r="Q376" s="112"/>
    </row>
    <row r="377" spans="2:17">
      <c r="B377" s="112"/>
      <c r="C377" s="112"/>
      <c r="D377" s="112"/>
      <c r="E377" s="112"/>
      <c r="F377" s="112"/>
      <c r="J377" s="112"/>
      <c r="K377" s="112"/>
      <c r="L377" s="112"/>
      <c r="M377" s="112"/>
      <c r="N377" s="112"/>
      <c r="P377" s="112"/>
      <c r="Q377" s="112"/>
    </row>
    <row r="378" spans="2:17">
      <c r="B378" s="112"/>
      <c r="C378" s="112"/>
      <c r="D378" s="112"/>
      <c r="E378" s="112"/>
      <c r="F378" s="112"/>
      <c r="J378" s="112"/>
      <c r="K378" s="112"/>
      <c r="L378" s="112"/>
      <c r="M378" s="112"/>
      <c r="N378" s="112"/>
      <c r="P378" s="112"/>
      <c r="Q378" s="112"/>
    </row>
    <row r="379" spans="2:17">
      <c r="B379" s="112"/>
      <c r="C379" s="112"/>
      <c r="D379" s="112"/>
      <c r="E379" s="112"/>
      <c r="F379" s="112"/>
      <c r="J379" s="112"/>
      <c r="K379" s="112"/>
      <c r="L379" s="112"/>
      <c r="M379" s="112"/>
      <c r="N379" s="112"/>
      <c r="P379" s="112"/>
      <c r="Q379" s="112"/>
    </row>
    <row r="380" spans="2:17">
      <c r="B380" s="112"/>
      <c r="C380" s="112"/>
      <c r="D380" s="112"/>
      <c r="E380" s="112"/>
      <c r="F380" s="112"/>
      <c r="J380" s="112"/>
      <c r="K380" s="112"/>
      <c r="L380" s="112"/>
      <c r="M380" s="112"/>
      <c r="N380" s="112"/>
      <c r="P380" s="112"/>
      <c r="Q380" s="112"/>
    </row>
    <row r="381" spans="2:17">
      <c r="B381" s="112"/>
      <c r="C381" s="112"/>
      <c r="D381" s="112"/>
      <c r="E381" s="112"/>
      <c r="F381" s="112"/>
      <c r="J381" s="112"/>
      <c r="K381" s="112"/>
      <c r="L381" s="112"/>
      <c r="M381" s="112"/>
      <c r="N381" s="112"/>
      <c r="P381" s="112"/>
      <c r="Q381" s="112"/>
    </row>
    <row r="382" spans="2:17">
      <c r="B382" s="112"/>
      <c r="C382" s="112"/>
      <c r="D382" s="112"/>
      <c r="E382" s="112"/>
      <c r="F382" s="112"/>
      <c r="J382" s="112"/>
      <c r="K382" s="112"/>
      <c r="L382" s="112"/>
      <c r="M382" s="112"/>
      <c r="N382" s="112"/>
      <c r="P382" s="112"/>
      <c r="Q382" s="112"/>
    </row>
    <row r="383" spans="2:17">
      <c r="B383" s="112"/>
      <c r="C383" s="112"/>
      <c r="D383" s="112"/>
      <c r="E383" s="112"/>
      <c r="F383" s="112"/>
      <c r="J383" s="112"/>
      <c r="K383" s="112"/>
      <c r="L383" s="112"/>
      <c r="M383" s="112"/>
      <c r="N383" s="112"/>
      <c r="P383" s="112"/>
      <c r="Q383" s="112"/>
    </row>
    <row r="384" spans="2:17">
      <c r="B384" s="112"/>
      <c r="C384" s="112"/>
      <c r="D384" s="112"/>
      <c r="E384" s="112"/>
      <c r="F384" s="112"/>
      <c r="J384" s="112"/>
      <c r="K384" s="112"/>
      <c r="L384" s="112"/>
      <c r="M384" s="112"/>
      <c r="N384" s="112"/>
      <c r="P384" s="112"/>
      <c r="Q384" s="112"/>
    </row>
    <row r="385" spans="2:17">
      <c r="B385" s="112"/>
      <c r="C385" s="112"/>
      <c r="D385" s="112"/>
      <c r="E385" s="112"/>
      <c r="F385" s="112"/>
      <c r="J385" s="112"/>
      <c r="K385" s="112"/>
      <c r="L385" s="112"/>
      <c r="M385" s="112"/>
      <c r="N385" s="112"/>
      <c r="P385" s="112"/>
      <c r="Q385" s="112"/>
    </row>
    <row r="386" spans="2:17">
      <c r="B386" s="112"/>
      <c r="C386" s="112"/>
      <c r="D386" s="112"/>
      <c r="E386" s="112"/>
      <c r="F386" s="112"/>
      <c r="J386" s="112"/>
      <c r="K386" s="112"/>
      <c r="L386" s="112"/>
      <c r="M386" s="112"/>
      <c r="N386" s="112"/>
      <c r="P386" s="112"/>
      <c r="Q386" s="112"/>
    </row>
    <row r="387" spans="2:17">
      <c r="B387" s="112"/>
      <c r="C387" s="112"/>
      <c r="D387" s="112"/>
      <c r="E387" s="112"/>
      <c r="F387" s="112"/>
      <c r="J387" s="112"/>
      <c r="K387" s="112"/>
      <c r="L387" s="112"/>
      <c r="M387" s="112"/>
      <c r="N387" s="112"/>
      <c r="P387" s="112"/>
      <c r="Q387" s="112"/>
    </row>
    <row r="388" spans="2:17">
      <c r="B388" s="112"/>
      <c r="C388" s="112"/>
      <c r="D388" s="112"/>
      <c r="E388" s="112"/>
      <c r="F388" s="112"/>
      <c r="J388" s="112"/>
      <c r="K388" s="112"/>
      <c r="L388" s="112"/>
      <c r="M388" s="112"/>
      <c r="N388" s="112"/>
      <c r="P388" s="112"/>
      <c r="Q388" s="112"/>
    </row>
    <row r="389" spans="2:17">
      <c r="B389" s="112"/>
      <c r="C389" s="112"/>
      <c r="D389" s="112"/>
      <c r="E389" s="112"/>
      <c r="F389" s="112"/>
      <c r="J389" s="112"/>
      <c r="K389" s="112"/>
      <c r="L389" s="112"/>
      <c r="M389" s="112"/>
      <c r="N389" s="112"/>
      <c r="P389" s="112"/>
      <c r="Q389" s="112"/>
    </row>
    <row r="390" spans="2:17">
      <c r="B390" s="112"/>
      <c r="C390" s="112"/>
      <c r="D390" s="112"/>
      <c r="E390" s="112"/>
      <c r="F390" s="112"/>
      <c r="J390" s="112"/>
      <c r="K390" s="112"/>
      <c r="L390" s="112"/>
      <c r="M390" s="112"/>
      <c r="N390" s="112"/>
      <c r="P390" s="112"/>
      <c r="Q390" s="112"/>
    </row>
    <row r="391" spans="2:17">
      <c r="B391" s="112"/>
      <c r="C391" s="112"/>
      <c r="D391" s="112"/>
      <c r="E391" s="112"/>
      <c r="F391" s="112"/>
      <c r="J391" s="112"/>
      <c r="K391" s="112"/>
      <c r="L391" s="112"/>
      <c r="M391" s="112"/>
      <c r="N391" s="112"/>
      <c r="P391" s="112"/>
      <c r="Q391" s="112"/>
    </row>
    <row r="392" spans="2:17">
      <c r="B392" s="112"/>
      <c r="C392" s="112"/>
      <c r="D392" s="112"/>
      <c r="E392" s="112"/>
      <c r="F392" s="112"/>
      <c r="J392" s="112"/>
      <c r="K392" s="112"/>
      <c r="L392" s="112"/>
      <c r="M392" s="112"/>
      <c r="N392" s="112"/>
      <c r="P392" s="112"/>
      <c r="Q392" s="112"/>
    </row>
    <row r="393" spans="2:17">
      <c r="B393" s="112"/>
      <c r="C393" s="112"/>
      <c r="D393" s="112"/>
      <c r="E393" s="112"/>
      <c r="F393" s="112"/>
      <c r="J393" s="112"/>
      <c r="K393" s="112"/>
      <c r="L393" s="112"/>
      <c r="M393" s="112"/>
      <c r="N393" s="112"/>
      <c r="P393" s="112"/>
      <c r="Q393" s="112"/>
    </row>
    <row r="394" spans="2:17">
      <c r="B394" s="112"/>
      <c r="C394" s="112"/>
      <c r="D394" s="112"/>
      <c r="E394" s="112"/>
      <c r="F394" s="112"/>
      <c r="J394" s="112"/>
      <c r="K394" s="112"/>
      <c r="L394" s="112"/>
      <c r="M394" s="112"/>
      <c r="N394" s="112"/>
      <c r="P394" s="112"/>
      <c r="Q394" s="112"/>
    </row>
    <row r="395" spans="2:17">
      <c r="B395" s="112"/>
      <c r="C395" s="112"/>
      <c r="D395" s="112"/>
      <c r="E395" s="112"/>
      <c r="F395" s="112"/>
      <c r="J395" s="112"/>
      <c r="K395" s="112"/>
      <c r="L395" s="112"/>
      <c r="M395" s="112"/>
      <c r="N395" s="112"/>
      <c r="P395" s="112"/>
      <c r="Q395" s="112"/>
    </row>
    <row r="396" spans="2:17">
      <c r="B396" s="112"/>
      <c r="C396" s="112"/>
      <c r="D396" s="112"/>
      <c r="E396" s="112"/>
      <c r="F396" s="112"/>
      <c r="J396" s="112"/>
      <c r="K396" s="112"/>
      <c r="L396" s="112"/>
      <c r="M396" s="112"/>
      <c r="N396" s="112"/>
      <c r="P396" s="112"/>
      <c r="Q396" s="112"/>
    </row>
    <row r="397" spans="2:17">
      <c r="B397" s="112"/>
      <c r="C397" s="112"/>
      <c r="D397" s="112"/>
      <c r="E397" s="112"/>
      <c r="F397" s="112"/>
      <c r="J397" s="112"/>
      <c r="K397" s="112"/>
      <c r="L397" s="112"/>
      <c r="M397" s="112"/>
      <c r="N397" s="112"/>
      <c r="P397" s="112"/>
      <c r="Q397" s="112"/>
    </row>
    <row r="398" spans="2:17">
      <c r="B398" s="112"/>
      <c r="C398" s="112"/>
      <c r="D398" s="112"/>
      <c r="E398" s="112"/>
      <c r="F398" s="112"/>
      <c r="J398" s="112"/>
      <c r="K398" s="112"/>
      <c r="L398" s="112"/>
      <c r="M398" s="112"/>
      <c r="N398" s="112"/>
      <c r="P398" s="112"/>
      <c r="Q398" s="112"/>
    </row>
    <row r="399" spans="2:17">
      <c r="B399" s="112"/>
      <c r="C399" s="112"/>
      <c r="D399" s="112"/>
      <c r="E399" s="112"/>
      <c r="F399" s="112"/>
      <c r="J399" s="112"/>
      <c r="K399" s="112"/>
      <c r="L399" s="112"/>
      <c r="M399" s="112"/>
      <c r="N399" s="112"/>
      <c r="P399" s="112"/>
      <c r="Q399" s="112"/>
    </row>
    <row r="400" spans="2:17">
      <c r="B400" s="112"/>
      <c r="C400" s="112"/>
      <c r="D400" s="112"/>
      <c r="E400" s="112"/>
      <c r="F400" s="112"/>
      <c r="J400" s="112"/>
      <c r="K400" s="112"/>
      <c r="L400" s="112"/>
      <c r="M400" s="112"/>
      <c r="N400" s="112"/>
      <c r="P400" s="112"/>
      <c r="Q400" s="112"/>
    </row>
    <row r="401" spans="2:17">
      <c r="B401" s="112"/>
      <c r="C401" s="112"/>
      <c r="D401" s="112"/>
      <c r="E401" s="112"/>
      <c r="F401" s="112"/>
      <c r="J401" s="112"/>
      <c r="K401" s="112"/>
      <c r="L401" s="112"/>
      <c r="M401" s="112"/>
      <c r="N401" s="112"/>
      <c r="P401" s="112"/>
      <c r="Q401" s="112"/>
    </row>
    <row r="402" spans="2:17">
      <c r="B402" s="112"/>
      <c r="C402" s="112"/>
      <c r="D402" s="112"/>
      <c r="E402" s="112"/>
      <c r="F402" s="112"/>
      <c r="J402" s="112"/>
      <c r="K402" s="112"/>
      <c r="L402" s="112"/>
      <c r="M402" s="112"/>
      <c r="N402" s="112"/>
      <c r="P402" s="112"/>
      <c r="Q402" s="112"/>
    </row>
    <row r="403" spans="2:17">
      <c r="B403" s="112"/>
      <c r="C403" s="112"/>
      <c r="D403" s="112"/>
      <c r="E403" s="112"/>
      <c r="F403" s="112"/>
      <c r="J403" s="112"/>
      <c r="K403" s="112"/>
      <c r="L403" s="112"/>
      <c r="M403" s="112"/>
      <c r="N403" s="112"/>
      <c r="P403" s="112"/>
      <c r="Q403" s="112"/>
    </row>
    <row r="404" spans="2:17">
      <c r="B404" s="112"/>
      <c r="C404" s="112"/>
      <c r="D404" s="112"/>
      <c r="E404" s="112"/>
      <c r="F404" s="112"/>
      <c r="J404" s="112"/>
      <c r="K404" s="112"/>
      <c r="L404" s="112"/>
      <c r="M404" s="112"/>
      <c r="N404" s="112"/>
      <c r="P404" s="112"/>
      <c r="Q404" s="112"/>
    </row>
    <row r="405" spans="2:17">
      <c r="B405" s="112"/>
      <c r="C405" s="112"/>
      <c r="D405" s="112"/>
      <c r="E405" s="112"/>
      <c r="F405" s="112"/>
      <c r="J405" s="112"/>
      <c r="K405" s="112"/>
      <c r="L405" s="112"/>
      <c r="M405" s="112"/>
      <c r="N405" s="112"/>
      <c r="P405" s="112"/>
      <c r="Q405" s="112"/>
    </row>
    <row r="406" spans="2:17">
      <c r="B406" s="112"/>
      <c r="C406" s="112"/>
      <c r="D406" s="112"/>
      <c r="E406" s="112"/>
      <c r="F406" s="112"/>
      <c r="J406" s="112"/>
      <c r="K406" s="112"/>
      <c r="L406" s="112"/>
      <c r="M406" s="112"/>
      <c r="N406" s="112"/>
      <c r="P406" s="112"/>
      <c r="Q406" s="112"/>
    </row>
    <row r="407" spans="2:17">
      <c r="B407" s="112"/>
      <c r="C407" s="112"/>
      <c r="D407" s="112"/>
      <c r="E407" s="112"/>
      <c r="F407" s="112"/>
      <c r="J407" s="112"/>
      <c r="K407" s="112"/>
      <c r="L407" s="112"/>
      <c r="M407" s="112"/>
      <c r="N407" s="112"/>
      <c r="P407" s="112"/>
      <c r="Q407" s="112"/>
    </row>
    <row r="408" spans="2:17">
      <c r="B408" s="112"/>
      <c r="C408" s="112"/>
      <c r="D408" s="112"/>
      <c r="E408" s="112"/>
      <c r="F408" s="112"/>
      <c r="J408" s="112"/>
      <c r="K408" s="112"/>
      <c r="L408" s="112"/>
      <c r="M408" s="112"/>
      <c r="N408" s="112"/>
      <c r="P408" s="112"/>
      <c r="Q408" s="112"/>
    </row>
    <row r="409" spans="2:17">
      <c r="B409" s="112"/>
      <c r="C409" s="112"/>
      <c r="D409" s="112"/>
      <c r="E409" s="112"/>
      <c r="F409" s="112"/>
      <c r="J409" s="112"/>
      <c r="K409" s="112"/>
      <c r="L409" s="112"/>
      <c r="M409" s="112"/>
      <c r="N409" s="112"/>
      <c r="P409" s="112"/>
      <c r="Q409" s="112"/>
    </row>
    <row r="410" spans="2:17">
      <c r="B410" s="112"/>
      <c r="C410" s="112"/>
      <c r="D410" s="112"/>
      <c r="E410" s="112"/>
      <c r="F410" s="112"/>
      <c r="J410" s="112"/>
      <c r="K410" s="112"/>
      <c r="L410" s="112"/>
      <c r="M410" s="112"/>
      <c r="N410" s="112"/>
      <c r="P410" s="112"/>
      <c r="Q410" s="112"/>
    </row>
    <row r="411" spans="2:17">
      <c r="B411" s="112"/>
      <c r="C411" s="112"/>
      <c r="D411" s="112"/>
      <c r="E411" s="112"/>
      <c r="F411" s="112"/>
      <c r="J411" s="112"/>
      <c r="K411" s="112"/>
      <c r="L411" s="112"/>
      <c r="M411" s="112"/>
      <c r="N411" s="112"/>
      <c r="P411" s="112"/>
      <c r="Q411" s="112"/>
    </row>
    <row r="412" spans="2:17">
      <c r="B412" s="112"/>
      <c r="C412" s="112"/>
      <c r="D412" s="112"/>
      <c r="E412" s="112"/>
      <c r="F412" s="112"/>
      <c r="J412" s="112"/>
      <c r="K412" s="112"/>
      <c r="L412" s="112"/>
      <c r="M412" s="112"/>
      <c r="N412" s="112"/>
      <c r="P412" s="112"/>
      <c r="Q412" s="112"/>
    </row>
    <row r="413" spans="2:17">
      <c r="B413" s="112"/>
      <c r="C413" s="112"/>
      <c r="D413" s="112"/>
      <c r="E413" s="112"/>
      <c r="F413" s="112"/>
      <c r="J413" s="112"/>
      <c r="K413" s="112"/>
      <c r="L413" s="112"/>
      <c r="M413" s="112"/>
      <c r="N413" s="112"/>
      <c r="P413" s="112"/>
      <c r="Q413" s="112"/>
    </row>
    <row r="414" spans="2:17">
      <c r="B414" s="112"/>
      <c r="C414" s="112"/>
      <c r="D414" s="112"/>
      <c r="E414" s="112"/>
      <c r="F414" s="112"/>
      <c r="J414" s="112"/>
      <c r="K414" s="112"/>
      <c r="L414" s="112"/>
      <c r="M414" s="112"/>
      <c r="N414" s="112"/>
      <c r="P414" s="112"/>
      <c r="Q414" s="112"/>
    </row>
    <row r="415" spans="2:17">
      <c r="B415" s="112"/>
      <c r="C415" s="112"/>
      <c r="D415" s="112"/>
      <c r="E415" s="112"/>
      <c r="F415" s="112"/>
      <c r="J415" s="112"/>
      <c r="K415" s="112"/>
      <c r="L415" s="112"/>
      <c r="M415" s="112"/>
      <c r="N415" s="112"/>
      <c r="P415" s="112"/>
      <c r="Q415" s="112"/>
    </row>
    <row r="416" spans="2:17">
      <c r="B416" s="112"/>
      <c r="C416" s="112"/>
      <c r="D416" s="112"/>
      <c r="E416" s="112"/>
      <c r="F416" s="112"/>
      <c r="J416" s="112"/>
      <c r="K416" s="112"/>
      <c r="L416" s="112"/>
      <c r="M416" s="112"/>
      <c r="N416" s="112"/>
      <c r="P416" s="112"/>
      <c r="Q416" s="112"/>
    </row>
    <row r="417" spans="2:17">
      <c r="B417" s="112"/>
      <c r="C417" s="112"/>
      <c r="D417" s="112"/>
      <c r="E417" s="112"/>
      <c r="F417" s="112"/>
      <c r="J417" s="112"/>
      <c r="K417" s="112"/>
      <c r="L417" s="112"/>
      <c r="M417" s="112"/>
      <c r="N417" s="112"/>
      <c r="P417" s="112"/>
      <c r="Q417" s="112"/>
    </row>
    <row r="418" spans="2:17">
      <c r="B418" s="112"/>
      <c r="C418" s="112"/>
      <c r="D418" s="112"/>
      <c r="E418" s="112"/>
      <c r="F418" s="112"/>
      <c r="J418" s="112"/>
      <c r="K418" s="112"/>
      <c r="L418" s="112"/>
      <c r="M418" s="112"/>
      <c r="N418" s="112"/>
      <c r="P418" s="112"/>
      <c r="Q418" s="112"/>
    </row>
    <row r="419" spans="2:17">
      <c r="B419" s="112"/>
      <c r="C419" s="112"/>
      <c r="D419" s="112"/>
      <c r="E419" s="112"/>
      <c r="F419" s="112"/>
      <c r="J419" s="112"/>
      <c r="K419" s="112"/>
      <c r="L419" s="112"/>
      <c r="M419" s="112"/>
      <c r="N419" s="112"/>
      <c r="P419" s="112"/>
      <c r="Q419" s="112"/>
    </row>
    <row r="420" spans="2:17">
      <c r="B420" s="112"/>
      <c r="C420" s="112"/>
      <c r="D420" s="112"/>
      <c r="E420" s="112"/>
      <c r="F420" s="112"/>
      <c r="J420" s="112"/>
      <c r="K420" s="112"/>
      <c r="L420" s="112"/>
      <c r="M420" s="112"/>
      <c r="N420" s="112"/>
      <c r="P420" s="112"/>
      <c r="Q420" s="112"/>
    </row>
    <row r="421" spans="2:17">
      <c r="B421" s="112"/>
      <c r="C421" s="112"/>
      <c r="D421" s="112"/>
      <c r="E421" s="112"/>
      <c r="F421" s="112"/>
      <c r="J421" s="112"/>
      <c r="K421" s="112"/>
      <c r="L421" s="112"/>
      <c r="M421" s="112"/>
      <c r="N421" s="112"/>
      <c r="P421" s="112"/>
      <c r="Q421" s="112"/>
    </row>
    <row r="422" spans="2:17">
      <c r="B422" s="112"/>
      <c r="C422" s="112"/>
      <c r="D422" s="112"/>
      <c r="E422" s="112"/>
      <c r="F422" s="112"/>
      <c r="J422" s="112"/>
      <c r="K422" s="112"/>
      <c r="L422" s="112"/>
      <c r="M422" s="112"/>
      <c r="N422" s="112"/>
      <c r="P422" s="112"/>
      <c r="Q422" s="112"/>
    </row>
    <row r="423" spans="2:17">
      <c r="B423" s="112"/>
      <c r="C423" s="112"/>
      <c r="D423" s="112"/>
      <c r="E423" s="112"/>
      <c r="F423" s="112"/>
      <c r="J423" s="112"/>
      <c r="K423" s="112"/>
      <c r="L423" s="112"/>
      <c r="M423" s="112"/>
      <c r="N423" s="112"/>
      <c r="P423" s="112"/>
      <c r="Q423" s="112"/>
    </row>
    <row r="424" spans="2:17">
      <c r="B424" s="112"/>
      <c r="C424" s="112"/>
      <c r="D424" s="112"/>
      <c r="E424" s="112"/>
      <c r="F424" s="112"/>
      <c r="J424" s="112"/>
      <c r="K424" s="112"/>
      <c r="L424" s="112"/>
      <c r="M424" s="112"/>
      <c r="N424" s="112"/>
      <c r="P424" s="112"/>
      <c r="Q424" s="112"/>
    </row>
    <row r="425" spans="2:17">
      <c r="B425" s="112"/>
      <c r="C425" s="112"/>
      <c r="D425" s="112"/>
      <c r="E425" s="112"/>
      <c r="F425" s="112"/>
      <c r="J425" s="112"/>
      <c r="K425" s="112"/>
      <c r="L425" s="112"/>
      <c r="M425" s="112"/>
      <c r="N425" s="112"/>
      <c r="P425" s="112"/>
      <c r="Q425" s="112"/>
    </row>
    <row r="426" spans="2:17">
      <c r="B426" s="112"/>
      <c r="C426" s="112"/>
      <c r="D426" s="112"/>
      <c r="E426" s="112"/>
      <c r="F426" s="112"/>
      <c r="J426" s="112"/>
      <c r="K426" s="112"/>
      <c r="L426" s="112"/>
      <c r="M426" s="112"/>
      <c r="N426" s="112"/>
      <c r="P426" s="112"/>
      <c r="Q426" s="112"/>
    </row>
    <row r="427" spans="2:17">
      <c r="B427" s="112"/>
      <c r="C427" s="112"/>
      <c r="D427" s="112"/>
      <c r="E427" s="112"/>
      <c r="F427" s="112"/>
      <c r="J427" s="112"/>
      <c r="K427" s="112"/>
      <c r="L427" s="112"/>
      <c r="M427" s="112"/>
      <c r="N427" s="112"/>
      <c r="P427" s="112"/>
      <c r="Q427" s="112"/>
    </row>
    <row r="428" spans="2:17">
      <c r="B428" s="112"/>
      <c r="C428" s="112"/>
      <c r="D428" s="112"/>
      <c r="E428" s="112"/>
      <c r="F428" s="112"/>
      <c r="J428" s="112"/>
      <c r="K428" s="112"/>
      <c r="L428" s="112"/>
      <c r="M428" s="112"/>
      <c r="N428" s="112"/>
      <c r="P428" s="112"/>
      <c r="Q428" s="112"/>
    </row>
    <row r="429" spans="2:17">
      <c r="B429" s="112"/>
      <c r="C429" s="112"/>
      <c r="D429" s="112"/>
      <c r="E429" s="112"/>
      <c r="F429" s="112"/>
      <c r="J429" s="112"/>
      <c r="K429" s="112"/>
      <c r="L429" s="112"/>
      <c r="M429" s="112"/>
      <c r="N429" s="112"/>
      <c r="P429" s="112"/>
      <c r="Q429" s="112"/>
    </row>
    <row r="430" spans="2:17">
      <c r="B430" s="112"/>
      <c r="C430" s="112"/>
      <c r="D430" s="112"/>
      <c r="E430" s="112"/>
      <c r="F430" s="112"/>
      <c r="J430" s="112"/>
      <c r="K430" s="112"/>
      <c r="L430" s="112"/>
      <c r="M430" s="112"/>
      <c r="N430" s="112"/>
      <c r="P430" s="112"/>
      <c r="Q430" s="112"/>
    </row>
    <row r="431" spans="2:17">
      <c r="B431" s="112"/>
      <c r="C431" s="112"/>
      <c r="D431" s="112"/>
      <c r="E431" s="112"/>
      <c r="F431" s="112"/>
      <c r="J431" s="112"/>
      <c r="K431" s="112"/>
      <c r="L431" s="112"/>
      <c r="M431" s="112"/>
      <c r="N431" s="112"/>
      <c r="P431" s="112"/>
      <c r="Q431" s="112"/>
    </row>
    <row r="432" spans="2:17">
      <c r="B432" s="112"/>
      <c r="C432" s="112"/>
      <c r="D432" s="112"/>
      <c r="E432" s="112"/>
      <c r="F432" s="112"/>
      <c r="J432" s="112"/>
      <c r="K432" s="112"/>
      <c r="L432" s="112"/>
      <c r="M432" s="112"/>
      <c r="N432" s="112"/>
      <c r="P432" s="112"/>
      <c r="Q432" s="112"/>
    </row>
    <row r="433" spans="2:17">
      <c r="B433" s="112"/>
      <c r="C433" s="112"/>
      <c r="D433" s="112"/>
      <c r="E433" s="112"/>
      <c r="F433" s="112"/>
      <c r="J433" s="112"/>
      <c r="K433" s="112"/>
      <c r="L433" s="112"/>
      <c r="M433" s="112"/>
      <c r="N433" s="112"/>
      <c r="P433" s="112"/>
      <c r="Q433" s="112"/>
    </row>
    <row r="434" spans="2:17">
      <c r="B434" s="112"/>
      <c r="C434" s="112"/>
      <c r="D434" s="112"/>
      <c r="E434" s="112"/>
      <c r="F434" s="112"/>
      <c r="J434" s="112"/>
      <c r="K434" s="112"/>
      <c r="L434" s="112"/>
      <c r="M434" s="112"/>
      <c r="N434" s="112"/>
      <c r="P434" s="112"/>
      <c r="Q434" s="112"/>
    </row>
    <row r="435" spans="2:17">
      <c r="B435" s="112"/>
      <c r="C435" s="112"/>
      <c r="D435" s="112"/>
      <c r="E435" s="112"/>
      <c r="F435" s="112"/>
      <c r="J435" s="112"/>
      <c r="K435" s="112"/>
      <c r="L435" s="112"/>
      <c r="M435" s="112"/>
      <c r="N435" s="112"/>
      <c r="P435" s="112"/>
      <c r="Q435" s="112"/>
    </row>
    <row r="436" spans="2:17">
      <c r="B436" s="112"/>
      <c r="C436" s="112"/>
      <c r="D436" s="112"/>
      <c r="E436" s="112"/>
      <c r="F436" s="112"/>
      <c r="J436" s="112"/>
      <c r="K436" s="112"/>
      <c r="L436" s="112"/>
      <c r="M436" s="112"/>
      <c r="N436" s="112"/>
      <c r="P436" s="112"/>
      <c r="Q436" s="112"/>
    </row>
    <row r="437" spans="2:17">
      <c r="B437" s="112"/>
      <c r="C437" s="112"/>
      <c r="D437" s="112"/>
      <c r="E437" s="112"/>
      <c r="F437" s="112"/>
      <c r="J437" s="112"/>
      <c r="K437" s="112"/>
      <c r="L437" s="112"/>
      <c r="M437" s="112"/>
      <c r="N437" s="112"/>
      <c r="P437" s="112"/>
      <c r="Q437" s="112"/>
    </row>
    <row r="438" spans="2:17">
      <c r="B438" s="112"/>
      <c r="C438" s="112"/>
      <c r="D438" s="112"/>
      <c r="E438" s="112"/>
      <c r="F438" s="112"/>
      <c r="J438" s="112"/>
      <c r="K438" s="112"/>
      <c r="L438" s="112"/>
      <c r="M438" s="112"/>
      <c r="N438" s="112"/>
      <c r="P438" s="112"/>
      <c r="Q438" s="112"/>
    </row>
    <row r="439" spans="2:17">
      <c r="B439" s="112"/>
      <c r="C439" s="112"/>
      <c r="D439" s="112"/>
      <c r="E439" s="112"/>
      <c r="F439" s="112"/>
      <c r="J439" s="112"/>
      <c r="K439" s="112"/>
      <c r="L439" s="112"/>
      <c r="M439" s="112"/>
      <c r="N439" s="112"/>
      <c r="P439" s="112"/>
      <c r="Q439" s="112"/>
    </row>
    <row r="440" spans="2:17">
      <c r="B440" s="112"/>
      <c r="C440" s="112"/>
      <c r="D440" s="112"/>
      <c r="E440" s="112"/>
      <c r="F440" s="112"/>
      <c r="J440" s="112"/>
      <c r="K440" s="112"/>
      <c r="L440" s="112"/>
      <c r="M440" s="112"/>
      <c r="N440" s="112"/>
      <c r="P440" s="112"/>
      <c r="Q440" s="112"/>
    </row>
    <row r="441" spans="2:17">
      <c r="B441" s="112"/>
      <c r="C441" s="112"/>
      <c r="D441" s="112"/>
      <c r="E441" s="112"/>
      <c r="F441" s="112"/>
      <c r="J441" s="112"/>
      <c r="K441" s="112"/>
      <c r="L441" s="112"/>
      <c r="M441" s="112"/>
      <c r="N441" s="112"/>
      <c r="P441" s="112"/>
      <c r="Q441" s="112"/>
    </row>
    <row r="442" spans="2:17">
      <c r="B442" s="112"/>
      <c r="C442" s="112"/>
      <c r="D442" s="112"/>
      <c r="E442" s="112"/>
      <c r="F442" s="112"/>
      <c r="J442" s="112"/>
      <c r="K442" s="112"/>
      <c r="L442" s="112"/>
      <c r="M442" s="112"/>
      <c r="N442" s="112"/>
      <c r="P442" s="112"/>
      <c r="Q442" s="112"/>
    </row>
    <row r="443" spans="2:17">
      <c r="B443" s="112"/>
      <c r="C443" s="112"/>
      <c r="D443" s="112"/>
      <c r="E443" s="112"/>
      <c r="F443" s="112"/>
      <c r="J443" s="112"/>
      <c r="K443" s="112"/>
      <c r="L443" s="112"/>
      <c r="M443" s="112"/>
      <c r="N443" s="112"/>
      <c r="P443" s="112"/>
      <c r="Q443" s="112"/>
    </row>
    <row r="444" spans="2:17">
      <c r="B444" s="112"/>
      <c r="C444" s="112"/>
      <c r="D444" s="112"/>
      <c r="E444" s="112"/>
      <c r="F444" s="112"/>
      <c r="J444" s="112"/>
      <c r="K444" s="112"/>
      <c r="L444" s="112"/>
      <c r="M444" s="112"/>
      <c r="N444" s="112"/>
      <c r="P444" s="112"/>
      <c r="Q444" s="112"/>
    </row>
    <row r="445" spans="2:17">
      <c r="B445" s="112"/>
      <c r="C445" s="112"/>
      <c r="D445" s="112"/>
      <c r="E445" s="112"/>
      <c r="F445" s="112"/>
      <c r="J445" s="112"/>
      <c r="K445" s="112"/>
      <c r="L445" s="112"/>
      <c r="M445" s="112"/>
      <c r="N445" s="112"/>
      <c r="P445" s="112"/>
      <c r="Q445" s="112"/>
    </row>
    <row r="446" spans="2:17">
      <c r="B446" s="112"/>
      <c r="C446" s="112"/>
      <c r="D446" s="112"/>
      <c r="E446" s="112"/>
      <c r="F446" s="112"/>
      <c r="J446" s="112"/>
      <c r="K446" s="112"/>
      <c r="L446" s="112"/>
      <c r="M446" s="112"/>
      <c r="N446" s="112"/>
    </row>
    <row r="447" spans="2:17">
      <c r="B447" s="112"/>
      <c r="C447" s="112"/>
      <c r="D447" s="112"/>
      <c r="E447" s="112"/>
      <c r="F447" s="112"/>
      <c r="J447" s="112"/>
      <c r="K447" s="112"/>
      <c r="L447" s="112"/>
      <c r="M447" s="112"/>
      <c r="N447" s="112"/>
    </row>
    <row r="448" spans="2:17">
      <c r="B448" s="112"/>
      <c r="C448" s="112"/>
      <c r="D448" s="112"/>
      <c r="E448" s="112"/>
      <c r="F448" s="112"/>
      <c r="J448" s="112"/>
      <c r="K448" s="112"/>
      <c r="L448" s="112"/>
      <c r="M448" s="112"/>
      <c r="N448" s="112"/>
    </row>
    <row r="449" spans="2:14">
      <c r="B449" s="112"/>
      <c r="C449" s="112"/>
      <c r="D449" s="112"/>
      <c r="E449" s="112"/>
      <c r="F449" s="112"/>
      <c r="J449" s="112"/>
      <c r="K449" s="112"/>
      <c r="L449" s="112"/>
      <c r="M449" s="112"/>
      <c r="N449" s="112"/>
    </row>
    <row r="450" spans="2:14">
      <c r="B450" s="112"/>
      <c r="C450" s="112"/>
      <c r="D450" s="112"/>
      <c r="E450" s="112"/>
      <c r="F450" s="112"/>
      <c r="J450" s="112"/>
      <c r="K450" s="112"/>
      <c r="L450" s="112"/>
      <c r="M450" s="112"/>
      <c r="N450" s="112"/>
    </row>
    <row r="451" spans="2:14">
      <c r="B451" s="112"/>
      <c r="C451" s="112"/>
      <c r="D451" s="112"/>
      <c r="E451" s="112"/>
      <c r="F451" s="112"/>
      <c r="J451" s="112"/>
      <c r="K451" s="112"/>
      <c r="L451" s="112"/>
      <c r="M451" s="112"/>
      <c r="N451" s="112"/>
    </row>
    <row r="452" spans="2:14">
      <c r="B452" s="112"/>
      <c r="C452" s="112"/>
      <c r="D452" s="112"/>
      <c r="E452" s="112"/>
      <c r="F452" s="112"/>
      <c r="J452" s="112"/>
      <c r="K452" s="112"/>
      <c r="L452" s="112"/>
      <c r="M452" s="112"/>
      <c r="N452" s="112"/>
    </row>
    <row r="453" spans="2:14">
      <c r="B453" s="112"/>
      <c r="C453" s="112"/>
      <c r="D453" s="112"/>
      <c r="E453" s="112"/>
      <c r="F453" s="112"/>
      <c r="J453" s="112"/>
      <c r="K453" s="112"/>
      <c r="L453" s="112"/>
      <c r="M453" s="112"/>
      <c r="N453" s="112"/>
    </row>
    <row r="454" spans="2:14">
      <c r="B454" s="112"/>
      <c r="C454" s="112"/>
      <c r="D454" s="112"/>
      <c r="E454" s="112"/>
      <c r="F454" s="112"/>
      <c r="J454" s="112"/>
      <c r="K454" s="112"/>
      <c r="L454" s="112"/>
      <c r="M454" s="112"/>
      <c r="N454" s="112"/>
    </row>
    <row r="455" spans="2:14">
      <c r="B455" s="112"/>
      <c r="C455" s="112"/>
      <c r="D455" s="112"/>
      <c r="E455" s="112"/>
      <c r="F455" s="112"/>
      <c r="J455" s="112"/>
      <c r="K455" s="112"/>
      <c r="L455" s="112"/>
      <c r="M455" s="112"/>
      <c r="N455" s="112"/>
    </row>
    <row r="456" spans="2:14">
      <c r="B456" s="112"/>
      <c r="C456" s="112"/>
      <c r="D456" s="112"/>
      <c r="E456" s="112"/>
      <c r="F456" s="112"/>
      <c r="J456" s="112"/>
      <c r="K456" s="112"/>
      <c r="L456" s="112"/>
      <c r="M456" s="112"/>
      <c r="N456" s="112"/>
    </row>
    <row r="457" spans="2:14">
      <c r="B457" s="112"/>
      <c r="C457" s="112"/>
      <c r="D457" s="112"/>
      <c r="E457" s="112"/>
      <c r="F457" s="112"/>
      <c r="J457" s="112"/>
      <c r="K457" s="112"/>
      <c r="L457" s="112"/>
      <c r="M457" s="112"/>
      <c r="N457" s="112"/>
    </row>
    <row r="458" spans="2:14">
      <c r="B458" s="112"/>
      <c r="C458" s="112"/>
      <c r="D458" s="112"/>
      <c r="E458" s="112"/>
      <c r="F458" s="112"/>
      <c r="J458" s="112"/>
      <c r="K458" s="112"/>
      <c r="L458" s="112"/>
      <c r="M458" s="112"/>
      <c r="N458" s="112"/>
    </row>
    <row r="459" spans="2:14">
      <c r="B459" s="112"/>
      <c r="C459" s="112"/>
      <c r="D459" s="112"/>
      <c r="E459" s="112"/>
      <c r="F459" s="112"/>
      <c r="J459" s="112"/>
      <c r="K459" s="112"/>
      <c r="L459" s="112"/>
      <c r="M459" s="112"/>
      <c r="N459" s="112"/>
    </row>
    <row r="460" spans="2:14">
      <c r="B460" s="112"/>
      <c r="C460" s="112"/>
      <c r="D460" s="112"/>
      <c r="E460" s="112"/>
      <c r="F460" s="112"/>
      <c r="J460" s="112"/>
      <c r="K460" s="112"/>
      <c r="L460" s="112"/>
      <c r="M460" s="112"/>
      <c r="N460" s="112"/>
    </row>
    <row r="461" spans="2:14">
      <c r="B461" s="112"/>
      <c r="C461" s="112"/>
      <c r="D461" s="112"/>
      <c r="E461" s="112"/>
      <c r="F461" s="112"/>
      <c r="J461" s="112"/>
      <c r="K461" s="112"/>
      <c r="L461" s="112"/>
      <c r="M461" s="112"/>
      <c r="N461" s="112"/>
    </row>
    <row r="462" spans="2:14">
      <c r="B462" s="112"/>
      <c r="C462" s="112"/>
      <c r="D462" s="112"/>
      <c r="E462" s="112"/>
      <c r="F462" s="112"/>
      <c r="J462" s="112"/>
      <c r="K462" s="112"/>
      <c r="L462" s="112"/>
      <c r="M462" s="112"/>
      <c r="N462" s="112"/>
    </row>
    <row r="463" spans="2:14">
      <c r="B463" s="112"/>
      <c r="C463" s="112"/>
      <c r="D463" s="112"/>
      <c r="E463" s="112"/>
      <c r="F463" s="112"/>
      <c r="J463" s="112"/>
      <c r="K463" s="112"/>
      <c r="L463" s="112"/>
      <c r="M463" s="112"/>
      <c r="N463" s="112"/>
    </row>
    <row r="464" spans="2:14">
      <c r="B464" s="112"/>
      <c r="C464" s="112"/>
      <c r="D464" s="112"/>
      <c r="E464" s="112"/>
      <c r="F464" s="112"/>
      <c r="J464" s="112"/>
      <c r="K464" s="112"/>
      <c r="L464" s="112"/>
      <c r="M464" s="112"/>
      <c r="N464" s="112"/>
    </row>
    <row r="465" spans="2:14">
      <c r="B465" s="112"/>
      <c r="C465" s="112"/>
      <c r="D465" s="112"/>
      <c r="E465" s="112"/>
      <c r="F465" s="112"/>
      <c r="J465" s="112"/>
      <c r="K465" s="112"/>
      <c r="L465" s="112"/>
      <c r="M465" s="112"/>
      <c r="N465" s="112"/>
    </row>
    <row r="466" spans="2:14">
      <c r="B466" s="112"/>
      <c r="C466" s="112"/>
      <c r="D466" s="112"/>
      <c r="E466" s="112"/>
      <c r="F466" s="112"/>
      <c r="J466" s="112"/>
      <c r="K466" s="112"/>
      <c r="L466" s="112"/>
      <c r="M466" s="112"/>
      <c r="N466" s="112"/>
    </row>
    <row r="467" spans="2:14">
      <c r="B467" s="112"/>
      <c r="C467" s="112"/>
      <c r="D467" s="112"/>
      <c r="E467" s="112"/>
      <c r="F467" s="112"/>
      <c r="J467" s="112"/>
      <c r="K467" s="112"/>
      <c r="L467" s="112"/>
      <c r="M467" s="112"/>
      <c r="N467" s="112"/>
    </row>
    <row r="468" spans="2:14">
      <c r="B468" s="112"/>
      <c r="C468" s="112"/>
      <c r="D468" s="112"/>
      <c r="E468" s="112"/>
      <c r="F468" s="112"/>
      <c r="J468" s="112"/>
      <c r="K468" s="112"/>
      <c r="L468" s="112"/>
      <c r="M468" s="112"/>
      <c r="N468" s="112"/>
    </row>
    <row r="469" spans="2:14">
      <c r="B469" s="112"/>
      <c r="C469" s="112"/>
      <c r="D469" s="112"/>
      <c r="E469" s="112"/>
      <c r="F469" s="112"/>
      <c r="J469" s="112"/>
      <c r="K469" s="112"/>
      <c r="L469" s="112"/>
      <c r="M469" s="112"/>
      <c r="N469" s="112"/>
    </row>
    <row r="470" spans="2:14">
      <c r="B470" s="112"/>
      <c r="C470" s="112"/>
      <c r="D470" s="112"/>
      <c r="E470" s="112"/>
      <c r="F470" s="112"/>
      <c r="J470" s="112"/>
      <c r="K470" s="112"/>
      <c r="L470" s="112"/>
      <c r="M470" s="112"/>
      <c r="N470" s="112"/>
    </row>
    <row r="471" spans="2:14">
      <c r="B471" s="112"/>
      <c r="C471" s="112"/>
      <c r="D471" s="112"/>
      <c r="E471" s="112"/>
      <c r="F471" s="112"/>
      <c r="J471" s="112"/>
      <c r="K471" s="112"/>
      <c r="L471" s="112"/>
      <c r="M471" s="112"/>
      <c r="N471" s="112"/>
    </row>
    <row r="472" spans="2:14">
      <c r="B472" s="112"/>
      <c r="C472" s="112"/>
      <c r="D472" s="112"/>
      <c r="E472" s="112"/>
      <c r="F472" s="112"/>
      <c r="J472" s="112"/>
      <c r="K472" s="112"/>
      <c r="L472" s="112"/>
      <c r="M472" s="112"/>
      <c r="N472" s="112"/>
    </row>
    <row r="473" spans="2:14">
      <c r="B473" s="112"/>
      <c r="C473" s="112"/>
      <c r="D473" s="112"/>
      <c r="E473" s="112"/>
      <c r="F473" s="112"/>
      <c r="J473" s="112"/>
      <c r="K473" s="112"/>
      <c r="L473" s="112"/>
      <c r="M473" s="112"/>
      <c r="N473" s="112"/>
    </row>
    <row r="474" spans="2:14">
      <c r="B474" s="112"/>
      <c r="C474" s="112"/>
      <c r="D474" s="112"/>
      <c r="E474" s="112"/>
      <c r="F474" s="112"/>
      <c r="J474" s="112"/>
      <c r="K474" s="112"/>
      <c r="L474" s="112"/>
      <c r="M474" s="112"/>
      <c r="N474" s="112"/>
    </row>
    <row r="475" spans="2:14">
      <c r="B475" s="112"/>
      <c r="C475" s="112"/>
      <c r="D475" s="112"/>
      <c r="E475" s="112"/>
      <c r="F475" s="112"/>
      <c r="J475" s="112"/>
      <c r="K475" s="112"/>
      <c r="L475" s="112"/>
      <c r="M475" s="112"/>
      <c r="N475" s="112"/>
    </row>
    <row r="476" spans="2:14">
      <c r="B476" s="112"/>
      <c r="C476" s="112"/>
      <c r="D476" s="112"/>
      <c r="E476" s="112"/>
      <c r="F476" s="112"/>
      <c r="J476" s="112"/>
      <c r="K476" s="112"/>
      <c r="L476" s="112"/>
      <c r="M476" s="112"/>
      <c r="N476" s="112"/>
    </row>
    <row r="477" spans="2:14">
      <c r="B477" s="112"/>
      <c r="C477" s="112"/>
      <c r="D477" s="112"/>
      <c r="E477" s="112"/>
      <c r="F477" s="112"/>
      <c r="J477" s="112"/>
      <c r="K477" s="112"/>
      <c r="L477" s="112"/>
      <c r="M477" s="112"/>
      <c r="N477" s="112"/>
    </row>
    <row r="478" spans="2:14">
      <c r="B478" s="112"/>
      <c r="C478" s="112"/>
      <c r="D478" s="112"/>
      <c r="E478" s="112"/>
      <c r="F478" s="112"/>
      <c r="J478" s="112"/>
      <c r="K478" s="112"/>
      <c r="L478" s="112"/>
      <c r="M478" s="112"/>
      <c r="N478" s="112"/>
    </row>
    <row r="479" spans="2:14">
      <c r="B479" s="112"/>
      <c r="C479" s="112"/>
      <c r="D479" s="112"/>
      <c r="E479" s="112"/>
      <c r="F479" s="112"/>
      <c r="J479" s="112"/>
      <c r="K479" s="112"/>
      <c r="L479" s="112"/>
      <c r="M479" s="112"/>
      <c r="N479" s="112"/>
    </row>
    <row r="480" spans="2:14">
      <c r="B480" s="112"/>
      <c r="C480" s="112"/>
      <c r="D480" s="112"/>
      <c r="E480" s="112"/>
      <c r="F480" s="112"/>
      <c r="J480" s="112"/>
      <c r="K480" s="112"/>
      <c r="L480" s="112"/>
      <c r="M480" s="112"/>
      <c r="N480" s="112"/>
    </row>
    <row r="481" spans="2:14">
      <c r="B481" s="112"/>
      <c r="C481" s="112"/>
      <c r="D481" s="112"/>
      <c r="E481" s="112"/>
      <c r="F481" s="112"/>
      <c r="J481" s="112"/>
      <c r="K481" s="112"/>
      <c r="L481" s="112"/>
      <c r="M481" s="112"/>
      <c r="N481" s="112"/>
    </row>
    <row r="482" spans="2:14">
      <c r="B482" s="112"/>
      <c r="C482" s="112"/>
      <c r="D482" s="112"/>
      <c r="E482" s="112"/>
      <c r="F482" s="112"/>
      <c r="J482" s="112"/>
      <c r="K482" s="112"/>
      <c r="L482" s="112"/>
      <c r="M482" s="112"/>
      <c r="N482" s="112"/>
    </row>
    <row r="483" spans="2:14">
      <c r="B483" s="112"/>
      <c r="C483" s="112"/>
      <c r="D483" s="112"/>
      <c r="E483" s="112"/>
      <c r="F483" s="112"/>
      <c r="J483" s="112"/>
      <c r="K483" s="112"/>
      <c r="L483" s="112"/>
      <c r="M483" s="112"/>
      <c r="N483" s="112"/>
    </row>
    <row r="484" spans="2:14">
      <c r="B484" s="112"/>
      <c r="C484" s="112"/>
      <c r="D484" s="112"/>
      <c r="E484" s="112"/>
      <c r="F484" s="112"/>
      <c r="J484" s="112"/>
      <c r="K484" s="112"/>
      <c r="L484" s="112"/>
      <c r="M484" s="112"/>
      <c r="N484" s="112"/>
    </row>
    <row r="485" spans="2:14">
      <c r="B485" s="112"/>
      <c r="C485" s="112"/>
      <c r="D485" s="112"/>
      <c r="E485" s="112"/>
      <c r="F485" s="112"/>
      <c r="J485" s="112"/>
      <c r="K485" s="112"/>
      <c r="L485" s="112"/>
      <c r="M485" s="112"/>
      <c r="N485" s="112"/>
    </row>
    <row r="486" spans="2:14">
      <c r="B486" s="112"/>
      <c r="C486" s="112"/>
      <c r="D486" s="112"/>
      <c r="E486" s="112"/>
      <c r="F486" s="112"/>
      <c r="J486" s="112"/>
      <c r="K486" s="112"/>
      <c r="L486" s="112"/>
      <c r="M486" s="112"/>
      <c r="N486" s="112"/>
    </row>
    <row r="487" spans="2:14">
      <c r="B487" s="112"/>
      <c r="C487" s="112"/>
      <c r="D487" s="112"/>
      <c r="E487" s="112"/>
      <c r="F487" s="112"/>
      <c r="J487" s="112"/>
      <c r="K487" s="112"/>
      <c r="L487" s="112"/>
      <c r="M487" s="112"/>
      <c r="N487" s="112"/>
    </row>
    <row r="488" spans="2:14">
      <c r="B488" s="112"/>
      <c r="C488" s="112"/>
      <c r="D488" s="112"/>
      <c r="E488" s="112"/>
      <c r="F488" s="112"/>
      <c r="J488" s="112"/>
      <c r="K488" s="112"/>
      <c r="L488" s="112"/>
      <c r="M488" s="112"/>
      <c r="N488" s="112"/>
    </row>
    <row r="489" spans="2:14">
      <c r="B489" s="112"/>
      <c r="C489" s="112"/>
      <c r="D489" s="112"/>
      <c r="E489" s="112"/>
      <c r="F489" s="112"/>
      <c r="J489" s="112"/>
      <c r="K489" s="112"/>
      <c r="L489" s="112"/>
      <c r="M489" s="112"/>
      <c r="N489" s="112"/>
    </row>
    <row r="490" spans="2:14">
      <c r="B490" s="112"/>
      <c r="C490" s="112"/>
      <c r="D490" s="112"/>
      <c r="E490" s="112"/>
      <c r="F490" s="112"/>
      <c r="J490" s="112"/>
      <c r="K490" s="112"/>
      <c r="L490" s="112"/>
      <c r="M490" s="112"/>
      <c r="N490" s="112"/>
    </row>
    <row r="491" spans="2:14">
      <c r="B491" s="112"/>
      <c r="C491" s="112"/>
      <c r="D491" s="112"/>
      <c r="E491" s="112"/>
      <c r="F491" s="112"/>
      <c r="J491" s="112"/>
      <c r="K491" s="112"/>
      <c r="L491" s="112"/>
      <c r="M491" s="112"/>
      <c r="N491" s="112"/>
    </row>
    <row r="492" spans="2:14">
      <c r="B492" s="112"/>
      <c r="C492" s="112"/>
      <c r="D492" s="112"/>
      <c r="E492" s="112"/>
      <c r="F492" s="112"/>
      <c r="J492" s="112"/>
      <c r="K492" s="112"/>
      <c r="L492" s="112"/>
      <c r="M492" s="112"/>
      <c r="N492" s="112"/>
    </row>
    <row r="493" spans="2:14">
      <c r="B493" s="112"/>
      <c r="C493" s="112"/>
      <c r="D493" s="112"/>
      <c r="E493" s="112"/>
      <c r="F493" s="112"/>
      <c r="J493" s="112"/>
      <c r="K493" s="112"/>
      <c r="L493" s="112"/>
      <c r="M493" s="112"/>
      <c r="N493" s="112"/>
    </row>
    <row r="494" spans="2:14">
      <c r="B494" s="112"/>
      <c r="C494" s="112"/>
      <c r="D494" s="112"/>
      <c r="E494" s="112"/>
      <c r="F494" s="112"/>
      <c r="J494" s="112"/>
      <c r="K494" s="112"/>
      <c r="L494" s="112"/>
      <c r="M494" s="112"/>
      <c r="N494" s="112"/>
    </row>
    <row r="495" spans="2:14">
      <c r="B495" s="112"/>
      <c r="C495" s="112"/>
      <c r="D495" s="112"/>
      <c r="E495" s="112"/>
      <c r="F495" s="112"/>
      <c r="J495" s="112"/>
      <c r="K495" s="112"/>
      <c r="L495" s="112"/>
      <c r="M495" s="112"/>
      <c r="N495" s="112"/>
    </row>
    <row r="496" spans="2:14">
      <c r="B496" s="112"/>
      <c r="C496" s="112"/>
      <c r="D496" s="112"/>
      <c r="E496" s="112"/>
      <c r="F496" s="112"/>
      <c r="J496" s="112"/>
      <c r="K496" s="112"/>
      <c r="L496" s="112"/>
      <c r="M496" s="112"/>
      <c r="N496" s="112"/>
    </row>
    <row r="497" spans="2:14">
      <c r="B497" s="112"/>
      <c r="C497" s="112"/>
      <c r="D497" s="112"/>
      <c r="E497" s="112"/>
      <c r="F497" s="112"/>
      <c r="J497" s="112"/>
      <c r="K497" s="112"/>
      <c r="L497" s="112"/>
      <c r="M497" s="112"/>
      <c r="N497" s="112"/>
    </row>
    <row r="498" spans="2:14">
      <c r="B498" s="112"/>
      <c r="C498" s="112"/>
      <c r="D498" s="112"/>
      <c r="E498" s="112"/>
      <c r="F498" s="112"/>
      <c r="J498" s="112"/>
      <c r="K498" s="112"/>
      <c r="L498" s="112"/>
      <c r="M498" s="112"/>
      <c r="N498" s="112"/>
    </row>
    <row r="499" spans="2:14">
      <c r="B499" s="112"/>
      <c r="C499" s="112"/>
      <c r="D499" s="112"/>
      <c r="E499" s="112"/>
      <c r="F499" s="112"/>
      <c r="J499" s="112"/>
      <c r="K499" s="112"/>
      <c r="L499" s="112"/>
      <c r="M499" s="112"/>
      <c r="N499" s="112"/>
    </row>
    <row r="500" spans="2:14">
      <c r="B500" s="112"/>
      <c r="C500" s="112"/>
      <c r="D500" s="112"/>
      <c r="E500" s="112"/>
      <c r="F500" s="112"/>
      <c r="J500" s="112"/>
      <c r="K500" s="112"/>
      <c r="L500" s="112"/>
      <c r="M500" s="112"/>
      <c r="N500" s="112"/>
    </row>
    <row r="501" spans="2:14">
      <c r="B501" s="112"/>
      <c r="C501" s="112"/>
      <c r="D501" s="112"/>
      <c r="E501" s="112"/>
      <c r="F501" s="112"/>
      <c r="J501" s="112"/>
      <c r="K501" s="112"/>
      <c r="L501" s="112"/>
      <c r="M501" s="112"/>
      <c r="N501" s="112"/>
    </row>
    <row r="502" spans="2:14">
      <c r="B502" s="112"/>
      <c r="C502" s="112"/>
      <c r="D502" s="112"/>
      <c r="E502" s="112"/>
      <c r="F502" s="112"/>
      <c r="J502" s="112"/>
      <c r="K502" s="112"/>
      <c r="L502" s="112"/>
      <c r="M502" s="112"/>
      <c r="N502" s="112"/>
    </row>
    <row r="503" spans="2:14">
      <c r="B503" s="112"/>
      <c r="C503" s="112"/>
      <c r="D503" s="112"/>
      <c r="E503" s="112"/>
      <c r="F503" s="112"/>
      <c r="J503" s="112"/>
      <c r="K503" s="112"/>
      <c r="L503" s="112"/>
      <c r="M503" s="112"/>
      <c r="N503" s="112"/>
    </row>
    <row r="504" spans="2:14">
      <c r="B504" s="112"/>
      <c r="C504" s="112"/>
      <c r="D504" s="112"/>
      <c r="E504" s="112"/>
      <c r="F504" s="112"/>
      <c r="J504" s="112"/>
      <c r="K504" s="112"/>
      <c r="L504" s="112"/>
      <c r="M504" s="112"/>
      <c r="N504" s="112"/>
    </row>
    <row r="505" spans="2:14">
      <c r="B505" s="112"/>
      <c r="C505" s="112"/>
      <c r="D505" s="112"/>
      <c r="E505" s="112"/>
      <c r="F505" s="112"/>
      <c r="J505" s="112"/>
      <c r="K505" s="112"/>
      <c r="L505" s="112"/>
      <c r="M505" s="112"/>
      <c r="N505" s="112"/>
    </row>
    <row r="506" spans="2:14">
      <c r="B506" s="112"/>
      <c r="C506" s="112"/>
      <c r="D506" s="112"/>
      <c r="E506" s="112"/>
      <c r="F506" s="112"/>
      <c r="J506" s="112"/>
      <c r="K506" s="112"/>
      <c r="L506" s="112"/>
      <c r="M506" s="112"/>
      <c r="N506" s="112"/>
    </row>
    <row r="507" spans="2:14">
      <c r="B507" s="112"/>
      <c r="C507" s="112"/>
      <c r="D507" s="112"/>
      <c r="E507" s="112"/>
      <c r="F507" s="112"/>
      <c r="J507" s="112"/>
      <c r="K507" s="112"/>
      <c r="L507" s="112"/>
      <c r="M507" s="112"/>
      <c r="N507" s="112"/>
    </row>
    <row r="508" spans="2:14">
      <c r="B508" s="112"/>
      <c r="C508" s="112"/>
      <c r="D508" s="112"/>
      <c r="E508" s="112"/>
      <c r="F508" s="112"/>
      <c r="J508" s="112"/>
      <c r="K508" s="112"/>
      <c r="L508" s="112"/>
      <c r="M508" s="112"/>
      <c r="N508" s="112"/>
    </row>
    <row r="509" spans="2:14">
      <c r="B509" s="112"/>
      <c r="C509" s="112"/>
      <c r="D509" s="112"/>
      <c r="E509" s="112"/>
      <c r="F509" s="112"/>
      <c r="J509" s="112"/>
      <c r="K509" s="112"/>
      <c r="L509" s="112"/>
      <c r="M509" s="112"/>
      <c r="N509" s="112"/>
    </row>
    <row r="510" spans="2:14">
      <c r="B510" s="112"/>
      <c r="C510" s="112"/>
      <c r="D510" s="112"/>
      <c r="E510" s="112"/>
      <c r="F510" s="112"/>
      <c r="J510" s="112"/>
      <c r="K510" s="112"/>
      <c r="L510" s="112"/>
      <c r="M510" s="112"/>
      <c r="N510" s="112"/>
    </row>
    <row r="511" spans="2:14">
      <c r="B511" s="112"/>
      <c r="C511" s="112"/>
      <c r="D511" s="112"/>
      <c r="E511" s="112"/>
      <c r="F511" s="112"/>
      <c r="J511" s="112"/>
      <c r="K511" s="112"/>
      <c r="L511" s="112"/>
      <c r="M511" s="112"/>
      <c r="N511" s="112"/>
    </row>
    <row r="512" spans="2:14">
      <c r="B512" s="112"/>
      <c r="C512" s="112"/>
      <c r="D512" s="112"/>
      <c r="E512" s="112"/>
      <c r="F512" s="112"/>
      <c r="J512" s="112"/>
      <c r="K512" s="112"/>
      <c r="L512" s="112"/>
      <c r="M512" s="112"/>
      <c r="N512" s="112"/>
    </row>
    <row r="513" spans="2:14">
      <c r="B513" s="112"/>
      <c r="C513" s="112"/>
      <c r="D513" s="112"/>
      <c r="E513" s="112"/>
      <c r="F513" s="112"/>
      <c r="J513" s="112"/>
      <c r="K513" s="112"/>
      <c r="L513" s="112"/>
      <c r="M513" s="112"/>
      <c r="N513" s="112"/>
    </row>
    <row r="514" spans="2:14">
      <c r="B514" s="112"/>
      <c r="C514" s="112"/>
      <c r="D514" s="112"/>
      <c r="E514" s="112"/>
      <c r="F514" s="112"/>
      <c r="J514" s="112"/>
      <c r="K514" s="112"/>
      <c r="L514" s="112"/>
      <c r="M514" s="112"/>
      <c r="N514" s="112"/>
    </row>
    <row r="515" spans="2:14">
      <c r="B515" s="112"/>
      <c r="C515" s="112"/>
      <c r="D515" s="112"/>
      <c r="E515" s="112"/>
      <c r="F515" s="112"/>
      <c r="J515" s="112"/>
      <c r="K515" s="112"/>
      <c r="L515" s="112"/>
      <c r="M515" s="112"/>
      <c r="N515" s="112"/>
    </row>
    <row r="516" spans="2:14">
      <c r="B516" s="112"/>
      <c r="C516" s="112"/>
      <c r="D516" s="112"/>
      <c r="E516" s="112"/>
      <c r="F516" s="112"/>
      <c r="J516" s="112"/>
      <c r="K516" s="112"/>
      <c r="L516" s="112"/>
      <c r="M516" s="112"/>
      <c r="N516" s="112"/>
    </row>
    <row r="517" spans="2:14">
      <c r="B517" s="112"/>
      <c r="C517" s="112"/>
      <c r="D517" s="112"/>
      <c r="E517" s="112"/>
      <c r="F517" s="112"/>
      <c r="J517" s="112"/>
      <c r="K517" s="112"/>
      <c r="L517" s="112"/>
      <c r="M517" s="112"/>
      <c r="N517" s="112"/>
    </row>
    <row r="518" spans="2:14">
      <c r="B518" s="112"/>
      <c r="C518" s="112"/>
      <c r="D518" s="112"/>
      <c r="E518" s="112"/>
      <c r="F518" s="112"/>
      <c r="J518" s="112"/>
      <c r="K518" s="112"/>
      <c r="L518" s="112"/>
      <c r="M518" s="112"/>
      <c r="N518" s="112"/>
    </row>
    <row r="519" spans="2:14">
      <c r="B519" s="112"/>
      <c r="C519" s="112"/>
      <c r="D519" s="112"/>
      <c r="E519" s="112"/>
      <c r="F519" s="112"/>
      <c r="J519" s="112"/>
      <c r="K519" s="112"/>
      <c r="L519" s="112"/>
      <c r="M519" s="112"/>
      <c r="N519" s="112"/>
    </row>
    <row r="520" spans="2:14">
      <c r="B520" s="112"/>
      <c r="C520" s="112"/>
      <c r="D520" s="112"/>
      <c r="E520" s="112"/>
      <c r="F520" s="112"/>
      <c r="J520" s="112"/>
      <c r="K520" s="112"/>
      <c r="L520" s="112"/>
      <c r="M520" s="112"/>
      <c r="N520" s="112"/>
    </row>
    <row r="521" spans="2:14">
      <c r="B521" s="112"/>
      <c r="C521" s="112"/>
      <c r="D521" s="112"/>
      <c r="E521" s="112"/>
      <c r="F521" s="112"/>
      <c r="J521" s="112"/>
      <c r="K521" s="112"/>
      <c r="L521" s="112"/>
      <c r="M521" s="112"/>
      <c r="N521" s="112"/>
    </row>
    <row r="522" spans="2:14">
      <c r="B522" s="112"/>
      <c r="C522" s="112"/>
      <c r="D522" s="112"/>
      <c r="E522" s="112"/>
      <c r="F522" s="112"/>
      <c r="J522" s="112"/>
      <c r="K522" s="112"/>
      <c r="L522" s="112"/>
      <c r="M522" s="112"/>
      <c r="N522" s="112"/>
    </row>
    <row r="523" spans="2:14">
      <c r="B523" s="112"/>
      <c r="C523" s="112"/>
      <c r="D523" s="112"/>
      <c r="E523" s="112"/>
      <c r="F523" s="112"/>
      <c r="J523" s="112"/>
      <c r="K523" s="112"/>
      <c r="L523" s="112"/>
      <c r="M523" s="112"/>
      <c r="N523" s="112"/>
    </row>
    <row r="524" spans="2:14">
      <c r="B524" s="112"/>
      <c r="C524" s="112"/>
      <c r="D524" s="112"/>
      <c r="E524" s="112"/>
      <c r="F524" s="112"/>
      <c r="J524" s="112"/>
      <c r="K524" s="112"/>
      <c r="L524" s="112"/>
      <c r="M524" s="112"/>
      <c r="N524" s="112"/>
    </row>
    <row r="525" spans="2:14">
      <c r="B525" s="112"/>
      <c r="C525" s="112"/>
      <c r="D525" s="112"/>
      <c r="E525" s="112"/>
      <c r="F525" s="112"/>
      <c r="J525" s="112"/>
      <c r="K525" s="112"/>
      <c r="L525" s="112"/>
      <c r="M525" s="112"/>
      <c r="N525" s="112"/>
    </row>
    <row r="526" spans="2:14">
      <c r="B526" s="112"/>
      <c r="C526" s="112"/>
      <c r="D526" s="112"/>
      <c r="E526" s="112"/>
      <c r="F526" s="112"/>
      <c r="J526" s="112"/>
      <c r="K526" s="112"/>
      <c r="L526" s="112"/>
      <c r="M526" s="112"/>
      <c r="N526" s="112"/>
    </row>
    <row r="527" spans="2:14">
      <c r="B527" s="112"/>
      <c r="C527" s="112"/>
      <c r="D527" s="112"/>
      <c r="E527" s="112"/>
      <c r="F527" s="112"/>
      <c r="J527" s="112"/>
      <c r="K527" s="112"/>
      <c r="L527" s="112"/>
      <c r="M527" s="112"/>
      <c r="N527" s="112"/>
    </row>
    <row r="528" spans="2:14">
      <c r="B528" s="112"/>
      <c r="C528" s="112"/>
      <c r="D528" s="112"/>
      <c r="E528" s="112"/>
      <c r="F528" s="112"/>
      <c r="J528" s="112"/>
      <c r="K528" s="112"/>
      <c r="L528" s="112"/>
      <c r="M528" s="112"/>
      <c r="N528" s="112"/>
    </row>
    <row r="529" spans="2:14">
      <c r="B529" s="112"/>
      <c r="C529" s="112"/>
      <c r="D529" s="112"/>
      <c r="E529" s="112"/>
      <c r="F529" s="112"/>
      <c r="J529" s="112"/>
      <c r="K529" s="112"/>
      <c r="L529" s="112"/>
      <c r="M529" s="112"/>
      <c r="N529" s="112"/>
    </row>
    <row r="530" spans="2:14">
      <c r="B530" s="112"/>
      <c r="C530" s="112"/>
      <c r="D530" s="112"/>
      <c r="E530" s="112"/>
      <c r="F530" s="112"/>
      <c r="J530" s="112"/>
      <c r="K530" s="112"/>
      <c r="L530" s="112"/>
      <c r="M530" s="112"/>
      <c r="N530" s="112"/>
    </row>
  </sheetData>
  <phoneticPr fontId="34" type="noConversion"/>
  <printOptions horizontalCentered="1" verticalCentered="1"/>
  <pageMargins left="0.74803149606299213" right="0.74803149606299213" top="0.98425196850393704" bottom="0.98425196850393704" header="0.51181102362204722" footer="0.51181102362204722"/>
  <pageSetup paperSize="9" scale="62" fitToHeight="0" orientation="landscape" r:id="rId1"/>
  <headerFooter alignWithMargins="0"/>
  <ignoredErrors>
    <ignoredError sqref="B8:Q110 B111 C111:Q111 B112:Q112 B113:Q113 B114:Q114"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7115-F9DD-47F0-8302-5407AC914DA0}">
  <sheetPr codeName="Sheet5">
    <pageSetUpPr fitToPage="1"/>
  </sheetPr>
  <dimension ref="A1:W2045"/>
  <sheetViews>
    <sheetView showGridLines="0" zoomScaleNormal="100" workbookViewId="0">
      <pane xSplit="1" ySplit="7" topLeftCell="B328" activePane="bottomRight" state="frozen"/>
      <selection pane="topRight"/>
      <selection pane="bottomLeft"/>
      <selection pane="bottomRight"/>
    </sheetView>
  </sheetViews>
  <sheetFormatPr defaultColWidth="9" defaultRowHeight="15.75"/>
  <cols>
    <col min="1" max="1" width="28.140625" style="106" customWidth="1"/>
    <col min="2" max="4" width="13.5703125" style="106" customWidth="1"/>
    <col min="5" max="5" width="16.140625" style="106" customWidth="1"/>
    <col min="6" max="6" width="13.5703125" style="106" customWidth="1"/>
    <col min="7" max="9" width="13.5703125" style="95" customWidth="1"/>
    <col min="10" max="14" width="13.5703125" style="106" customWidth="1"/>
    <col min="15" max="15" width="13.5703125" style="95" customWidth="1"/>
    <col min="16" max="17" width="13.5703125" style="106" customWidth="1"/>
    <col min="18" max="18" width="9" style="106"/>
    <col min="19" max="19" width="18.7109375" style="106" bestFit="1" customWidth="1"/>
    <col min="20" max="20" width="15.5703125" style="106" bestFit="1" customWidth="1"/>
    <col min="21" max="243" width="9" style="106"/>
    <col min="244" max="244" width="14" style="106" customWidth="1"/>
    <col min="245" max="245" width="12" style="106" bestFit="1" customWidth="1"/>
    <col min="246" max="246" width="11.140625" style="106" bestFit="1" customWidth="1"/>
    <col min="247" max="247" width="8.140625" style="106" bestFit="1" customWidth="1"/>
    <col min="248" max="248" width="16.140625" style="106" customWidth="1"/>
    <col min="249" max="249" width="15.140625" style="106" bestFit="1" customWidth="1"/>
    <col min="250" max="250" width="9" style="106" bestFit="1"/>
    <col min="251" max="251" width="11.85546875" style="106" customWidth="1"/>
    <col min="252" max="252" width="12.140625" style="106" customWidth="1"/>
    <col min="253" max="253" width="16.140625" style="106" bestFit="1" customWidth="1"/>
    <col min="254" max="254" width="13" style="106" bestFit="1" customWidth="1"/>
    <col min="255" max="255" width="10.140625" style="106" bestFit="1" customWidth="1"/>
    <col min="256" max="256" width="13.85546875" style="106" customWidth="1"/>
    <col min="257" max="257" width="14.5703125" style="106" bestFit="1" customWidth="1"/>
    <col min="258" max="258" width="9.140625" style="106" bestFit="1" customWidth="1"/>
    <col min="259" max="259" width="11.140625" style="106" bestFit="1" customWidth="1"/>
    <col min="260" max="260" width="13.140625" style="106" bestFit="1" customWidth="1"/>
    <col min="261" max="499" width="9" style="106"/>
    <col min="500" max="500" width="14" style="106" customWidth="1"/>
    <col min="501" max="501" width="12" style="106" bestFit="1" customWidth="1"/>
    <col min="502" max="502" width="11.140625" style="106" bestFit="1" customWidth="1"/>
    <col min="503" max="503" width="8.140625" style="106" bestFit="1" customWidth="1"/>
    <col min="504" max="504" width="16.140625" style="106" customWidth="1"/>
    <col min="505" max="505" width="15.140625" style="106" bestFit="1" customWidth="1"/>
    <col min="506" max="506" width="9" style="106" bestFit="1"/>
    <col min="507" max="507" width="11.85546875" style="106" customWidth="1"/>
    <col min="508" max="508" width="12.140625" style="106" customWidth="1"/>
    <col min="509" max="509" width="16.140625" style="106" bestFit="1" customWidth="1"/>
    <col min="510" max="510" width="13" style="106" bestFit="1" customWidth="1"/>
    <col min="511" max="511" width="10.140625" style="106" bestFit="1" customWidth="1"/>
    <col min="512" max="512" width="13.85546875" style="106" customWidth="1"/>
    <col min="513" max="513" width="14.5703125" style="106" bestFit="1" customWidth="1"/>
    <col min="514" max="514" width="9.140625" style="106" bestFit="1" customWidth="1"/>
    <col min="515" max="515" width="11.140625" style="106" bestFit="1" customWidth="1"/>
    <col min="516" max="516" width="13.140625" style="106" bestFit="1" customWidth="1"/>
    <col min="517" max="755" width="9" style="106"/>
    <col min="756" max="756" width="14" style="106" customWidth="1"/>
    <col min="757" max="757" width="12" style="106" bestFit="1" customWidth="1"/>
    <col min="758" max="758" width="11.140625" style="106" bestFit="1" customWidth="1"/>
    <col min="759" max="759" width="8.140625" style="106" bestFit="1" customWidth="1"/>
    <col min="760" max="760" width="16.140625" style="106" customWidth="1"/>
    <col min="761" max="761" width="15.140625" style="106" bestFit="1" customWidth="1"/>
    <col min="762" max="762" width="9" style="106" bestFit="1"/>
    <col min="763" max="763" width="11.85546875" style="106" customWidth="1"/>
    <col min="764" max="764" width="12.140625" style="106" customWidth="1"/>
    <col min="765" max="765" width="16.140625" style="106" bestFit="1" customWidth="1"/>
    <col min="766" max="766" width="13" style="106" bestFit="1" customWidth="1"/>
    <col min="767" max="767" width="10.140625" style="106" bestFit="1" customWidth="1"/>
    <col min="768" max="768" width="13.85546875" style="106" customWidth="1"/>
    <col min="769" max="769" width="14.5703125" style="106" bestFit="1" customWidth="1"/>
    <col min="770" max="770" width="9.140625" style="106" bestFit="1" customWidth="1"/>
    <col min="771" max="771" width="11.140625" style="106" bestFit="1" customWidth="1"/>
    <col min="772" max="772" width="13.140625" style="106" bestFit="1" customWidth="1"/>
    <col min="773" max="1011" width="9" style="106"/>
    <col min="1012" max="1012" width="14" style="106" customWidth="1"/>
    <col min="1013" max="1013" width="12" style="106" bestFit="1" customWidth="1"/>
    <col min="1014" max="1014" width="11.140625" style="106" bestFit="1" customWidth="1"/>
    <col min="1015" max="1015" width="8.140625" style="106" bestFit="1" customWidth="1"/>
    <col min="1016" max="1016" width="16.140625" style="106" customWidth="1"/>
    <col min="1017" max="1017" width="15.140625" style="106" bestFit="1" customWidth="1"/>
    <col min="1018" max="1018" width="9" style="106" bestFit="1"/>
    <col min="1019" max="1019" width="11.85546875" style="106" customWidth="1"/>
    <col min="1020" max="1020" width="12.140625" style="106" customWidth="1"/>
    <col min="1021" max="1021" width="16.140625" style="106" bestFit="1" customWidth="1"/>
    <col min="1022" max="1022" width="13" style="106" bestFit="1" customWidth="1"/>
    <col min="1023" max="1023" width="10.140625" style="106" bestFit="1" customWidth="1"/>
    <col min="1024" max="1024" width="13.85546875" style="106" customWidth="1"/>
    <col min="1025" max="1025" width="14.5703125" style="106" bestFit="1" customWidth="1"/>
    <col min="1026" max="1026" width="9.140625" style="106" bestFit="1" customWidth="1"/>
    <col min="1027" max="1027" width="11.140625" style="106" bestFit="1" customWidth="1"/>
    <col min="1028" max="1028" width="13.140625" style="106" bestFit="1" customWidth="1"/>
    <col min="1029" max="1267" width="9" style="106"/>
    <col min="1268" max="1268" width="14" style="106" customWidth="1"/>
    <col min="1269" max="1269" width="12" style="106" bestFit="1" customWidth="1"/>
    <col min="1270" max="1270" width="11.140625" style="106" bestFit="1" customWidth="1"/>
    <col min="1271" max="1271" width="8.140625" style="106" bestFit="1" customWidth="1"/>
    <col min="1272" max="1272" width="16.140625" style="106" customWidth="1"/>
    <col min="1273" max="1273" width="15.140625" style="106" bestFit="1" customWidth="1"/>
    <col min="1274" max="1274" width="9" style="106" bestFit="1"/>
    <col min="1275" max="1275" width="11.85546875" style="106" customWidth="1"/>
    <col min="1276" max="1276" width="12.140625" style="106" customWidth="1"/>
    <col min="1277" max="1277" width="16.140625" style="106" bestFit="1" customWidth="1"/>
    <col min="1278" max="1278" width="13" style="106" bestFit="1" customWidth="1"/>
    <col min="1279" max="1279" width="10.140625" style="106" bestFit="1" customWidth="1"/>
    <col min="1280" max="1280" width="13.85546875" style="106" customWidth="1"/>
    <col min="1281" max="1281" width="14.5703125" style="106" bestFit="1" customWidth="1"/>
    <col min="1282" max="1282" width="9.140625" style="106" bestFit="1" customWidth="1"/>
    <col min="1283" max="1283" width="11.140625" style="106" bestFit="1" customWidth="1"/>
    <col min="1284" max="1284" width="13.140625" style="106" bestFit="1" customWidth="1"/>
    <col min="1285" max="1523" width="9" style="106"/>
    <col min="1524" max="1524" width="14" style="106" customWidth="1"/>
    <col min="1525" max="1525" width="12" style="106" bestFit="1" customWidth="1"/>
    <col min="1526" max="1526" width="11.140625" style="106" bestFit="1" customWidth="1"/>
    <col min="1527" max="1527" width="8.140625" style="106" bestFit="1" customWidth="1"/>
    <col min="1528" max="1528" width="16.140625" style="106" customWidth="1"/>
    <col min="1529" max="1529" width="15.140625" style="106" bestFit="1" customWidth="1"/>
    <col min="1530" max="1530" width="9" style="106" bestFit="1"/>
    <col min="1531" max="1531" width="11.85546875" style="106" customWidth="1"/>
    <col min="1532" max="1532" width="12.140625" style="106" customWidth="1"/>
    <col min="1533" max="1533" width="16.140625" style="106" bestFit="1" customWidth="1"/>
    <col min="1534" max="1534" width="13" style="106" bestFit="1" customWidth="1"/>
    <col min="1535" max="1535" width="10.140625" style="106" bestFit="1" customWidth="1"/>
    <col min="1536" max="1536" width="13.85546875" style="106" customWidth="1"/>
    <col min="1537" max="1537" width="14.5703125" style="106" bestFit="1" customWidth="1"/>
    <col min="1538" max="1538" width="9.140625" style="106" bestFit="1" customWidth="1"/>
    <col min="1539" max="1539" width="11.140625" style="106" bestFit="1" customWidth="1"/>
    <col min="1540" max="1540" width="13.140625" style="106" bestFit="1" customWidth="1"/>
    <col min="1541" max="1779" width="9" style="106"/>
    <col min="1780" max="1780" width="14" style="106" customWidth="1"/>
    <col min="1781" max="1781" width="12" style="106" bestFit="1" customWidth="1"/>
    <col min="1782" max="1782" width="11.140625" style="106" bestFit="1" customWidth="1"/>
    <col min="1783" max="1783" width="8.140625" style="106" bestFit="1" customWidth="1"/>
    <col min="1784" max="1784" width="16.140625" style="106" customWidth="1"/>
    <col min="1785" max="1785" width="15.140625" style="106" bestFit="1" customWidth="1"/>
    <col min="1786" max="1786" width="9" style="106" bestFit="1"/>
    <col min="1787" max="1787" width="11.85546875" style="106" customWidth="1"/>
    <col min="1788" max="1788" width="12.140625" style="106" customWidth="1"/>
    <col min="1789" max="1789" width="16.140625" style="106" bestFit="1" customWidth="1"/>
    <col min="1790" max="1790" width="13" style="106" bestFit="1" customWidth="1"/>
    <col min="1791" max="1791" width="10.140625" style="106" bestFit="1" customWidth="1"/>
    <col min="1792" max="1792" width="13.85546875" style="106" customWidth="1"/>
    <col min="1793" max="1793" width="14.5703125" style="106" bestFit="1" customWidth="1"/>
    <col min="1794" max="1794" width="9.140625" style="106" bestFit="1" customWidth="1"/>
    <col min="1795" max="1795" width="11.140625" style="106" bestFit="1" customWidth="1"/>
    <col min="1796" max="1796" width="13.140625" style="106" bestFit="1" customWidth="1"/>
    <col min="1797" max="2035" width="9" style="106"/>
    <col min="2036" max="2036" width="14" style="106" customWidth="1"/>
    <col min="2037" max="2037" width="12" style="106" bestFit="1" customWidth="1"/>
    <col min="2038" max="2038" width="11.140625" style="106" bestFit="1" customWidth="1"/>
    <col min="2039" max="2039" width="8.140625" style="106" bestFit="1" customWidth="1"/>
    <col min="2040" max="2040" width="16.140625" style="106" customWidth="1"/>
    <col min="2041" max="2041" width="15.140625" style="106" bestFit="1" customWidth="1"/>
    <col min="2042" max="2042" width="9" style="106" bestFit="1"/>
    <col min="2043" max="2043" width="11.85546875" style="106" customWidth="1"/>
    <col min="2044" max="2044" width="12.140625" style="106" customWidth="1"/>
    <col min="2045" max="2045" width="16.140625" style="106" bestFit="1" customWidth="1"/>
    <col min="2046" max="2046" width="13" style="106" bestFit="1" customWidth="1"/>
    <col min="2047" max="2047" width="10.140625" style="106" bestFit="1" customWidth="1"/>
    <col min="2048" max="2048" width="13.85546875" style="106" customWidth="1"/>
    <col min="2049" max="2049" width="14.5703125" style="106" bestFit="1" customWidth="1"/>
    <col min="2050" max="2050" width="9.140625" style="106" bestFit="1" customWidth="1"/>
    <col min="2051" max="2051" width="11.140625" style="106" bestFit="1" customWidth="1"/>
    <col min="2052" max="2052" width="13.140625" style="106" bestFit="1" customWidth="1"/>
    <col min="2053" max="2291" width="9" style="106"/>
    <col min="2292" max="2292" width="14" style="106" customWidth="1"/>
    <col min="2293" max="2293" width="12" style="106" bestFit="1" customWidth="1"/>
    <col min="2294" max="2294" width="11.140625" style="106" bestFit="1" customWidth="1"/>
    <col min="2295" max="2295" width="8.140625" style="106" bestFit="1" customWidth="1"/>
    <col min="2296" max="2296" width="16.140625" style="106" customWidth="1"/>
    <col min="2297" max="2297" width="15.140625" style="106" bestFit="1" customWidth="1"/>
    <col min="2298" max="2298" width="9" style="106" bestFit="1"/>
    <col min="2299" max="2299" width="11.85546875" style="106" customWidth="1"/>
    <col min="2300" max="2300" width="12.140625" style="106" customWidth="1"/>
    <col min="2301" max="2301" width="16.140625" style="106" bestFit="1" customWidth="1"/>
    <col min="2302" max="2302" width="13" style="106" bestFit="1" customWidth="1"/>
    <col min="2303" max="2303" width="10.140625" style="106" bestFit="1" customWidth="1"/>
    <col min="2304" max="2304" width="13.85546875" style="106" customWidth="1"/>
    <col min="2305" max="2305" width="14.5703125" style="106" bestFit="1" customWidth="1"/>
    <col min="2306" max="2306" width="9.140625" style="106" bestFit="1" customWidth="1"/>
    <col min="2307" max="2307" width="11.140625" style="106" bestFit="1" customWidth="1"/>
    <col min="2308" max="2308" width="13.140625" style="106" bestFit="1" customWidth="1"/>
    <col min="2309" max="2547" width="9" style="106"/>
    <col min="2548" max="2548" width="14" style="106" customWidth="1"/>
    <col min="2549" max="2549" width="12" style="106" bestFit="1" customWidth="1"/>
    <col min="2550" max="2550" width="11.140625" style="106" bestFit="1" customWidth="1"/>
    <col min="2551" max="2551" width="8.140625" style="106" bestFit="1" customWidth="1"/>
    <col min="2552" max="2552" width="16.140625" style="106" customWidth="1"/>
    <col min="2553" max="2553" width="15.140625" style="106" bestFit="1" customWidth="1"/>
    <col min="2554" max="2554" width="9" style="106" bestFit="1"/>
    <col min="2555" max="2555" width="11.85546875" style="106" customWidth="1"/>
    <col min="2556" max="2556" width="12.140625" style="106" customWidth="1"/>
    <col min="2557" max="2557" width="16.140625" style="106" bestFit="1" customWidth="1"/>
    <col min="2558" max="2558" width="13" style="106" bestFit="1" customWidth="1"/>
    <col min="2559" max="2559" width="10.140625" style="106" bestFit="1" customWidth="1"/>
    <col min="2560" max="2560" width="13.85546875" style="106" customWidth="1"/>
    <col min="2561" max="2561" width="14.5703125" style="106" bestFit="1" customWidth="1"/>
    <col min="2562" max="2562" width="9.140625" style="106" bestFit="1" customWidth="1"/>
    <col min="2563" max="2563" width="11.140625" style="106" bestFit="1" customWidth="1"/>
    <col min="2564" max="2564" width="13.140625" style="106" bestFit="1" customWidth="1"/>
    <col min="2565" max="2803" width="9" style="106"/>
    <col min="2804" max="2804" width="14" style="106" customWidth="1"/>
    <col min="2805" max="2805" width="12" style="106" bestFit="1" customWidth="1"/>
    <col min="2806" max="2806" width="11.140625" style="106" bestFit="1" customWidth="1"/>
    <col min="2807" max="2807" width="8.140625" style="106" bestFit="1" customWidth="1"/>
    <col min="2808" max="2808" width="16.140625" style="106" customWidth="1"/>
    <col min="2809" max="2809" width="15.140625" style="106" bestFit="1" customWidth="1"/>
    <col min="2810" max="2810" width="9" style="106" bestFit="1"/>
    <col min="2811" max="2811" width="11.85546875" style="106" customWidth="1"/>
    <col min="2812" max="2812" width="12.140625" style="106" customWidth="1"/>
    <col min="2813" max="2813" width="16.140625" style="106" bestFit="1" customWidth="1"/>
    <col min="2814" max="2814" width="13" style="106" bestFit="1" customWidth="1"/>
    <col min="2815" max="2815" width="10.140625" style="106" bestFit="1" customWidth="1"/>
    <col min="2816" max="2816" width="13.85546875" style="106" customWidth="1"/>
    <col min="2817" max="2817" width="14.5703125" style="106" bestFit="1" customWidth="1"/>
    <col min="2818" max="2818" width="9.140625" style="106" bestFit="1" customWidth="1"/>
    <col min="2819" max="2819" width="11.140625" style="106" bestFit="1" customWidth="1"/>
    <col min="2820" max="2820" width="13.140625" style="106" bestFit="1" customWidth="1"/>
    <col min="2821" max="3059" width="9" style="106"/>
    <col min="3060" max="3060" width="14" style="106" customWidth="1"/>
    <col min="3061" max="3061" width="12" style="106" bestFit="1" customWidth="1"/>
    <col min="3062" max="3062" width="11.140625" style="106" bestFit="1" customWidth="1"/>
    <col min="3063" max="3063" width="8.140625" style="106" bestFit="1" customWidth="1"/>
    <col min="3064" max="3064" width="16.140625" style="106" customWidth="1"/>
    <col min="3065" max="3065" width="15.140625" style="106" bestFit="1" customWidth="1"/>
    <col min="3066" max="3066" width="9" style="106" bestFit="1"/>
    <col min="3067" max="3067" width="11.85546875" style="106" customWidth="1"/>
    <col min="3068" max="3068" width="12.140625" style="106" customWidth="1"/>
    <col min="3069" max="3069" width="16.140625" style="106" bestFit="1" customWidth="1"/>
    <col min="3070" max="3070" width="13" style="106" bestFit="1" customWidth="1"/>
    <col min="3071" max="3071" width="10.140625" style="106" bestFit="1" customWidth="1"/>
    <col min="3072" max="3072" width="13.85546875" style="106" customWidth="1"/>
    <col min="3073" max="3073" width="14.5703125" style="106" bestFit="1" customWidth="1"/>
    <col min="3074" max="3074" width="9.140625" style="106" bestFit="1" customWidth="1"/>
    <col min="3075" max="3075" width="11.140625" style="106" bestFit="1" customWidth="1"/>
    <col min="3076" max="3076" width="13.140625" style="106" bestFit="1" customWidth="1"/>
    <col min="3077" max="3315" width="9" style="106"/>
    <col min="3316" max="3316" width="14" style="106" customWidth="1"/>
    <col min="3317" max="3317" width="12" style="106" bestFit="1" customWidth="1"/>
    <col min="3318" max="3318" width="11.140625" style="106" bestFit="1" customWidth="1"/>
    <col min="3319" max="3319" width="8.140625" style="106" bestFit="1" customWidth="1"/>
    <col min="3320" max="3320" width="16.140625" style="106" customWidth="1"/>
    <col min="3321" max="3321" width="15.140625" style="106" bestFit="1" customWidth="1"/>
    <col min="3322" max="3322" width="9" style="106" bestFit="1"/>
    <col min="3323" max="3323" width="11.85546875" style="106" customWidth="1"/>
    <col min="3324" max="3324" width="12.140625" style="106" customWidth="1"/>
    <col min="3325" max="3325" width="16.140625" style="106" bestFit="1" customWidth="1"/>
    <col min="3326" max="3326" width="13" style="106" bestFit="1" customWidth="1"/>
    <col min="3327" max="3327" width="10.140625" style="106" bestFit="1" customWidth="1"/>
    <col min="3328" max="3328" width="13.85546875" style="106" customWidth="1"/>
    <col min="3329" max="3329" width="14.5703125" style="106" bestFit="1" customWidth="1"/>
    <col min="3330" max="3330" width="9.140625" style="106" bestFit="1" customWidth="1"/>
    <col min="3331" max="3331" width="11.140625" style="106" bestFit="1" customWidth="1"/>
    <col min="3332" max="3332" width="13.140625" style="106" bestFit="1" customWidth="1"/>
    <col min="3333" max="3571" width="9" style="106"/>
    <col min="3572" max="3572" width="14" style="106" customWidth="1"/>
    <col min="3573" max="3573" width="12" style="106" bestFit="1" customWidth="1"/>
    <col min="3574" max="3574" width="11.140625" style="106" bestFit="1" customWidth="1"/>
    <col min="3575" max="3575" width="8.140625" style="106" bestFit="1" customWidth="1"/>
    <col min="3576" max="3576" width="16.140625" style="106" customWidth="1"/>
    <col min="3577" max="3577" width="15.140625" style="106" bestFit="1" customWidth="1"/>
    <col min="3578" max="3578" width="9" style="106" bestFit="1"/>
    <col min="3579" max="3579" width="11.85546875" style="106" customWidth="1"/>
    <col min="3580" max="3580" width="12.140625" style="106" customWidth="1"/>
    <col min="3581" max="3581" width="16.140625" style="106" bestFit="1" customWidth="1"/>
    <col min="3582" max="3582" width="13" style="106" bestFit="1" customWidth="1"/>
    <col min="3583" max="3583" width="10.140625" style="106" bestFit="1" customWidth="1"/>
    <col min="3584" max="3584" width="13.85546875" style="106" customWidth="1"/>
    <col min="3585" max="3585" width="14.5703125" style="106" bestFit="1" customWidth="1"/>
    <col min="3586" max="3586" width="9.140625" style="106" bestFit="1" customWidth="1"/>
    <col min="3587" max="3587" width="11.140625" style="106" bestFit="1" customWidth="1"/>
    <col min="3588" max="3588" width="13.140625" style="106" bestFit="1" customWidth="1"/>
    <col min="3589" max="3827" width="9" style="106"/>
    <col min="3828" max="3828" width="14" style="106" customWidth="1"/>
    <col min="3829" max="3829" width="12" style="106" bestFit="1" customWidth="1"/>
    <col min="3830" max="3830" width="11.140625" style="106" bestFit="1" customWidth="1"/>
    <col min="3831" max="3831" width="8.140625" style="106" bestFit="1" customWidth="1"/>
    <col min="3832" max="3832" width="16.140625" style="106" customWidth="1"/>
    <col min="3833" max="3833" width="15.140625" style="106" bestFit="1" customWidth="1"/>
    <col min="3834" max="3834" width="9" style="106" bestFit="1"/>
    <col min="3835" max="3835" width="11.85546875" style="106" customWidth="1"/>
    <col min="3836" max="3836" width="12.140625" style="106" customWidth="1"/>
    <col min="3837" max="3837" width="16.140625" style="106" bestFit="1" customWidth="1"/>
    <col min="3838" max="3838" width="13" style="106" bestFit="1" customWidth="1"/>
    <col min="3839" max="3839" width="10.140625" style="106" bestFit="1" customWidth="1"/>
    <col min="3840" max="3840" width="13.85546875" style="106" customWidth="1"/>
    <col min="3841" max="3841" width="14.5703125" style="106" bestFit="1" customWidth="1"/>
    <col min="3842" max="3842" width="9.140625" style="106" bestFit="1" customWidth="1"/>
    <col min="3843" max="3843" width="11.140625" style="106" bestFit="1" customWidth="1"/>
    <col min="3844" max="3844" width="13.140625" style="106" bestFit="1" customWidth="1"/>
    <col min="3845" max="4083" width="9" style="106"/>
    <col min="4084" max="4084" width="14" style="106" customWidth="1"/>
    <col min="4085" max="4085" width="12" style="106" bestFit="1" customWidth="1"/>
    <col min="4086" max="4086" width="11.140625" style="106" bestFit="1" customWidth="1"/>
    <col min="4087" max="4087" width="8.140625" style="106" bestFit="1" customWidth="1"/>
    <col min="4088" max="4088" width="16.140625" style="106" customWidth="1"/>
    <col min="4089" max="4089" width="15.140625" style="106" bestFit="1" customWidth="1"/>
    <col min="4090" max="4090" width="9" style="106" bestFit="1"/>
    <col min="4091" max="4091" width="11.85546875" style="106" customWidth="1"/>
    <col min="4092" max="4092" width="12.140625" style="106" customWidth="1"/>
    <col min="4093" max="4093" width="16.140625" style="106" bestFit="1" customWidth="1"/>
    <col min="4094" max="4094" width="13" style="106" bestFit="1" customWidth="1"/>
    <col min="4095" max="4095" width="10.140625" style="106" bestFit="1" customWidth="1"/>
    <col min="4096" max="4096" width="13.85546875" style="106" customWidth="1"/>
    <col min="4097" max="4097" width="14.5703125" style="106" bestFit="1" customWidth="1"/>
    <col min="4098" max="4098" width="9.140625" style="106" bestFit="1" customWidth="1"/>
    <col min="4099" max="4099" width="11.140625" style="106" bestFit="1" customWidth="1"/>
    <col min="4100" max="4100" width="13.140625" style="106" bestFit="1" customWidth="1"/>
    <col min="4101" max="4339" width="9" style="106"/>
    <col min="4340" max="4340" width="14" style="106" customWidth="1"/>
    <col min="4341" max="4341" width="12" style="106" bestFit="1" customWidth="1"/>
    <col min="4342" max="4342" width="11.140625" style="106" bestFit="1" customWidth="1"/>
    <col min="4343" max="4343" width="8.140625" style="106" bestFit="1" customWidth="1"/>
    <col min="4344" max="4344" width="16.140625" style="106" customWidth="1"/>
    <col min="4345" max="4345" width="15.140625" style="106" bestFit="1" customWidth="1"/>
    <col min="4346" max="4346" width="9" style="106" bestFit="1"/>
    <col min="4347" max="4347" width="11.85546875" style="106" customWidth="1"/>
    <col min="4348" max="4348" width="12.140625" style="106" customWidth="1"/>
    <col min="4349" max="4349" width="16.140625" style="106" bestFit="1" customWidth="1"/>
    <col min="4350" max="4350" width="13" style="106" bestFit="1" customWidth="1"/>
    <col min="4351" max="4351" width="10.140625" style="106" bestFit="1" customWidth="1"/>
    <col min="4352" max="4352" width="13.85546875" style="106" customWidth="1"/>
    <col min="4353" max="4353" width="14.5703125" style="106" bestFit="1" customWidth="1"/>
    <col min="4354" max="4354" width="9.140625" style="106" bestFit="1" customWidth="1"/>
    <col min="4355" max="4355" width="11.140625" style="106" bestFit="1" customWidth="1"/>
    <col min="4356" max="4356" width="13.140625" style="106" bestFit="1" customWidth="1"/>
    <col min="4357" max="4595" width="9" style="106"/>
    <col min="4596" max="4596" width="14" style="106" customWidth="1"/>
    <col min="4597" max="4597" width="12" style="106" bestFit="1" customWidth="1"/>
    <col min="4598" max="4598" width="11.140625" style="106" bestFit="1" customWidth="1"/>
    <col min="4599" max="4599" width="8.140625" style="106" bestFit="1" customWidth="1"/>
    <col min="4600" max="4600" width="16.140625" style="106" customWidth="1"/>
    <col min="4601" max="4601" width="15.140625" style="106" bestFit="1" customWidth="1"/>
    <col min="4602" max="4602" width="9" style="106" bestFit="1"/>
    <col min="4603" max="4603" width="11.85546875" style="106" customWidth="1"/>
    <col min="4604" max="4604" width="12.140625" style="106" customWidth="1"/>
    <col min="4605" max="4605" width="16.140625" style="106" bestFit="1" customWidth="1"/>
    <col min="4606" max="4606" width="13" style="106" bestFit="1" customWidth="1"/>
    <col min="4607" max="4607" width="10.140625" style="106" bestFit="1" customWidth="1"/>
    <col min="4608" max="4608" width="13.85546875" style="106" customWidth="1"/>
    <col min="4609" max="4609" width="14.5703125" style="106" bestFit="1" customWidth="1"/>
    <col min="4610" max="4610" width="9.140625" style="106" bestFit="1" customWidth="1"/>
    <col min="4611" max="4611" width="11.140625" style="106" bestFit="1" customWidth="1"/>
    <col min="4612" max="4612" width="13.140625" style="106" bestFit="1" customWidth="1"/>
    <col min="4613" max="4851" width="9" style="106"/>
    <col min="4852" max="4852" width="14" style="106" customWidth="1"/>
    <col min="4853" max="4853" width="12" style="106" bestFit="1" customWidth="1"/>
    <col min="4854" max="4854" width="11.140625" style="106" bestFit="1" customWidth="1"/>
    <col min="4855" max="4855" width="8.140625" style="106" bestFit="1" customWidth="1"/>
    <col min="4856" max="4856" width="16.140625" style="106" customWidth="1"/>
    <col min="4857" max="4857" width="15.140625" style="106" bestFit="1" customWidth="1"/>
    <col min="4858" max="4858" width="9" style="106" bestFit="1"/>
    <col min="4859" max="4859" width="11.85546875" style="106" customWidth="1"/>
    <col min="4860" max="4860" width="12.140625" style="106" customWidth="1"/>
    <col min="4861" max="4861" width="16.140625" style="106" bestFit="1" customWidth="1"/>
    <col min="4862" max="4862" width="13" style="106" bestFit="1" customWidth="1"/>
    <col min="4863" max="4863" width="10.140625" style="106" bestFit="1" customWidth="1"/>
    <col min="4864" max="4864" width="13.85546875" style="106" customWidth="1"/>
    <col min="4865" max="4865" width="14.5703125" style="106" bestFit="1" customWidth="1"/>
    <col min="4866" max="4866" width="9.140625" style="106" bestFit="1" customWidth="1"/>
    <col min="4867" max="4867" width="11.140625" style="106" bestFit="1" customWidth="1"/>
    <col min="4868" max="4868" width="13.140625" style="106" bestFit="1" customWidth="1"/>
    <col min="4869" max="5107" width="9" style="106"/>
    <col min="5108" max="5108" width="14" style="106" customWidth="1"/>
    <col min="5109" max="5109" width="12" style="106" bestFit="1" customWidth="1"/>
    <col min="5110" max="5110" width="11.140625" style="106" bestFit="1" customWidth="1"/>
    <col min="5111" max="5111" width="8.140625" style="106" bestFit="1" customWidth="1"/>
    <col min="5112" max="5112" width="16.140625" style="106" customWidth="1"/>
    <col min="5113" max="5113" width="15.140625" style="106" bestFit="1" customWidth="1"/>
    <col min="5114" max="5114" width="9" style="106" bestFit="1"/>
    <col min="5115" max="5115" width="11.85546875" style="106" customWidth="1"/>
    <col min="5116" max="5116" width="12.140625" style="106" customWidth="1"/>
    <col min="5117" max="5117" width="16.140625" style="106" bestFit="1" customWidth="1"/>
    <col min="5118" max="5118" width="13" style="106" bestFit="1" customWidth="1"/>
    <col min="5119" max="5119" width="10.140625" style="106" bestFit="1" customWidth="1"/>
    <col min="5120" max="5120" width="13.85546875" style="106" customWidth="1"/>
    <col min="5121" max="5121" width="14.5703125" style="106" bestFit="1" customWidth="1"/>
    <col min="5122" max="5122" width="9.140625" style="106" bestFit="1" customWidth="1"/>
    <col min="5123" max="5123" width="11.140625" style="106" bestFit="1" customWidth="1"/>
    <col min="5124" max="5124" width="13.140625" style="106" bestFit="1" customWidth="1"/>
    <col min="5125" max="5363" width="9" style="106"/>
    <col min="5364" max="5364" width="14" style="106" customWidth="1"/>
    <col min="5365" max="5365" width="12" style="106" bestFit="1" customWidth="1"/>
    <col min="5366" max="5366" width="11.140625" style="106" bestFit="1" customWidth="1"/>
    <col min="5367" max="5367" width="8.140625" style="106" bestFit="1" customWidth="1"/>
    <col min="5368" max="5368" width="16.140625" style="106" customWidth="1"/>
    <col min="5369" max="5369" width="15.140625" style="106" bestFit="1" customWidth="1"/>
    <col min="5370" max="5370" width="9" style="106" bestFit="1"/>
    <col min="5371" max="5371" width="11.85546875" style="106" customWidth="1"/>
    <col min="5372" max="5372" width="12.140625" style="106" customWidth="1"/>
    <col min="5373" max="5373" width="16.140625" style="106" bestFit="1" customWidth="1"/>
    <col min="5374" max="5374" width="13" style="106" bestFit="1" customWidth="1"/>
    <col min="5375" max="5375" width="10.140625" style="106" bestFit="1" customWidth="1"/>
    <col min="5376" max="5376" width="13.85546875" style="106" customWidth="1"/>
    <col min="5377" max="5377" width="14.5703125" style="106" bestFit="1" customWidth="1"/>
    <col min="5378" max="5378" width="9.140625" style="106" bestFit="1" customWidth="1"/>
    <col min="5379" max="5379" width="11.140625" style="106" bestFit="1" customWidth="1"/>
    <col min="5380" max="5380" width="13.140625" style="106" bestFit="1" customWidth="1"/>
    <col min="5381" max="5619" width="9" style="106"/>
    <col min="5620" max="5620" width="14" style="106" customWidth="1"/>
    <col min="5621" max="5621" width="12" style="106" bestFit="1" customWidth="1"/>
    <col min="5622" max="5622" width="11.140625" style="106" bestFit="1" customWidth="1"/>
    <col min="5623" max="5623" width="8.140625" style="106" bestFit="1" customWidth="1"/>
    <col min="5624" max="5624" width="16.140625" style="106" customWidth="1"/>
    <col min="5625" max="5625" width="15.140625" style="106" bestFit="1" customWidth="1"/>
    <col min="5626" max="5626" width="9" style="106" bestFit="1"/>
    <col min="5627" max="5627" width="11.85546875" style="106" customWidth="1"/>
    <col min="5628" max="5628" width="12.140625" style="106" customWidth="1"/>
    <col min="5629" max="5629" width="16.140625" style="106" bestFit="1" customWidth="1"/>
    <col min="5630" max="5630" width="13" style="106" bestFit="1" customWidth="1"/>
    <col min="5631" max="5631" width="10.140625" style="106" bestFit="1" customWidth="1"/>
    <col min="5632" max="5632" width="13.85546875" style="106" customWidth="1"/>
    <col min="5633" max="5633" width="14.5703125" style="106" bestFit="1" customWidth="1"/>
    <col min="5634" max="5634" width="9.140625" style="106" bestFit="1" customWidth="1"/>
    <col min="5635" max="5635" width="11.140625" style="106" bestFit="1" customWidth="1"/>
    <col min="5636" max="5636" width="13.140625" style="106" bestFit="1" customWidth="1"/>
    <col min="5637" max="5875" width="9" style="106"/>
    <col min="5876" max="5876" width="14" style="106" customWidth="1"/>
    <col min="5877" max="5877" width="12" style="106" bestFit="1" customWidth="1"/>
    <col min="5878" max="5878" width="11.140625" style="106" bestFit="1" customWidth="1"/>
    <col min="5879" max="5879" width="8.140625" style="106" bestFit="1" customWidth="1"/>
    <col min="5880" max="5880" width="16.140625" style="106" customWidth="1"/>
    <col min="5881" max="5881" width="15.140625" style="106" bestFit="1" customWidth="1"/>
    <col min="5882" max="5882" width="9" style="106" bestFit="1"/>
    <col min="5883" max="5883" width="11.85546875" style="106" customWidth="1"/>
    <col min="5884" max="5884" width="12.140625" style="106" customWidth="1"/>
    <col min="5885" max="5885" width="16.140625" style="106" bestFit="1" customWidth="1"/>
    <col min="5886" max="5886" width="13" style="106" bestFit="1" customWidth="1"/>
    <col min="5887" max="5887" width="10.140625" style="106" bestFit="1" customWidth="1"/>
    <col min="5888" max="5888" width="13.85546875" style="106" customWidth="1"/>
    <col min="5889" max="5889" width="14.5703125" style="106" bestFit="1" customWidth="1"/>
    <col min="5890" max="5890" width="9.140625" style="106" bestFit="1" customWidth="1"/>
    <col min="5891" max="5891" width="11.140625" style="106" bestFit="1" customWidth="1"/>
    <col min="5892" max="5892" width="13.140625" style="106" bestFit="1" customWidth="1"/>
    <col min="5893" max="6131" width="9" style="106"/>
    <col min="6132" max="6132" width="14" style="106" customWidth="1"/>
    <col min="6133" max="6133" width="12" style="106" bestFit="1" customWidth="1"/>
    <col min="6134" max="6134" width="11.140625" style="106" bestFit="1" customWidth="1"/>
    <col min="6135" max="6135" width="8.140625" style="106" bestFit="1" customWidth="1"/>
    <col min="6136" max="6136" width="16.140625" style="106" customWidth="1"/>
    <col min="6137" max="6137" width="15.140625" style="106" bestFit="1" customWidth="1"/>
    <col min="6138" max="6138" width="9" style="106" bestFit="1"/>
    <col min="6139" max="6139" width="11.85546875" style="106" customWidth="1"/>
    <col min="6140" max="6140" width="12.140625" style="106" customWidth="1"/>
    <col min="6141" max="6141" width="16.140625" style="106" bestFit="1" customWidth="1"/>
    <col min="6142" max="6142" width="13" style="106" bestFit="1" customWidth="1"/>
    <col min="6143" max="6143" width="10.140625" style="106" bestFit="1" customWidth="1"/>
    <col min="6144" max="6144" width="13.85546875" style="106" customWidth="1"/>
    <col min="6145" max="6145" width="14.5703125" style="106" bestFit="1" customWidth="1"/>
    <col min="6146" max="6146" width="9.140625" style="106" bestFit="1" customWidth="1"/>
    <col min="6147" max="6147" width="11.140625" style="106" bestFit="1" customWidth="1"/>
    <col min="6148" max="6148" width="13.140625" style="106" bestFit="1" customWidth="1"/>
    <col min="6149" max="6387" width="9" style="106"/>
    <col min="6388" max="6388" width="14" style="106" customWidth="1"/>
    <col min="6389" max="6389" width="12" style="106" bestFit="1" customWidth="1"/>
    <col min="6390" max="6390" width="11.140625" style="106" bestFit="1" customWidth="1"/>
    <col min="6391" max="6391" width="8.140625" style="106" bestFit="1" customWidth="1"/>
    <col min="6392" max="6392" width="16.140625" style="106" customWidth="1"/>
    <col min="6393" max="6393" width="15.140625" style="106" bestFit="1" customWidth="1"/>
    <col min="6394" max="6394" width="9" style="106" bestFit="1"/>
    <col min="6395" max="6395" width="11.85546875" style="106" customWidth="1"/>
    <col min="6396" max="6396" width="12.140625" style="106" customWidth="1"/>
    <col min="6397" max="6397" width="16.140625" style="106" bestFit="1" customWidth="1"/>
    <col min="6398" max="6398" width="13" style="106" bestFit="1" customWidth="1"/>
    <col min="6399" max="6399" width="10.140625" style="106" bestFit="1" customWidth="1"/>
    <col min="6400" max="6400" width="13.85546875" style="106" customWidth="1"/>
    <col min="6401" max="6401" width="14.5703125" style="106" bestFit="1" customWidth="1"/>
    <col min="6402" max="6402" width="9.140625" style="106" bestFit="1" customWidth="1"/>
    <col min="6403" max="6403" width="11.140625" style="106" bestFit="1" customWidth="1"/>
    <col min="6404" max="6404" width="13.140625" style="106" bestFit="1" customWidth="1"/>
    <col min="6405" max="6643" width="9" style="106"/>
    <col min="6644" max="6644" width="14" style="106" customWidth="1"/>
    <col min="6645" max="6645" width="12" style="106" bestFit="1" customWidth="1"/>
    <col min="6646" max="6646" width="11.140625" style="106" bestFit="1" customWidth="1"/>
    <col min="6647" max="6647" width="8.140625" style="106" bestFit="1" customWidth="1"/>
    <col min="6648" max="6648" width="16.140625" style="106" customWidth="1"/>
    <col min="6649" max="6649" width="15.140625" style="106" bestFit="1" customWidth="1"/>
    <col min="6650" max="6650" width="9" style="106" bestFit="1"/>
    <col min="6651" max="6651" width="11.85546875" style="106" customWidth="1"/>
    <col min="6652" max="6652" width="12.140625" style="106" customWidth="1"/>
    <col min="6653" max="6653" width="16.140625" style="106" bestFit="1" customWidth="1"/>
    <col min="6654" max="6654" width="13" style="106" bestFit="1" customWidth="1"/>
    <col min="6655" max="6655" width="10.140625" style="106" bestFit="1" customWidth="1"/>
    <col min="6656" max="6656" width="13.85546875" style="106" customWidth="1"/>
    <col min="6657" max="6657" width="14.5703125" style="106" bestFit="1" customWidth="1"/>
    <col min="6658" max="6658" width="9.140625" style="106" bestFit="1" customWidth="1"/>
    <col min="6659" max="6659" width="11.140625" style="106" bestFit="1" customWidth="1"/>
    <col min="6660" max="6660" width="13.140625" style="106" bestFit="1" customWidth="1"/>
    <col min="6661" max="6899" width="9" style="106"/>
    <col min="6900" max="6900" width="14" style="106" customWidth="1"/>
    <col min="6901" max="6901" width="12" style="106" bestFit="1" customWidth="1"/>
    <col min="6902" max="6902" width="11.140625" style="106" bestFit="1" customWidth="1"/>
    <col min="6903" max="6903" width="8.140625" style="106" bestFit="1" customWidth="1"/>
    <col min="6904" max="6904" width="16.140625" style="106" customWidth="1"/>
    <col min="6905" max="6905" width="15.140625" style="106" bestFit="1" customWidth="1"/>
    <col min="6906" max="6906" width="9" style="106" bestFit="1"/>
    <col min="6907" max="6907" width="11.85546875" style="106" customWidth="1"/>
    <col min="6908" max="6908" width="12.140625" style="106" customWidth="1"/>
    <col min="6909" max="6909" width="16.140625" style="106" bestFit="1" customWidth="1"/>
    <col min="6910" max="6910" width="13" style="106" bestFit="1" customWidth="1"/>
    <col min="6911" max="6911" width="10.140625" style="106" bestFit="1" customWidth="1"/>
    <col min="6912" max="6912" width="13.85546875" style="106" customWidth="1"/>
    <col min="6913" max="6913" width="14.5703125" style="106" bestFit="1" customWidth="1"/>
    <col min="6914" max="6914" width="9.140625" style="106" bestFit="1" customWidth="1"/>
    <col min="6915" max="6915" width="11.140625" style="106" bestFit="1" customWidth="1"/>
    <col min="6916" max="6916" width="13.140625" style="106" bestFit="1" customWidth="1"/>
    <col min="6917" max="7155" width="9" style="106"/>
    <col min="7156" max="7156" width="14" style="106" customWidth="1"/>
    <col min="7157" max="7157" width="12" style="106" bestFit="1" customWidth="1"/>
    <col min="7158" max="7158" width="11.140625" style="106" bestFit="1" customWidth="1"/>
    <col min="7159" max="7159" width="8.140625" style="106" bestFit="1" customWidth="1"/>
    <col min="7160" max="7160" width="16.140625" style="106" customWidth="1"/>
    <col min="7161" max="7161" width="15.140625" style="106" bestFit="1" customWidth="1"/>
    <col min="7162" max="7162" width="9" style="106" bestFit="1"/>
    <col min="7163" max="7163" width="11.85546875" style="106" customWidth="1"/>
    <col min="7164" max="7164" width="12.140625" style="106" customWidth="1"/>
    <col min="7165" max="7165" width="16.140625" style="106" bestFit="1" customWidth="1"/>
    <col min="7166" max="7166" width="13" style="106" bestFit="1" customWidth="1"/>
    <col min="7167" max="7167" width="10.140625" style="106" bestFit="1" customWidth="1"/>
    <col min="7168" max="7168" width="13.85546875" style="106" customWidth="1"/>
    <col min="7169" max="7169" width="14.5703125" style="106" bestFit="1" customWidth="1"/>
    <col min="7170" max="7170" width="9.140625" style="106" bestFit="1" customWidth="1"/>
    <col min="7171" max="7171" width="11.140625" style="106" bestFit="1" customWidth="1"/>
    <col min="7172" max="7172" width="13.140625" style="106" bestFit="1" customWidth="1"/>
    <col min="7173" max="7411" width="9" style="106"/>
    <col min="7412" max="7412" width="14" style="106" customWidth="1"/>
    <col min="7413" max="7413" width="12" style="106" bestFit="1" customWidth="1"/>
    <col min="7414" max="7414" width="11.140625" style="106" bestFit="1" customWidth="1"/>
    <col min="7415" max="7415" width="8.140625" style="106" bestFit="1" customWidth="1"/>
    <col min="7416" max="7416" width="16.140625" style="106" customWidth="1"/>
    <col min="7417" max="7417" width="15.140625" style="106" bestFit="1" customWidth="1"/>
    <col min="7418" max="7418" width="9" style="106" bestFit="1"/>
    <col min="7419" max="7419" width="11.85546875" style="106" customWidth="1"/>
    <col min="7420" max="7420" width="12.140625" style="106" customWidth="1"/>
    <col min="7421" max="7421" width="16.140625" style="106" bestFit="1" customWidth="1"/>
    <col min="7422" max="7422" width="13" style="106" bestFit="1" customWidth="1"/>
    <col min="7423" max="7423" width="10.140625" style="106" bestFit="1" customWidth="1"/>
    <col min="7424" max="7424" width="13.85546875" style="106" customWidth="1"/>
    <col min="7425" max="7425" width="14.5703125" style="106" bestFit="1" customWidth="1"/>
    <col min="7426" max="7426" width="9.140625" style="106" bestFit="1" customWidth="1"/>
    <col min="7427" max="7427" width="11.140625" style="106" bestFit="1" customWidth="1"/>
    <col min="7428" max="7428" width="13.140625" style="106" bestFit="1" customWidth="1"/>
    <col min="7429" max="7667" width="9" style="106"/>
    <col min="7668" max="7668" width="14" style="106" customWidth="1"/>
    <col min="7669" max="7669" width="12" style="106" bestFit="1" customWidth="1"/>
    <col min="7670" max="7670" width="11.140625" style="106" bestFit="1" customWidth="1"/>
    <col min="7671" max="7671" width="8.140625" style="106" bestFit="1" customWidth="1"/>
    <col min="7672" max="7672" width="16.140625" style="106" customWidth="1"/>
    <col min="7673" max="7673" width="15.140625" style="106" bestFit="1" customWidth="1"/>
    <col min="7674" max="7674" width="9" style="106" bestFit="1"/>
    <col min="7675" max="7675" width="11.85546875" style="106" customWidth="1"/>
    <col min="7676" max="7676" width="12.140625" style="106" customWidth="1"/>
    <col min="7677" max="7677" width="16.140625" style="106" bestFit="1" customWidth="1"/>
    <col min="7678" max="7678" width="13" style="106" bestFit="1" customWidth="1"/>
    <col min="7679" max="7679" width="10.140625" style="106" bestFit="1" customWidth="1"/>
    <col min="7680" max="7680" width="13.85546875" style="106" customWidth="1"/>
    <col min="7681" max="7681" width="14.5703125" style="106" bestFit="1" customWidth="1"/>
    <col min="7682" max="7682" width="9.140625" style="106" bestFit="1" customWidth="1"/>
    <col min="7683" max="7683" width="11.140625" style="106" bestFit="1" customWidth="1"/>
    <col min="7684" max="7684" width="13.140625" style="106" bestFit="1" customWidth="1"/>
    <col min="7685" max="7923" width="9" style="106"/>
    <col min="7924" max="7924" width="14" style="106" customWidth="1"/>
    <col min="7925" max="7925" width="12" style="106" bestFit="1" customWidth="1"/>
    <col min="7926" max="7926" width="11.140625" style="106" bestFit="1" customWidth="1"/>
    <col min="7927" max="7927" width="8.140625" style="106" bestFit="1" customWidth="1"/>
    <col min="7928" max="7928" width="16.140625" style="106" customWidth="1"/>
    <col min="7929" max="7929" width="15.140625" style="106" bestFit="1" customWidth="1"/>
    <col min="7930" max="7930" width="9" style="106" bestFit="1"/>
    <col min="7931" max="7931" width="11.85546875" style="106" customWidth="1"/>
    <col min="7932" max="7932" width="12.140625" style="106" customWidth="1"/>
    <col min="7933" max="7933" width="16.140625" style="106" bestFit="1" customWidth="1"/>
    <col min="7934" max="7934" width="13" style="106" bestFit="1" customWidth="1"/>
    <col min="7935" max="7935" width="10.140625" style="106" bestFit="1" customWidth="1"/>
    <col min="7936" max="7936" width="13.85546875" style="106" customWidth="1"/>
    <col min="7937" max="7937" width="14.5703125" style="106" bestFit="1" customWidth="1"/>
    <col min="7938" max="7938" width="9.140625" style="106" bestFit="1" customWidth="1"/>
    <col min="7939" max="7939" width="11.140625" style="106" bestFit="1" customWidth="1"/>
    <col min="7940" max="7940" width="13.140625" style="106" bestFit="1" customWidth="1"/>
    <col min="7941" max="8179" width="9" style="106"/>
    <col min="8180" max="8180" width="14" style="106" customWidth="1"/>
    <col min="8181" max="8181" width="12" style="106" bestFit="1" customWidth="1"/>
    <col min="8182" max="8182" width="11.140625" style="106" bestFit="1" customWidth="1"/>
    <col min="8183" max="8183" width="8.140625" style="106" bestFit="1" customWidth="1"/>
    <col min="8184" max="8184" width="16.140625" style="106" customWidth="1"/>
    <col min="8185" max="8185" width="15.140625" style="106" bestFit="1" customWidth="1"/>
    <col min="8186" max="8186" width="9" style="106" bestFit="1"/>
    <col min="8187" max="8187" width="11.85546875" style="106" customWidth="1"/>
    <col min="8188" max="8188" width="12.140625" style="106" customWidth="1"/>
    <col min="8189" max="8189" width="16.140625" style="106" bestFit="1" customWidth="1"/>
    <col min="8190" max="8190" width="13" style="106" bestFit="1" customWidth="1"/>
    <col min="8191" max="8191" width="10.140625" style="106" bestFit="1" customWidth="1"/>
    <col min="8192" max="8192" width="13.85546875" style="106" customWidth="1"/>
    <col min="8193" max="8193" width="14.5703125" style="106" bestFit="1" customWidth="1"/>
    <col min="8194" max="8194" width="9.140625" style="106" bestFit="1" customWidth="1"/>
    <col min="8195" max="8195" width="11.140625" style="106" bestFit="1" customWidth="1"/>
    <col min="8196" max="8196" width="13.140625" style="106" bestFit="1" customWidth="1"/>
    <col min="8197" max="8435" width="9" style="106"/>
    <col min="8436" max="8436" width="14" style="106" customWidth="1"/>
    <col min="8437" max="8437" width="12" style="106" bestFit="1" customWidth="1"/>
    <col min="8438" max="8438" width="11.140625" style="106" bestFit="1" customWidth="1"/>
    <col min="8439" max="8439" width="8.140625" style="106" bestFit="1" customWidth="1"/>
    <col min="8440" max="8440" width="16.140625" style="106" customWidth="1"/>
    <col min="8441" max="8441" width="15.140625" style="106" bestFit="1" customWidth="1"/>
    <col min="8442" max="8442" width="9" style="106" bestFit="1"/>
    <col min="8443" max="8443" width="11.85546875" style="106" customWidth="1"/>
    <col min="8444" max="8444" width="12.140625" style="106" customWidth="1"/>
    <col min="8445" max="8445" width="16.140625" style="106" bestFit="1" customWidth="1"/>
    <col min="8446" max="8446" width="13" style="106" bestFit="1" customWidth="1"/>
    <col min="8447" max="8447" width="10.140625" style="106" bestFit="1" customWidth="1"/>
    <col min="8448" max="8448" width="13.85546875" style="106" customWidth="1"/>
    <col min="8449" max="8449" width="14.5703125" style="106" bestFit="1" customWidth="1"/>
    <col min="8450" max="8450" width="9.140625" style="106" bestFit="1" customWidth="1"/>
    <col min="8451" max="8451" width="11.140625" style="106" bestFit="1" customWidth="1"/>
    <col min="8452" max="8452" width="13.140625" style="106" bestFit="1" customWidth="1"/>
    <col min="8453" max="8691" width="9" style="106"/>
    <col min="8692" max="8692" width="14" style="106" customWidth="1"/>
    <col min="8693" max="8693" width="12" style="106" bestFit="1" customWidth="1"/>
    <col min="8694" max="8694" width="11.140625" style="106" bestFit="1" customWidth="1"/>
    <col min="8695" max="8695" width="8.140625" style="106" bestFit="1" customWidth="1"/>
    <col min="8696" max="8696" width="16.140625" style="106" customWidth="1"/>
    <col min="8697" max="8697" width="15.140625" style="106" bestFit="1" customWidth="1"/>
    <col min="8698" max="8698" width="9" style="106" bestFit="1"/>
    <col min="8699" max="8699" width="11.85546875" style="106" customWidth="1"/>
    <col min="8700" max="8700" width="12.140625" style="106" customWidth="1"/>
    <col min="8701" max="8701" width="16.140625" style="106" bestFit="1" customWidth="1"/>
    <col min="8702" max="8702" width="13" style="106" bestFit="1" customWidth="1"/>
    <col min="8703" max="8703" width="10.140625" style="106" bestFit="1" customWidth="1"/>
    <col min="8704" max="8704" width="13.85546875" style="106" customWidth="1"/>
    <col min="8705" max="8705" width="14.5703125" style="106" bestFit="1" customWidth="1"/>
    <col min="8706" max="8706" width="9.140625" style="106" bestFit="1" customWidth="1"/>
    <col min="8707" max="8707" width="11.140625" style="106" bestFit="1" customWidth="1"/>
    <col min="8708" max="8708" width="13.140625" style="106" bestFit="1" customWidth="1"/>
    <col min="8709" max="8947" width="9" style="106"/>
    <col min="8948" max="8948" width="14" style="106" customWidth="1"/>
    <col min="8949" max="8949" width="12" style="106" bestFit="1" customWidth="1"/>
    <col min="8950" max="8950" width="11.140625" style="106" bestFit="1" customWidth="1"/>
    <col min="8951" max="8951" width="8.140625" style="106" bestFit="1" customWidth="1"/>
    <col min="8952" max="8952" width="16.140625" style="106" customWidth="1"/>
    <col min="8953" max="8953" width="15.140625" style="106" bestFit="1" customWidth="1"/>
    <col min="8954" max="8954" width="9" style="106" bestFit="1"/>
    <col min="8955" max="8955" width="11.85546875" style="106" customWidth="1"/>
    <col min="8956" max="8956" width="12.140625" style="106" customWidth="1"/>
    <col min="8957" max="8957" width="16.140625" style="106" bestFit="1" customWidth="1"/>
    <col min="8958" max="8958" width="13" style="106" bestFit="1" customWidth="1"/>
    <col min="8959" max="8959" width="10.140625" style="106" bestFit="1" customWidth="1"/>
    <col min="8960" max="8960" width="13.85546875" style="106" customWidth="1"/>
    <col min="8961" max="8961" width="14.5703125" style="106" bestFit="1" customWidth="1"/>
    <col min="8962" max="8962" width="9.140625" style="106" bestFit="1" customWidth="1"/>
    <col min="8963" max="8963" width="11.140625" style="106" bestFit="1" customWidth="1"/>
    <col min="8964" max="8964" width="13.140625" style="106" bestFit="1" customWidth="1"/>
    <col min="8965" max="9203" width="9" style="106"/>
    <col min="9204" max="9204" width="14" style="106" customWidth="1"/>
    <col min="9205" max="9205" width="12" style="106" bestFit="1" customWidth="1"/>
    <col min="9206" max="9206" width="11.140625" style="106" bestFit="1" customWidth="1"/>
    <col min="9207" max="9207" width="8.140625" style="106" bestFit="1" customWidth="1"/>
    <col min="9208" max="9208" width="16.140625" style="106" customWidth="1"/>
    <col min="9209" max="9209" width="15.140625" style="106" bestFit="1" customWidth="1"/>
    <col min="9210" max="9210" width="9" style="106" bestFit="1"/>
    <col min="9211" max="9211" width="11.85546875" style="106" customWidth="1"/>
    <col min="9212" max="9212" width="12.140625" style="106" customWidth="1"/>
    <col min="9213" max="9213" width="16.140625" style="106" bestFit="1" customWidth="1"/>
    <col min="9214" max="9214" width="13" style="106" bestFit="1" customWidth="1"/>
    <col min="9215" max="9215" width="10.140625" style="106" bestFit="1" customWidth="1"/>
    <col min="9216" max="9216" width="13.85546875" style="106" customWidth="1"/>
    <col min="9217" max="9217" width="14.5703125" style="106" bestFit="1" customWidth="1"/>
    <col min="9218" max="9218" width="9.140625" style="106" bestFit="1" customWidth="1"/>
    <col min="9219" max="9219" width="11.140625" style="106" bestFit="1" customWidth="1"/>
    <col min="9220" max="9220" width="13.140625" style="106" bestFit="1" customWidth="1"/>
    <col min="9221" max="9459" width="9" style="106"/>
    <col min="9460" max="9460" width="14" style="106" customWidth="1"/>
    <col min="9461" max="9461" width="12" style="106" bestFit="1" customWidth="1"/>
    <col min="9462" max="9462" width="11.140625" style="106" bestFit="1" customWidth="1"/>
    <col min="9463" max="9463" width="8.140625" style="106" bestFit="1" customWidth="1"/>
    <col min="9464" max="9464" width="16.140625" style="106" customWidth="1"/>
    <col min="9465" max="9465" width="15.140625" style="106" bestFit="1" customWidth="1"/>
    <col min="9466" max="9466" width="9" style="106" bestFit="1"/>
    <col min="9467" max="9467" width="11.85546875" style="106" customWidth="1"/>
    <col min="9468" max="9468" width="12.140625" style="106" customWidth="1"/>
    <col min="9469" max="9469" width="16.140625" style="106" bestFit="1" customWidth="1"/>
    <col min="9470" max="9470" width="13" style="106" bestFit="1" customWidth="1"/>
    <col min="9471" max="9471" width="10.140625" style="106" bestFit="1" customWidth="1"/>
    <col min="9472" max="9472" width="13.85546875" style="106" customWidth="1"/>
    <col min="9473" max="9473" width="14.5703125" style="106" bestFit="1" customWidth="1"/>
    <col min="9474" max="9474" width="9.140625" style="106" bestFit="1" customWidth="1"/>
    <col min="9475" max="9475" width="11.140625" style="106" bestFit="1" customWidth="1"/>
    <col min="9476" max="9476" width="13.140625" style="106" bestFit="1" customWidth="1"/>
    <col min="9477" max="9715" width="9" style="106"/>
    <col min="9716" max="9716" width="14" style="106" customWidth="1"/>
    <col min="9717" max="9717" width="12" style="106" bestFit="1" customWidth="1"/>
    <col min="9718" max="9718" width="11.140625" style="106" bestFit="1" customWidth="1"/>
    <col min="9719" max="9719" width="8.140625" style="106" bestFit="1" customWidth="1"/>
    <col min="9720" max="9720" width="16.140625" style="106" customWidth="1"/>
    <col min="9721" max="9721" width="15.140625" style="106" bestFit="1" customWidth="1"/>
    <col min="9722" max="9722" width="9" style="106" bestFit="1"/>
    <col min="9723" max="9723" width="11.85546875" style="106" customWidth="1"/>
    <col min="9724" max="9724" width="12.140625" style="106" customWidth="1"/>
    <col min="9725" max="9725" width="16.140625" style="106" bestFit="1" customWidth="1"/>
    <col min="9726" max="9726" width="13" style="106" bestFit="1" customWidth="1"/>
    <col min="9727" max="9727" width="10.140625" style="106" bestFit="1" customWidth="1"/>
    <col min="9728" max="9728" width="13.85546875" style="106" customWidth="1"/>
    <col min="9729" max="9729" width="14.5703125" style="106" bestFit="1" customWidth="1"/>
    <col min="9730" max="9730" width="9.140625" style="106" bestFit="1" customWidth="1"/>
    <col min="9731" max="9731" width="11.140625" style="106" bestFit="1" customWidth="1"/>
    <col min="9732" max="9732" width="13.140625" style="106" bestFit="1" customWidth="1"/>
    <col min="9733" max="9971" width="9" style="106"/>
    <col min="9972" max="9972" width="14" style="106" customWidth="1"/>
    <col min="9973" max="9973" width="12" style="106" bestFit="1" customWidth="1"/>
    <col min="9974" max="9974" width="11.140625" style="106" bestFit="1" customWidth="1"/>
    <col min="9975" max="9975" width="8.140625" style="106" bestFit="1" customWidth="1"/>
    <col min="9976" max="9976" width="16.140625" style="106" customWidth="1"/>
    <col min="9977" max="9977" width="15.140625" style="106" bestFit="1" customWidth="1"/>
    <col min="9978" max="9978" width="9" style="106" bestFit="1"/>
    <col min="9979" max="9979" width="11.85546875" style="106" customWidth="1"/>
    <col min="9980" max="9980" width="12.140625" style="106" customWidth="1"/>
    <col min="9981" max="9981" width="16.140625" style="106" bestFit="1" customWidth="1"/>
    <col min="9982" max="9982" width="13" style="106" bestFit="1" customWidth="1"/>
    <col min="9983" max="9983" width="10.140625" style="106" bestFit="1" customWidth="1"/>
    <col min="9984" max="9984" width="13.85546875" style="106" customWidth="1"/>
    <col min="9985" max="9985" width="14.5703125" style="106" bestFit="1" customWidth="1"/>
    <col min="9986" max="9986" width="9.140625" style="106" bestFit="1" customWidth="1"/>
    <col min="9987" max="9987" width="11.140625" style="106" bestFit="1" customWidth="1"/>
    <col min="9988" max="9988" width="13.140625" style="106" bestFit="1" customWidth="1"/>
    <col min="9989" max="10227" width="9" style="106"/>
    <col min="10228" max="10228" width="14" style="106" customWidth="1"/>
    <col min="10229" max="10229" width="12" style="106" bestFit="1" customWidth="1"/>
    <col min="10230" max="10230" width="11.140625" style="106" bestFit="1" customWidth="1"/>
    <col min="10231" max="10231" width="8.140625" style="106" bestFit="1" customWidth="1"/>
    <col min="10232" max="10232" width="16.140625" style="106" customWidth="1"/>
    <col min="10233" max="10233" width="15.140625" style="106" bestFit="1" customWidth="1"/>
    <col min="10234" max="10234" width="9" style="106" bestFit="1"/>
    <col min="10235" max="10235" width="11.85546875" style="106" customWidth="1"/>
    <col min="10236" max="10236" width="12.140625" style="106" customWidth="1"/>
    <col min="10237" max="10237" width="16.140625" style="106" bestFit="1" customWidth="1"/>
    <col min="10238" max="10238" width="13" style="106" bestFit="1" customWidth="1"/>
    <col min="10239" max="10239" width="10.140625" style="106" bestFit="1" customWidth="1"/>
    <col min="10240" max="10240" width="13.85546875" style="106" customWidth="1"/>
    <col min="10241" max="10241" width="14.5703125" style="106" bestFit="1" customWidth="1"/>
    <col min="10242" max="10242" width="9.140625" style="106" bestFit="1" customWidth="1"/>
    <col min="10243" max="10243" width="11.140625" style="106" bestFit="1" customWidth="1"/>
    <col min="10244" max="10244" width="13.140625" style="106" bestFit="1" customWidth="1"/>
    <col min="10245" max="10483" width="9" style="106"/>
    <col min="10484" max="10484" width="14" style="106" customWidth="1"/>
    <col min="10485" max="10485" width="12" style="106" bestFit="1" customWidth="1"/>
    <col min="10486" max="10486" width="11.140625" style="106" bestFit="1" customWidth="1"/>
    <col min="10487" max="10487" width="8.140625" style="106" bestFit="1" customWidth="1"/>
    <col min="10488" max="10488" width="16.140625" style="106" customWidth="1"/>
    <col min="10489" max="10489" width="15.140625" style="106" bestFit="1" customWidth="1"/>
    <col min="10490" max="10490" width="9" style="106" bestFit="1"/>
    <col min="10491" max="10491" width="11.85546875" style="106" customWidth="1"/>
    <col min="10492" max="10492" width="12.140625" style="106" customWidth="1"/>
    <col min="10493" max="10493" width="16.140625" style="106" bestFit="1" customWidth="1"/>
    <col min="10494" max="10494" width="13" style="106" bestFit="1" customWidth="1"/>
    <col min="10495" max="10495" width="10.140625" style="106" bestFit="1" customWidth="1"/>
    <col min="10496" max="10496" width="13.85546875" style="106" customWidth="1"/>
    <col min="10497" max="10497" width="14.5703125" style="106" bestFit="1" customWidth="1"/>
    <col min="10498" max="10498" width="9.140625" style="106" bestFit="1" customWidth="1"/>
    <col min="10499" max="10499" width="11.140625" style="106" bestFit="1" customWidth="1"/>
    <col min="10500" max="10500" width="13.140625" style="106" bestFit="1" customWidth="1"/>
    <col min="10501" max="10739" width="9" style="106"/>
    <col min="10740" max="10740" width="14" style="106" customWidth="1"/>
    <col min="10741" max="10741" width="12" style="106" bestFit="1" customWidth="1"/>
    <col min="10742" max="10742" width="11.140625" style="106" bestFit="1" customWidth="1"/>
    <col min="10743" max="10743" width="8.140625" style="106" bestFit="1" customWidth="1"/>
    <col min="10744" max="10744" width="16.140625" style="106" customWidth="1"/>
    <col min="10745" max="10745" width="15.140625" style="106" bestFit="1" customWidth="1"/>
    <col min="10746" max="10746" width="9" style="106" bestFit="1"/>
    <col min="10747" max="10747" width="11.85546875" style="106" customWidth="1"/>
    <col min="10748" max="10748" width="12.140625" style="106" customWidth="1"/>
    <col min="10749" max="10749" width="16.140625" style="106" bestFit="1" customWidth="1"/>
    <col min="10750" max="10750" width="13" style="106" bestFit="1" customWidth="1"/>
    <col min="10751" max="10751" width="10.140625" style="106" bestFit="1" customWidth="1"/>
    <col min="10752" max="10752" width="13.85546875" style="106" customWidth="1"/>
    <col min="10753" max="10753" width="14.5703125" style="106" bestFit="1" customWidth="1"/>
    <col min="10754" max="10754" width="9.140625" style="106" bestFit="1" customWidth="1"/>
    <col min="10755" max="10755" width="11.140625" style="106" bestFit="1" customWidth="1"/>
    <col min="10756" max="10756" width="13.140625" style="106" bestFit="1" customWidth="1"/>
    <col min="10757" max="10995" width="9" style="106"/>
    <col min="10996" max="10996" width="14" style="106" customWidth="1"/>
    <col min="10997" max="10997" width="12" style="106" bestFit="1" customWidth="1"/>
    <col min="10998" max="10998" width="11.140625" style="106" bestFit="1" customWidth="1"/>
    <col min="10999" max="10999" width="8.140625" style="106" bestFit="1" customWidth="1"/>
    <col min="11000" max="11000" width="16.140625" style="106" customWidth="1"/>
    <col min="11001" max="11001" width="15.140625" style="106" bestFit="1" customWidth="1"/>
    <col min="11002" max="11002" width="9" style="106" bestFit="1"/>
    <col min="11003" max="11003" width="11.85546875" style="106" customWidth="1"/>
    <col min="11004" max="11004" width="12.140625" style="106" customWidth="1"/>
    <col min="11005" max="11005" width="16.140625" style="106" bestFit="1" customWidth="1"/>
    <col min="11006" max="11006" width="13" style="106" bestFit="1" customWidth="1"/>
    <col min="11007" max="11007" width="10.140625" style="106" bestFit="1" customWidth="1"/>
    <col min="11008" max="11008" width="13.85546875" style="106" customWidth="1"/>
    <col min="11009" max="11009" width="14.5703125" style="106" bestFit="1" customWidth="1"/>
    <col min="11010" max="11010" width="9.140625" style="106" bestFit="1" customWidth="1"/>
    <col min="11011" max="11011" width="11.140625" style="106" bestFit="1" customWidth="1"/>
    <col min="11012" max="11012" width="13.140625" style="106" bestFit="1" customWidth="1"/>
    <col min="11013" max="11251" width="9" style="106"/>
    <col min="11252" max="11252" width="14" style="106" customWidth="1"/>
    <col min="11253" max="11253" width="12" style="106" bestFit="1" customWidth="1"/>
    <col min="11254" max="11254" width="11.140625" style="106" bestFit="1" customWidth="1"/>
    <col min="11255" max="11255" width="8.140625" style="106" bestFit="1" customWidth="1"/>
    <col min="11256" max="11256" width="16.140625" style="106" customWidth="1"/>
    <col min="11257" max="11257" width="15.140625" style="106" bestFit="1" customWidth="1"/>
    <col min="11258" max="11258" width="9" style="106" bestFit="1"/>
    <col min="11259" max="11259" width="11.85546875" style="106" customWidth="1"/>
    <col min="11260" max="11260" width="12.140625" style="106" customWidth="1"/>
    <col min="11261" max="11261" width="16.140625" style="106" bestFit="1" customWidth="1"/>
    <col min="11262" max="11262" width="13" style="106" bestFit="1" customWidth="1"/>
    <col min="11263" max="11263" width="10.140625" style="106" bestFit="1" customWidth="1"/>
    <col min="11264" max="11264" width="13.85546875" style="106" customWidth="1"/>
    <col min="11265" max="11265" width="14.5703125" style="106" bestFit="1" customWidth="1"/>
    <col min="11266" max="11266" width="9.140625" style="106" bestFit="1" customWidth="1"/>
    <col min="11267" max="11267" width="11.140625" style="106" bestFit="1" customWidth="1"/>
    <col min="11268" max="11268" width="13.140625" style="106" bestFit="1" customWidth="1"/>
    <col min="11269" max="11507" width="9" style="106"/>
    <col min="11508" max="11508" width="14" style="106" customWidth="1"/>
    <col min="11509" max="11509" width="12" style="106" bestFit="1" customWidth="1"/>
    <col min="11510" max="11510" width="11.140625" style="106" bestFit="1" customWidth="1"/>
    <col min="11511" max="11511" width="8.140625" style="106" bestFit="1" customWidth="1"/>
    <col min="11512" max="11512" width="16.140625" style="106" customWidth="1"/>
    <col min="11513" max="11513" width="15.140625" style="106" bestFit="1" customWidth="1"/>
    <col min="11514" max="11514" width="9" style="106" bestFit="1"/>
    <col min="11515" max="11515" width="11.85546875" style="106" customWidth="1"/>
    <col min="11516" max="11516" width="12.140625" style="106" customWidth="1"/>
    <col min="11517" max="11517" width="16.140625" style="106" bestFit="1" customWidth="1"/>
    <col min="11518" max="11518" width="13" style="106" bestFit="1" customWidth="1"/>
    <col min="11519" max="11519" width="10.140625" style="106" bestFit="1" customWidth="1"/>
    <col min="11520" max="11520" width="13.85546875" style="106" customWidth="1"/>
    <col min="11521" max="11521" width="14.5703125" style="106" bestFit="1" customWidth="1"/>
    <col min="11522" max="11522" width="9.140625" style="106" bestFit="1" customWidth="1"/>
    <col min="11523" max="11523" width="11.140625" style="106" bestFit="1" customWidth="1"/>
    <col min="11524" max="11524" width="13.140625" style="106" bestFit="1" customWidth="1"/>
    <col min="11525" max="11763" width="9" style="106"/>
    <col min="11764" max="11764" width="14" style="106" customWidth="1"/>
    <col min="11765" max="11765" width="12" style="106" bestFit="1" customWidth="1"/>
    <col min="11766" max="11766" width="11.140625" style="106" bestFit="1" customWidth="1"/>
    <col min="11767" max="11767" width="8.140625" style="106" bestFit="1" customWidth="1"/>
    <col min="11768" max="11768" width="16.140625" style="106" customWidth="1"/>
    <col min="11769" max="11769" width="15.140625" style="106" bestFit="1" customWidth="1"/>
    <col min="11770" max="11770" width="9" style="106" bestFit="1"/>
    <col min="11771" max="11771" width="11.85546875" style="106" customWidth="1"/>
    <col min="11772" max="11772" width="12.140625" style="106" customWidth="1"/>
    <col min="11773" max="11773" width="16.140625" style="106" bestFit="1" customWidth="1"/>
    <col min="11774" max="11774" width="13" style="106" bestFit="1" customWidth="1"/>
    <col min="11775" max="11775" width="10.140625" style="106" bestFit="1" customWidth="1"/>
    <col min="11776" max="11776" width="13.85546875" style="106" customWidth="1"/>
    <col min="11777" max="11777" width="14.5703125" style="106" bestFit="1" customWidth="1"/>
    <col min="11778" max="11778" width="9.140625" style="106" bestFit="1" customWidth="1"/>
    <col min="11779" max="11779" width="11.140625" style="106" bestFit="1" customWidth="1"/>
    <col min="11780" max="11780" width="13.140625" style="106" bestFit="1" customWidth="1"/>
    <col min="11781" max="12019" width="9" style="106"/>
    <col min="12020" max="12020" width="14" style="106" customWidth="1"/>
    <col min="12021" max="12021" width="12" style="106" bestFit="1" customWidth="1"/>
    <col min="12022" max="12022" width="11.140625" style="106" bestFit="1" customWidth="1"/>
    <col min="12023" max="12023" width="8.140625" style="106" bestFit="1" customWidth="1"/>
    <col min="12024" max="12024" width="16.140625" style="106" customWidth="1"/>
    <col min="12025" max="12025" width="15.140625" style="106" bestFit="1" customWidth="1"/>
    <col min="12026" max="12026" width="9" style="106" bestFit="1"/>
    <col min="12027" max="12027" width="11.85546875" style="106" customWidth="1"/>
    <col min="12028" max="12028" width="12.140625" style="106" customWidth="1"/>
    <col min="12029" max="12029" width="16.140625" style="106" bestFit="1" customWidth="1"/>
    <col min="12030" max="12030" width="13" style="106" bestFit="1" customWidth="1"/>
    <col min="12031" max="12031" width="10.140625" style="106" bestFit="1" customWidth="1"/>
    <col min="12032" max="12032" width="13.85546875" style="106" customWidth="1"/>
    <col min="12033" max="12033" width="14.5703125" style="106" bestFit="1" customWidth="1"/>
    <col min="12034" max="12034" width="9.140625" style="106" bestFit="1" customWidth="1"/>
    <col min="12035" max="12035" width="11.140625" style="106" bestFit="1" customWidth="1"/>
    <col min="12036" max="12036" width="13.140625" style="106" bestFit="1" customWidth="1"/>
    <col min="12037" max="12275" width="9" style="106"/>
    <col min="12276" max="12276" width="14" style="106" customWidth="1"/>
    <col min="12277" max="12277" width="12" style="106" bestFit="1" customWidth="1"/>
    <col min="12278" max="12278" width="11.140625" style="106" bestFit="1" customWidth="1"/>
    <col min="12279" max="12279" width="8.140625" style="106" bestFit="1" customWidth="1"/>
    <col min="12280" max="12280" width="16.140625" style="106" customWidth="1"/>
    <col min="12281" max="12281" width="15.140625" style="106" bestFit="1" customWidth="1"/>
    <col min="12282" max="12282" width="9" style="106" bestFit="1"/>
    <col min="12283" max="12283" width="11.85546875" style="106" customWidth="1"/>
    <col min="12284" max="12284" width="12.140625" style="106" customWidth="1"/>
    <col min="12285" max="12285" width="16.140625" style="106" bestFit="1" customWidth="1"/>
    <col min="12286" max="12286" width="13" style="106" bestFit="1" customWidth="1"/>
    <col min="12287" max="12287" width="10.140625" style="106" bestFit="1" customWidth="1"/>
    <col min="12288" max="12288" width="13.85546875" style="106" customWidth="1"/>
    <col min="12289" max="12289" width="14.5703125" style="106" bestFit="1" customWidth="1"/>
    <col min="12290" max="12290" width="9.140625" style="106" bestFit="1" customWidth="1"/>
    <col min="12291" max="12291" width="11.140625" style="106" bestFit="1" customWidth="1"/>
    <col min="12292" max="12292" width="13.140625" style="106" bestFit="1" customWidth="1"/>
    <col min="12293" max="12531" width="9" style="106"/>
    <col min="12532" max="12532" width="14" style="106" customWidth="1"/>
    <col min="12533" max="12533" width="12" style="106" bestFit="1" customWidth="1"/>
    <col min="12534" max="12534" width="11.140625" style="106" bestFit="1" customWidth="1"/>
    <col min="12535" max="12535" width="8.140625" style="106" bestFit="1" customWidth="1"/>
    <col min="12536" max="12536" width="16.140625" style="106" customWidth="1"/>
    <col min="12537" max="12537" width="15.140625" style="106" bestFit="1" customWidth="1"/>
    <col min="12538" max="12538" width="9" style="106" bestFit="1"/>
    <col min="12539" max="12539" width="11.85546875" style="106" customWidth="1"/>
    <col min="12540" max="12540" width="12.140625" style="106" customWidth="1"/>
    <col min="12541" max="12541" width="16.140625" style="106" bestFit="1" customWidth="1"/>
    <col min="12542" max="12542" width="13" style="106" bestFit="1" customWidth="1"/>
    <col min="12543" max="12543" width="10.140625" style="106" bestFit="1" customWidth="1"/>
    <col min="12544" max="12544" width="13.85546875" style="106" customWidth="1"/>
    <col min="12545" max="12545" width="14.5703125" style="106" bestFit="1" customWidth="1"/>
    <col min="12546" max="12546" width="9.140625" style="106" bestFit="1" customWidth="1"/>
    <col min="12547" max="12547" width="11.140625" style="106" bestFit="1" customWidth="1"/>
    <col min="12548" max="12548" width="13.140625" style="106" bestFit="1" customWidth="1"/>
    <col min="12549" max="12787" width="9" style="106"/>
    <col min="12788" max="12788" width="14" style="106" customWidth="1"/>
    <col min="12789" max="12789" width="12" style="106" bestFit="1" customWidth="1"/>
    <col min="12790" max="12790" width="11.140625" style="106" bestFit="1" customWidth="1"/>
    <col min="12791" max="12791" width="8.140625" style="106" bestFit="1" customWidth="1"/>
    <col min="12792" max="12792" width="16.140625" style="106" customWidth="1"/>
    <col min="12793" max="12793" width="15.140625" style="106" bestFit="1" customWidth="1"/>
    <col min="12794" max="12794" width="9" style="106" bestFit="1"/>
    <col min="12795" max="12795" width="11.85546875" style="106" customWidth="1"/>
    <col min="12796" max="12796" width="12.140625" style="106" customWidth="1"/>
    <col min="12797" max="12797" width="16.140625" style="106" bestFit="1" customWidth="1"/>
    <col min="12798" max="12798" width="13" style="106" bestFit="1" customWidth="1"/>
    <col min="12799" max="12799" width="10.140625" style="106" bestFit="1" customWidth="1"/>
    <col min="12800" max="12800" width="13.85546875" style="106" customWidth="1"/>
    <col min="12801" max="12801" width="14.5703125" style="106" bestFit="1" customWidth="1"/>
    <col min="12802" max="12802" width="9.140625" style="106" bestFit="1" customWidth="1"/>
    <col min="12803" max="12803" width="11.140625" style="106" bestFit="1" customWidth="1"/>
    <col min="12804" max="12804" width="13.140625" style="106" bestFit="1" customWidth="1"/>
    <col min="12805" max="13043" width="9" style="106"/>
    <col min="13044" max="13044" width="14" style="106" customWidth="1"/>
    <col min="13045" max="13045" width="12" style="106" bestFit="1" customWidth="1"/>
    <col min="13046" max="13046" width="11.140625" style="106" bestFit="1" customWidth="1"/>
    <col min="13047" max="13047" width="8.140625" style="106" bestFit="1" customWidth="1"/>
    <col min="13048" max="13048" width="16.140625" style="106" customWidth="1"/>
    <col min="13049" max="13049" width="15.140625" style="106" bestFit="1" customWidth="1"/>
    <col min="13050" max="13050" width="9" style="106" bestFit="1"/>
    <col min="13051" max="13051" width="11.85546875" style="106" customWidth="1"/>
    <col min="13052" max="13052" width="12.140625" style="106" customWidth="1"/>
    <col min="13053" max="13053" width="16.140625" style="106" bestFit="1" customWidth="1"/>
    <col min="13054" max="13054" width="13" style="106" bestFit="1" customWidth="1"/>
    <col min="13055" max="13055" width="10.140625" style="106" bestFit="1" customWidth="1"/>
    <col min="13056" max="13056" width="13.85546875" style="106" customWidth="1"/>
    <col min="13057" max="13057" width="14.5703125" style="106" bestFit="1" customWidth="1"/>
    <col min="13058" max="13058" width="9.140625" style="106" bestFit="1" customWidth="1"/>
    <col min="13059" max="13059" width="11.140625" style="106" bestFit="1" customWidth="1"/>
    <col min="13060" max="13060" width="13.140625" style="106" bestFit="1" customWidth="1"/>
    <col min="13061" max="13299" width="9" style="106"/>
    <col min="13300" max="13300" width="14" style="106" customWidth="1"/>
    <col min="13301" max="13301" width="12" style="106" bestFit="1" customWidth="1"/>
    <col min="13302" max="13302" width="11.140625" style="106" bestFit="1" customWidth="1"/>
    <col min="13303" max="13303" width="8.140625" style="106" bestFit="1" customWidth="1"/>
    <col min="13304" max="13304" width="16.140625" style="106" customWidth="1"/>
    <col min="13305" max="13305" width="15.140625" style="106" bestFit="1" customWidth="1"/>
    <col min="13306" max="13306" width="9" style="106" bestFit="1"/>
    <col min="13307" max="13307" width="11.85546875" style="106" customWidth="1"/>
    <col min="13308" max="13308" width="12.140625" style="106" customWidth="1"/>
    <col min="13309" max="13309" width="16.140625" style="106" bestFit="1" customWidth="1"/>
    <col min="13310" max="13310" width="13" style="106" bestFit="1" customWidth="1"/>
    <col min="13311" max="13311" width="10.140625" style="106" bestFit="1" customWidth="1"/>
    <col min="13312" max="13312" width="13.85546875" style="106" customWidth="1"/>
    <col min="13313" max="13313" width="14.5703125" style="106" bestFit="1" customWidth="1"/>
    <col min="13314" max="13314" width="9.140625" style="106" bestFit="1" customWidth="1"/>
    <col min="13315" max="13315" width="11.140625" style="106" bestFit="1" customWidth="1"/>
    <col min="13316" max="13316" width="13.140625" style="106" bestFit="1" customWidth="1"/>
    <col min="13317" max="13555" width="9" style="106"/>
    <col min="13556" max="13556" width="14" style="106" customWidth="1"/>
    <col min="13557" max="13557" width="12" style="106" bestFit="1" customWidth="1"/>
    <col min="13558" max="13558" width="11.140625" style="106" bestFit="1" customWidth="1"/>
    <col min="13559" max="13559" width="8.140625" style="106" bestFit="1" customWidth="1"/>
    <col min="13560" max="13560" width="16.140625" style="106" customWidth="1"/>
    <col min="13561" max="13561" width="15.140625" style="106" bestFit="1" customWidth="1"/>
    <col min="13562" max="13562" width="9" style="106" bestFit="1"/>
    <col min="13563" max="13563" width="11.85546875" style="106" customWidth="1"/>
    <col min="13564" max="13564" width="12.140625" style="106" customWidth="1"/>
    <col min="13565" max="13565" width="16.140625" style="106" bestFit="1" customWidth="1"/>
    <col min="13566" max="13566" width="13" style="106" bestFit="1" customWidth="1"/>
    <col min="13567" max="13567" width="10.140625" style="106" bestFit="1" customWidth="1"/>
    <col min="13568" max="13568" width="13.85546875" style="106" customWidth="1"/>
    <col min="13569" max="13569" width="14.5703125" style="106" bestFit="1" customWidth="1"/>
    <col min="13570" max="13570" width="9.140625" style="106" bestFit="1" customWidth="1"/>
    <col min="13571" max="13571" width="11.140625" style="106" bestFit="1" customWidth="1"/>
    <col min="13572" max="13572" width="13.140625" style="106" bestFit="1" customWidth="1"/>
    <col min="13573" max="13811" width="9" style="106"/>
    <col min="13812" max="13812" width="14" style="106" customWidth="1"/>
    <col min="13813" max="13813" width="12" style="106" bestFit="1" customWidth="1"/>
    <col min="13814" max="13814" width="11.140625" style="106" bestFit="1" customWidth="1"/>
    <col min="13815" max="13815" width="8.140625" style="106" bestFit="1" customWidth="1"/>
    <col min="13816" max="13816" width="16.140625" style="106" customWidth="1"/>
    <col min="13817" max="13817" width="15.140625" style="106" bestFit="1" customWidth="1"/>
    <col min="13818" max="13818" width="9" style="106" bestFit="1"/>
    <col min="13819" max="13819" width="11.85546875" style="106" customWidth="1"/>
    <col min="13820" max="13820" width="12.140625" style="106" customWidth="1"/>
    <col min="13821" max="13821" width="16.140625" style="106" bestFit="1" customWidth="1"/>
    <col min="13822" max="13822" width="13" style="106" bestFit="1" customWidth="1"/>
    <col min="13823" max="13823" width="10.140625" style="106" bestFit="1" customWidth="1"/>
    <col min="13824" max="13824" width="13.85546875" style="106" customWidth="1"/>
    <col min="13825" max="13825" width="14.5703125" style="106" bestFit="1" customWidth="1"/>
    <col min="13826" max="13826" width="9.140625" style="106" bestFit="1" customWidth="1"/>
    <col min="13827" max="13827" width="11.140625" style="106" bestFit="1" customWidth="1"/>
    <col min="13828" max="13828" width="13.140625" style="106" bestFit="1" customWidth="1"/>
    <col min="13829" max="14067" width="9" style="106"/>
    <col min="14068" max="14068" width="14" style="106" customWidth="1"/>
    <col min="14069" max="14069" width="12" style="106" bestFit="1" customWidth="1"/>
    <col min="14070" max="14070" width="11.140625" style="106" bestFit="1" customWidth="1"/>
    <col min="14071" max="14071" width="8.140625" style="106" bestFit="1" customWidth="1"/>
    <col min="14072" max="14072" width="16.140625" style="106" customWidth="1"/>
    <col min="14073" max="14073" width="15.140625" style="106" bestFit="1" customWidth="1"/>
    <col min="14074" max="14074" width="9" style="106" bestFit="1"/>
    <col min="14075" max="14075" width="11.85546875" style="106" customWidth="1"/>
    <col min="14076" max="14076" width="12.140625" style="106" customWidth="1"/>
    <col min="14077" max="14077" width="16.140625" style="106" bestFit="1" customWidth="1"/>
    <col min="14078" max="14078" width="13" style="106" bestFit="1" customWidth="1"/>
    <col min="14079" max="14079" width="10.140625" style="106" bestFit="1" customWidth="1"/>
    <col min="14080" max="14080" width="13.85546875" style="106" customWidth="1"/>
    <col min="14081" max="14081" width="14.5703125" style="106" bestFit="1" customWidth="1"/>
    <col min="14082" max="14082" width="9.140625" style="106" bestFit="1" customWidth="1"/>
    <col min="14083" max="14083" width="11.140625" style="106" bestFit="1" customWidth="1"/>
    <col min="14084" max="14084" width="13.140625" style="106" bestFit="1" customWidth="1"/>
    <col min="14085" max="14323" width="9" style="106"/>
    <col min="14324" max="14324" width="14" style="106" customWidth="1"/>
    <col min="14325" max="14325" width="12" style="106" bestFit="1" customWidth="1"/>
    <col min="14326" max="14326" width="11.140625" style="106" bestFit="1" customWidth="1"/>
    <col min="14327" max="14327" width="8.140625" style="106" bestFit="1" customWidth="1"/>
    <col min="14328" max="14328" width="16.140625" style="106" customWidth="1"/>
    <col min="14329" max="14329" width="15.140625" style="106" bestFit="1" customWidth="1"/>
    <col min="14330" max="14330" width="9" style="106" bestFit="1"/>
    <col min="14331" max="14331" width="11.85546875" style="106" customWidth="1"/>
    <col min="14332" max="14332" width="12.140625" style="106" customWidth="1"/>
    <col min="14333" max="14333" width="16.140625" style="106" bestFit="1" customWidth="1"/>
    <col min="14334" max="14334" width="13" style="106" bestFit="1" customWidth="1"/>
    <col min="14335" max="14335" width="10.140625" style="106" bestFit="1" customWidth="1"/>
    <col min="14336" max="14336" width="13.85546875" style="106" customWidth="1"/>
    <col min="14337" max="14337" width="14.5703125" style="106" bestFit="1" customWidth="1"/>
    <col min="14338" max="14338" width="9.140625" style="106" bestFit="1" customWidth="1"/>
    <col min="14339" max="14339" width="11.140625" style="106" bestFit="1" customWidth="1"/>
    <col min="14340" max="14340" width="13.140625" style="106" bestFit="1" customWidth="1"/>
    <col min="14341" max="14579" width="9" style="106"/>
    <col min="14580" max="14580" width="14" style="106" customWidth="1"/>
    <col min="14581" max="14581" width="12" style="106" bestFit="1" customWidth="1"/>
    <col min="14582" max="14582" width="11.140625" style="106" bestFit="1" customWidth="1"/>
    <col min="14583" max="14583" width="8.140625" style="106" bestFit="1" customWidth="1"/>
    <col min="14584" max="14584" width="16.140625" style="106" customWidth="1"/>
    <col min="14585" max="14585" width="15.140625" style="106" bestFit="1" customWidth="1"/>
    <col min="14586" max="14586" width="9" style="106" bestFit="1"/>
    <col min="14587" max="14587" width="11.85546875" style="106" customWidth="1"/>
    <col min="14588" max="14588" width="12.140625" style="106" customWidth="1"/>
    <col min="14589" max="14589" width="16.140625" style="106" bestFit="1" customWidth="1"/>
    <col min="14590" max="14590" width="13" style="106" bestFit="1" customWidth="1"/>
    <col min="14591" max="14591" width="10.140625" style="106" bestFit="1" customWidth="1"/>
    <col min="14592" max="14592" width="13.85546875" style="106" customWidth="1"/>
    <col min="14593" max="14593" width="14.5703125" style="106" bestFit="1" customWidth="1"/>
    <col min="14594" max="14594" width="9.140625" style="106" bestFit="1" customWidth="1"/>
    <col min="14595" max="14595" width="11.140625" style="106" bestFit="1" customWidth="1"/>
    <col min="14596" max="14596" width="13.140625" style="106" bestFit="1" customWidth="1"/>
    <col min="14597" max="14835" width="9" style="106"/>
    <col min="14836" max="14836" width="14" style="106" customWidth="1"/>
    <col min="14837" max="14837" width="12" style="106" bestFit="1" customWidth="1"/>
    <col min="14838" max="14838" width="11.140625" style="106" bestFit="1" customWidth="1"/>
    <col min="14839" max="14839" width="8.140625" style="106" bestFit="1" customWidth="1"/>
    <col min="14840" max="14840" width="16.140625" style="106" customWidth="1"/>
    <col min="14841" max="14841" width="15.140625" style="106" bestFit="1" customWidth="1"/>
    <col min="14842" max="14842" width="9" style="106" bestFit="1"/>
    <col min="14843" max="14843" width="11.85546875" style="106" customWidth="1"/>
    <col min="14844" max="14844" width="12.140625" style="106" customWidth="1"/>
    <col min="14845" max="14845" width="16.140625" style="106" bestFit="1" customWidth="1"/>
    <col min="14846" max="14846" width="13" style="106" bestFit="1" customWidth="1"/>
    <col min="14847" max="14847" width="10.140625" style="106" bestFit="1" customWidth="1"/>
    <col min="14848" max="14848" width="13.85546875" style="106" customWidth="1"/>
    <col min="14849" max="14849" width="14.5703125" style="106" bestFit="1" customWidth="1"/>
    <col min="14850" max="14850" width="9.140625" style="106" bestFit="1" customWidth="1"/>
    <col min="14851" max="14851" width="11.140625" style="106" bestFit="1" customWidth="1"/>
    <col min="14852" max="14852" width="13.140625" style="106" bestFit="1" customWidth="1"/>
    <col min="14853" max="15091" width="9" style="106"/>
    <col min="15092" max="15092" width="14" style="106" customWidth="1"/>
    <col min="15093" max="15093" width="12" style="106" bestFit="1" customWidth="1"/>
    <col min="15094" max="15094" width="11.140625" style="106" bestFit="1" customWidth="1"/>
    <col min="15095" max="15095" width="8.140625" style="106" bestFit="1" customWidth="1"/>
    <col min="15096" max="15096" width="16.140625" style="106" customWidth="1"/>
    <col min="15097" max="15097" width="15.140625" style="106" bestFit="1" customWidth="1"/>
    <col min="15098" max="15098" width="9" style="106" bestFit="1"/>
    <col min="15099" max="15099" width="11.85546875" style="106" customWidth="1"/>
    <col min="15100" max="15100" width="12.140625" style="106" customWidth="1"/>
    <col min="15101" max="15101" width="16.140625" style="106" bestFit="1" customWidth="1"/>
    <col min="15102" max="15102" width="13" style="106" bestFit="1" customWidth="1"/>
    <col min="15103" max="15103" width="10.140625" style="106" bestFit="1" customWidth="1"/>
    <col min="15104" max="15104" width="13.85546875" style="106" customWidth="1"/>
    <col min="15105" max="15105" width="14.5703125" style="106" bestFit="1" customWidth="1"/>
    <col min="15106" max="15106" width="9.140625" style="106" bestFit="1" customWidth="1"/>
    <col min="15107" max="15107" width="11.140625" style="106" bestFit="1" customWidth="1"/>
    <col min="15108" max="15108" width="13.140625" style="106" bestFit="1" customWidth="1"/>
    <col min="15109" max="15347" width="9" style="106"/>
    <col min="15348" max="15348" width="14" style="106" customWidth="1"/>
    <col min="15349" max="15349" width="12" style="106" bestFit="1" customWidth="1"/>
    <col min="15350" max="15350" width="11.140625" style="106" bestFit="1" customWidth="1"/>
    <col min="15351" max="15351" width="8.140625" style="106" bestFit="1" customWidth="1"/>
    <col min="15352" max="15352" width="16.140625" style="106" customWidth="1"/>
    <col min="15353" max="15353" width="15.140625" style="106" bestFit="1" customWidth="1"/>
    <col min="15354" max="15354" width="9" style="106" bestFit="1"/>
    <col min="15355" max="15355" width="11.85546875" style="106" customWidth="1"/>
    <col min="15356" max="15356" width="12.140625" style="106" customWidth="1"/>
    <col min="15357" max="15357" width="16.140625" style="106" bestFit="1" customWidth="1"/>
    <col min="15358" max="15358" width="13" style="106" bestFit="1" customWidth="1"/>
    <col min="15359" max="15359" width="10.140625" style="106" bestFit="1" customWidth="1"/>
    <col min="15360" max="15360" width="13.85546875" style="106" customWidth="1"/>
    <col min="15361" max="15361" width="14.5703125" style="106" bestFit="1" customWidth="1"/>
    <col min="15362" max="15362" width="9.140625" style="106" bestFit="1" customWidth="1"/>
    <col min="15363" max="15363" width="11.140625" style="106" bestFit="1" customWidth="1"/>
    <col min="15364" max="15364" width="13.140625" style="106" bestFit="1" customWidth="1"/>
    <col min="15365" max="15603" width="9" style="106"/>
    <col min="15604" max="15604" width="14" style="106" customWidth="1"/>
    <col min="15605" max="15605" width="12" style="106" bestFit="1" customWidth="1"/>
    <col min="15606" max="15606" width="11.140625" style="106" bestFit="1" customWidth="1"/>
    <col min="15607" max="15607" width="8.140625" style="106" bestFit="1" customWidth="1"/>
    <col min="15608" max="15608" width="16.140625" style="106" customWidth="1"/>
    <col min="15609" max="15609" width="15.140625" style="106" bestFit="1" customWidth="1"/>
    <col min="15610" max="15610" width="9" style="106" bestFit="1"/>
    <col min="15611" max="15611" width="11.85546875" style="106" customWidth="1"/>
    <col min="15612" max="15612" width="12.140625" style="106" customWidth="1"/>
    <col min="15613" max="15613" width="16.140625" style="106" bestFit="1" customWidth="1"/>
    <col min="15614" max="15614" width="13" style="106" bestFit="1" customWidth="1"/>
    <col min="15615" max="15615" width="10.140625" style="106" bestFit="1" customWidth="1"/>
    <col min="15616" max="15616" width="13.85546875" style="106" customWidth="1"/>
    <col min="15617" max="15617" width="14.5703125" style="106" bestFit="1" customWidth="1"/>
    <col min="15618" max="15618" width="9.140625" style="106" bestFit="1" customWidth="1"/>
    <col min="15619" max="15619" width="11.140625" style="106" bestFit="1" customWidth="1"/>
    <col min="15620" max="15620" width="13.140625" style="106" bestFit="1" customWidth="1"/>
    <col min="15621" max="15859" width="9" style="106"/>
    <col min="15860" max="15860" width="14" style="106" customWidth="1"/>
    <col min="15861" max="15861" width="12" style="106" bestFit="1" customWidth="1"/>
    <col min="15862" max="15862" width="11.140625" style="106" bestFit="1" customWidth="1"/>
    <col min="15863" max="15863" width="8.140625" style="106" bestFit="1" customWidth="1"/>
    <col min="15864" max="15864" width="16.140625" style="106" customWidth="1"/>
    <col min="15865" max="15865" width="15.140625" style="106" bestFit="1" customWidth="1"/>
    <col min="15866" max="15866" width="9" style="106" bestFit="1"/>
    <col min="15867" max="15867" width="11.85546875" style="106" customWidth="1"/>
    <col min="15868" max="15868" width="12.140625" style="106" customWidth="1"/>
    <col min="15869" max="15869" width="16.140625" style="106" bestFit="1" customWidth="1"/>
    <col min="15870" max="15870" width="13" style="106" bestFit="1" customWidth="1"/>
    <col min="15871" max="15871" width="10.140625" style="106" bestFit="1" customWidth="1"/>
    <col min="15872" max="15872" width="13.85546875" style="106" customWidth="1"/>
    <col min="15873" max="15873" width="14.5703125" style="106" bestFit="1" customWidth="1"/>
    <col min="15874" max="15874" width="9.140625" style="106" bestFit="1" customWidth="1"/>
    <col min="15875" max="15875" width="11.140625" style="106" bestFit="1" customWidth="1"/>
    <col min="15876" max="15876" width="13.140625" style="106" bestFit="1" customWidth="1"/>
    <col min="15877" max="16115" width="9" style="106"/>
    <col min="16116" max="16116" width="14" style="106" customWidth="1"/>
    <col min="16117" max="16117" width="12" style="106" bestFit="1" customWidth="1"/>
    <col min="16118" max="16118" width="11.140625" style="106" bestFit="1" customWidth="1"/>
    <col min="16119" max="16119" width="8.140625" style="106" bestFit="1" customWidth="1"/>
    <col min="16120" max="16120" width="16.140625" style="106" customWidth="1"/>
    <col min="16121" max="16121" width="15.140625" style="106" bestFit="1" customWidth="1"/>
    <col min="16122" max="16122" width="9" style="106" bestFit="1"/>
    <col min="16123" max="16123" width="11.85546875" style="106" customWidth="1"/>
    <col min="16124" max="16124" width="12.140625" style="106" customWidth="1"/>
    <col min="16125" max="16125" width="16.140625" style="106" bestFit="1" customWidth="1"/>
    <col min="16126" max="16126" width="13" style="106" bestFit="1" customWidth="1"/>
    <col min="16127" max="16127" width="10.140625" style="106" bestFit="1" customWidth="1"/>
    <col min="16128" max="16128" width="13.85546875" style="106" customWidth="1"/>
    <col min="16129" max="16129" width="14.5703125" style="106" bestFit="1" customWidth="1"/>
    <col min="16130" max="16130" width="9.140625" style="106" bestFit="1" customWidth="1"/>
    <col min="16131" max="16131" width="11.140625" style="106" bestFit="1" customWidth="1"/>
    <col min="16132" max="16132" width="13.140625" style="106" bestFit="1" customWidth="1"/>
    <col min="16133" max="16384" width="9" style="106"/>
  </cols>
  <sheetData>
    <row r="1" spans="1:23" s="93" customFormat="1" ht="45" customHeight="1">
      <c r="A1" s="121" t="s">
        <v>581</v>
      </c>
      <c r="G1" s="116"/>
      <c r="H1" s="116"/>
      <c r="I1" s="116"/>
      <c r="O1" s="116"/>
      <c r="Q1" s="117"/>
    </row>
    <row r="2" spans="1:23" ht="20.25" customHeight="1">
      <c r="A2" s="122" t="s">
        <v>28</v>
      </c>
      <c r="B2" s="103"/>
      <c r="C2" s="103"/>
      <c r="D2" s="103"/>
      <c r="E2" s="103"/>
      <c r="F2" s="103"/>
      <c r="G2" s="103"/>
      <c r="H2" s="104"/>
      <c r="I2" s="104"/>
      <c r="J2" s="104"/>
      <c r="K2" s="103"/>
      <c r="L2" s="103"/>
      <c r="M2" s="103"/>
      <c r="N2" s="103"/>
      <c r="O2" s="103"/>
      <c r="P2" s="103"/>
      <c r="Q2" s="105"/>
    </row>
    <row r="3" spans="1:23" ht="20.25" customHeight="1">
      <c r="A3" s="3" t="s">
        <v>132</v>
      </c>
      <c r="B3" s="107"/>
      <c r="C3" s="108"/>
      <c r="D3" s="109"/>
      <c r="E3" s="109"/>
      <c r="F3" s="110"/>
      <c r="G3" s="114"/>
      <c r="H3" s="118"/>
      <c r="I3" s="110"/>
      <c r="J3" s="104"/>
      <c r="K3" s="103"/>
      <c r="L3" s="110"/>
      <c r="M3" s="110"/>
      <c r="N3" s="110"/>
      <c r="O3" s="111"/>
      <c r="P3" s="109"/>
      <c r="Q3" s="109"/>
    </row>
    <row r="4" spans="1:23" s="2" customFormat="1" ht="20.25" customHeight="1">
      <c r="A4" s="3" t="s">
        <v>272</v>
      </c>
    </row>
    <row r="5" spans="1:23" ht="20.25" customHeight="1">
      <c r="A5" s="143"/>
      <c r="B5" s="123" t="s">
        <v>40</v>
      </c>
      <c r="C5" s="124"/>
      <c r="D5" s="124"/>
      <c r="E5" s="125"/>
      <c r="F5" s="124"/>
      <c r="G5" s="124"/>
      <c r="H5" s="124"/>
      <c r="I5" s="124"/>
      <c r="J5" s="126"/>
      <c r="K5" s="146" t="s">
        <v>41</v>
      </c>
      <c r="L5" s="124"/>
      <c r="M5" s="124"/>
      <c r="N5" s="124"/>
      <c r="O5" s="124"/>
      <c r="P5" s="124"/>
      <c r="Q5" s="126"/>
    </row>
    <row r="6" spans="1:23" ht="20.25" customHeight="1">
      <c r="A6" s="144"/>
      <c r="B6" s="72"/>
      <c r="C6" s="70" t="s">
        <v>42</v>
      </c>
      <c r="D6" s="71"/>
      <c r="E6" s="120"/>
      <c r="F6" s="72" t="s">
        <v>43</v>
      </c>
      <c r="G6" s="73"/>
      <c r="H6" s="71"/>
      <c r="I6" s="72" t="s">
        <v>43</v>
      </c>
      <c r="J6" s="72"/>
      <c r="K6" s="71"/>
      <c r="L6" s="73" t="s">
        <v>42</v>
      </c>
      <c r="M6" s="70"/>
      <c r="N6" s="70"/>
      <c r="O6" s="70"/>
      <c r="P6" s="71"/>
      <c r="Q6" s="72"/>
    </row>
    <row r="7" spans="1:23" ht="78.75">
      <c r="A7" s="219" t="s">
        <v>93</v>
      </c>
      <c r="B7" s="65" t="s">
        <v>133</v>
      </c>
      <c r="C7" s="66" t="s">
        <v>134</v>
      </c>
      <c r="D7" s="67" t="s">
        <v>135</v>
      </c>
      <c r="E7" s="97" t="s">
        <v>57</v>
      </c>
      <c r="F7" s="65" t="s">
        <v>44</v>
      </c>
      <c r="G7" s="68" t="s">
        <v>146</v>
      </c>
      <c r="H7" s="67" t="s">
        <v>136</v>
      </c>
      <c r="I7" s="65" t="s">
        <v>137</v>
      </c>
      <c r="J7" s="65" t="s">
        <v>138</v>
      </c>
      <c r="K7" s="67" t="s">
        <v>139</v>
      </c>
      <c r="L7" s="68" t="s">
        <v>140</v>
      </c>
      <c r="M7" s="66" t="s">
        <v>615</v>
      </c>
      <c r="N7" s="66" t="s">
        <v>141</v>
      </c>
      <c r="O7" s="66" t="s">
        <v>142</v>
      </c>
      <c r="P7" s="67" t="s">
        <v>143</v>
      </c>
      <c r="Q7" s="68" t="s">
        <v>144</v>
      </c>
    </row>
    <row r="8" spans="1:23" ht="20.25" customHeight="1">
      <c r="A8" s="220" t="s">
        <v>274</v>
      </c>
      <c r="B8" s="207">
        <v>106629</v>
      </c>
      <c r="C8" s="208">
        <v>5108</v>
      </c>
      <c r="D8" s="208">
        <v>1356</v>
      </c>
      <c r="E8" s="208">
        <v>854</v>
      </c>
      <c r="F8" s="208">
        <v>2207</v>
      </c>
      <c r="G8" s="208">
        <v>851</v>
      </c>
      <c r="H8" s="209">
        <v>101518</v>
      </c>
      <c r="I8" s="209">
        <v>0</v>
      </c>
      <c r="J8" s="210">
        <v>101518</v>
      </c>
      <c r="K8" s="208">
        <v>101703</v>
      </c>
      <c r="L8" s="208">
        <v>691</v>
      </c>
      <c r="M8" s="208">
        <v>0</v>
      </c>
      <c r="N8" s="208">
        <v>0</v>
      </c>
      <c r="O8" s="208">
        <v>-5260</v>
      </c>
      <c r="P8" s="208">
        <v>182</v>
      </c>
      <c r="Q8" s="208">
        <v>106090</v>
      </c>
      <c r="R8" s="119"/>
      <c r="T8" s="245"/>
      <c r="U8" s="119"/>
      <c r="V8" s="119"/>
      <c r="W8" s="119"/>
    </row>
    <row r="9" spans="1:23" ht="20.25" customHeight="1">
      <c r="A9" s="220" t="s">
        <v>275</v>
      </c>
      <c r="B9" s="211">
        <v>106826</v>
      </c>
      <c r="C9" s="212">
        <v>4811</v>
      </c>
      <c r="D9" s="212">
        <v>1215</v>
      </c>
      <c r="E9" s="212">
        <v>-4</v>
      </c>
      <c r="F9" s="212">
        <v>2098</v>
      </c>
      <c r="G9" s="212">
        <v>883</v>
      </c>
      <c r="H9" s="213">
        <v>102902</v>
      </c>
      <c r="I9" s="213">
        <v>0</v>
      </c>
      <c r="J9" s="214">
        <v>102902</v>
      </c>
      <c r="K9" s="212">
        <v>102773</v>
      </c>
      <c r="L9" s="212">
        <v>691</v>
      </c>
      <c r="M9" s="212">
        <v>0</v>
      </c>
      <c r="N9" s="212">
        <v>0</v>
      </c>
      <c r="O9" s="212">
        <v>-4652</v>
      </c>
      <c r="P9" s="212">
        <v>612</v>
      </c>
      <c r="Q9" s="212">
        <v>106122</v>
      </c>
      <c r="R9" s="119"/>
      <c r="T9" s="245"/>
    </row>
    <row r="10" spans="1:23" ht="20.25" customHeight="1">
      <c r="A10" s="220" t="s">
        <v>276</v>
      </c>
      <c r="B10" s="211">
        <v>104894</v>
      </c>
      <c r="C10" s="212">
        <v>5130</v>
      </c>
      <c r="D10" s="212">
        <v>1520</v>
      </c>
      <c r="E10" s="212">
        <v>258</v>
      </c>
      <c r="F10" s="212">
        <v>2152</v>
      </c>
      <c r="G10" s="212">
        <v>632</v>
      </c>
      <c r="H10" s="213">
        <v>100138</v>
      </c>
      <c r="I10" s="213">
        <v>0</v>
      </c>
      <c r="J10" s="214">
        <v>100138</v>
      </c>
      <c r="K10" s="212">
        <v>100027</v>
      </c>
      <c r="L10" s="212">
        <v>589</v>
      </c>
      <c r="M10" s="212">
        <v>0</v>
      </c>
      <c r="N10" s="212">
        <v>0</v>
      </c>
      <c r="O10" s="212">
        <v>-2350</v>
      </c>
      <c r="P10" s="212">
        <v>1846</v>
      </c>
      <c r="Q10" s="212">
        <v>99942</v>
      </c>
      <c r="R10" s="119"/>
      <c r="T10" s="245"/>
    </row>
    <row r="11" spans="1:23" ht="20.25" customHeight="1">
      <c r="A11" s="220" t="s">
        <v>277</v>
      </c>
      <c r="B11" s="211">
        <v>77203</v>
      </c>
      <c r="C11" s="212">
        <v>4613</v>
      </c>
      <c r="D11" s="212">
        <v>1733</v>
      </c>
      <c r="E11" s="212">
        <v>261</v>
      </c>
      <c r="F11" s="212">
        <v>2084</v>
      </c>
      <c r="G11" s="212">
        <v>351</v>
      </c>
      <c r="H11" s="213">
        <v>72680</v>
      </c>
      <c r="I11" s="213">
        <v>0</v>
      </c>
      <c r="J11" s="214">
        <v>72680</v>
      </c>
      <c r="K11" s="212">
        <v>72592</v>
      </c>
      <c r="L11" s="212">
        <v>316</v>
      </c>
      <c r="M11" s="212">
        <v>0</v>
      </c>
      <c r="N11" s="212">
        <v>0</v>
      </c>
      <c r="O11" s="212">
        <v>-180</v>
      </c>
      <c r="P11" s="212">
        <v>1169</v>
      </c>
      <c r="Q11" s="212">
        <v>71287</v>
      </c>
      <c r="R11" s="119"/>
      <c r="T11" s="245"/>
    </row>
    <row r="12" spans="1:23" ht="20.25" customHeight="1">
      <c r="A12" s="220" t="s">
        <v>278</v>
      </c>
      <c r="B12" s="211">
        <v>73763</v>
      </c>
      <c r="C12" s="212">
        <v>4604</v>
      </c>
      <c r="D12" s="212">
        <v>1887</v>
      </c>
      <c r="E12" s="212">
        <v>494</v>
      </c>
      <c r="F12" s="212">
        <v>1893</v>
      </c>
      <c r="G12" s="212">
        <v>6</v>
      </c>
      <c r="H12" s="213">
        <v>68671</v>
      </c>
      <c r="I12" s="213">
        <v>0</v>
      </c>
      <c r="J12" s="214">
        <v>68671</v>
      </c>
      <c r="K12" s="212">
        <v>68830</v>
      </c>
      <c r="L12" s="212">
        <v>289</v>
      </c>
      <c r="M12" s="212">
        <v>0</v>
      </c>
      <c r="N12" s="212">
        <v>0</v>
      </c>
      <c r="O12" s="212">
        <v>-203</v>
      </c>
      <c r="P12" s="212">
        <v>1114</v>
      </c>
      <c r="Q12" s="212">
        <v>67630</v>
      </c>
      <c r="R12" s="119"/>
      <c r="T12" s="245"/>
    </row>
    <row r="13" spans="1:23" ht="20.25" customHeight="1">
      <c r="A13" s="220" t="s">
        <v>279</v>
      </c>
      <c r="B13" s="211">
        <v>50703</v>
      </c>
      <c r="C13" s="212">
        <v>3987</v>
      </c>
      <c r="D13" s="212">
        <v>1337</v>
      </c>
      <c r="E13" s="212">
        <v>315</v>
      </c>
      <c r="F13" s="212">
        <v>1062</v>
      </c>
      <c r="G13" s="212">
        <v>-275</v>
      </c>
      <c r="H13" s="213">
        <v>46126</v>
      </c>
      <c r="I13" s="213">
        <v>0</v>
      </c>
      <c r="J13" s="214">
        <v>46126</v>
      </c>
      <c r="K13" s="212">
        <v>46183</v>
      </c>
      <c r="L13" s="212">
        <v>142</v>
      </c>
      <c r="M13" s="212">
        <v>0</v>
      </c>
      <c r="N13" s="212">
        <v>0</v>
      </c>
      <c r="O13" s="212">
        <v>2242</v>
      </c>
      <c r="P13" s="212">
        <v>997</v>
      </c>
      <c r="Q13" s="212">
        <v>42802</v>
      </c>
      <c r="R13" s="119"/>
      <c r="T13" s="245"/>
    </row>
    <row r="14" spans="1:23" ht="20.25" customHeight="1">
      <c r="A14" s="220" t="s">
        <v>280</v>
      </c>
      <c r="B14" s="211">
        <v>50610</v>
      </c>
      <c r="C14" s="212">
        <v>4095</v>
      </c>
      <c r="D14" s="212">
        <v>719</v>
      </c>
      <c r="E14" s="212">
        <v>171</v>
      </c>
      <c r="F14" s="212">
        <v>1274</v>
      </c>
      <c r="G14" s="212">
        <v>555</v>
      </c>
      <c r="H14" s="213">
        <v>46899</v>
      </c>
      <c r="I14" s="213">
        <v>0</v>
      </c>
      <c r="J14" s="214">
        <v>46899</v>
      </c>
      <c r="K14" s="212">
        <v>47196</v>
      </c>
      <c r="L14" s="212">
        <v>83</v>
      </c>
      <c r="M14" s="212">
        <v>0</v>
      </c>
      <c r="N14" s="212">
        <v>0</v>
      </c>
      <c r="O14" s="212">
        <v>3038</v>
      </c>
      <c r="P14" s="212">
        <v>746</v>
      </c>
      <c r="Q14" s="212">
        <v>43329</v>
      </c>
      <c r="R14" s="119"/>
      <c r="T14" s="245"/>
    </row>
    <row r="15" spans="1:23" ht="20.25" customHeight="1">
      <c r="A15" s="220" t="s">
        <v>281</v>
      </c>
      <c r="B15" s="211">
        <v>49132</v>
      </c>
      <c r="C15" s="212">
        <v>3916</v>
      </c>
      <c r="D15" s="212">
        <v>329</v>
      </c>
      <c r="E15" s="212">
        <v>851</v>
      </c>
      <c r="F15" s="212">
        <v>1574</v>
      </c>
      <c r="G15" s="212">
        <v>1245</v>
      </c>
      <c r="H15" s="213">
        <v>45610</v>
      </c>
      <c r="I15" s="213">
        <v>0</v>
      </c>
      <c r="J15" s="214">
        <v>45610</v>
      </c>
      <c r="K15" s="212">
        <v>45779</v>
      </c>
      <c r="L15" s="212">
        <v>75</v>
      </c>
      <c r="M15" s="212">
        <v>0</v>
      </c>
      <c r="N15" s="212">
        <v>0</v>
      </c>
      <c r="O15" s="212">
        <v>4206</v>
      </c>
      <c r="P15" s="212">
        <v>579</v>
      </c>
      <c r="Q15" s="212">
        <v>40919</v>
      </c>
      <c r="R15" s="119"/>
      <c r="T15" s="245"/>
    </row>
    <row r="16" spans="1:23" ht="20.25" customHeight="1">
      <c r="A16" s="220" t="s">
        <v>282</v>
      </c>
      <c r="B16" s="211">
        <v>60153</v>
      </c>
      <c r="C16" s="212">
        <v>4195</v>
      </c>
      <c r="D16" s="212">
        <v>922</v>
      </c>
      <c r="E16" s="212">
        <v>419</v>
      </c>
      <c r="F16" s="212">
        <v>1222</v>
      </c>
      <c r="G16" s="212">
        <v>300</v>
      </c>
      <c r="H16" s="213">
        <v>55839</v>
      </c>
      <c r="I16" s="213">
        <v>0</v>
      </c>
      <c r="J16" s="214">
        <v>55839</v>
      </c>
      <c r="K16" s="212">
        <v>55867</v>
      </c>
      <c r="L16" s="212">
        <v>161</v>
      </c>
      <c r="M16" s="212">
        <v>0</v>
      </c>
      <c r="N16" s="212">
        <v>0</v>
      </c>
      <c r="O16" s="212">
        <v>4100</v>
      </c>
      <c r="P16" s="212">
        <v>714</v>
      </c>
      <c r="Q16" s="212">
        <v>50892</v>
      </c>
      <c r="R16" s="119"/>
      <c r="T16" s="245"/>
    </row>
    <row r="17" spans="1:20" ht="20.25" customHeight="1">
      <c r="A17" s="220" t="s">
        <v>283</v>
      </c>
      <c r="B17" s="211">
        <v>77672</v>
      </c>
      <c r="C17" s="212">
        <v>4742</v>
      </c>
      <c r="D17" s="212">
        <v>1049</v>
      </c>
      <c r="E17" s="212">
        <v>441</v>
      </c>
      <c r="F17" s="212">
        <v>677</v>
      </c>
      <c r="G17" s="212">
        <v>-372</v>
      </c>
      <c r="H17" s="213">
        <v>72117</v>
      </c>
      <c r="I17" s="213">
        <v>0</v>
      </c>
      <c r="J17" s="214">
        <v>72117</v>
      </c>
      <c r="K17" s="212">
        <v>72350</v>
      </c>
      <c r="L17" s="212">
        <v>294</v>
      </c>
      <c r="M17" s="212">
        <v>0</v>
      </c>
      <c r="N17" s="212">
        <v>0</v>
      </c>
      <c r="O17" s="212">
        <v>2374</v>
      </c>
      <c r="P17" s="212">
        <v>723</v>
      </c>
      <c r="Q17" s="212">
        <v>68959</v>
      </c>
      <c r="R17" s="119"/>
      <c r="T17" s="245"/>
    </row>
    <row r="18" spans="1:20" ht="20.25" customHeight="1">
      <c r="A18" s="220" t="s">
        <v>284</v>
      </c>
      <c r="B18" s="211">
        <v>101818</v>
      </c>
      <c r="C18" s="212">
        <v>5095</v>
      </c>
      <c r="D18" s="212">
        <v>1494</v>
      </c>
      <c r="E18" s="212">
        <v>550</v>
      </c>
      <c r="F18" s="212">
        <v>1688</v>
      </c>
      <c r="G18" s="212">
        <v>194</v>
      </c>
      <c r="H18" s="213">
        <v>96367</v>
      </c>
      <c r="I18" s="213">
        <v>0</v>
      </c>
      <c r="J18" s="214">
        <v>96367</v>
      </c>
      <c r="K18" s="212">
        <v>96792</v>
      </c>
      <c r="L18" s="212">
        <v>528</v>
      </c>
      <c r="M18" s="212">
        <v>0</v>
      </c>
      <c r="N18" s="212">
        <v>0</v>
      </c>
      <c r="O18" s="212">
        <v>878</v>
      </c>
      <c r="P18" s="212">
        <v>876</v>
      </c>
      <c r="Q18" s="212">
        <v>94510</v>
      </c>
      <c r="R18" s="119"/>
      <c r="T18" s="245"/>
    </row>
    <row r="19" spans="1:20" ht="20.25" customHeight="1">
      <c r="A19" s="220" t="s">
        <v>285</v>
      </c>
      <c r="B19" s="211">
        <v>119049</v>
      </c>
      <c r="C19" s="212">
        <v>5576</v>
      </c>
      <c r="D19" s="212">
        <v>1641</v>
      </c>
      <c r="E19" s="212">
        <v>244</v>
      </c>
      <c r="F19" s="212">
        <v>1874</v>
      </c>
      <c r="G19" s="212">
        <v>233</v>
      </c>
      <c r="H19" s="213">
        <v>113462</v>
      </c>
      <c r="I19" s="213">
        <v>0</v>
      </c>
      <c r="J19" s="214">
        <v>113462</v>
      </c>
      <c r="K19" s="212">
        <v>113705</v>
      </c>
      <c r="L19" s="212">
        <v>717</v>
      </c>
      <c r="M19" s="212">
        <v>0</v>
      </c>
      <c r="N19" s="212">
        <v>0</v>
      </c>
      <c r="O19" s="212">
        <v>-561</v>
      </c>
      <c r="P19" s="212">
        <v>960</v>
      </c>
      <c r="Q19" s="212">
        <v>112589</v>
      </c>
      <c r="R19" s="119"/>
      <c r="T19" s="245"/>
    </row>
    <row r="20" spans="1:20" ht="20.25" customHeight="1">
      <c r="A20" s="220" t="s">
        <v>286</v>
      </c>
      <c r="B20" s="211">
        <v>120303</v>
      </c>
      <c r="C20" s="212">
        <v>5561</v>
      </c>
      <c r="D20" s="212">
        <v>1768</v>
      </c>
      <c r="E20" s="212">
        <v>643</v>
      </c>
      <c r="F20" s="212">
        <v>1955</v>
      </c>
      <c r="G20" s="212">
        <v>187</v>
      </c>
      <c r="H20" s="213">
        <v>114285</v>
      </c>
      <c r="I20" s="213">
        <v>0</v>
      </c>
      <c r="J20" s="214">
        <v>114285</v>
      </c>
      <c r="K20" s="212">
        <v>114324</v>
      </c>
      <c r="L20" s="212">
        <v>791</v>
      </c>
      <c r="M20" s="212">
        <v>0</v>
      </c>
      <c r="N20" s="212">
        <v>0</v>
      </c>
      <c r="O20" s="212">
        <v>-4198</v>
      </c>
      <c r="P20" s="212">
        <v>1332</v>
      </c>
      <c r="Q20" s="212">
        <v>116399</v>
      </c>
      <c r="R20" s="119"/>
      <c r="T20" s="245"/>
    </row>
    <row r="21" spans="1:20" ht="20.25" customHeight="1">
      <c r="A21" s="220" t="s">
        <v>287</v>
      </c>
      <c r="B21" s="211">
        <v>100263</v>
      </c>
      <c r="C21" s="212">
        <v>5010</v>
      </c>
      <c r="D21" s="212">
        <v>1627</v>
      </c>
      <c r="E21" s="212">
        <v>565</v>
      </c>
      <c r="F21" s="212">
        <v>1791</v>
      </c>
      <c r="G21" s="212">
        <v>164</v>
      </c>
      <c r="H21" s="213">
        <v>94852</v>
      </c>
      <c r="I21" s="213">
        <v>0</v>
      </c>
      <c r="J21" s="214">
        <v>94852</v>
      </c>
      <c r="K21" s="212">
        <v>94786</v>
      </c>
      <c r="L21" s="212">
        <v>587</v>
      </c>
      <c r="M21" s="212">
        <v>0</v>
      </c>
      <c r="N21" s="212">
        <v>0</v>
      </c>
      <c r="O21" s="212">
        <v>-1737</v>
      </c>
      <c r="P21" s="212">
        <v>1060</v>
      </c>
      <c r="Q21" s="212">
        <v>94876</v>
      </c>
      <c r="R21" s="119"/>
      <c r="T21" s="245"/>
    </row>
    <row r="22" spans="1:20" ht="20.25" customHeight="1">
      <c r="A22" s="220" t="s">
        <v>288</v>
      </c>
      <c r="B22" s="211">
        <v>93558</v>
      </c>
      <c r="C22" s="212">
        <v>5350</v>
      </c>
      <c r="D22" s="212">
        <v>1617</v>
      </c>
      <c r="E22" s="212">
        <v>579</v>
      </c>
      <c r="F22" s="212">
        <v>1997</v>
      </c>
      <c r="G22" s="212">
        <v>380</v>
      </c>
      <c r="H22" s="213">
        <v>88009</v>
      </c>
      <c r="I22" s="213">
        <v>0</v>
      </c>
      <c r="J22" s="214">
        <v>88009</v>
      </c>
      <c r="K22" s="212">
        <v>88363</v>
      </c>
      <c r="L22" s="212">
        <v>353</v>
      </c>
      <c r="M22" s="212">
        <v>0</v>
      </c>
      <c r="N22" s="212">
        <v>0</v>
      </c>
      <c r="O22" s="212">
        <v>-390</v>
      </c>
      <c r="P22" s="212">
        <v>868</v>
      </c>
      <c r="Q22" s="212">
        <v>87532</v>
      </c>
      <c r="R22" s="119"/>
      <c r="T22" s="245"/>
    </row>
    <row r="23" spans="1:20" ht="20.25" customHeight="1">
      <c r="A23" s="220" t="s">
        <v>289</v>
      </c>
      <c r="B23" s="211">
        <v>81261</v>
      </c>
      <c r="C23" s="212">
        <v>4832</v>
      </c>
      <c r="D23" s="212">
        <v>1502</v>
      </c>
      <c r="E23" s="212">
        <v>780</v>
      </c>
      <c r="F23" s="212">
        <v>1838</v>
      </c>
      <c r="G23" s="212">
        <v>336</v>
      </c>
      <c r="H23" s="213">
        <v>75984</v>
      </c>
      <c r="I23" s="213">
        <v>0</v>
      </c>
      <c r="J23" s="214">
        <v>75984</v>
      </c>
      <c r="K23" s="212">
        <v>76236</v>
      </c>
      <c r="L23" s="212">
        <v>320</v>
      </c>
      <c r="M23" s="212">
        <v>0</v>
      </c>
      <c r="N23" s="212">
        <v>0</v>
      </c>
      <c r="O23" s="212">
        <v>-389</v>
      </c>
      <c r="P23" s="212">
        <v>387</v>
      </c>
      <c r="Q23" s="212">
        <v>75918</v>
      </c>
      <c r="R23" s="119"/>
      <c r="T23" s="245"/>
    </row>
    <row r="24" spans="1:20" ht="20.25" customHeight="1">
      <c r="A24" s="220" t="s">
        <v>290</v>
      </c>
      <c r="B24" s="211">
        <v>69869</v>
      </c>
      <c r="C24" s="212">
        <v>4138</v>
      </c>
      <c r="D24" s="212">
        <v>1769</v>
      </c>
      <c r="E24" s="212">
        <v>335</v>
      </c>
      <c r="F24" s="212">
        <v>1200</v>
      </c>
      <c r="G24" s="212">
        <v>-569</v>
      </c>
      <c r="H24" s="213">
        <v>64827</v>
      </c>
      <c r="I24" s="213">
        <v>0</v>
      </c>
      <c r="J24" s="214">
        <v>64827</v>
      </c>
      <c r="K24" s="212">
        <v>64286</v>
      </c>
      <c r="L24" s="212">
        <v>177</v>
      </c>
      <c r="M24" s="212">
        <v>0</v>
      </c>
      <c r="N24" s="212">
        <v>0</v>
      </c>
      <c r="O24" s="212">
        <v>95</v>
      </c>
      <c r="P24" s="212">
        <v>575</v>
      </c>
      <c r="Q24" s="212">
        <v>63439</v>
      </c>
      <c r="R24" s="119"/>
      <c r="T24" s="245"/>
    </row>
    <row r="25" spans="1:20" ht="20.25" customHeight="1">
      <c r="A25" s="220" t="s">
        <v>291</v>
      </c>
      <c r="B25" s="211">
        <v>61817</v>
      </c>
      <c r="C25" s="212">
        <v>4086</v>
      </c>
      <c r="D25" s="212">
        <v>1319</v>
      </c>
      <c r="E25" s="212">
        <v>-434</v>
      </c>
      <c r="F25" s="212">
        <v>1068</v>
      </c>
      <c r="G25" s="212">
        <v>-251</v>
      </c>
      <c r="H25" s="213">
        <v>57914</v>
      </c>
      <c r="I25" s="213">
        <v>0</v>
      </c>
      <c r="J25" s="214">
        <v>57914</v>
      </c>
      <c r="K25" s="212">
        <v>57368</v>
      </c>
      <c r="L25" s="212">
        <v>145</v>
      </c>
      <c r="M25" s="212">
        <v>0</v>
      </c>
      <c r="N25" s="212">
        <v>0</v>
      </c>
      <c r="O25" s="212">
        <v>4043</v>
      </c>
      <c r="P25" s="212">
        <v>259</v>
      </c>
      <c r="Q25" s="212">
        <v>52921</v>
      </c>
      <c r="R25" s="119"/>
      <c r="T25" s="245"/>
    </row>
    <row r="26" spans="1:20" ht="20.25" customHeight="1">
      <c r="A26" s="220" t="s">
        <v>292</v>
      </c>
      <c r="B26" s="211">
        <v>60313</v>
      </c>
      <c r="C26" s="212">
        <v>4664</v>
      </c>
      <c r="D26" s="212">
        <v>1514</v>
      </c>
      <c r="E26" s="212">
        <v>727</v>
      </c>
      <c r="F26" s="212">
        <v>814</v>
      </c>
      <c r="G26" s="212">
        <v>-700</v>
      </c>
      <c r="H26" s="213">
        <v>54222</v>
      </c>
      <c r="I26" s="213">
        <v>0</v>
      </c>
      <c r="J26" s="214">
        <v>54222</v>
      </c>
      <c r="K26" s="212">
        <v>55526</v>
      </c>
      <c r="L26" s="212">
        <v>160</v>
      </c>
      <c r="M26" s="212">
        <v>0</v>
      </c>
      <c r="N26" s="212">
        <v>0</v>
      </c>
      <c r="O26" s="212">
        <v>4921</v>
      </c>
      <c r="P26" s="212">
        <v>676</v>
      </c>
      <c r="Q26" s="212">
        <v>49769</v>
      </c>
      <c r="R26" s="119"/>
      <c r="T26" s="245"/>
    </row>
    <row r="27" spans="1:20" ht="20.25" customHeight="1">
      <c r="A27" s="220" t="s">
        <v>293</v>
      </c>
      <c r="B27" s="211">
        <v>56128</v>
      </c>
      <c r="C27" s="212">
        <v>4340</v>
      </c>
      <c r="D27" s="212">
        <v>1709</v>
      </c>
      <c r="E27" s="212">
        <v>547</v>
      </c>
      <c r="F27" s="212">
        <v>782</v>
      </c>
      <c r="G27" s="212">
        <v>-927</v>
      </c>
      <c r="H27" s="213">
        <v>50313</v>
      </c>
      <c r="I27" s="213">
        <v>0</v>
      </c>
      <c r="J27" s="214">
        <v>50313</v>
      </c>
      <c r="K27" s="212">
        <v>50020</v>
      </c>
      <c r="L27" s="212">
        <v>86</v>
      </c>
      <c r="M27" s="212">
        <v>0</v>
      </c>
      <c r="N27" s="212">
        <v>0</v>
      </c>
      <c r="O27" s="212">
        <v>4354</v>
      </c>
      <c r="P27" s="212">
        <v>503</v>
      </c>
      <c r="Q27" s="212">
        <v>45077</v>
      </c>
      <c r="R27" s="119"/>
      <c r="T27" s="245"/>
    </row>
    <row r="28" spans="1:20" ht="20.25" customHeight="1">
      <c r="A28" s="220" t="s">
        <v>294</v>
      </c>
      <c r="B28" s="211">
        <v>60344</v>
      </c>
      <c r="C28" s="212">
        <v>4275</v>
      </c>
      <c r="D28" s="212">
        <v>1560</v>
      </c>
      <c r="E28" s="212">
        <v>-272</v>
      </c>
      <c r="F28" s="212">
        <v>902</v>
      </c>
      <c r="G28" s="212">
        <v>-658</v>
      </c>
      <c r="H28" s="213">
        <v>55682</v>
      </c>
      <c r="I28" s="213">
        <v>0</v>
      </c>
      <c r="J28" s="214">
        <v>55682</v>
      </c>
      <c r="K28" s="212">
        <v>55476</v>
      </c>
      <c r="L28" s="212">
        <v>135</v>
      </c>
      <c r="M28" s="212">
        <v>0</v>
      </c>
      <c r="N28" s="212">
        <v>0</v>
      </c>
      <c r="O28" s="212">
        <v>2215</v>
      </c>
      <c r="P28" s="212">
        <v>411</v>
      </c>
      <c r="Q28" s="212">
        <v>52715</v>
      </c>
      <c r="R28" s="119"/>
      <c r="T28" s="245"/>
    </row>
    <row r="29" spans="1:20" ht="20.25" customHeight="1">
      <c r="A29" s="220" t="s">
        <v>295</v>
      </c>
      <c r="B29" s="211">
        <v>84487</v>
      </c>
      <c r="C29" s="212">
        <v>4909</v>
      </c>
      <c r="D29" s="212">
        <v>2206</v>
      </c>
      <c r="E29" s="212">
        <v>856</v>
      </c>
      <c r="F29" s="212">
        <v>514</v>
      </c>
      <c r="G29" s="212">
        <v>-1692</v>
      </c>
      <c r="H29" s="213">
        <v>77030</v>
      </c>
      <c r="I29" s="213">
        <v>0</v>
      </c>
      <c r="J29" s="214">
        <v>77030</v>
      </c>
      <c r="K29" s="212">
        <v>76839</v>
      </c>
      <c r="L29" s="212">
        <v>306</v>
      </c>
      <c r="M29" s="212">
        <v>0</v>
      </c>
      <c r="N29" s="212">
        <v>0</v>
      </c>
      <c r="O29" s="212">
        <v>-1175</v>
      </c>
      <c r="P29" s="212">
        <v>454</v>
      </c>
      <c r="Q29" s="212">
        <v>77254</v>
      </c>
      <c r="R29" s="119"/>
      <c r="T29" s="245"/>
    </row>
    <row r="30" spans="1:20" ht="20.25" customHeight="1">
      <c r="A30" s="220" t="s">
        <v>296</v>
      </c>
      <c r="B30" s="211">
        <v>100464</v>
      </c>
      <c r="C30" s="212">
        <v>5254</v>
      </c>
      <c r="D30" s="212">
        <v>2435</v>
      </c>
      <c r="E30" s="212">
        <v>1671</v>
      </c>
      <c r="F30" s="212">
        <v>694</v>
      </c>
      <c r="G30" s="212">
        <v>-1741</v>
      </c>
      <c r="H30" s="213">
        <v>91798</v>
      </c>
      <c r="I30" s="213">
        <v>0</v>
      </c>
      <c r="J30" s="214">
        <v>91798</v>
      </c>
      <c r="K30" s="212">
        <v>91816</v>
      </c>
      <c r="L30" s="212">
        <v>437</v>
      </c>
      <c r="M30" s="212">
        <v>0</v>
      </c>
      <c r="N30" s="212">
        <v>0</v>
      </c>
      <c r="O30" s="212">
        <v>797</v>
      </c>
      <c r="P30" s="212">
        <v>171</v>
      </c>
      <c r="Q30" s="212">
        <v>90411</v>
      </c>
      <c r="R30" s="119"/>
      <c r="T30" s="245"/>
    </row>
    <row r="31" spans="1:20" ht="20.25" customHeight="1">
      <c r="A31" s="220" t="s">
        <v>297</v>
      </c>
      <c r="B31" s="211">
        <v>109537</v>
      </c>
      <c r="C31" s="212">
        <v>5861</v>
      </c>
      <c r="D31" s="212">
        <v>2639</v>
      </c>
      <c r="E31" s="212">
        <v>-1328</v>
      </c>
      <c r="F31" s="212">
        <v>506</v>
      </c>
      <c r="G31" s="212">
        <v>-2133</v>
      </c>
      <c r="H31" s="213">
        <v>102871</v>
      </c>
      <c r="I31" s="213">
        <v>0</v>
      </c>
      <c r="J31" s="214">
        <v>102871</v>
      </c>
      <c r="K31" s="212">
        <v>103833</v>
      </c>
      <c r="L31" s="212">
        <v>569</v>
      </c>
      <c r="M31" s="212">
        <v>0</v>
      </c>
      <c r="N31" s="212">
        <v>0</v>
      </c>
      <c r="O31" s="212">
        <v>-2197</v>
      </c>
      <c r="P31" s="212">
        <v>-26</v>
      </c>
      <c r="Q31" s="212">
        <v>105487</v>
      </c>
      <c r="R31" s="119"/>
      <c r="T31" s="245"/>
    </row>
    <row r="32" spans="1:20" ht="20.25" customHeight="1">
      <c r="A32" s="220" t="s">
        <v>298</v>
      </c>
      <c r="B32" s="211">
        <v>112739</v>
      </c>
      <c r="C32" s="212">
        <v>5754</v>
      </c>
      <c r="D32" s="212">
        <v>2691</v>
      </c>
      <c r="E32" s="212">
        <v>-570</v>
      </c>
      <c r="F32" s="212">
        <v>1353</v>
      </c>
      <c r="G32" s="212">
        <v>-1338</v>
      </c>
      <c r="H32" s="213">
        <v>106217</v>
      </c>
      <c r="I32" s="213">
        <v>0</v>
      </c>
      <c r="J32" s="214">
        <v>106217</v>
      </c>
      <c r="K32" s="212">
        <v>106477</v>
      </c>
      <c r="L32" s="212">
        <v>597</v>
      </c>
      <c r="M32" s="212">
        <v>0</v>
      </c>
      <c r="N32" s="212">
        <v>0</v>
      </c>
      <c r="O32" s="212">
        <v>-5821</v>
      </c>
      <c r="P32" s="212">
        <v>-18</v>
      </c>
      <c r="Q32" s="212">
        <v>111719</v>
      </c>
      <c r="R32" s="119"/>
      <c r="T32" s="245"/>
    </row>
    <row r="33" spans="1:20" ht="20.25" customHeight="1">
      <c r="A33" s="220" t="s">
        <v>299</v>
      </c>
      <c r="B33" s="211">
        <v>95327</v>
      </c>
      <c r="C33" s="212">
        <v>5312</v>
      </c>
      <c r="D33" s="212">
        <v>2400</v>
      </c>
      <c r="E33" s="212">
        <v>-247</v>
      </c>
      <c r="F33" s="212">
        <v>1230</v>
      </c>
      <c r="G33" s="212">
        <v>-1170</v>
      </c>
      <c r="H33" s="213">
        <v>89092</v>
      </c>
      <c r="I33" s="213">
        <v>0</v>
      </c>
      <c r="J33" s="214">
        <v>89092</v>
      </c>
      <c r="K33" s="212">
        <v>89417</v>
      </c>
      <c r="L33" s="212">
        <v>430</v>
      </c>
      <c r="M33" s="212">
        <v>0</v>
      </c>
      <c r="N33" s="212">
        <v>0</v>
      </c>
      <c r="O33" s="212">
        <v>-2773</v>
      </c>
      <c r="P33" s="212">
        <v>-147</v>
      </c>
      <c r="Q33" s="212">
        <v>91907</v>
      </c>
      <c r="R33" s="119"/>
      <c r="T33" s="245"/>
    </row>
    <row r="34" spans="1:20" ht="20.25" customHeight="1">
      <c r="A34" s="220" t="s">
        <v>300</v>
      </c>
      <c r="B34" s="211">
        <v>100437</v>
      </c>
      <c r="C34" s="212">
        <v>5620</v>
      </c>
      <c r="D34" s="212">
        <v>2656</v>
      </c>
      <c r="E34" s="212">
        <v>432</v>
      </c>
      <c r="F34" s="212">
        <v>1341</v>
      </c>
      <c r="G34" s="212">
        <v>-1315</v>
      </c>
      <c r="H34" s="213">
        <v>93069</v>
      </c>
      <c r="I34" s="213">
        <v>0</v>
      </c>
      <c r="J34" s="214">
        <v>93069</v>
      </c>
      <c r="K34" s="212">
        <v>93158</v>
      </c>
      <c r="L34" s="212">
        <v>417</v>
      </c>
      <c r="M34" s="212">
        <v>0</v>
      </c>
      <c r="N34" s="212">
        <v>0</v>
      </c>
      <c r="O34" s="212">
        <v>-3147</v>
      </c>
      <c r="P34" s="212">
        <v>-112</v>
      </c>
      <c r="Q34" s="212">
        <v>96000</v>
      </c>
      <c r="R34" s="119"/>
      <c r="T34" s="245"/>
    </row>
    <row r="35" spans="1:20" ht="20.25" customHeight="1">
      <c r="A35" s="220" t="s">
        <v>301</v>
      </c>
      <c r="B35" s="211">
        <v>91003</v>
      </c>
      <c r="C35" s="212">
        <v>5767</v>
      </c>
      <c r="D35" s="212">
        <v>2399</v>
      </c>
      <c r="E35" s="212">
        <v>468</v>
      </c>
      <c r="F35" s="212">
        <v>866</v>
      </c>
      <c r="G35" s="212">
        <v>-1533</v>
      </c>
      <c r="H35" s="213">
        <v>83235</v>
      </c>
      <c r="I35" s="213">
        <v>0</v>
      </c>
      <c r="J35" s="214">
        <v>83235</v>
      </c>
      <c r="K35" s="212">
        <v>82437</v>
      </c>
      <c r="L35" s="212">
        <v>325</v>
      </c>
      <c r="M35" s="212">
        <v>0</v>
      </c>
      <c r="N35" s="212">
        <v>0</v>
      </c>
      <c r="O35" s="212">
        <v>-3536</v>
      </c>
      <c r="P35" s="212">
        <v>5</v>
      </c>
      <c r="Q35" s="212">
        <v>85643</v>
      </c>
      <c r="R35" s="119"/>
      <c r="T35" s="245"/>
    </row>
    <row r="36" spans="1:20" ht="20.25" customHeight="1">
      <c r="A36" s="220" t="s">
        <v>302</v>
      </c>
      <c r="B36" s="211">
        <v>68406</v>
      </c>
      <c r="C36" s="212">
        <v>5294</v>
      </c>
      <c r="D36" s="212">
        <v>2242</v>
      </c>
      <c r="E36" s="212">
        <v>525</v>
      </c>
      <c r="F36" s="212">
        <v>781</v>
      </c>
      <c r="G36" s="212">
        <v>-1461</v>
      </c>
      <c r="H36" s="213">
        <v>61125</v>
      </c>
      <c r="I36" s="213">
        <v>0</v>
      </c>
      <c r="J36" s="214">
        <v>61125</v>
      </c>
      <c r="K36" s="212">
        <v>61156</v>
      </c>
      <c r="L36" s="212">
        <v>164</v>
      </c>
      <c r="M36" s="212">
        <v>0</v>
      </c>
      <c r="N36" s="212">
        <v>0</v>
      </c>
      <c r="O36" s="212">
        <v>1064</v>
      </c>
      <c r="P36" s="212">
        <v>99</v>
      </c>
      <c r="Q36" s="212">
        <v>59829</v>
      </c>
      <c r="R36" s="119"/>
      <c r="T36" s="245"/>
    </row>
    <row r="37" spans="1:20" ht="20.25" customHeight="1">
      <c r="A37" s="220" t="s">
        <v>303</v>
      </c>
      <c r="B37" s="211">
        <v>67275</v>
      </c>
      <c r="C37" s="212">
        <v>6995</v>
      </c>
      <c r="D37" s="212">
        <v>1671</v>
      </c>
      <c r="E37" s="212">
        <v>635</v>
      </c>
      <c r="F37" s="212">
        <v>768</v>
      </c>
      <c r="G37" s="212">
        <v>-903</v>
      </c>
      <c r="H37" s="213">
        <v>58742</v>
      </c>
      <c r="I37" s="213">
        <v>0</v>
      </c>
      <c r="J37" s="214">
        <v>58742</v>
      </c>
      <c r="K37" s="212">
        <v>57469</v>
      </c>
      <c r="L37" s="212">
        <v>185</v>
      </c>
      <c r="M37" s="212">
        <v>0</v>
      </c>
      <c r="N37" s="212">
        <v>0</v>
      </c>
      <c r="O37" s="212">
        <v>3127</v>
      </c>
      <c r="P37" s="212">
        <v>124</v>
      </c>
      <c r="Q37" s="212">
        <v>54033</v>
      </c>
      <c r="R37" s="119"/>
      <c r="T37" s="245"/>
    </row>
    <row r="38" spans="1:20" ht="20.25" customHeight="1">
      <c r="A38" s="220" t="s">
        <v>304</v>
      </c>
      <c r="B38" s="211">
        <v>60551</v>
      </c>
      <c r="C38" s="212">
        <v>4787</v>
      </c>
      <c r="D38" s="212">
        <v>1933</v>
      </c>
      <c r="E38" s="212">
        <v>629</v>
      </c>
      <c r="F38" s="212">
        <v>551</v>
      </c>
      <c r="G38" s="212">
        <v>-1382</v>
      </c>
      <c r="H38" s="213">
        <v>53751</v>
      </c>
      <c r="I38" s="213">
        <v>0</v>
      </c>
      <c r="J38" s="214">
        <v>53751</v>
      </c>
      <c r="K38" s="212">
        <v>53928</v>
      </c>
      <c r="L38" s="212">
        <v>176</v>
      </c>
      <c r="M38" s="212">
        <v>0</v>
      </c>
      <c r="N38" s="212">
        <v>0</v>
      </c>
      <c r="O38" s="212">
        <v>2788</v>
      </c>
      <c r="P38" s="212">
        <v>157</v>
      </c>
      <c r="Q38" s="212">
        <v>50807</v>
      </c>
      <c r="R38" s="119"/>
      <c r="T38" s="245"/>
    </row>
    <row r="39" spans="1:20" ht="20.25" customHeight="1">
      <c r="A39" s="220" t="s">
        <v>305</v>
      </c>
      <c r="B39" s="211">
        <v>61140</v>
      </c>
      <c r="C39" s="212">
        <v>4780</v>
      </c>
      <c r="D39" s="212">
        <v>2093</v>
      </c>
      <c r="E39" s="212">
        <v>683</v>
      </c>
      <c r="F39" s="212">
        <v>643</v>
      </c>
      <c r="G39" s="212">
        <v>-1450</v>
      </c>
      <c r="H39" s="213">
        <v>54227</v>
      </c>
      <c r="I39" s="213">
        <v>0</v>
      </c>
      <c r="J39" s="214">
        <v>54227</v>
      </c>
      <c r="K39" s="212">
        <v>54380</v>
      </c>
      <c r="L39" s="212">
        <v>193</v>
      </c>
      <c r="M39" s="212">
        <v>0</v>
      </c>
      <c r="N39" s="212">
        <v>0</v>
      </c>
      <c r="O39" s="212">
        <v>5115</v>
      </c>
      <c r="P39" s="212">
        <v>-81</v>
      </c>
      <c r="Q39" s="212">
        <v>49153</v>
      </c>
      <c r="R39" s="119"/>
      <c r="T39" s="245"/>
    </row>
    <row r="40" spans="1:20" ht="20.25" customHeight="1">
      <c r="A40" s="220" t="s">
        <v>306</v>
      </c>
      <c r="B40" s="211">
        <v>66545</v>
      </c>
      <c r="C40" s="212">
        <v>4651</v>
      </c>
      <c r="D40" s="212">
        <v>2176</v>
      </c>
      <c r="E40" s="212">
        <v>1442</v>
      </c>
      <c r="F40" s="212">
        <v>343</v>
      </c>
      <c r="G40" s="212">
        <v>-1833</v>
      </c>
      <c r="H40" s="213">
        <v>58618</v>
      </c>
      <c r="I40" s="213">
        <v>0</v>
      </c>
      <c r="J40" s="214">
        <v>58618</v>
      </c>
      <c r="K40" s="212">
        <v>58727</v>
      </c>
      <c r="L40" s="212">
        <v>258</v>
      </c>
      <c r="M40" s="212">
        <v>0</v>
      </c>
      <c r="N40" s="212">
        <v>0</v>
      </c>
      <c r="O40" s="212">
        <v>5499</v>
      </c>
      <c r="P40" s="212">
        <v>138</v>
      </c>
      <c r="Q40" s="212">
        <v>52832</v>
      </c>
      <c r="R40" s="119"/>
      <c r="T40" s="245"/>
    </row>
    <row r="41" spans="1:20" ht="20.25" customHeight="1">
      <c r="A41" s="220" t="s">
        <v>307</v>
      </c>
      <c r="B41" s="211">
        <v>92265</v>
      </c>
      <c r="C41" s="212">
        <v>5235</v>
      </c>
      <c r="D41" s="212">
        <v>4312</v>
      </c>
      <c r="E41" s="212">
        <v>503</v>
      </c>
      <c r="F41" s="212">
        <v>479</v>
      </c>
      <c r="G41" s="212">
        <v>-3833</v>
      </c>
      <c r="H41" s="213">
        <v>82695</v>
      </c>
      <c r="I41" s="213">
        <v>0</v>
      </c>
      <c r="J41" s="214">
        <v>82695</v>
      </c>
      <c r="K41" s="212">
        <v>82619</v>
      </c>
      <c r="L41" s="212">
        <v>387</v>
      </c>
      <c r="M41" s="212">
        <v>0</v>
      </c>
      <c r="N41" s="212">
        <v>0</v>
      </c>
      <c r="O41" s="212">
        <v>2041</v>
      </c>
      <c r="P41" s="212">
        <v>158</v>
      </c>
      <c r="Q41" s="212">
        <v>80033</v>
      </c>
      <c r="R41" s="119"/>
      <c r="T41" s="245"/>
    </row>
    <row r="42" spans="1:20" ht="20.25" customHeight="1">
      <c r="A42" s="220" t="s">
        <v>308</v>
      </c>
      <c r="B42" s="211">
        <v>112717</v>
      </c>
      <c r="C42" s="212">
        <v>5533</v>
      </c>
      <c r="D42" s="212">
        <v>3710</v>
      </c>
      <c r="E42" s="212">
        <v>305</v>
      </c>
      <c r="F42" s="212">
        <v>670</v>
      </c>
      <c r="G42" s="212">
        <v>-3040</v>
      </c>
      <c r="H42" s="213">
        <v>103840</v>
      </c>
      <c r="I42" s="213">
        <v>0</v>
      </c>
      <c r="J42" s="214">
        <v>103840</v>
      </c>
      <c r="K42" s="212">
        <v>103548</v>
      </c>
      <c r="L42" s="212">
        <v>541</v>
      </c>
      <c r="M42" s="212">
        <v>0</v>
      </c>
      <c r="N42" s="212">
        <v>0</v>
      </c>
      <c r="O42" s="212">
        <v>-1412</v>
      </c>
      <c r="P42" s="212">
        <v>86</v>
      </c>
      <c r="Q42" s="212">
        <v>104333</v>
      </c>
      <c r="R42" s="119"/>
      <c r="T42" s="245"/>
    </row>
    <row r="43" spans="1:20" ht="20.25" customHeight="1">
      <c r="A43" s="220" t="s">
        <v>309</v>
      </c>
      <c r="B43" s="211">
        <v>119981</v>
      </c>
      <c r="C43" s="212">
        <v>5772</v>
      </c>
      <c r="D43" s="212">
        <v>3319</v>
      </c>
      <c r="E43" s="212">
        <v>980</v>
      </c>
      <c r="F43" s="212">
        <v>1555</v>
      </c>
      <c r="G43" s="212">
        <v>-1764</v>
      </c>
      <c r="H43" s="213">
        <v>111464</v>
      </c>
      <c r="I43" s="213">
        <v>0</v>
      </c>
      <c r="J43" s="214">
        <v>111464</v>
      </c>
      <c r="K43" s="212">
        <v>112026</v>
      </c>
      <c r="L43" s="212">
        <v>664</v>
      </c>
      <c r="M43" s="212">
        <v>0</v>
      </c>
      <c r="N43" s="212">
        <v>0</v>
      </c>
      <c r="O43" s="212">
        <v>-850</v>
      </c>
      <c r="P43" s="212">
        <v>100</v>
      </c>
      <c r="Q43" s="212">
        <v>112112</v>
      </c>
      <c r="R43" s="119"/>
      <c r="T43" s="245"/>
    </row>
    <row r="44" spans="1:20" ht="20.25" customHeight="1">
      <c r="A44" s="220" t="s">
        <v>310</v>
      </c>
      <c r="B44" s="211">
        <v>122014</v>
      </c>
      <c r="C44" s="212">
        <v>5906</v>
      </c>
      <c r="D44" s="212">
        <v>4560</v>
      </c>
      <c r="E44" s="212">
        <v>824</v>
      </c>
      <c r="F44" s="212">
        <v>2230</v>
      </c>
      <c r="G44" s="212">
        <v>-2330</v>
      </c>
      <c r="H44" s="213">
        <v>112955</v>
      </c>
      <c r="I44" s="213">
        <v>0</v>
      </c>
      <c r="J44" s="214">
        <v>112955</v>
      </c>
      <c r="K44" s="212">
        <v>112933</v>
      </c>
      <c r="L44" s="212">
        <v>761</v>
      </c>
      <c r="M44" s="212">
        <v>0</v>
      </c>
      <c r="N44" s="212">
        <v>0</v>
      </c>
      <c r="O44" s="212">
        <v>-4921</v>
      </c>
      <c r="P44" s="215">
        <v>-107</v>
      </c>
      <c r="Q44" s="212">
        <v>117200</v>
      </c>
      <c r="R44" s="119"/>
      <c r="T44" s="245"/>
    </row>
    <row r="45" spans="1:20" ht="20.25" customHeight="1">
      <c r="A45" s="220" t="s">
        <v>311</v>
      </c>
      <c r="B45" s="211">
        <v>110737</v>
      </c>
      <c r="C45" s="212">
        <v>5545</v>
      </c>
      <c r="D45" s="212">
        <v>4705</v>
      </c>
      <c r="E45" s="212">
        <v>540</v>
      </c>
      <c r="F45" s="212">
        <v>1073</v>
      </c>
      <c r="G45" s="212">
        <v>-3632</v>
      </c>
      <c r="H45" s="213">
        <v>101020</v>
      </c>
      <c r="I45" s="213">
        <v>0</v>
      </c>
      <c r="J45" s="214">
        <v>101020</v>
      </c>
      <c r="K45" s="212">
        <v>101392</v>
      </c>
      <c r="L45" s="212">
        <v>711</v>
      </c>
      <c r="M45" s="212">
        <v>0</v>
      </c>
      <c r="N45" s="212">
        <v>0</v>
      </c>
      <c r="O45" s="212">
        <v>-8302</v>
      </c>
      <c r="P45" s="215">
        <v>-2</v>
      </c>
      <c r="Q45" s="212">
        <v>108985</v>
      </c>
      <c r="R45" s="119"/>
      <c r="T45" s="245"/>
    </row>
    <row r="46" spans="1:20" ht="20.25" customHeight="1">
      <c r="A46" s="220" t="s">
        <v>312</v>
      </c>
      <c r="B46" s="211">
        <v>110106</v>
      </c>
      <c r="C46" s="212">
        <v>5826</v>
      </c>
      <c r="D46" s="212">
        <v>5038</v>
      </c>
      <c r="E46" s="212">
        <v>592</v>
      </c>
      <c r="F46" s="212">
        <v>1316</v>
      </c>
      <c r="G46" s="212">
        <v>-3722</v>
      </c>
      <c r="H46" s="213">
        <v>99966</v>
      </c>
      <c r="I46" s="213">
        <v>0</v>
      </c>
      <c r="J46" s="214">
        <v>99966</v>
      </c>
      <c r="K46" s="212">
        <v>100896</v>
      </c>
      <c r="L46" s="212">
        <v>598</v>
      </c>
      <c r="M46" s="212">
        <v>0</v>
      </c>
      <c r="N46" s="212">
        <v>0</v>
      </c>
      <c r="O46" s="212">
        <v>-3924</v>
      </c>
      <c r="P46" s="215">
        <v>31</v>
      </c>
      <c r="Q46" s="212">
        <v>104191</v>
      </c>
      <c r="R46" s="119"/>
      <c r="T46" s="245"/>
    </row>
    <row r="47" spans="1:20" ht="20.25" customHeight="1">
      <c r="A47" s="220" t="s">
        <v>313</v>
      </c>
      <c r="B47" s="211">
        <v>95482</v>
      </c>
      <c r="C47" s="212">
        <v>5400</v>
      </c>
      <c r="D47" s="212">
        <v>6962</v>
      </c>
      <c r="E47" s="212">
        <v>481</v>
      </c>
      <c r="F47" s="212">
        <v>888</v>
      </c>
      <c r="G47" s="212">
        <v>-6074</v>
      </c>
      <c r="H47" s="213">
        <v>83527</v>
      </c>
      <c r="I47" s="213">
        <v>0</v>
      </c>
      <c r="J47" s="214">
        <v>83527</v>
      </c>
      <c r="K47" s="212">
        <v>82614</v>
      </c>
      <c r="L47" s="212">
        <v>440</v>
      </c>
      <c r="M47" s="212">
        <v>0</v>
      </c>
      <c r="N47" s="212">
        <v>0</v>
      </c>
      <c r="O47" s="212">
        <v>-146</v>
      </c>
      <c r="P47" s="215">
        <v>91</v>
      </c>
      <c r="Q47" s="212">
        <v>82229</v>
      </c>
      <c r="R47" s="119"/>
      <c r="T47" s="245"/>
    </row>
    <row r="48" spans="1:20" ht="20.25" customHeight="1">
      <c r="A48" s="220" t="s">
        <v>314</v>
      </c>
      <c r="B48" s="211">
        <v>78862</v>
      </c>
      <c r="C48" s="212">
        <v>4909</v>
      </c>
      <c r="D48" s="212">
        <v>6756</v>
      </c>
      <c r="E48" s="212">
        <v>228</v>
      </c>
      <c r="F48" s="212">
        <v>835</v>
      </c>
      <c r="G48" s="212">
        <v>-5921</v>
      </c>
      <c r="H48" s="213">
        <v>67804</v>
      </c>
      <c r="I48" s="213">
        <v>0</v>
      </c>
      <c r="J48" s="214">
        <v>67804</v>
      </c>
      <c r="K48" s="212">
        <v>67597</v>
      </c>
      <c r="L48" s="212">
        <v>236</v>
      </c>
      <c r="M48" s="212">
        <v>0</v>
      </c>
      <c r="N48" s="212">
        <v>0</v>
      </c>
      <c r="O48" s="212">
        <v>2519</v>
      </c>
      <c r="P48" s="215">
        <v>51</v>
      </c>
      <c r="Q48" s="212">
        <v>64791</v>
      </c>
      <c r="R48" s="119"/>
      <c r="T48" s="245"/>
    </row>
    <row r="49" spans="1:20" ht="20.25" customHeight="1">
      <c r="A49" s="220" t="s">
        <v>315</v>
      </c>
      <c r="B49" s="211">
        <v>71273</v>
      </c>
      <c r="C49" s="212">
        <v>4626</v>
      </c>
      <c r="D49" s="212">
        <v>6456</v>
      </c>
      <c r="E49" s="212">
        <v>219</v>
      </c>
      <c r="F49" s="212">
        <v>766</v>
      </c>
      <c r="G49" s="212">
        <v>-5690</v>
      </c>
      <c r="H49" s="213">
        <v>60737</v>
      </c>
      <c r="I49" s="213">
        <v>0</v>
      </c>
      <c r="J49" s="214">
        <v>60737</v>
      </c>
      <c r="K49" s="212">
        <v>60556</v>
      </c>
      <c r="L49" s="212">
        <v>240</v>
      </c>
      <c r="M49" s="212">
        <v>0</v>
      </c>
      <c r="N49" s="212">
        <v>0</v>
      </c>
      <c r="O49" s="212">
        <v>2456</v>
      </c>
      <c r="P49" s="215">
        <v>324</v>
      </c>
      <c r="Q49" s="212">
        <v>57536</v>
      </c>
      <c r="R49" s="119"/>
      <c r="T49" s="245"/>
    </row>
    <row r="50" spans="1:20" ht="20.25" customHeight="1">
      <c r="A50" s="220" t="s">
        <v>316</v>
      </c>
      <c r="B50" s="211">
        <v>72401</v>
      </c>
      <c r="C50" s="212">
        <v>5070</v>
      </c>
      <c r="D50" s="212">
        <v>7492</v>
      </c>
      <c r="E50" s="212">
        <v>127</v>
      </c>
      <c r="F50" s="212">
        <v>501</v>
      </c>
      <c r="G50" s="212">
        <v>-6991</v>
      </c>
      <c r="H50" s="213">
        <v>60214</v>
      </c>
      <c r="I50" s="213">
        <v>0</v>
      </c>
      <c r="J50" s="214">
        <v>60214</v>
      </c>
      <c r="K50" s="212">
        <v>59906</v>
      </c>
      <c r="L50" s="212">
        <v>262</v>
      </c>
      <c r="M50" s="212">
        <v>0</v>
      </c>
      <c r="N50" s="212">
        <v>0</v>
      </c>
      <c r="O50" s="212">
        <v>6415</v>
      </c>
      <c r="P50" s="215">
        <v>186</v>
      </c>
      <c r="Q50" s="212">
        <v>53043</v>
      </c>
      <c r="R50" s="119"/>
      <c r="T50" s="245"/>
    </row>
    <row r="51" spans="1:20" ht="20.25" customHeight="1">
      <c r="A51" s="220" t="s">
        <v>317</v>
      </c>
      <c r="B51" s="211">
        <v>69218</v>
      </c>
      <c r="C51" s="212">
        <v>5138</v>
      </c>
      <c r="D51" s="212">
        <v>5784</v>
      </c>
      <c r="E51" s="212">
        <v>74</v>
      </c>
      <c r="F51" s="212">
        <v>539</v>
      </c>
      <c r="G51" s="212">
        <v>-5245</v>
      </c>
      <c r="H51" s="213">
        <v>58762</v>
      </c>
      <c r="I51" s="213">
        <v>0</v>
      </c>
      <c r="J51" s="214">
        <v>58762</v>
      </c>
      <c r="K51" s="212">
        <v>59173</v>
      </c>
      <c r="L51" s="212">
        <v>234</v>
      </c>
      <c r="M51" s="212">
        <v>0</v>
      </c>
      <c r="N51" s="212">
        <v>0</v>
      </c>
      <c r="O51" s="212">
        <v>5109</v>
      </c>
      <c r="P51" s="215">
        <v>324</v>
      </c>
      <c r="Q51" s="212">
        <v>53506</v>
      </c>
      <c r="R51" s="119"/>
      <c r="T51" s="245"/>
    </row>
    <row r="52" spans="1:20" ht="20.25" customHeight="1">
      <c r="A52" s="220" t="s">
        <v>318</v>
      </c>
      <c r="B52" s="211">
        <v>74137</v>
      </c>
      <c r="C52" s="212">
        <v>4917</v>
      </c>
      <c r="D52" s="212">
        <v>8787</v>
      </c>
      <c r="E52" s="212">
        <v>320</v>
      </c>
      <c r="F52" s="212">
        <v>687</v>
      </c>
      <c r="G52" s="212">
        <v>-8100</v>
      </c>
      <c r="H52" s="213">
        <v>60800</v>
      </c>
      <c r="I52" s="213">
        <v>0</v>
      </c>
      <c r="J52" s="214">
        <v>60800</v>
      </c>
      <c r="K52" s="212">
        <v>61172</v>
      </c>
      <c r="L52" s="212">
        <v>256</v>
      </c>
      <c r="M52" s="212">
        <v>0</v>
      </c>
      <c r="N52" s="212">
        <v>0</v>
      </c>
      <c r="O52" s="212">
        <v>4251</v>
      </c>
      <c r="P52" s="215">
        <v>139</v>
      </c>
      <c r="Q52" s="212">
        <v>56526</v>
      </c>
      <c r="R52" s="119"/>
      <c r="T52" s="245"/>
    </row>
    <row r="53" spans="1:20" ht="20.25" customHeight="1">
      <c r="A53" s="220" t="s">
        <v>319</v>
      </c>
      <c r="B53" s="211">
        <v>98763</v>
      </c>
      <c r="C53" s="212">
        <v>5453</v>
      </c>
      <c r="D53" s="212">
        <v>8872</v>
      </c>
      <c r="E53" s="212">
        <v>390</v>
      </c>
      <c r="F53" s="212">
        <v>1564</v>
      </c>
      <c r="G53" s="212">
        <v>-7308</v>
      </c>
      <c r="H53" s="213">
        <v>85611</v>
      </c>
      <c r="I53" s="213">
        <v>0</v>
      </c>
      <c r="J53" s="214">
        <v>85611</v>
      </c>
      <c r="K53" s="212">
        <v>84633</v>
      </c>
      <c r="L53" s="212">
        <v>430</v>
      </c>
      <c r="M53" s="212">
        <v>0</v>
      </c>
      <c r="N53" s="212">
        <v>0</v>
      </c>
      <c r="O53" s="212">
        <v>-587</v>
      </c>
      <c r="P53" s="215">
        <v>22</v>
      </c>
      <c r="Q53" s="212">
        <v>84768</v>
      </c>
      <c r="R53" s="119"/>
      <c r="T53" s="245"/>
    </row>
    <row r="54" spans="1:20" ht="20.25" customHeight="1">
      <c r="A54" s="220" t="s">
        <v>320</v>
      </c>
      <c r="B54" s="211">
        <v>115892</v>
      </c>
      <c r="C54" s="212">
        <v>5723</v>
      </c>
      <c r="D54" s="212">
        <v>9119</v>
      </c>
      <c r="E54" s="212">
        <v>441</v>
      </c>
      <c r="F54" s="212">
        <v>1027</v>
      </c>
      <c r="G54" s="212">
        <v>-8092</v>
      </c>
      <c r="H54" s="213">
        <v>101635</v>
      </c>
      <c r="I54" s="213">
        <v>0</v>
      </c>
      <c r="J54" s="214">
        <v>101635</v>
      </c>
      <c r="K54" s="212">
        <v>102331</v>
      </c>
      <c r="L54" s="212">
        <v>656</v>
      </c>
      <c r="M54" s="212">
        <v>0</v>
      </c>
      <c r="N54" s="212">
        <v>0</v>
      </c>
      <c r="O54" s="212">
        <v>-3447</v>
      </c>
      <c r="P54" s="215">
        <v>-213</v>
      </c>
      <c r="Q54" s="212">
        <v>105335</v>
      </c>
      <c r="R54" s="119"/>
      <c r="T54" s="245"/>
    </row>
    <row r="55" spans="1:20" ht="20.25" customHeight="1">
      <c r="A55" s="220" t="s">
        <v>321</v>
      </c>
      <c r="B55" s="211">
        <v>133264</v>
      </c>
      <c r="C55" s="212">
        <v>6123</v>
      </c>
      <c r="D55" s="212">
        <v>9901</v>
      </c>
      <c r="E55" s="212">
        <v>557</v>
      </c>
      <c r="F55" s="212">
        <v>1437</v>
      </c>
      <c r="G55" s="212">
        <v>-8464</v>
      </c>
      <c r="H55" s="213">
        <v>118121</v>
      </c>
      <c r="I55" s="213">
        <v>0</v>
      </c>
      <c r="J55" s="214">
        <v>118121</v>
      </c>
      <c r="K55" s="212">
        <v>118081</v>
      </c>
      <c r="L55" s="212">
        <v>802</v>
      </c>
      <c r="M55" s="212">
        <v>0</v>
      </c>
      <c r="N55" s="212">
        <v>0</v>
      </c>
      <c r="O55" s="212">
        <v>-6368</v>
      </c>
      <c r="P55" s="215">
        <v>-213</v>
      </c>
      <c r="Q55" s="212">
        <v>123860</v>
      </c>
      <c r="R55" s="119"/>
      <c r="T55" s="245"/>
    </row>
    <row r="56" spans="1:20" ht="20.25" customHeight="1">
      <c r="A56" s="220" t="s">
        <v>322</v>
      </c>
      <c r="B56" s="211">
        <v>129764</v>
      </c>
      <c r="C56" s="212">
        <v>6290</v>
      </c>
      <c r="D56" s="212">
        <v>10128</v>
      </c>
      <c r="E56" s="212">
        <v>524</v>
      </c>
      <c r="F56" s="212">
        <v>1259</v>
      </c>
      <c r="G56" s="212">
        <v>-8869</v>
      </c>
      <c r="H56" s="213">
        <v>114081</v>
      </c>
      <c r="I56" s="213">
        <v>0</v>
      </c>
      <c r="J56" s="214">
        <v>114081</v>
      </c>
      <c r="K56" s="212">
        <v>113922</v>
      </c>
      <c r="L56" s="212">
        <v>789</v>
      </c>
      <c r="M56" s="212">
        <v>0</v>
      </c>
      <c r="N56" s="212">
        <v>0</v>
      </c>
      <c r="O56" s="212">
        <v>-10383</v>
      </c>
      <c r="P56" s="215">
        <v>-176</v>
      </c>
      <c r="Q56" s="212">
        <v>123692</v>
      </c>
      <c r="R56" s="119"/>
      <c r="T56" s="245"/>
    </row>
    <row r="57" spans="1:20" ht="20.25" customHeight="1">
      <c r="A57" s="220" t="s">
        <v>323</v>
      </c>
      <c r="B57" s="211">
        <v>120971</v>
      </c>
      <c r="C57" s="212">
        <v>5853</v>
      </c>
      <c r="D57" s="212">
        <v>10808</v>
      </c>
      <c r="E57" s="212">
        <v>975</v>
      </c>
      <c r="F57" s="212">
        <v>981</v>
      </c>
      <c r="G57" s="212">
        <v>-9827</v>
      </c>
      <c r="H57" s="213">
        <v>104317</v>
      </c>
      <c r="I57" s="213">
        <v>0</v>
      </c>
      <c r="J57" s="214">
        <v>104317</v>
      </c>
      <c r="K57" s="212">
        <v>103816</v>
      </c>
      <c r="L57" s="212">
        <v>678</v>
      </c>
      <c r="M57" s="212">
        <v>0</v>
      </c>
      <c r="N57" s="212">
        <v>0</v>
      </c>
      <c r="O57" s="212">
        <v>-7183</v>
      </c>
      <c r="P57" s="215">
        <v>120</v>
      </c>
      <c r="Q57" s="212">
        <v>110201</v>
      </c>
      <c r="R57" s="119"/>
      <c r="T57" s="245"/>
    </row>
    <row r="58" spans="1:20" ht="20.25" customHeight="1">
      <c r="A58" s="220" t="s">
        <v>324</v>
      </c>
      <c r="B58" s="211">
        <v>125934</v>
      </c>
      <c r="C58" s="212">
        <v>6045</v>
      </c>
      <c r="D58" s="212">
        <v>12079</v>
      </c>
      <c r="E58" s="212">
        <v>946</v>
      </c>
      <c r="F58" s="212">
        <v>1171</v>
      </c>
      <c r="G58" s="212">
        <v>-10908</v>
      </c>
      <c r="H58" s="213">
        <v>108036</v>
      </c>
      <c r="I58" s="213">
        <v>0</v>
      </c>
      <c r="J58" s="214">
        <v>108036</v>
      </c>
      <c r="K58" s="212">
        <v>109176</v>
      </c>
      <c r="L58" s="212">
        <v>716</v>
      </c>
      <c r="M58" s="212">
        <v>0</v>
      </c>
      <c r="N58" s="212">
        <v>0</v>
      </c>
      <c r="O58" s="212">
        <v>-237</v>
      </c>
      <c r="P58" s="215">
        <v>1028</v>
      </c>
      <c r="Q58" s="212">
        <v>107669</v>
      </c>
      <c r="R58" s="119"/>
      <c r="T58" s="245"/>
    </row>
    <row r="59" spans="1:20" ht="20.25" customHeight="1">
      <c r="A59" s="220" t="s">
        <v>325</v>
      </c>
      <c r="B59" s="211">
        <v>117281</v>
      </c>
      <c r="C59" s="212">
        <v>5663</v>
      </c>
      <c r="D59" s="212">
        <v>16636</v>
      </c>
      <c r="E59" s="212">
        <v>-43</v>
      </c>
      <c r="F59" s="212">
        <v>2235</v>
      </c>
      <c r="G59" s="212">
        <v>-14401</v>
      </c>
      <c r="H59" s="213">
        <v>97259</v>
      </c>
      <c r="I59" s="213">
        <v>0</v>
      </c>
      <c r="J59" s="214">
        <v>97259</v>
      </c>
      <c r="K59" s="212">
        <v>97249</v>
      </c>
      <c r="L59" s="212">
        <v>655</v>
      </c>
      <c r="M59" s="212">
        <v>0</v>
      </c>
      <c r="N59" s="212">
        <v>0</v>
      </c>
      <c r="O59" s="212">
        <v>1551</v>
      </c>
      <c r="P59" s="215">
        <v>152</v>
      </c>
      <c r="Q59" s="212">
        <v>94891</v>
      </c>
      <c r="R59" s="119"/>
      <c r="T59" s="245"/>
    </row>
    <row r="60" spans="1:20" ht="20.25" customHeight="1">
      <c r="A60" s="220" t="s">
        <v>326</v>
      </c>
      <c r="B60" s="211">
        <v>93433</v>
      </c>
      <c r="C60" s="212">
        <v>5284</v>
      </c>
      <c r="D60" s="212">
        <v>16497</v>
      </c>
      <c r="E60" s="212">
        <v>1060</v>
      </c>
      <c r="F60" s="212">
        <v>2096</v>
      </c>
      <c r="G60" s="212">
        <v>-14401</v>
      </c>
      <c r="H60" s="213">
        <v>72687</v>
      </c>
      <c r="I60" s="213">
        <v>0</v>
      </c>
      <c r="J60" s="214">
        <v>72687</v>
      </c>
      <c r="K60" s="212">
        <v>72379</v>
      </c>
      <c r="L60" s="212">
        <v>372</v>
      </c>
      <c r="M60" s="212">
        <v>0</v>
      </c>
      <c r="N60" s="212">
        <v>0</v>
      </c>
      <c r="O60" s="212">
        <v>2016</v>
      </c>
      <c r="P60" s="215">
        <v>-99</v>
      </c>
      <c r="Q60" s="212">
        <v>70090</v>
      </c>
      <c r="R60" s="119"/>
      <c r="T60" s="245"/>
    </row>
    <row r="61" spans="1:20" ht="20.25" customHeight="1">
      <c r="A61" s="220" t="s">
        <v>327</v>
      </c>
      <c r="B61" s="211">
        <v>84530</v>
      </c>
      <c r="C61" s="212">
        <v>5109</v>
      </c>
      <c r="D61" s="212">
        <v>15378</v>
      </c>
      <c r="E61" s="212">
        <v>1143</v>
      </c>
      <c r="F61" s="212">
        <v>1883</v>
      </c>
      <c r="G61" s="212">
        <v>-13495</v>
      </c>
      <c r="H61" s="213">
        <v>64783</v>
      </c>
      <c r="I61" s="213">
        <v>0</v>
      </c>
      <c r="J61" s="214">
        <v>64783</v>
      </c>
      <c r="K61" s="212">
        <v>64684</v>
      </c>
      <c r="L61" s="212">
        <v>414</v>
      </c>
      <c r="M61" s="212">
        <v>0</v>
      </c>
      <c r="N61" s="212">
        <v>0</v>
      </c>
      <c r="O61" s="212">
        <v>5534</v>
      </c>
      <c r="P61" s="215">
        <v>-111</v>
      </c>
      <c r="Q61" s="212">
        <v>58847</v>
      </c>
      <c r="R61" s="119"/>
      <c r="T61" s="245"/>
    </row>
    <row r="62" spans="1:20" ht="20.25" customHeight="1">
      <c r="A62" s="220" t="s">
        <v>328</v>
      </c>
      <c r="B62" s="211">
        <v>79964</v>
      </c>
      <c r="C62" s="212">
        <v>4597</v>
      </c>
      <c r="D62" s="212">
        <v>11826</v>
      </c>
      <c r="E62" s="212">
        <v>932</v>
      </c>
      <c r="F62" s="212">
        <v>946</v>
      </c>
      <c r="G62" s="212">
        <v>-10880</v>
      </c>
      <c r="H62" s="213">
        <v>63555</v>
      </c>
      <c r="I62" s="213">
        <v>0</v>
      </c>
      <c r="J62" s="214">
        <v>63555</v>
      </c>
      <c r="K62" s="212">
        <v>64571</v>
      </c>
      <c r="L62" s="212">
        <v>381</v>
      </c>
      <c r="M62" s="212">
        <v>0</v>
      </c>
      <c r="N62" s="212">
        <v>0</v>
      </c>
      <c r="O62" s="212">
        <v>6173</v>
      </c>
      <c r="P62" s="215">
        <v>-10</v>
      </c>
      <c r="Q62" s="212">
        <v>58027</v>
      </c>
      <c r="R62" s="119"/>
      <c r="T62" s="245"/>
    </row>
    <row r="63" spans="1:20" ht="20.25" customHeight="1">
      <c r="A63" s="220" t="s">
        <v>329</v>
      </c>
      <c r="B63" s="211">
        <v>78473</v>
      </c>
      <c r="C63" s="212">
        <v>4741</v>
      </c>
      <c r="D63" s="212">
        <v>15723</v>
      </c>
      <c r="E63" s="212">
        <v>557</v>
      </c>
      <c r="F63" s="212">
        <v>1692</v>
      </c>
      <c r="G63" s="212">
        <v>-14031</v>
      </c>
      <c r="H63" s="213">
        <v>59143</v>
      </c>
      <c r="I63" s="213">
        <v>0</v>
      </c>
      <c r="J63" s="214">
        <v>59143</v>
      </c>
      <c r="K63" s="212">
        <v>59313</v>
      </c>
      <c r="L63" s="212">
        <v>318</v>
      </c>
      <c r="M63" s="212">
        <v>0</v>
      </c>
      <c r="N63" s="212">
        <v>0</v>
      </c>
      <c r="O63" s="212">
        <v>5804</v>
      </c>
      <c r="P63" s="215">
        <v>270</v>
      </c>
      <c r="Q63" s="212">
        <v>52921</v>
      </c>
      <c r="R63" s="119"/>
      <c r="T63" s="245"/>
    </row>
    <row r="64" spans="1:20" ht="20.25" customHeight="1">
      <c r="A64" s="220" t="s">
        <v>330</v>
      </c>
      <c r="B64" s="211">
        <v>84473</v>
      </c>
      <c r="C64" s="212">
        <v>4717</v>
      </c>
      <c r="D64" s="212">
        <v>14808</v>
      </c>
      <c r="E64" s="212">
        <v>830</v>
      </c>
      <c r="F64" s="212">
        <v>1919</v>
      </c>
      <c r="G64" s="212">
        <v>-12889</v>
      </c>
      <c r="H64" s="213">
        <v>66038</v>
      </c>
      <c r="I64" s="213">
        <v>0</v>
      </c>
      <c r="J64" s="214">
        <v>66038</v>
      </c>
      <c r="K64" s="212">
        <v>65964</v>
      </c>
      <c r="L64" s="212">
        <v>335</v>
      </c>
      <c r="M64" s="212">
        <v>0</v>
      </c>
      <c r="N64" s="212">
        <v>0</v>
      </c>
      <c r="O64" s="212">
        <v>6182</v>
      </c>
      <c r="P64" s="215">
        <v>90</v>
      </c>
      <c r="Q64" s="212">
        <v>59357</v>
      </c>
      <c r="R64" s="119"/>
      <c r="T64" s="245"/>
    </row>
    <row r="65" spans="1:20" ht="20.25" customHeight="1">
      <c r="A65" s="220" t="s">
        <v>331</v>
      </c>
      <c r="B65" s="211">
        <v>104004</v>
      </c>
      <c r="C65" s="212">
        <v>5399</v>
      </c>
      <c r="D65" s="212">
        <v>8603</v>
      </c>
      <c r="E65" s="212">
        <v>898</v>
      </c>
      <c r="F65" s="212">
        <v>2301</v>
      </c>
      <c r="G65" s="212">
        <v>-6302</v>
      </c>
      <c r="H65" s="213">
        <v>91404</v>
      </c>
      <c r="I65" s="213">
        <v>0</v>
      </c>
      <c r="J65" s="214">
        <v>91404</v>
      </c>
      <c r="K65" s="212">
        <v>90007</v>
      </c>
      <c r="L65" s="212">
        <v>619</v>
      </c>
      <c r="M65" s="212">
        <v>0</v>
      </c>
      <c r="N65" s="212">
        <v>0</v>
      </c>
      <c r="O65" s="212">
        <v>3207</v>
      </c>
      <c r="P65" s="215">
        <v>463</v>
      </c>
      <c r="Q65" s="212">
        <v>85718</v>
      </c>
      <c r="R65" s="119"/>
      <c r="T65" s="245"/>
    </row>
    <row r="66" spans="1:20" ht="20.25" customHeight="1">
      <c r="A66" s="220" t="s">
        <v>332</v>
      </c>
      <c r="B66" s="211">
        <v>119155</v>
      </c>
      <c r="C66" s="212">
        <v>5756</v>
      </c>
      <c r="D66" s="212">
        <v>7784</v>
      </c>
      <c r="E66" s="212">
        <v>1130</v>
      </c>
      <c r="F66" s="212">
        <v>3596</v>
      </c>
      <c r="G66" s="212">
        <v>-4188</v>
      </c>
      <c r="H66" s="213">
        <v>108081</v>
      </c>
      <c r="I66" s="213">
        <v>0</v>
      </c>
      <c r="J66" s="214">
        <v>108081</v>
      </c>
      <c r="K66" s="212">
        <v>108029</v>
      </c>
      <c r="L66" s="212">
        <v>722</v>
      </c>
      <c r="M66" s="212">
        <v>0</v>
      </c>
      <c r="N66" s="212">
        <v>0</v>
      </c>
      <c r="O66" s="212">
        <v>515</v>
      </c>
      <c r="P66" s="215">
        <v>277</v>
      </c>
      <c r="Q66" s="212">
        <v>106515</v>
      </c>
      <c r="R66" s="119"/>
      <c r="T66" s="245"/>
    </row>
    <row r="67" spans="1:20" ht="20.25" customHeight="1">
      <c r="A67" s="220" t="s">
        <v>333</v>
      </c>
      <c r="B67" s="211">
        <v>122186</v>
      </c>
      <c r="C67" s="212">
        <v>6101</v>
      </c>
      <c r="D67" s="212">
        <v>6073</v>
      </c>
      <c r="E67" s="212">
        <v>1490</v>
      </c>
      <c r="F67" s="212">
        <v>5953</v>
      </c>
      <c r="G67" s="212">
        <v>-120</v>
      </c>
      <c r="H67" s="213">
        <v>114474</v>
      </c>
      <c r="I67" s="213">
        <v>0</v>
      </c>
      <c r="J67" s="214">
        <v>114474</v>
      </c>
      <c r="K67" s="212">
        <v>114496</v>
      </c>
      <c r="L67" s="212">
        <v>702</v>
      </c>
      <c r="M67" s="212">
        <v>0</v>
      </c>
      <c r="N67" s="212">
        <v>0</v>
      </c>
      <c r="O67" s="212">
        <v>-2272</v>
      </c>
      <c r="P67" s="215">
        <v>83</v>
      </c>
      <c r="Q67" s="212">
        <v>115983</v>
      </c>
      <c r="R67" s="119"/>
      <c r="T67" s="245"/>
    </row>
    <row r="68" spans="1:20" ht="20.25" customHeight="1">
      <c r="A68" s="220" t="s">
        <v>334</v>
      </c>
      <c r="B68" s="211">
        <v>128795</v>
      </c>
      <c r="C68" s="212">
        <v>7275</v>
      </c>
      <c r="D68" s="212">
        <v>7841</v>
      </c>
      <c r="E68" s="212">
        <v>0</v>
      </c>
      <c r="F68" s="212">
        <v>5409</v>
      </c>
      <c r="G68" s="212">
        <v>-2432</v>
      </c>
      <c r="H68" s="213">
        <v>119087</v>
      </c>
      <c r="I68" s="213">
        <v>0</v>
      </c>
      <c r="J68" s="214">
        <v>119087</v>
      </c>
      <c r="K68" s="212">
        <v>118535</v>
      </c>
      <c r="L68" s="212">
        <v>861</v>
      </c>
      <c r="M68" s="212">
        <v>0</v>
      </c>
      <c r="N68" s="212">
        <v>0</v>
      </c>
      <c r="O68" s="212">
        <v>-12067</v>
      </c>
      <c r="P68" s="215">
        <v>187</v>
      </c>
      <c r="Q68" s="212">
        <v>129554</v>
      </c>
      <c r="R68" s="119"/>
      <c r="T68" s="245"/>
    </row>
    <row r="69" spans="1:20" ht="20.25" customHeight="1">
      <c r="A69" s="220" t="s">
        <v>335</v>
      </c>
      <c r="B69" s="211">
        <v>111104</v>
      </c>
      <c r="C69" s="212">
        <v>6166</v>
      </c>
      <c r="D69" s="212">
        <v>5894</v>
      </c>
      <c r="E69" s="212">
        <v>0</v>
      </c>
      <c r="F69" s="212">
        <v>5154</v>
      </c>
      <c r="G69" s="212">
        <v>-740</v>
      </c>
      <c r="H69" s="213">
        <v>104199</v>
      </c>
      <c r="I69" s="213">
        <v>0</v>
      </c>
      <c r="J69" s="214">
        <v>104199</v>
      </c>
      <c r="K69" s="212">
        <v>103800</v>
      </c>
      <c r="L69" s="212">
        <v>666</v>
      </c>
      <c r="M69" s="212">
        <v>0</v>
      </c>
      <c r="N69" s="212">
        <v>0</v>
      </c>
      <c r="O69" s="212">
        <v>-7731</v>
      </c>
      <c r="P69" s="215">
        <v>122</v>
      </c>
      <c r="Q69" s="212">
        <v>110743</v>
      </c>
      <c r="R69" s="119"/>
      <c r="T69" s="245"/>
    </row>
    <row r="70" spans="1:20" ht="20.25" customHeight="1">
      <c r="A70" s="220" t="s">
        <v>336</v>
      </c>
      <c r="B70" s="211">
        <v>122856</v>
      </c>
      <c r="C70" s="212">
        <v>6974</v>
      </c>
      <c r="D70" s="212">
        <v>8508</v>
      </c>
      <c r="E70" s="212">
        <v>0</v>
      </c>
      <c r="F70" s="212">
        <v>3279</v>
      </c>
      <c r="G70" s="212">
        <v>-5229</v>
      </c>
      <c r="H70" s="213">
        <v>110653</v>
      </c>
      <c r="I70" s="213">
        <v>0</v>
      </c>
      <c r="J70" s="214">
        <v>110653</v>
      </c>
      <c r="K70" s="212">
        <v>111497</v>
      </c>
      <c r="L70" s="212">
        <v>721</v>
      </c>
      <c r="M70" s="212">
        <v>0</v>
      </c>
      <c r="N70" s="212">
        <v>0</v>
      </c>
      <c r="O70" s="212">
        <v>-5786</v>
      </c>
      <c r="P70" s="215">
        <v>202</v>
      </c>
      <c r="Q70" s="212">
        <v>116360</v>
      </c>
      <c r="R70" s="119"/>
      <c r="T70" s="245"/>
    </row>
    <row r="71" spans="1:20" ht="20.25" customHeight="1">
      <c r="A71" s="220" t="s">
        <v>337</v>
      </c>
      <c r="B71" s="211">
        <v>114482</v>
      </c>
      <c r="C71" s="212">
        <v>6794</v>
      </c>
      <c r="D71" s="212">
        <v>11889</v>
      </c>
      <c r="E71" s="212">
        <v>0</v>
      </c>
      <c r="F71" s="212">
        <v>1642</v>
      </c>
      <c r="G71" s="212">
        <v>-10247</v>
      </c>
      <c r="H71" s="213">
        <v>97440</v>
      </c>
      <c r="I71" s="213">
        <v>0</v>
      </c>
      <c r="J71" s="214">
        <v>97440</v>
      </c>
      <c r="K71" s="212">
        <v>98106</v>
      </c>
      <c r="L71" s="212">
        <v>565</v>
      </c>
      <c r="M71" s="212">
        <v>0</v>
      </c>
      <c r="N71" s="212">
        <v>0</v>
      </c>
      <c r="O71" s="212">
        <v>2488</v>
      </c>
      <c r="P71" s="215">
        <v>-225</v>
      </c>
      <c r="Q71" s="212">
        <v>95278</v>
      </c>
      <c r="R71" s="119"/>
      <c r="T71" s="245"/>
    </row>
    <row r="72" spans="1:20" ht="20.25" customHeight="1">
      <c r="A72" s="220" t="s">
        <v>338</v>
      </c>
      <c r="B72" s="211">
        <v>92231</v>
      </c>
      <c r="C72" s="212">
        <v>6815</v>
      </c>
      <c r="D72" s="212">
        <v>13375</v>
      </c>
      <c r="E72" s="212">
        <v>0</v>
      </c>
      <c r="F72" s="212">
        <v>1002</v>
      </c>
      <c r="G72" s="212">
        <v>-12373</v>
      </c>
      <c r="H72" s="213">
        <v>73042</v>
      </c>
      <c r="I72" s="213">
        <v>0</v>
      </c>
      <c r="J72" s="214">
        <v>73042</v>
      </c>
      <c r="K72" s="212">
        <v>73440</v>
      </c>
      <c r="L72" s="212">
        <v>454</v>
      </c>
      <c r="M72" s="212">
        <v>0</v>
      </c>
      <c r="N72" s="212">
        <v>0</v>
      </c>
      <c r="O72" s="212">
        <v>3823</v>
      </c>
      <c r="P72" s="215">
        <v>130</v>
      </c>
      <c r="Q72" s="212">
        <v>69033</v>
      </c>
      <c r="R72" s="119"/>
      <c r="T72" s="245"/>
    </row>
    <row r="73" spans="1:20" ht="20.25" customHeight="1">
      <c r="A73" s="220" t="s">
        <v>339</v>
      </c>
      <c r="B73" s="211">
        <v>83246</v>
      </c>
      <c r="C73" s="212">
        <v>5641</v>
      </c>
      <c r="D73" s="212">
        <v>13563</v>
      </c>
      <c r="E73" s="212">
        <v>0</v>
      </c>
      <c r="F73" s="212">
        <v>957</v>
      </c>
      <c r="G73" s="212">
        <v>-12606</v>
      </c>
      <c r="H73" s="213">
        <v>64999</v>
      </c>
      <c r="I73" s="213">
        <v>0</v>
      </c>
      <c r="J73" s="214">
        <v>64999</v>
      </c>
      <c r="K73" s="212">
        <v>65114</v>
      </c>
      <c r="L73" s="212">
        <v>308</v>
      </c>
      <c r="M73" s="212">
        <v>0</v>
      </c>
      <c r="N73" s="212">
        <v>0</v>
      </c>
      <c r="O73" s="212">
        <v>6903</v>
      </c>
      <c r="P73" s="215">
        <v>140</v>
      </c>
      <c r="Q73" s="212">
        <v>57763</v>
      </c>
      <c r="R73" s="119"/>
      <c r="T73" s="245"/>
    </row>
    <row r="74" spans="1:20" ht="20.25" customHeight="1">
      <c r="A74" s="220" t="s">
        <v>340</v>
      </c>
      <c r="B74" s="211">
        <v>83435</v>
      </c>
      <c r="C74" s="212">
        <v>6049</v>
      </c>
      <c r="D74" s="212">
        <v>18080</v>
      </c>
      <c r="E74" s="212">
        <v>0</v>
      </c>
      <c r="F74" s="212">
        <v>186</v>
      </c>
      <c r="G74" s="212">
        <v>-17894</v>
      </c>
      <c r="H74" s="213">
        <v>59492</v>
      </c>
      <c r="I74" s="213">
        <v>0</v>
      </c>
      <c r="J74" s="214">
        <v>59492</v>
      </c>
      <c r="K74" s="212">
        <v>59578</v>
      </c>
      <c r="L74" s="212">
        <v>317</v>
      </c>
      <c r="M74" s="212">
        <v>0</v>
      </c>
      <c r="N74" s="212">
        <v>0</v>
      </c>
      <c r="O74" s="212">
        <v>6486</v>
      </c>
      <c r="P74" s="215">
        <v>222</v>
      </c>
      <c r="Q74" s="212">
        <v>52553</v>
      </c>
      <c r="R74" s="119"/>
      <c r="T74" s="245"/>
    </row>
    <row r="75" spans="1:20" ht="20.25" customHeight="1">
      <c r="A75" s="220" t="s">
        <v>341</v>
      </c>
      <c r="B75" s="211">
        <v>77481</v>
      </c>
      <c r="C75" s="212">
        <v>5796</v>
      </c>
      <c r="D75" s="212">
        <v>15926</v>
      </c>
      <c r="E75" s="212">
        <v>0</v>
      </c>
      <c r="F75" s="212">
        <v>917</v>
      </c>
      <c r="G75" s="212">
        <v>-15009</v>
      </c>
      <c r="H75" s="213">
        <v>56676</v>
      </c>
      <c r="I75" s="213">
        <v>0</v>
      </c>
      <c r="J75" s="214">
        <v>56676</v>
      </c>
      <c r="K75" s="212">
        <v>56064</v>
      </c>
      <c r="L75" s="212">
        <v>255</v>
      </c>
      <c r="M75" s="212">
        <v>0</v>
      </c>
      <c r="N75" s="212">
        <v>0</v>
      </c>
      <c r="O75" s="212">
        <v>5436</v>
      </c>
      <c r="P75" s="215">
        <v>275</v>
      </c>
      <c r="Q75" s="212">
        <v>50098</v>
      </c>
      <c r="R75" s="119"/>
      <c r="T75" s="245"/>
    </row>
    <row r="76" spans="1:20" ht="20.25" customHeight="1">
      <c r="A76" s="220" t="s">
        <v>342</v>
      </c>
      <c r="B76" s="211">
        <v>87290</v>
      </c>
      <c r="C76" s="212">
        <v>5983</v>
      </c>
      <c r="D76" s="212">
        <v>12371</v>
      </c>
      <c r="E76" s="212">
        <v>0</v>
      </c>
      <c r="F76" s="212">
        <v>909</v>
      </c>
      <c r="G76" s="212">
        <v>-11462</v>
      </c>
      <c r="H76" s="213">
        <v>69844</v>
      </c>
      <c r="I76" s="213">
        <v>0</v>
      </c>
      <c r="J76" s="214">
        <v>69844</v>
      </c>
      <c r="K76" s="212">
        <v>68200</v>
      </c>
      <c r="L76" s="212">
        <v>272</v>
      </c>
      <c r="M76" s="212">
        <v>0</v>
      </c>
      <c r="N76" s="212">
        <v>0</v>
      </c>
      <c r="O76" s="212">
        <v>6095</v>
      </c>
      <c r="P76" s="215">
        <v>251</v>
      </c>
      <c r="Q76" s="212">
        <v>61582</v>
      </c>
      <c r="R76" s="119"/>
      <c r="T76" s="245"/>
    </row>
    <row r="77" spans="1:20" ht="20.25" customHeight="1">
      <c r="A77" s="220" t="s">
        <v>343</v>
      </c>
      <c r="B77" s="211">
        <v>94336</v>
      </c>
      <c r="C77" s="212">
        <v>6371</v>
      </c>
      <c r="D77" s="212">
        <v>13963</v>
      </c>
      <c r="E77" s="212">
        <v>0</v>
      </c>
      <c r="F77" s="212">
        <v>1950</v>
      </c>
      <c r="G77" s="212">
        <v>-12013</v>
      </c>
      <c r="H77" s="213">
        <v>75953</v>
      </c>
      <c r="I77" s="213">
        <v>0</v>
      </c>
      <c r="J77" s="214">
        <v>75953</v>
      </c>
      <c r="K77" s="212">
        <v>76063</v>
      </c>
      <c r="L77" s="212">
        <v>572</v>
      </c>
      <c r="M77" s="212">
        <v>0</v>
      </c>
      <c r="N77" s="212">
        <v>0</v>
      </c>
      <c r="O77" s="212">
        <v>3142</v>
      </c>
      <c r="P77" s="215">
        <v>64</v>
      </c>
      <c r="Q77" s="212">
        <v>72285</v>
      </c>
      <c r="R77" s="119"/>
      <c r="T77" s="245"/>
    </row>
    <row r="78" spans="1:20" ht="20.25" customHeight="1">
      <c r="A78" s="220" t="s">
        <v>344</v>
      </c>
      <c r="B78" s="211">
        <v>110702</v>
      </c>
      <c r="C78" s="212">
        <v>6804</v>
      </c>
      <c r="D78" s="212">
        <v>9695</v>
      </c>
      <c r="E78" s="212">
        <v>0</v>
      </c>
      <c r="F78" s="212">
        <v>2793</v>
      </c>
      <c r="G78" s="212">
        <v>-6902</v>
      </c>
      <c r="H78" s="213">
        <v>96997</v>
      </c>
      <c r="I78" s="213">
        <v>0</v>
      </c>
      <c r="J78" s="214">
        <v>96997</v>
      </c>
      <c r="K78" s="212">
        <v>98259</v>
      </c>
      <c r="L78" s="212">
        <v>706</v>
      </c>
      <c r="M78" s="212">
        <v>0</v>
      </c>
      <c r="N78" s="212">
        <v>0</v>
      </c>
      <c r="O78" s="212">
        <v>-3229</v>
      </c>
      <c r="P78" s="215">
        <v>258</v>
      </c>
      <c r="Q78" s="212">
        <v>100524</v>
      </c>
      <c r="R78" s="119"/>
      <c r="T78" s="245"/>
    </row>
    <row r="79" spans="1:20" ht="20.25" customHeight="1">
      <c r="A79" s="220" t="s">
        <v>345</v>
      </c>
      <c r="B79" s="211">
        <v>124575</v>
      </c>
      <c r="C79" s="212">
        <v>7789</v>
      </c>
      <c r="D79" s="212">
        <v>7225</v>
      </c>
      <c r="E79" s="212">
        <v>0</v>
      </c>
      <c r="F79" s="212">
        <v>6266</v>
      </c>
      <c r="G79" s="212">
        <v>-959</v>
      </c>
      <c r="H79" s="213">
        <v>115826</v>
      </c>
      <c r="I79" s="213">
        <v>0</v>
      </c>
      <c r="J79" s="214">
        <v>115826</v>
      </c>
      <c r="K79" s="212">
        <v>116244</v>
      </c>
      <c r="L79" s="212">
        <v>852</v>
      </c>
      <c r="M79" s="212">
        <v>0</v>
      </c>
      <c r="N79" s="212">
        <v>0</v>
      </c>
      <c r="O79" s="212">
        <v>-4899</v>
      </c>
      <c r="P79" s="215">
        <v>172</v>
      </c>
      <c r="Q79" s="212">
        <v>120119</v>
      </c>
      <c r="R79" s="119"/>
      <c r="T79" s="245"/>
    </row>
    <row r="80" spans="1:20" ht="20.25" customHeight="1">
      <c r="A80" s="220" t="s">
        <v>346</v>
      </c>
      <c r="B80" s="211">
        <v>118560</v>
      </c>
      <c r="C80" s="212">
        <v>7279</v>
      </c>
      <c r="D80" s="212">
        <v>5501</v>
      </c>
      <c r="E80" s="212">
        <v>0</v>
      </c>
      <c r="F80" s="212">
        <v>9155</v>
      </c>
      <c r="G80" s="212">
        <v>3654</v>
      </c>
      <c r="H80" s="213">
        <v>114935</v>
      </c>
      <c r="I80" s="213">
        <v>0</v>
      </c>
      <c r="J80" s="214">
        <v>114935</v>
      </c>
      <c r="K80" s="212">
        <v>115134</v>
      </c>
      <c r="L80" s="212">
        <v>832</v>
      </c>
      <c r="M80" s="212">
        <v>0</v>
      </c>
      <c r="N80" s="212">
        <v>0</v>
      </c>
      <c r="O80" s="212">
        <v>-4694</v>
      </c>
      <c r="P80" s="215">
        <v>151</v>
      </c>
      <c r="Q80" s="212">
        <v>118845</v>
      </c>
      <c r="R80" s="119"/>
      <c r="T80" s="245"/>
    </row>
    <row r="81" spans="1:20" ht="20.25" customHeight="1">
      <c r="A81" s="220" t="s">
        <v>347</v>
      </c>
      <c r="B81" s="211">
        <v>102365</v>
      </c>
      <c r="C81" s="212">
        <v>6421</v>
      </c>
      <c r="D81" s="212">
        <v>5943</v>
      </c>
      <c r="E81" s="212">
        <v>0</v>
      </c>
      <c r="F81" s="212">
        <v>8455</v>
      </c>
      <c r="G81" s="212">
        <v>2512</v>
      </c>
      <c r="H81" s="213">
        <v>98456</v>
      </c>
      <c r="I81" s="213">
        <v>0</v>
      </c>
      <c r="J81" s="214">
        <v>98456</v>
      </c>
      <c r="K81" s="212">
        <v>98429</v>
      </c>
      <c r="L81" s="212">
        <v>716</v>
      </c>
      <c r="M81" s="212">
        <v>0</v>
      </c>
      <c r="N81" s="212">
        <v>0</v>
      </c>
      <c r="O81" s="212">
        <v>-5552</v>
      </c>
      <c r="P81" s="215">
        <v>189</v>
      </c>
      <c r="Q81" s="212">
        <v>103076</v>
      </c>
      <c r="R81" s="119"/>
      <c r="T81" s="245"/>
    </row>
    <row r="82" spans="1:20" ht="20.25" customHeight="1">
      <c r="A82" s="220" t="s">
        <v>348</v>
      </c>
      <c r="B82" s="211">
        <v>112622</v>
      </c>
      <c r="C82" s="212">
        <v>7027</v>
      </c>
      <c r="D82" s="212">
        <v>11637</v>
      </c>
      <c r="E82" s="212">
        <v>0</v>
      </c>
      <c r="F82" s="212">
        <v>6799</v>
      </c>
      <c r="G82" s="212">
        <v>-4838</v>
      </c>
      <c r="H82" s="213">
        <v>100757</v>
      </c>
      <c r="I82" s="213">
        <v>0</v>
      </c>
      <c r="J82" s="214">
        <v>100757</v>
      </c>
      <c r="K82" s="212">
        <v>101411</v>
      </c>
      <c r="L82" s="212">
        <v>739</v>
      </c>
      <c r="M82" s="212">
        <v>0</v>
      </c>
      <c r="N82" s="212">
        <v>0</v>
      </c>
      <c r="O82" s="212">
        <v>-4156</v>
      </c>
      <c r="P82" s="215">
        <v>69</v>
      </c>
      <c r="Q82" s="212">
        <v>104759</v>
      </c>
      <c r="R82" s="119"/>
      <c r="T82" s="245"/>
    </row>
    <row r="83" spans="1:20" ht="20.25" customHeight="1">
      <c r="A83" s="220" t="s">
        <v>349</v>
      </c>
      <c r="B83" s="211">
        <v>106844</v>
      </c>
      <c r="C83" s="212">
        <v>6918</v>
      </c>
      <c r="D83" s="212">
        <v>15044</v>
      </c>
      <c r="E83" s="212">
        <v>0</v>
      </c>
      <c r="F83" s="212">
        <v>3081</v>
      </c>
      <c r="G83" s="212">
        <v>-11963</v>
      </c>
      <c r="H83" s="213">
        <v>87963</v>
      </c>
      <c r="I83" s="213">
        <v>0</v>
      </c>
      <c r="J83" s="214">
        <v>87963</v>
      </c>
      <c r="K83" s="212">
        <v>88250</v>
      </c>
      <c r="L83" s="212">
        <v>587</v>
      </c>
      <c r="M83" s="212">
        <v>0</v>
      </c>
      <c r="N83" s="212">
        <v>0</v>
      </c>
      <c r="O83" s="212">
        <v>2296</v>
      </c>
      <c r="P83" s="215">
        <v>194</v>
      </c>
      <c r="Q83" s="212">
        <v>85173</v>
      </c>
      <c r="R83" s="119"/>
      <c r="T83" s="245"/>
    </row>
    <row r="84" spans="1:20" ht="20.25" customHeight="1">
      <c r="A84" s="220" t="s">
        <v>350</v>
      </c>
      <c r="B84" s="211">
        <v>101677</v>
      </c>
      <c r="C84" s="212">
        <v>7000</v>
      </c>
      <c r="D84" s="212">
        <v>19937</v>
      </c>
      <c r="E84" s="212">
        <v>0</v>
      </c>
      <c r="F84" s="212">
        <v>1786</v>
      </c>
      <c r="G84" s="212">
        <v>-18151</v>
      </c>
      <c r="H84" s="213">
        <v>76526</v>
      </c>
      <c r="I84" s="213">
        <v>0</v>
      </c>
      <c r="J84" s="214">
        <v>76526</v>
      </c>
      <c r="K84" s="212">
        <v>76663</v>
      </c>
      <c r="L84" s="212">
        <v>568</v>
      </c>
      <c r="M84" s="212">
        <v>0</v>
      </c>
      <c r="N84" s="212">
        <v>0</v>
      </c>
      <c r="O84" s="212">
        <v>433</v>
      </c>
      <c r="P84" s="215">
        <v>251</v>
      </c>
      <c r="Q84" s="212">
        <v>75411</v>
      </c>
      <c r="R84" s="119"/>
      <c r="T84" s="245"/>
    </row>
    <row r="85" spans="1:20" ht="20.25" customHeight="1">
      <c r="A85" s="220" t="s">
        <v>351</v>
      </c>
      <c r="B85" s="211">
        <v>86999</v>
      </c>
      <c r="C85" s="212">
        <v>6120</v>
      </c>
      <c r="D85" s="212">
        <v>17911</v>
      </c>
      <c r="E85" s="212">
        <v>0</v>
      </c>
      <c r="F85" s="212">
        <v>2473</v>
      </c>
      <c r="G85" s="212">
        <v>-15438</v>
      </c>
      <c r="H85" s="213">
        <v>65441</v>
      </c>
      <c r="I85" s="213">
        <v>0</v>
      </c>
      <c r="J85" s="214">
        <v>65441</v>
      </c>
      <c r="K85" s="212">
        <v>65491</v>
      </c>
      <c r="L85" s="212">
        <v>445</v>
      </c>
      <c r="M85" s="212">
        <v>0</v>
      </c>
      <c r="N85" s="212">
        <v>0</v>
      </c>
      <c r="O85" s="212">
        <v>6012</v>
      </c>
      <c r="P85" s="215">
        <v>184</v>
      </c>
      <c r="Q85" s="212">
        <v>58850</v>
      </c>
      <c r="R85" s="119"/>
      <c r="T85" s="245"/>
    </row>
    <row r="86" spans="1:20" ht="20.25" customHeight="1">
      <c r="A86" s="220" t="s">
        <v>352</v>
      </c>
      <c r="B86" s="211">
        <v>72340</v>
      </c>
      <c r="C86" s="212">
        <v>5655</v>
      </c>
      <c r="D86" s="212">
        <v>4831</v>
      </c>
      <c r="E86" s="212">
        <v>0</v>
      </c>
      <c r="F86" s="212">
        <v>3187</v>
      </c>
      <c r="G86" s="212">
        <v>-1644</v>
      </c>
      <c r="H86" s="213">
        <v>65041</v>
      </c>
      <c r="I86" s="213">
        <v>0</v>
      </c>
      <c r="J86" s="214">
        <v>65041</v>
      </c>
      <c r="K86" s="212">
        <v>65137</v>
      </c>
      <c r="L86" s="212">
        <v>301</v>
      </c>
      <c r="M86" s="212">
        <v>0</v>
      </c>
      <c r="N86" s="212">
        <v>0</v>
      </c>
      <c r="O86" s="212">
        <v>6427</v>
      </c>
      <c r="P86" s="215">
        <v>186</v>
      </c>
      <c r="Q86" s="212">
        <v>58223</v>
      </c>
      <c r="R86" s="119"/>
      <c r="T86" s="245"/>
    </row>
    <row r="87" spans="1:20" ht="20.25" customHeight="1">
      <c r="A87" s="220" t="s">
        <v>353</v>
      </c>
      <c r="B87" s="211">
        <v>76907</v>
      </c>
      <c r="C87" s="212">
        <v>5656</v>
      </c>
      <c r="D87" s="212">
        <v>15335</v>
      </c>
      <c r="E87" s="212">
        <v>0</v>
      </c>
      <c r="F87" s="212">
        <v>2549</v>
      </c>
      <c r="G87" s="212">
        <v>-12786</v>
      </c>
      <c r="H87" s="213">
        <v>58465</v>
      </c>
      <c r="I87" s="213">
        <v>0</v>
      </c>
      <c r="J87" s="214">
        <v>58465</v>
      </c>
      <c r="K87" s="212">
        <v>58556</v>
      </c>
      <c r="L87" s="212">
        <v>350</v>
      </c>
      <c r="M87" s="212">
        <v>0</v>
      </c>
      <c r="N87" s="212">
        <v>0</v>
      </c>
      <c r="O87" s="212">
        <v>3096</v>
      </c>
      <c r="P87" s="215">
        <v>129</v>
      </c>
      <c r="Q87" s="212">
        <v>54981</v>
      </c>
      <c r="R87" s="119"/>
      <c r="T87" s="245"/>
    </row>
    <row r="88" spans="1:20" ht="20.25" customHeight="1">
      <c r="A88" s="220" t="s">
        <v>354</v>
      </c>
      <c r="B88" s="211">
        <v>86430</v>
      </c>
      <c r="C88" s="212">
        <v>5970</v>
      </c>
      <c r="D88" s="212">
        <v>15233</v>
      </c>
      <c r="E88" s="212">
        <v>0</v>
      </c>
      <c r="F88" s="212">
        <v>2146</v>
      </c>
      <c r="G88" s="212">
        <v>-13087</v>
      </c>
      <c r="H88" s="213">
        <v>67373</v>
      </c>
      <c r="I88" s="213">
        <v>0</v>
      </c>
      <c r="J88" s="214">
        <v>67373</v>
      </c>
      <c r="K88" s="212">
        <v>67360</v>
      </c>
      <c r="L88" s="212">
        <v>278</v>
      </c>
      <c r="M88" s="212">
        <v>0</v>
      </c>
      <c r="N88" s="212">
        <v>0</v>
      </c>
      <c r="O88" s="212">
        <v>5117</v>
      </c>
      <c r="P88" s="215">
        <v>154</v>
      </c>
      <c r="Q88" s="212">
        <v>61811</v>
      </c>
      <c r="R88" s="119"/>
      <c r="T88" s="245"/>
    </row>
    <row r="89" spans="1:20" ht="20.25" customHeight="1">
      <c r="A89" s="220" t="s">
        <v>355</v>
      </c>
      <c r="B89" s="211">
        <v>109413</v>
      </c>
      <c r="C89" s="212">
        <v>6997</v>
      </c>
      <c r="D89" s="212">
        <v>17930</v>
      </c>
      <c r="E89" s="212">
        <v>0</v>
      </c>
      <c r="F89" s="212">
        <v>5736</v>
      </c>
      <c r="G89" s="212">
        <v>-12194</v>
      </c>
      <c r="H89" s="213">
        <v>90222</v>
      </c>
      <c r="I89" s="213">
        <v>0</v>
      </c>
      <c r="J89" s="214">
        <v>90222</v>
      </c>
      <c r="K89" s="212">
        <v>88263</v>
      </c>
      <c r="L89" s="212">
        <v>690</v>
      </c>
      <c r="M89" s="212">
        <v>0</v>
      </c>
      <c r="N89" s="212">
        <v>0</v>
      </c>
      <c r="O89" s="212">
        <v>1590</v>
      </c>
      <c r="P89" s="215">
        <v>101</v>
      </c>
      <c r="Q89" s="212">
        <v>85882</v>
      </c>
      <c r="R89" s="119"/>
      <c r="T89" s="245"/>
    </row>
    <row r="90" spans="1:20" ht="20.25" customHeight="1">
      <c r="A90" s="220" t="s">
        <v>356</v>
      </c>
      <c r="B90" s="211">
        <v>110004</v>
      </c>
      <c r="C90" s="212">
        <v>6978</v>
      </c>
      <c r="D90" s="212">
        <v>12038</v>
      </c>
      <c r="E90" s="212">
        <v>0</v>
      </c>
      <c r="F90" s="212">
        <v>7266</v>
      </c>
      <c r="G90" s="212">
        <v>-4772</v>
      </c>
      <c r="H90" s="213">
        <v>98254</v>
      </c>
      <c r="I90" s="213">
        <v>0</v>
      </c>
      <c r="J90" s="214">
        <v>98254</v>
      </c>
      <c r="K90" s="212">
        <v>98919</v>
      </c>
      <c r="L90" s="212">
        <v>713</v>
      </c>
      <c r="M90" s="212">
        <v>0</v>
      </c>
      <c r="N90" s="212">
        <v>0</v>
      </c>
      <c r="O90" s="212">
        <v>953</v>
      </c>
      <c r="P90" s="215">
        <v>308</v>
      </c>
      <c r="Q90" s="212">
        <v>96945</v>
      </c>
      <c r="R90" s="119"/>
      <c r="T90" s="245"/>
    </row>
    <row r="91" spans="1:20" ht="20.25" customHeight="1">
      <c r="A91" s="220" t="s">
        <v>357</v>
      </c>
      <c r="B91" s="211">
        <v>120552</v>
      </c>
      <c r="C91" s="212">
        <v>7343</v>
      </c>
      <c r="D91" s="212">
        <v>9391</v>
      </c>
      <c r="E91" s="212">
        <v>0</v>
      </c>
      <c r="F91" s="212">
        <v>7860</v>
      </c>
      <c r="G91" s="212">
        <v>-1531</v>
      </c>
      <c r="H91" s="213">
        <v>111678</v>
      </c>
      <c r="I91" s="213">
        <v>0</v>
      </c>
      <c r="J91" s="214">
        <v>111678</v>
      </c>
      <c r="K91" s="212">
        <v>111623</v>
      </c>
      <c r="L91" s="212">
        <v>798</v>
      </c>
      <c r="M91" s="212">
        <v>0</v>
      </c>
      <c r="N91" s="212">
        <v>0</v>
      </c>
      <c r="O91" s="212">
        <v>-4166</v>
      </c>
      <c r="P91" s="215">
        <v>-95</v>
      </c>
      <c r="Q91" s="212">
        <v>115086</v>
      </c>
      <c r="R91" s="119"/>
      <c r="T91" s="245"/>
    </row>
    <row r="92" spans="1:20" ht="20.25" customHeight="1">
      <c r="A92" s="220" t="s">
        <v>358</v>
      </c>
      <c r="B92" s="216">
        <v>120546.71</v>
      </c>
      <c r="C92" s="217">
        <v>7327.79</v>
      </c>
      <c r="D92" s="217">
        <v>7622.52</v>
      </c>
      <c r="E92" s="212">
        <v>0</v>
      </c>
      <c r="F92" s="217">
        <v>9241.11</v>
      </c>
      <c r="G92" s="212">
        <v>1618.59</v>
      </c>
      <c r="H92" s="213">
        <v>114837.52</v>
      </c>
      <c r="I92" s="213">
        <v>0</v>
      </c>
      <c r="J92" s="214">
        <v>114837.52</v>
      </c>
      <c r="K92" s="217">
        <v>114883.85</v>
      </c>
      <c r="L92" s="217">
        <v>894</v>
      </c>
      <c r="M92" s="217">
        <v>0</v>
      </c>
      <c r="N92" s="212">
        <v>0</v>
      </c>
      <c r="O92" s="212">
        <v>-12619</v>
      </c>
      <c r="P92" s="215">
        <v>53</v>
      </c>
      <c r="Q92" s="217">
        <v>126555.85</v>
      </c>
      <c r="R92" s="119"/>
      <c r="T92" s="245"/>
    </row>
    <row r="93" spans="1:20" ht="20.25" customHeight="1">
      <c r="A93" s="220" t="s">
        <v>359</v>
      </c>
      <c r="B93" s="216">
        <v>111056.97</v>
      </c>
      <c r="C93" s="217">
        <v>6614.26</v>
      </c>
      <c r="D93" s="217">
        <v>9445.81</v>
      </c>
      <c r="E93" s="212">
        <v>0</v>
      </c>
      <c r="F93" s="217">
        <v>6865.99</v>
      </c>
      <c r="G93" s="212">
        <v>-2579.81</v>
      </c>
      <c r="H93" s="213">
        <v>101862.9</v>
      </c>
      <c r="I93" s="213">
        <v>0</v>
      </c>
      <c r="J93" s="214">
        <v>101862.9</v>
      </c>
      <c r="K93" s="217">
        <v>102184.07</v>
      </c>
      <c r="L93" s="217">
        <v>810</v>
      </c>
      <c r="M93" s="217">
        <v>0</v>
      </c>
      <c r="N93" s="212">
        <v>0</v>
      </c>
      <c r="O93" s="212">
        <v>-12091</v>
      </c>
      <c r="P93" s="215">
        <v>-58</v>
      </c>
      <c r="Q93" s="217">
        <v>113523.07</v>
      </c>
      <c r="R93" s="119"/>
      <c r="T93" s="245"/>
    </row>
    <row r="94" spans="1:20" ht="20.25" customHeight="1">
      <c r="A94" s="220" t="s">
        <v>360</v>
      </c>
      <c r="B94" s="216">
        <v>119256.76</v>
      </c>
      <c r="C94" s="217">
        <v>7314.12</v>
      </c>
      <c r="D94" s="217">
        <v>21002.1</v>
      </c>
      <c r="E94" s="212">
        <v>0</v>
      </c>
      <c r="F94" s="217">
        <v>7739.77</v>
      </c>
      <c r="G94" s="212">
        <v>-13262.33</v>
      </c>
      <c r="H94" s="213">
        <v>98680.320000000007</v>
      </c>
      <c r="I94" s="213">
        <v>0</v>
      </c>
      <c r="J94" s="214">
        <v>98680.320000000007</v>
      </c>
      <c r="K94" s="217">
        <v>98819.98</v>
      </c>
      <c r="L94" s="217">
        <v>739</v>
      </c>
      <c r="M94" s="217">
        <v>0</v>
      </c>
      <c r="N94" s="212">
        <v>0</v>
      </c>
      <c r="O94" s="212">
        <v>-3556</v>
      </c>
      <c r="P94" s="215">
        <v>-141</v>
      </c>
      <c r="Q94" s="217">
        <v>101777.98</v>
      </c>
      <c r="R94" s="119"/>
      <c r="T94" s="245"/>
    </row>
    <row r="95" spans="1:20" ht="20.25" customHeight="1">
      <c r="A95" s="220" t="s">
        <v>361</v>
      </c>
      <c r="B95" s="216">
        <v>104523.44</v>
      </c>
      <c r="C95" s="217">
        <v>6632.37</v>
      </c>
      <c r="D95" s="217">
        <v>21529.67</v>
      </c>
      <c r="E95" s="212">
        <v>0</v>
      </c>
      <c r="F95" s="217">
        <v>4737.3599999999997</v>
      </c>
      <c r="G95" s="212">
        <v>-16792.310000000001</v>
      </c>
      <c r="H95" s="213">
        <v>81098.759999999995</v>
      </c>
      <c r="I95" s="213">
        <v>0</v>
      </c>
      <c r="J95" s="214">
        <v>81098.759999999995</v>
      </c>
      <c r="K95" s="217">
        <v>81261.34</v>
      </c>
      <c r="L95" s="217">
        <v>652</v>
      </c>
      <c r="M95" s="217">
        <v>0</v>
      </c>
      <c r="N95" s="212">
        <v>0</v>
      </c>
      <c r="O95" s="212">
        <v>887</v>
      </c>
      <c r="P95" s="215">
        <v>-300</v>
      </c>
      <c r="Q95" s="217">
        <v>80022.34</v>
      </c>
      <c r="R95" s="119"/>
      <c r="T95" s="245"/>
    </row>
    <row r="96" spans="1:20" ht="20.25" customHeight="1">
      <c r="A96" s="220" t="s">
        <v>362</v>
      </c>
      <c r="B96" s="216">
        <v>95638.31</v>
      </c>
      <c r="C96" s="217">
        <v>6277.52</v>
      </c>
      <c r="D96" s="217">
        <v>21354.5</v>
      </c>
      <c r="E96" s="212">
        <v>0</v>
      </c>
      <c r="F96" s="217">
        <v>5991.55</v>
      </c>
      <c r="G96" s="212">
        <v>-15362.95</v>
      </c>
      <c r="H96" s="213">
        <v>73997.84</v>
      </c>
      <c r="I96" s="213">
        <v>0</v>
      </c>
      <c r="J96" s="214">
        <v>73997.84</v>
      </c>
      <c r="K96" s="217">
        <v>74174.19</v>
      </c>
      <c r="L96" s="217">
        <v>596</v>
      </c>
      <c r="M96" s="217">
        <v>0</v>
      </c>
      <c r="N96" s="212">
        <v>0</v>
      </c>
      <c r="O96" s="212">
        <v>2172</v>
      </c>
      <c r="P96" s="215">
        <v>-231</v>
      </c>
      <c r="Q96" s="217">
        <v>71637.19</v>
      </c>
      <c r="R96" s="119"/>
      <c r="T96" s="245"/>
    </row>
    <row r="97" spans="1:20" ht="20.25" customHeight="1">
      <c r="A97" s="220" t="s">
        <v>363</v>
      </c>
      <c r="B97" s="216">
        <v>82954.59</v>
      </c>
      <c r="C97" s="217">
        <v>5977.36</v>
      </c>
      <c r="D97" s="217">
        <v>20986.21</v>
      </c>
      <c r="E97" s="212">
        <v>0</v>
      </c>
      <c r="F97" s="217">
        <v>3084.44</v>
      </c>
      <c r="G97" s="212">
        <v>-17901.77</v>
      </c>
      <c r="H97" s="213">
        <v>59075.46</v>
      </c>
      <c r="I97" s="213">
        <v>0</v>
      </c>
      <c r="J97" s="214">
        <v>59075.46</v>
      </c>
      <c r="K97" s="217">
        <v>59105.65</v>
      </c>
      <c r="L97" s="217">
        <v>539</v>
      </c>
      <c r="M97" s="217">
        <v>0</v>
      </c>
      <c r="N97" s="212">
        <v>0</v>
      </c>
      <c r="O97" s="212">
        <v>4416</v>
      </c>
      <c r="P97" s="215">
        <v>-250</v>
      </c>
      <c r="Q97" s="217">
        <v>54400.65</v>
      </c>
      <c r="R97" s="119"/>
      <c r="T97" s="245"/>
    </row>
    <row r="98" spans="1:20" ht="20.25" customHeight="1">
      <c r="A98" s="220" t="s">
        <v>364</v>
      </c>
      <c r="B98" s="216">
        <v>83707.23</v>
      </c>
      <c r="C98" s="217">
        <v>5754.69</v>
      </c>
      <c r="D98" s="217">
        <v>21349.65</v>
      </c>
      <c r="E98" s="212">
        <v>0</v>
      </c>
      <c r="F98" s="217">
        <v>4404.5</v>
      </c>
      <c r="G98" s="212">
        <v>-16945.150000000001</v>
      </c>
      <c r="H98" s="213">
        <v>61007.39</v>
      </c>
      <c r="I98" s="213">
        <v>0</v>
      </c>
      <c r="J98" s="214">
        <v>61007.39</v>
      </c>
      <c r="K98" s="217">
        <v>60661.43</v>
      </c>
      <c r="L98" s="217">
        <v>466</v>
      </c>
      <c r="M98" s="217">
        <v>0</v>
      </c>
      <c r="N98" s="212">
        <v>0</v>
      </c>
      <c r="O98" s="212">
        <v>6835</v>
      </c>
      <c r="P98" s="215">
        <v>93</v>
      </c>
      <c r="Q98" s="217">
        <v>53267.43</v>
      </c>
      <c r="R98" s="119"/>
      <c r="T98" s="245"/>
    </row>
    <row r="99" spans="1:20" ht="20.25" customHeight="1">
      <c r="A99" s="220" t="s">
        <v>365</v>
      </c>
      <c r="B99" s="216">
        <v>81023.92</v>
      </c>
      <c r="C99" s="217">
        <v>5435.2</v>
      </c>
      <c r="D99" s="217">
        <v>21265.46</v>
      </c>
      <c r="E99" s="212">
        <v>0</v>
      </c>
      <c r="F99" s="217">
        <v>3891.53</v>
      </c>
      <c r="G99" s="212">
        <v>-17373.93</v>
      </c>
      <c r="H99" s="213">
        <v>58214.78</v>
      </c>
      <c r="I99" s="213">
        <v>0</v>
      </c>
      <c r="J99" s="214">
        <v>58214.78</v>
      </c>
      <c r="K99" s="217">
        <v>58373.25</v>
      </c>
      <c r="L99" s="217">
        <v>518</v>
      </c>
      <c r="M99" s="217">
        <v>0</v>
      </c>
      <c r="N99" s="212">
        <v>0</v>
      </c>
      <c r="O99" s="212">
        <v>5896</v>
      </c>
      <c r="P99" s="215">
        <v>-24</v>
      </c>
      <c r="Q99" s="217">
        <v>51983.25</v>
      </c>
      <c r="R99" s="119"/>
      <c r="T99" s="245"/>
    </row>
    <row r="100" spans="1:20" ht="20.25" customHeight="1">
      <c r="A100" s="220" t="s">
        <v>366</v>
      </c>
      <c r="B100" s="216">
        <v>79481.09</v>
      </c>
      <c r="C100" s="217">
        <v>5616.91</v>
      </c>
      <c r="D100" s="217">
        <v>8942.52</v>
      </c>
      <c r="E100" s="212">
        <v>0</v>
      </c>
      <c r="F100" s="217">
        <v>3033.32</v>
      </c>
      <c r="G100" s="212">
        <v>-5909.2</v>
      </c>
      <c r="H100" s="213">
        <v>67954.97</v>
      </c>
      <c r="I100" s="213">
        <v>0</v>
      </c>
      <c r="J100" s="214">
        <v>67954.97</v>
      </c>
      <c r="K100" s="217">
        <v>68051.520000000004</v>
      </c>
      <c r="L100" s="217">
        <v>316</v>
      </c>
      <c r="M100" s="217">
        <v>0</v>
      </c>
      <c r="N100" s="212">
        <v>0</v>
      </c>
      <c r="O100" s="212">
        <v>5602</v>
      </c>
      <c r="P100" s="215">
        <v>180</v>
      </c>
      <c r="Q100" s="217">
        <v>61953.52</v>
      </c>
      <c r="R100" s="119"/>
      <c r="T100" s="245"/>
    </row>
    <row r="101" spans="1:20" ht="20.25" customHeight="1">
      <c r="A101" s="220" t="s">
        <v>367</v>
      </c>
      <c r="B101" s="216">
        <v>102181.95</v>
      </c>
      <c r="C101" s="217">
        <v>6374.85</v>
      </c>
      <c r="D101" s="217">
        <v>12107.75</v>
      </c>
      <c r="E101" s="212">
        <v>0</v>
      </c>
      <c r="F101" s="217">
        <v>9475</v>
      </c>
      <c r="G101" s="212">
        <v>-2632.75</v>
      </c>
      <c r="H101" s="213">
        <v>93174.34</v>
      </c>
      <c r="I101" s="213">
        <v>0</v>
      </c>
      <c r="J101" s="214">
        <v>93174.34</v>
      </c>
      <c r="K101" s="217">
        <v>93487.5</v>
      </c>
      <c r="L101" s="217">
        <v>571</v>
      </c>
      <c r="M101" s="217">
        <v>0</v>
      </c>
      <c r="N101" s="212">
        <v>0</v>
      </c>
      <c r="O101" s="212">
        <v>503</v>
      </c>
      <c r="P101" s="215">
        <v>-82</v>
      </c>
      <c r="Q101" s="217">
        <v>92495.5</v>
      </c>
      <c r="R101" s="119"/>
      <c r="T101" s="245"/>
    </row>
    <row r="102" spans="1:20" ht="20.25" customHeight="1">
      <c r="A102" s="220" t="s">
        <v>368</v>
      </c>
      <c r="B102" s="216">
        <v>105536.07</v>
      </c>
      <c r="C102" s="217">
        <v>6516.54</v>
      </c>
      <c r="D102" s="217">
        <v>6193.93</v>
      </c>
      <c r="E102" s="212">
        <v>0</v>
      </c>
      <c r="F102" s="217">
        <v>11749.51</v>
      </c>
      <c r="G102" s="212">
        <v>5555.58</v>
      </c>
      <c r="H102" s="213">
        <v>104575.11</v>
      </c>
      <c r="I102" s="213">
        <v>0</v>
      </c>
      <c r="J102" s="214">
        <v>104575.11</v>
      </c>
      <c r="K102" s="217">
        <v>104585.27</v>
      </c>
      <c r="L102" s="217">
        <v>605</v>
      </c>
      <c r="M102" s="217">
        <v>0</v>
      </c>
      <c r="N102" s="212">
        <v>0</v>
      </c>
      <c r="O102" s="212">
        <v>3546</v>
      </c>
      <c r="P102" s="215">
        <v>30</v>
      </c>
      <c r="Q102" s="217">
        <v>100404.27</v>
      </c>
      <c r="R102" s="119"/>
      <c r="T102" s="245"/>
    </row>
    <row r="103" spans="1:20" ht="20.25" customHeight="1">
      <c r="A103" s="220" t="s">
        <v>369</v>
      </c>
      <c r="B103" s="216">
        <v>111023.58</v>
      </c>
      <c r="C103" s="217">
        <v>7006.56</v>
      </c>
      <c r="D103" s="217">
        <v>5237.3500000000004</v>
      </c>
      <c r="E103" s="212">
        <v>0</v>
      </c>
      <c r="F103" s="217">
        <v>16084.34</v>
      </c>
      <c r="G103" s="212">
        <v>10846.99</v>
      </c>
      <c r="H103" s="213">
        <v>114864.01</v>
      </c>
      <c r="I103" s="213">
        <v>0</v>
      </c>
      <c r="J103" s="214">
        <v>114864.01</v>
      </c>
      <c r="K103" s="217">
        <v>115144.17</v>
      </c>
      <c r="L103" s="217">
        <v>769</v>
      </c>
      <c r="M103" s="217">
        <v>0</v>
      </c>
      <c r="N103" s="212">
        <v>0</v>
      </c>
      <c r="O103" s="212">
        <v>-5123</v>
      </c>
      <c r="P103" s="215">
        <v>-144</v>
      </c>
      <c r="Q103" s="217">
        <v>119642.17</v>
      </c>
      <c r="R103" s="119"/>
      <c r="T103" s="245"/>
    </row>
    <row r="104" spans="1:20" ht="20.25" customHeight="1">
      <c r="A104" s="220" t="s">
        <v>370</v>
      </c>
      <c r="B104" s="216">
        <v>110849.65</v>
      </c>
      <c r="C104" s="217">
        <v>6930.74</v>
      </c>
      <c r="D104" s="217">
        <v>4423.96</v>
      </c>
      <c r="E104" s="212">
        <v>0</v>
      </c>
      <c r="F104" s="217">
        <v>17682.3</v>
      </c>
      <c r="G104" s="212">
        <v>13258.34</v>
      </c>
      <c r="H104" s="213">
        <v>117177.25</v>
      </c>
      <c r="I104" s="213">
        <v>0</v>
      </c>
      <c r="J104" s="214">
        <v>117177.25</v>
      </c>
      <c r="K104" s="217">
        <v>117270.69</v>
      </c>
      <c r="L104" s="217">
        <v>775</v>
      </c>
      <c r="M104" s="217">
        <v>0</v>
      </c>
      <c r="N104" s="212">
        <v>0</v>
      </c>
      <c r="O104" s="212">
        <v>-6687</v>
      </c>
      <c r="P104" s="215">
        <v>-17</v>
      </c>
      <c r="Q104" s="217">
        <v>123199.69</v>
      </c>
      <c r="R104" s="119"/>
      <c r="T104" s="245"/>
    </row>
    <row r="105" spans="1:20" ht="20.25" customHeight="1">
      <c r="A105" s="220" t="s">
        <v>371</v>
      </c>
      <c r="B105" s="216">
        <v>98606.39</v>
      </c>
      <c r="C105" s="217">
        <v>6274</v>
      </c>
      <c r="D105" s="217">
        <v>4401.92</v>
      </c>
      <c r="E105" s="212">
        <v>0</v>
      </c>
      <c r="F105" s="217">
        <v>16280.24</v>
      </c>
      <c r="G105" s="212">
        <v>11878.31</v>
      </c>
      <c r="H105" s="213">
        <v>104210.7</v>
      </c>
      <c r="I105" s="213">
        <v>0</v>
      </c>
      <c r="J105" s="214">
        <v>104210.7</v>
      </c>
      <c r="K105" s="217">
        <v>104430.88</v>
      </c>
      <c r="L105" s="217">
        <v>714</v>
      </c>
      <c r="M105" s="217">
        <v>0</v>
      </c>
      <c r="N105" s="212">
        <v>0</v>
      </c>
      <c r="O105" s="212">
        <v>-10840</v>
      </c>
      <c r="P105" s="215">
        <v>-36</v>
      </c>
      <c r="Q105" s="217">
        <v>114592.88</v>
      </c>
      <c r="R105" s="119"/>
      <c r="T105" s="245"/>
    </row>
    <row r="106" spans="1:20" ht="20.25" customHeight="1">
      <c r="A106" s="220" t="s">
        <v>372</v>
      </c>
      <c r="B106" s="216">
        <v>108263.03</v>
      </c>
      <c r="C106" s="217">
        <v>7010.7</v>
      </c>
      <c r="D106" s="217">
        <v>6050.66</v>
      </c>
      <c r="E106" s="212">
        <v>0</v>
      </c>
      <c r="F106" s="217">
        <v>13757.55</v>
      </c>
      <c r="G106" s="212">
        <v>7706.89</v>
      </c>
      <c r="H106" s="213">
        <v>108959.21</v>
      </c>
      <c r="I106" s="213">
        <v>0</v>
      </c>
      <c r="J106" s="214">
        <v>108959.21</v>
      </c>
      <c r="K106" s="217">
        <v>109170.5</v>
      </c>
      <c r="L106" s="217">
        <v>774</v>
      </c>
      <c r="M106" s="217">
        <v>0</v>
      </c>
      <c r="N106" s="212">
        <v>0</v>
      </c>
      <c r="O106" s="212">
        <v>-5429</v>
      </c>
      <c r="P106" s="215">
        <v>-2</v>
      </c>
      <c r="Q106" s="217">
        <v>113827.5</v>
      </c>
      <c r="R106" s="119"/>
      <c r="T106" s="245"/>
    </row>
    <row r="107" spans="1:20" ht="20.25" customHeight="1">
      <c r="A107" s="220" t="s">
        <v>373</v>
      </c>
      <c r="B107" s="216">
        <v>103996.73</v>
      </c>
      <c r="C107" s="217">
        <v>6999.65</v>
      </c>
      <c r="D107" s="217">
        <v>11699.55</v>
      </c>
      <c r="E107" s="212">
        <v>0</v>
      </c>
      <c r="F107" s="217">
        <v>6671.05</v>
      </c>
      <c r="G107" s="212">
        <v>-5028.5</v>
      </c>
      <c r="H107" s="213">
        <v>91968.58</v>
      </c>
      <c r="I107" s="213">
        <v>0</v>
      </c>
      <c r="J107" s="214">
        <v>91968.58</v>
      </c>
      <c r="K107" s="217">
        <v>92173.95</v>
      </c>
      <c r="L107" s="217">
        <v>557</v>
      </c>
      <c r="M107" s="217">
        <v>0</v>
      </c>
      <c r="N107" s="212">
        <v>0</v>
      </c>
      <c r="O107" s="212">
        <v>3538</v>
      </c>
      <c r="P107" s="215">
        <v>-168</v>
      </c>
      <c r="Q107" s="217">
        <v>88246.95</v>
      </c>
      <c r="R107" s="119"/>
      <c r="T107" s="245"/>
    </row>
    <row r="108" spans="1:20" ht="20.25" customHeight="1">
      <c r="A108" s="220" t="s">
        <v>374</v>
      </c>
      <c r="B108" s="216">
        <v>92472.58</v>
      </c>
      <c r="C108" s="217">
        <v>6508.89</v>
      </c>
      <c r="D108" s="217">
        <v>16666.52</v>
      </c>
      <c r="E108" s="212">
        <v>0</v>
      </c>
      <c r="F108" s="217">
        <v>7122.44</v>
      </c>
      <c r="G108" s="212">
        <v>-9544.07</v>
      </c>
      <c r="H108" s="213">
        <v>76419.62</v>
      </c>
      <c r="I108" s="213">
        <v>0</v>
      </c>
      <c r="J108" s="214">
        <v>76419.62</v>
      </c>
      <c r="K108" s="217">
        <v>76477.399999999994</v>
      </c>
      <c r="L108" s="217">
        <v>496</v>
      </c>
      <c r="M108" s="217">
        <v>0</v>
      </c>
      <c r="N108" s="212">
        <v>0</v>
      </c>
      <c r="O108" s="212">
        <v>4447</v>
      </c>
      <c r="P108" s="215">
        <v>11</v>
      </c>
      <c r="Q108" s="217">
        <v>71523.399999999994</v>
      </c>
      <c r="R108" s="119"/>
      <c r="T108" s="245"/>
    </row>
    <row r="109" spans="1:20" ht="20.25" customHeight="1">
      <c r="A109" s="220" t="s">
        <v>375</v>
      </c>
      <c r="B109" s="216">
        <v>85544.82</v>
      </c>
      <c r="C109" s="217">
        <v>6260.9</v>
      </c>
      <c r="D109" s="217">
        <v>18192.7</v>
      </c>
      <c r="E109" s="212">
        <v>0</v>
      </c>
      <c r="F109" s="217">
        <v>3748.07</v>
      </c>
      <c r="G109" s="212">
        <v>-14444.64</v>
      </c>
      <c r="H109" s="213">
        <v>64839.28</v>
      </c>
      <c r="I109" s="213">
        <v>0</v>
      </c>
      <c r="J109" s="214">
        <v>64839.28</v>
      </c>
      <c r="K109" s="217">
        <v>65036.44</v>
      </c>
      <c r="L109" s="217">
        <v>386</v>
      </c>
      <c r="M109" s="217">
        <v>0</v>
      </c>
      <c r="N109" s="212">
        <v>0</v>
      </c>
      <c r="O109" s="212">
        <v>6439</v>
      </c>
      <c r="P109" s="215">
        <v>58</v>
      </c>
      <c r="Q109" s="217">
        <v>58153.440000000002</v>
      </c>
      <c r="R109" s="119"/>
      <c r="T109" s="245"/>
    </row>
    <row r="110" spans="1:20" ht="20.25" customHeight="1">
      <c r="A110" s="220" t="s">
        <v>376</v>
      </c>
      <c r="B110" s="216">
        <v>85742.97</v>
      </c>
      <c r="C110" s="217">
        <v>6577.46</v>
      </c>
      <c r="D110" s="217">
        <v>19986.96</v>
      </c>
      <c r="E110" s="212">
        <v>0</v>
      </c>
      <c r="F110" s="217">
        <v>6616.76</v>
      </c>
      <c r="G110" s="212">
        <v>-13370.19</v>
      </c>
      <c r="H110" s="213">
        <v>65795.320000000007</v>
      </c>
      <c r="I110" s="213">
        <v>0</v>
      </c>
      <c r="J110" s="214">
        <v>65795.320000000007</v>
      </c>
      <c r="K110" s="217">
        <v>65946.210000000006</v>
      </c>
      <c r="L110" s="217">
        <v>478</v>
      </c>
      <c r="M110" s="217">
        <v>0</v>
      </c>
      <c r="N110" s="212">
        <v>0</v>
      </c>
      <c r="O110" s="212">
        <v>6335</v>
      </c>
      <c r="P110" s="215">
        <v>-55</v>
      </c>
      <c r="Q110" s="217">
        <v>59188.21</v>
      </c>
      <c r="R110" s="119"/>
      <c r="T110" s="245"/>
    </row>
    <row r="111" spans="1:20" ht="20.25" customHeight="1">
      <c r="A111" s="220" t="s">
        <v>377</v>
      </c>
      <c r="B111" s="216">
        <v>72257.31</v>
      </c>
      <c r="C111" s="217">
        <v>5599.01</v>
      </c>
      <c r="D111" s="217">
        <v>12695.15</v>
      </c>
      <c r="E111" s="212">
        <v>0</v>
      </c>
      <c r="F111" s="217">
        <v>6203.19</v>
      </c>
      <c r="G111" s="212">
        <v>-6491.96</v>
      </c>
      <c r="H111" s="213">
        <v>60166.34</v>
      </c>
      <c r="I111" s="213">
        <v>0</v>
      </c>
      <c r="J111" s="214">
        <v>60166.34</v>
      </c>
      <c r="K111" s="217">
        <v>60329.07</v>
      </c>
      <c r="L111" s="217">
        <v>207</v>
      </c>
      <c r="M111" s="217">
        <v>0</v>
      </c>
      <c r="N111" s="212">
        <v>0</v>
      </c>
      <c r="O111" s="212">
        <v>4838</v>
      </c>
      <c r="P111" s="215">
        <v>24</v>
      </c>
      <c r="Q111" s="217">
        <v>55260.07</v>
      </c>
      <c r="R111" s="119"/>
      <c r="T111" s="245"/>
    </row>
    <row r="112" spans="1:20" ht="20.25" customHeight="1">
      <c r="A112" s="220" t="s">
        <v>378</v>
      </c>
      <c r="B112" s="216">
        <v>66953.2</v>
      </c>
      <c r="C112" s="217">
        <v>5014.93</v>
      </c>
      <c r="D112" s="217">
        <v>5031.55</v>
      </c>
      <c r="E112" s="212">
        <v>0</v>
      </c>
      <c r="F112" s="217">
        <v>6000.92</v>
      </c>
      <c r="G112" s="212">
        <v>969.36</v>
      </c>
      <c r="H112" s="213">
        <v>62907.63</v>
      </c>
      <c r="I112" s="213">
        <v>0</v>
      </c>
      <c r="J112" s="214">
        <v>62907.63</v>
      </c>
      <c r="K112" s="217">
        <v>63125.48</v>
      </c>
      <c r="L112" s="217">
        <v>177</v>
      </c>
      <c r="M112" s="217">
        <v>0</v>
      </c>
      <c r="N112" s="212">
        <v>0</v>
      </c>
      <c r="O112" s="212">
        <v>3175</v>
      </c>
      <c r="P112" s="215">
        <v>182</v>
      </c>
      <c r="Q112" s="217">
        <v>59591.48</v>
      </c>
      <c r="R112" s="119"/>
      <c r="T112" s="245"/>
    </row>
    <row r="113" spans="1:20" ht="20.25" customHeight="1">
      <c r="A113" s="220" t="s">
        <v>379</v>
      </c>
      <c r="B113" s="216">
        <v>91319.28</v>
      </c>
      <c r="C113" s="217">
        <v>5930.57</v>
      </c>
      <c r="D113" s="217">
        <v>5330.17</v>
      </c>
      <c r="E113" s="212">
        <v>0</v>
      </c>
      <c r="F113" s="217">
        <v>12309.83</v>
      </c>
      <c r="G113" s="212">
        <v>6979.66</v>
      </c>
      <c r="H113" s="213">
        <v>92368.37</v>
      </c>
      <c r="I113" s="213">
        <v>0</v>
      </c>
      <c r="J113" s="214">
        <v>92368.37</v>
      </c>
      <c r="K113" s="217">
        <v>92290.49</v>
      </c>
      <c r="L113" s="217">
        <v>449</v>
      </c>
      <c r="M113" s="217">
        <v>0</v>
      </c>
      <c r="N113" s="212">
        <v>0</v>
      </c>
      <c r="O113" s="212">
        <v>3395</v>
      </c>
      <c r="P113" s="215">
        <v>43</v>
      </c>
      <c r="Q113" s="217">
        <v>88403.49</v>
      </c>
      <c r="R113" s="119"/>
      <c r="T113" s="245"/>
    </row>
    <row r="114" spans="1:20" ht="20.25" customHeight="1">
      <c r="A114" s="220" t="s">
        <v>380</v>
      </c>
      <c r="B114" s="216">
        <v>98677</v>
      </c>
      <c r="C114" s="217">
        <v>6644.25</v>
      </c>
      <c r="D114" s="217">
        <v>4988.1499999999996</v>
      </c>
      <c r="E114" s="212">
        <v>0</v>
      </c>
      <c r="F114" s="217">
        <v>17187.28</v>
      </c>
      <c r="G114" s="212">
        <v>12199.13</v>
      </c>
      <c r="H114" s="213">
        <v>104231.88</v>
      </c>
      <c r="I114" s="213">
        <v>0</v>
      </c>
      <c r="J114" s="214">
        <v>104231.88</v>
      </c>
      <c r="K114" s="217">
        <v>104211.07</v>
      </c>
      <c r="L114" s="217">
        <v>725</v>
      </c>
      <c r="M114" s="217">
        <v>0</v>
      </c>
      <c r="N114" s="212">
        <v>0</v>
      </c>
      <c r="O114" s="212">
        <v>242</v>
      </c>
      <c r="P114" s="215">
        <v>72</v>
      </c>
      <c r="Q114" s="217">
        <v>103172.07</v>
      </c>
      <c r="R114" s="119"/>
      <c r="T114" s="245"/>
    </row>
    <row r="115" spans="1:20" ht="20.25" customHeight="1">
      <c r="A115" s="220" t="s">
        <v>381</v>
      </c>
      <c r="B115" s="216">
        <v>105764.16</v>
      </c>
      <c r="C115" s="217">
        <v>7230.66</v>
      </c>
      <c r="D115" s="217">
        <v>4644.4799999999996</v>
      </c>
      <c r="E115" s="212">
        <v>0</v>
      </c>
      <c r="F115" s="217">
        <v>19453.169999999998</v>
      </c>
      <c r="G115" s="212">
        <v>14808.7</v>
      </c>
      <c r="H115" s="213">
        <v>113342.19</v>
      </c>
      <c r="I115" s="213">
        <v>0</v>
      </c>
      <c r="J115" s="214">
        <v>113342.19</v>
      </c>
      <c r="K115" s="217">
        <v>113463.36</v>
      </c>
      <c r="L115" s="217">
        <v>822</v>
      </c>
      <c r="M115" s="217">
        <v>0</v>
      </c>
      <c r="N115" s="212">
        <v>0</v>
      </c>
      <c r="O115" s="212">
        <v>-3218</v>
      </c>
      <c r="P115" s="215">
        <v>25</v>
      </c>
      <c r="Q115" s="217">
        <v>115834.36</v>
      </c>
      <c r="R115" s="119"/>
      <c r="T115" s="245"/>
    </row>
    <row r="116" spans="1:20" ht="20.25" customHeight="1">
      <c r="A116" s="220" t="s">
        <v>382</v>
      </c>
      <c r="B116" s="216">
        <v>103586.61</v>
      </c>
      <c r="C116" s="212">
        <v>6874.02</v>
      </c>
      <c r="D116" s="212">
        <v>4474.8999999999996</v>
      </c>
      <c r="E116" s="212">
        <v>0</v>
      </c>
      <c r="F116" s="212">
        <v>18608.439999999999</v>
      </c>
      <c r="G116" s="212">
        <v>14133.54</v>
      </c>
      <c r="H116" s="213">
        <v>110846.14</v>
      </c>
      <c r="I116" s="213">
        <v>0</v>
      </c>
      <c r="J116" s="214">
        <v>110846.14</v>
      </c>
      <c r="K116" s="212">
        <v>110959.74</v>
      </c>
      <c r="L116" s="212">
        <v>752</v>
      </c>
      <c r="M116" s="212">
        <v>0</v>
      </c>
      <c r="N116" s="212">
        <v>0</v>
      </c>
      <c r="O116" s="212">
        <v>-9172</v>
      </c>
      <c r="P116" s="215">
        <v>-129</v>
      </c>
      <c r="Q116" s="212">
        <v>119508.74</v>
      </c>
      <c r="R116" s="119"/>
      <c r="T116" s="245"/>
    </row>
    <row r="117" spans="1:20" ht="20.25" customHeight="1">
      <c r="A117" s="220" t="s">
        <v>383</v>
      </c>
      <c r="B117" s="216">
        <v>92366.080000000002</v>
      </c>
      <c r="C117" s="212">
        <v>6192.6</v>
      </c>
      <c r="D117" s="212">
        <v>4486.68</v>
      </c>
      <c r="E117" s="212">
        <v>0</v>
      </c>
      <c r="F117" s="213">
        <v>17673.13</v>
      </c>
      <c r="G117" s="212">
        <v>13186.45</v>
      </c>
      <c r="H117" s="213">
        <v>99359.93</v>
      </c>
      <c r="I117" s="213">
        <v>0</v>
      </c>
      <c r="J117" s="214">
        <v>99359.93</v>
      </c>
      <c r="K117" s="213">
        <v>99516.84</v>
      </c>
      <c r="L117" s="213">
        <v>712</v>
      </c>
      <c r="M117" s="213">
        <v>0</v>
      </c>
      <c r="N117" s="212">
        <v>0</v>
      </c>
      <c r="O117" s="212">
        <v>-13274</v>
      </c>
      <c r="P117" s="215">
        <v>-51</v>
      </c>
      <c r="Q117" s="213">
        <v>112129.84</v>
      </c>
      <c r="R117" s="119"/>
      <c r="T117" s="245"/>
    </row>
    <row r="118" spans="1:20" ht="20.25" customHeight="1">
      <c r="A118" s="220" t="s">
        <v>384</v>
      </c>
      <c r="B118" s="216">
        <v>103524.19</v>
      </c>
      <c r="C118" s="212">
        <v>6876.37</v>
      </c>
      <c r="D118" s="212">
        <v>7764.3</v>
      </c>
      <c r="E118" s="212">
        <v>0</v>
      </c>
      <c r="F118" s="213">
        <v>16315.71</v>
      </c>
      <c r="G118" s="212">
        <v>8551.41</v>
      </c>
      <c r="H118" s="213">
        <v>105199.24</v>
      </c>
      <c r="I118" s="213">
        <v>0</v>
      </c>
      <c r="J118" s="214">
        <v>105199.24</v>
      </c>
      <c r="K118" s="213">
        <v>105326.04</v>
      </c>
      <c r="L118" s="213">
        <v>694</v>
      </c>
      <c r="M118" s="213">
        <v>0</v>
      </c>
      <c r="N118" s="212">
        <v>0</v>
      </c>
      <c r="O118" s="212">
        <v>-2322</v>
      </c>
      <c r="P118" s="215">
        <v>225</v>
      </c>
      <c r="Q118" s="213">
        <v>106729.04</v>
      </c>
      <c r="R118" s="119"/>
      <c r="T118" s="245"/>
    </row>
    <row r="119" spans="1:20" ht="20.25" customHeight="1">
      <c r="A119" s="220" t="s">
        <v>385</v>
      </c>
      <c r="B119" s="216">
        <v>99746.86</v>
      </c>
      <c r="C119" s="212">
        <v>6650.04</v>
      </c>
      <c r="D119" s="212">
        <v>9972.2099999999991</v>
      </c>
      <c r="E119" s="212">
        <v>0</v>
      </c>
      <c r="F119" s="213">
        <v>12977.29</v>
      </c>
      <c r="G119" s="212">
        <v>3005.08</v>
      </c>
      <c r="H119" s="213">
        <v>96101.9</v>
      </c>
      <c r="I119" s="213">
        <v>0</v>
      </c>
      <c r="J119" s="214">
        <v>96101.9</v>
      </c>
      <c r="K119" s="213">
        <v>96436.94</v>
      </c>
      <c r="L119" s="213">
        <v>660</v>
      </c>
      <c r="M119" s="213">
        <v>0</v>
      </c>
      <c r="N119" s="212">
        <v>0</v>
      </c>
      <c r="O119" s="212">
        <v>4603</v>
      </c>
      <c r="P119" s="215">
        <v>334</v>
      </c>
      <c r="Q119" s="213">
        <v>90839.94</v>
      </c>
      <c r="R119" s="119"/>
      <c r="T119" s="245"/>
    </row>
    <row r="120" spans="1:20" ht="20.25" customHeight="1">
      <c r="A120" s="220" t="s">
        <v>386</v>
      </c>
      <c r="B120" s="216">
        <v>88827.82</v>
      </c>
      <c r="C120" s="212">
        <v>6371.3</v>
      </c>
      <c r="D120" s="212">
        <v>12080.14</v>
      </c>
      <c r="E120" s="212">
        <v>0</v>
      </c>
      <c r="F120" s="213">
        <v>12648.98</v>
      </c>
      <c r="G120" s="212">
        <v>568.83000000000004</v>
      </c>
      <c r="H120" s="213">
        <v>83025.36</v>
      </c>
      <c r="I120" s="213">
        <v>0</v>
      </c>
      <c r="J120" s="214">
        <v>83025.36</v>
      </c>
      <c r="K120" s="213">
        <v>83179.72</v>
      </c>
      <c r="L120" s="213">
        <v>594</v>
      </c>
      <c r="M120" s="213">
        <v>0</v>
      </c>
      <c r="N120" s="212">
        <v>0</v>
      </c>
      <c r="O120" s="212">
        <v>6831</v>
      </c>
      <c r="P120" s="215">
        <v>250</v>
      </c>
      <c r="Q120" s="213">
        <v>75504.72</v>
      </c>
      <c r="R120" s="119"/>
      <c r="T120" s="245"/>
    </row>
    <row r="121" spans="1:20" ht="20.25" customHeight="1">
      <c r="A121" s="220" t="s">
        <v>387</v>
      </c>
      <c r="B121" s="216">
        <v>78963.75</v>
      </c>
      <c r="C121" s="212">
        <v>5789.84</v>
      </c>
      <c r="D121" s="212">
        <v>11465.03</v>
      </c>
      <c r="E121" s="212">
        <v>0</v>
      </c>
      <c r="F121" s="213">
        <v>1325.62</v>
      </c>
      <c r="G121" s="212">
        <v>-10139.41</v>
      </c>
      <c r="H121" s="213">
        <v>63034.5</v>
      </c>
      <c r="I121" s="213">
        <v>0</v>
      </c>
      <c r="J121" s="214">
        <v>63034.5</v>
      </c>
      <c r="K121" s="213">
        <v>63129.71</v>
      </c>
      <c r="L121" s="213">
        <v>269</v>
      </c>
      <c r="M121" s="213">
        <v>0</v>
      </c>
      <c r="N121" s="212">
        <v>0</v>
      </c>
      <c r="O121" s="212">
        <v>5254</v>
      </c>
      <c r="P121" s="215">
        <v>452</v>
      </c>
      <c r="Q121" s="213">
        <v>57154.71</v>
      </c>
      <c r="R121" s="119"/>
      <c r="T121" s="245"/>
    </row>
    <row r="122" spans="1:20" ht="20.25" customHeight="1">
      <c r="A122" s="220" t="s">
        <v>388</v>
      </c>
      <c r="B122" s="216">
        <v>69292.399999999994</v>
      </c>
      <c r="C122" s="212">
        <v>5682.91</v>
      </c>
      <c r="D122" s="212">
        <v>5953.06</v>
      </c>
      <c r="E122" s="212">
        <v>0</v>
      </c>
      <c r="F122" s="213">
        <v>5643.87</v>
      </c>
      <c r="G122" s="212">
        <v>-309.19</v>
      </c>
      <c r="H122" s="213">
        <v>63300.3</v>
      </c>
      <c r="I122" s="213">
        <v>0</v>
      </c>
      <c r="J122" s="214">
        <v>63300.3</v>
      </c>
      <c r="K122" s="213">
        <v>63334.2</v>
      </c>
      <c r="L122" s="213">
        <v>291</v>
      </c>
      <c r="M122" s="213">
        <v>0</v>
      </c>
      <c r="N122" s="212">
        <v>0</v>
      </c>
      <c r="O122" s="212">
        <v>6898</v>
      </c>
      <c r="P122" s="215">
        <v>142</v>
      </c>
      <c r="Q122" s="213">
        <v>56003.199999999997</v>
      </c>
      <c r="R122" s="119"/>
      <c r="T122" s="245"/>
    </row>
    <row r="123" spans="1:20" ht="20.25" customHeight="1">
      <c r="A123" s="220" t="s">
        <v>389</v>
      </c>
      <c r="B123" s="216">
        <v>52444.2</v>
      </c>
      <c r="C123" s="212">
        <v>4915.75</v>
      </c>
      <c r="D123" s="212">
        <v>6588.98</v>
      </c>
      <c r="E123" s="212">
        <v>0</v>
      </c>
      <c r="F123" s="213">
        <v>16618.689999999999</v>
      </c>
      <c r="G123" s="212">
        <v>10029.709999999999</v>
      </c>
      <c r="H123" s="213">
        <v>57558.16</v>
      </c>
      <c r="I123" s="213">
        <v>0</v>
      </c>
      <c r="J123" s="214">
        <v>57558.16</v>
      </c>
      <c r="K123" s="213">
        <v>57892.54</v>
      </c>
      <c r="L123" s="213">
        <v>346</v>
      </c>
      <c r="M123" s="213">
        <v>0</v>
      </c>
      <c r="N123" s="212">
        <v>0</v>
      </c>
      <c r="O123" s="212">
        <v>3737</v>
      </c>
      <c r="P123" s="215">
        <v>-4</v>
      </c>
      <c r="Q123" s="213">
        <v>53813.54</v>
      </c>
      <c r="R123" s="119"/>
      <c r="T123" s="245"/>
    </row>
    <row r="124" spans="1:20" ht="20.25" customHeight="1">
      <c r="A124" s="220" t="s">
        <v>390</v>
      </c>
      <c r="B124" s="216">
        <v>69776.240000000005</v>
      </c>
      <c r="C124" s="212">
        <v>5311.45</v>
      </c>
      <c r="D124" s="212">
        <v>13061.76</v>
      </c>
      <c r="E124" s="212">
        <v>0</v>
      </c>
      <c r="F124" s="213">
        <v>12610.24</v>
      </c>
      <c r="G124" s="212">
        <v>-451.52</v>
      </c>
      <c r="H124" s="213">
        <v>64013.27</v>
      </c>
      <c r="I124" s="213">
        <v>0</v>
      </c>
      <c r="J124" s="214">
        <v>64013.27</v>
      </c>
      <c r="K124" s="213">
        <v>63615.87</v>
      </c>
      <c r="L124" s="213">
        <v>445</v>
      </c>
      <c r="M124" s="213">
        <v>0</v>
      </c>
      <c r="N124" s="212">
        <v>0</v>
      </c>
      <c r="O124" s="212">
        <v>2297</v>
      </c>
      <c r="P124" s="215">
        <v>-27</v>
      </c>
      <c r="Q124" s="213">
        <v>60900.87</v>
      </c>
      <c r="R124" s="119"/>
      <c r="T124" s="245"/>
    </row>
    <row r="125" spans="1:20" ht="20.25" customHeight="1">
      <c r="A125" s="220" t="s">
        <v>391</v>
      </c>
      <c r="B125" s="216">
        <v>78748.5</v>
      </c>
      <c r="C125" s="212">
        <v>5912.06</v>
      </c>
      <c r="D125" s="212">
        <v>8076.11</v>
      </c>
      <c r="E125" s="212">
        <v>0</v>
      </c>
      <c r="F125" s="213">
        <v>13280.14</v>
      </c>
      <c r="G125" s="212">
        <v>5204.03</v>
      </c>
      <c r="H125" s="213">
        <v>78040.47</v>
      </c>
      <c r="I125" s="213">
        <v>0</v>
      </c>
      <c r="J125" s="214">
        <v>78040.47</v>
      </c>
      <c r="K125" s="213">
        <v>77965.759999999995</v>
      </c>
      <c r="L125" s="213">
        <v>436</v>
      </c>
      <c r="M125" s="213">
        <v>0</v>
      </c>
      <c r="N125" s="212">
        <v>0</v>
      </c>
      <c r="O125" s="212">
        <v>1160</v>
      </c>
      <c r="P125" s="215">
        <v>-132</v>
      </c>
      <c r="Q125" s="213">
        <v>76501.759999999995</v>
      </c>
      <c r="R125" s="119"/>
      <c r="T125" s="245"/>
    </row>
    <row r="126" spans="1:20" ht="20.25" customHeight="1">
      <c r="A126" s="220" t="s">
        <v>392</v>
      </c>
      <c r="B126" s="216">
        <v>87998.32</v>
      </c>
      <c r="C126" s="213">
        <v>6016.38</v>
      </c>
      <c r="D126" s="212">
        <v>6021.59</v>
      </c>
      <c r="E126" s="212">
        <v>0</v>
      </c>
      <c r="F126" s="213">
        <v>21182.69</v>
      </c>
      <c r="G126" s="212">
        <v>15161.1</v>
      </c>
      <c r="H126" s="213">
        <v>97143.039999999994</v>
      </c>
      <c r="I126" s="213">
        <v>0</v>
      </c>
      <c r="J126" s="214">
        <v>97143.039999999994</v>
      </c>
      <c r="K126" s="213">
        <v>96947.06</v>
      </c>
      <c r="L126" s="213">
        <v>644</v>
      </c>
      <c r="M126" s="213">
        <v>0</v>
      </c>
      <c r="N126" s="212">
        <v>0</v>
      </c>
      <c r="O126" s="212">
        <v>-6423</v>
      </c>
      <c r="P126" s="215">
        <v>198</v>
      </c>
      <c r="Q126" s="213">
        <v>102528.06</v>
      </c>
      <c r="R126" s="119"/>
      <c r="T126" s="245"/>
    </row>
    <row r="127" spans="1:20" ht="20.25" customHeight="1">
      <c r="A127" s="220" t="s">
        <v>393</v>
      </c>
      <c r="B127" s="218">
        <v>99957.18</v>
      </c>
      <c r="C127" s="213">
        <v>6779.09</v>
      </c>
      <c r="D127" s="213">
        <v>6236.53</v>
      </c>
      <c r="E127" s="212">
        <v>0</v>
      </c>
      <c r="F127" s="213">
        <v>24443.41</v>
      </c>
      <c r="G127" s="212">
        <v>18206.87</v>
      </c>
      <c r="H127" s="213">
        <v>111384.97</v>
      </c>
      <c r="I127" s="213">
        <v>0</v>
      </c>
      <c r="J127" s="214">
        <v>111384.97</v>
      </c>
      <c r="K127" s="213">
        <v>111216.64</v>
      </c>
      <c r="L127" s="213">
        <v>712</v>
      </c>
      <c r="M127" s="213">
        <v>0</v>
      </c>
      <c r="N127" s="212">
        <v>0</v>
      </c>
      <c r="O127" s="212">
        <v>-910</v>
      </c>
      <c r="P127" s="215">
        <v>-28</v>
      </c>
      <c r="Q127" s="213">
        <v>111442.64</v>
      </c>
      <c r="R127" s="119"/>
      <c r="T127" s="245"/>
    </row>
    <row r="128" spans="1:20" ht="20.25" customHeight="1">
      <c r="A128" s="220" t="s">
        <v>394</v>
      </c>
      <c r="B128" s="216">
        <v>99129</v>
      </c>
      <c r="C128" s="212">
        <v>6620</v>
      </c>
      <c r="D128" s="212">
        <v>5582.25</v>
      </c>
      <c r="E128" s="212">
        <v>0</v>
      </c>
      <c r="F128" s="213">
        <v>24589.89</v>
      </c>
      <c r="G128" s="212">
        <v>19007.64</v>
      </c>
      <c r="H128" s="213">
        <v>111516.42</v>
      </c>
      <c r="I128" s="213">
        <v>0</v>
      </c>
      <c r="J128" s="214">
        <v>111516.42</v>
      </c>
      <c r="K128" s="213">
        <v>111595.61</v>
      </c>
      <c r="L128" s="212">
        <v>687</v>
      </c>
      <c r="M128" s="213">
        <v>0</v>
      </c>
      <c r="N128" s="212">
        <v>0</v>
      </c>
      <c r="O128" s="212">
        <v>-6321</v>
      </c>
      <c r="P128" s="215">
        <v>448</v>
      </c>
      <c r="Q128" s="212">
        <v>116781.61</v>
      </c>
      <c r="R128" s="119"/>
      <c r="T128" s="245"/>
    </row>
    <row r="129" spans="1:20" ht="20.25" customHeight="1">
      <c r="A129" s="220" t="s">
        <v>395</v>
      </c>
      <c r="B129" s="211">
        <v>89366</v>
      </c>
      <c r="C129" s="212">
        <v>5992</v>
      </c>
      <c r="D129" s="212">
        <v>4654.84</v>
      </c>
      <c r="E129" s="212">
        <v>0</v>
      </c>
      <c r="F129" s="213">
        <v>25995.9</v>
      </c>
      <c r="G129" s="212">
        <v>21341.06</v>
      </c>
      <c r="H129" s="213">
        <v>104715.32</v>
      </c>
      <c r="I129" s="213">
        <v>0</v>
      </c>
      <c r="J129" s="214">
        <v>104715.32</v>
      </c>
      <c r="K129" s="213">
        <v>104680.26</v>
      </c>
      <c r="L129" s="212">
        <v>673</v>
      </c>
      <c r="M129" s="213">
        <v>0</v>
      </c>
      <c r="N129" s="212">
        <v>0</v>
      </c>
      <c r="O129" s="212">
        <v>-4470</v>
      </c>
      <c r="P129" s="215">
        <v>255</v>
      </c>
      <c r="Q129" s="212">
        <v>108222.26</v>
      </c>
      <c r="R129" s="119"/>
      <c r="T129" s="245"/>
    </row>
    <row r="130" spans="1:20" ht="20.25" customHeight="1">
      <c r="A130" s="220" t="s">
        <v>396</v>
      </c>
      <c r="B130" s="211">
        <v>96774</v>
      </c>
      <c r="C130" s="212">
        <v>6580</v>
      </c>
      <c r="D130" s="212">
        <v>5867.59</v>
      </c>
      <c r="E130" s="212">
        <v>0</v>
      </c>
      <c r="F130" s="213">
        <v>25341.99</v>
      </c>
      <c r="G130" s="212">
        <v>19474.39</v>
      </c>
      <c r="H130" s="213">
        <v>109668.06</v>
      </c>
      <c r="I130" s="213">
        <v>0</v>
      </c>
      <c r="J130" s="214">
        <v>109668.06</v>
      </c>
      <c r="K130" s="213">
        <v>109637.43</v>
      </c>
      <c r="L130" s="212">
        <v>643</v>
      </c>
      <c r="M130" s="213">
        <v>0</v>
      </c>
      <c r="N130" s="212">
        <v>0</v>
      </c>
      <c r="O130" s="212">
        <v>-2955</v>
      </c>
      <c r="P130" s="215">
        <v>350</v>
      </c>
      <c r="Q130" s="212">
        <v>111599.43</v>
      </c>
      <c r="R130" s="119"/>
      <c r="T130" s="245"/>
    </row>
    <row r="131" spans="1:20" ht="20.25" customHeight="1">
      <c r="A131" s="220" t="s">
        <v>397</v>
      </c>
      <c r="B131" s="211">
        <v>85784</v>
      </c>
      <c r="C131" s="212">
        <v>6188</v>
      </c>
      <c r="D131" s="212">
        <v>9846.82</v>
      </c>
      <c r="E131" s="212">
        <v>0</v>
      </c>
      <c r="F131" s="213">
        <v>16295.93</v>
      </c>
      <c r="G131" s="212">
        <v>6449.11</v>
      </c>
      <c r="H131" s="213">
        <v>86045.119999999995</v>
      </c>
      <c r="I131" s="213">
        <v>0</v>
      </c>
      <c r="J131" s="214">
        <v>86045.119999999995</v>
      </c>
      <c r="K131" s="213">
        <v>86024.15</v>
      </c>
      <c r="L131" s="212">
        <v>476</v>
      </c>
      <c r="M131" s="213">
        <v>0</v>
      </c>
      <c r="N131" s="212">
        <v>0</v>
      </c>
      <c r="O131" s="212">
        <v>1217</v>
      </c>
      <c r="P131" s="215">
        <v>270</v>
      </c>
      <c r="Q131" s="212">
        <v>84061.15</v>
      </c>
      <c r="R131" s="119"/>
      <c r="T131" s="245"/>
    </row>
    <row r="132" spans="1:20" ht="20.25" customHeight="1">
      <c r="A132" s="220" t="s">
        <v>398</v>
      </c>
      <c r="B132" s="211">
        <v>76394</v>
      </c>
      <c r="C132" s="212">
        <v>5722</v>
      </c>
      <c r="D132" s="212">
        <v>15087.41</v>
      </c>
      <c r="E132" s="212">
        <v>0</v>
      </c>
      <c r="F132" s="213">
        <v>12241.51</v>
      </c>
      <c r="G132" s="212">
        <v>-2845.9</v>
      </c>
      <c r="H132" s="213">
        <v>67825.66</v>
      </c>
      <c r="I132" s="213">
        <v>0</v>
      </c>
      <c r="J132" s="214">
        <v>67825.66</v>
      </c>
      <c r="K132" s="213">
        <v>67819.59</v>
      </c>
      <c r="L132" s="212">
        <v>389</v>
      </c>
      <c r="M132" s="213">
        <v>0</v>
      </c>
      <c r="N132" s="212">
        <v>0</v>
      </c>
      <c r="O132" s="212">
        <v>1431</v>
      </c>
      <c r="P132" s="215">
        <v>379</v>
      </c>
      <c r="Q132" s="212">
        <v>65620.59</v>
      </c>
      <c r="R132" s="119"/>
      <c r="T132" s="245"/>
    </row>
    <row r="133" spans="1:20" ht="20.25" customHeight="1">
      <c r="A133" s="220" t="s">
        <v>399</v>
      </c>
      <c r="B133" s="211">
        <v>65652</v>
      </c>
      <c r="C133" s="212">
        <v>5261</v>
      </c>
      <c r="D133" s="212">
        <v>10660.35</v>
      </c>
      <c r="E133" s="212">
        <v>0</v>
      </c>
      <c r="F133" s="213">
        <v>6584.49</v>
      </c>
      <c r="G133" s="212">
        <v>-4075.85</v>
      </c>
      <c r="H133" s="213">
        <v>56315.41</v>
      </c>
      <c r="I133" s="213">
        <v>0</v>
      </c>
      <c r="J133" s="214">
        <v>56315.41</v>
      </c>
      <c r="K133" s="213">
        <v>56310.17</v>
      </c>
      <c r="L133" s="212">
        <v>247</v>
      </c>
      <c r="M133" s="213">
        <v>0</v>
      </c>
      <c r="N133" s="212">
        <v>0</v>
      </c>
      <c r="O133" s="212">
        <v>3508</v>
      </c>
      <c r="P133" s="215">
        <v>436</v>
      </c>
      <c r="Q133" s="212">
        <v>52119.17</v>
      </c>
      <c r="R133" s="119"/>
      <c r="T133" s="245"/>
    </row>
    <row r="134" spans="1:20" ht="20.25" customHeight="1">
      <c r="A134" s="220" t="s">
        <v>400</v>
      </c>
      <c r="B134" s="211">
        <v>58955</v>
      </c>
      <c r="C134" s="212">
        <v>5244</v>
      </c>
      <c r="D134" s="212">
        <v>13588.45</v>
      </c>
      <c r="E134" s="212">
        <v>0</v>
      </c>
      <c r="F134" s="213">
        <v>13648.66</v>
      </c>
      <c r="G134" s="212">
        <v>60.22</v>
      </c>
      <c r="H134" s="213">
        <v>53770.720000000001</v>
      </c>
      <c r="I134" s="213">
        <v>0</v>
      </c>
      <c r="J134" s="214">
        <v>53770.720000000001</v>
      </c>
      <c r="K134" s="213">
        <v>53742.21</v>
      </c>
      <c r="L134" s="212">
        <v>479</v>
      </c>
      <c r="M134" s="213">
        <v>0</v>
      </c>
      <c r="N134" s="212">
        <v>0</v>
      </c>
      <c r="O134" s="212">
        <v>5740</v>
      </c>
      <c r="P134" s="215">
        <v>475</v>
      </c>
      <c r="Q134" s="212">
        <v>47048.21</v>
      </c>
      <c r="R134" s="119"/>
      <c r="T134" s="245"/>
    </row>
    <row r="135" spans="1:20" ht="20.25" customHeight="1">
      <c r="A135" s="220" t="s">
        <v>401</v>
      </c>
      <c r="B135" s="211">
        <v>59554</v>
      </c>
      <c r="C135" s="212">
        <v>4752</v>
      </c>
      <c r="D135" s="212">
        <v>11466.3</v>
      </c>
      <c r="E135" s="212">
        <v>0</v>
      </c>
      <c r="F135" s="213">
        <v>13822.03</v>
      </c>
      <c r="G135" s="212">
        <v>2355.7199999999998</v>
      </c>
      <c r="H135" s="213">
        <v>57158.21</v>
      </c>
      <c r="I135" s="213">
        <v>0</v>
      </c>
      <c r="J135" s="214">
        <v>57158.21</v>
      </c>
      <c r="K135" s="213">
        <v>57118.96</v>
      </c>
      <c r="L135" s="212">
        <v>353</v>
      </c>
      <c r="M135" s="213">
        <v>0</v>
      </c>
      <c r="N135" s="212">
        <v>0</v>
      </c>
      <c r="O135" s="212">
        <v>5759</v>
      </c>
      <c r="P135" s="215">
        <v>365</v>
      </c>
      <c r="Q135" s="212">
        <v>50641.96</v>
      </c>
      <c r="R135" s="119"/>
      <c r="T135" s="245"/>
    </row>
    <row r="136" spans="1:20" ht="20.25" customHeight="1">
      <c r="A136" s="220" t="s">
        <v>402</v>
      </c>
      <c r="B136" s="211">
        <v>68123</v>
      </c>
      <c r="C136" s="212">
        <v>5241</v>
      </c>
      <c r="D136" s="212">
        <v>16622.96</v>
      </c>
      <c r="E136" s="212">
        <v>0</v>
      </c>
      <c r="F136" s="213">
        <v>12352.53</v>
      </c>
      <c r="G136" s="212">
        <v>-4270.43</v>
      </c>
      <c r="H136" s="213">
        <v>58611.97</v>
      </c>
      <c r="I136" s="213">
        <v>0</v>
      </c>
      <c r="J136" s="214">
        <v>58611.97</v>
      </c>
      <c r="K136" s="213">
        <v>58581.16</v>
      </c>
      <c r="L136" s="212">
        <v>481</v>
      </c>
      <c r="M136" s="213">
        <v>0</v>
      </c>
      <c r="N136" s="212">
        <v>0</v>
      </c>
      <c r="O136" s="212">
        <v>3107</v>
      </c>
      <c r="P136" s="215">
        <v>502</v>
      </c>
      <c r="Q136" s="212">
        <v>54491.16</v>
      </c>
      <c r="R136" s="119"/>
      <c r="T136" s="245"/>
    </row>
    <row r="137" spans="1:20" ht="20.25" customHeight="1">
      <c r="A137" s="220" t="s">
        <v>403</v>
      </c>
      <c r="B137" s="211">
        <v>74757</v>
      </c>
      <c r="C137" s="212">
        <v>5577</v>
      </c>
      <c r="D137" s="212">
        <v>13725.51</v>
      </c>
      <c r="E137" s="212">
        <v>0</v>
      </c>
      <c r="F137" s="213">
        <v>21875.63</v>
      </c>
      <c r="G137" s="212">
        <v>8150.12</v>
      </c>
      <c r="H137" s="213">
        <v>77329.77</v>
      </c>
      <c r="I137" s="213">
        <v>0</v>
      </c>
      <c r="J137" s="214">
        <v>77329.77</v>
      </c>
      <c r="K137" s="213">
        <v>77359.210000000006</v>
      </c>
      <c r="L137" s="212">
        <v>379</v>
      </c>
      <c r="M137" s="213">
        <v>0</v>
      </c>
      <c r="N137" s="212">
        <v>0</v>
      </c>
      <c r="O137" s="212">
        <v>2243</v>
      </c>
      <c r="P137" s="215">
        <v>354</v>
      </c>
      <c r="Q137" s="212">
        <v>74383.210000000006</v>
      </c>
      <c r="R137" s="119"/>
      <c r="T137" s="245"/>
    </row>
    <row r="138" spans="1:20" ht="20.25" customHeight="1">
      <c r="A138" s="220" t="s">
        <v>404</v>
      </c>
      <c r="B138" s="211">
        <v>77669</v>
      </c>
      <c r="C138" s="212">
        <v>5942</v>
      </c>
      <c r="D138" s="212">
        <v>7146.21</v>
      </c>
      <c r="E138" s="212">
        <v>0</v>
      </c>
      <c r="F138" s="213">
        <v>30550.67</v>
      </c>
      <c r="G138" s="212">
        <v>23404.46</v>
      </c>
      <c r="H138" s="213">
        <v>95131.12</v>
      </c>
      <c r="I138" s="213">
        <v>0</v>
      </c>
      <c r="J138" s="214">
        <v>95131.12</v>
      </c>
      <c r="K138" s="213">
        <v>95103.43</v>
      </c>
      <c r="L138" s="212">
        <v>481</v>
      </c>
      <c r="M138" s="213">
        <v>0</v>
      </c>
      <c r="N138" s="212">
        <v>0</v>
      </c>
      <c r="O138" s="212">
        <v>-75</v>
      </c>
      <c r="P138" s="215">
        <v>342</v>
      </c>
      <c r="Q138" s="212">
        <v>94355.43</v>
      </c>
      <c r="R138" s="119"/>
      <c r="T138" s="245"/>
    </row>
    <row r="139" spans="1:20" ht="20.25" customHeight="1">
      <c r="A139" s="220" t="s">
        <v>405</v>
      </c>
      <c r="B139" s="211">
        <v>77627</v>
      </c>
      <c r="C139" s="212">
        <v>6133</v>
      </c>
      <c r="D139" s="212">
        <v>6342</v>
      </c>
      <c r="E139" s="212">
        <v>0</v>
      </c>
      <c r="F139" s="213">
        <v>40730.080000000002</v>
      </c>
      <c r="G139" s="212">
        <v>34388.080000000002</v>
      </c>
      <c r="H139" s="213">
        <v>105882.43</v>
      </c>
      <c r="I139" s="213">
        <v>0</v>
      </c>
      <c r="J139" s="214">
        <v>105882.43</v>
      </c>
      <c r="K139" s="213">
        <v>105851.89</v>
      </c>
      <c r="L139" s="212">
        <v>543</v>
      </c>
      <c r="M139" s="213">
        <v>0</v>
      </c>
      <c r="N139" s="212">
        <v>0</v>
      </c>
      <c r="O139" s="212">
        <v>-2749</v>
      </c>
      <c r="P139" s="215">
        <v>368</v>
      </c>
      <c r="Q139" s="212">
        <v>107689.89</v>
      </c>
      <c r="R139" s="119"/>
      <c r="T139" s="245"/>
    </row>
    <row r="140" spans="1:20" ht="20.25" customHeight="1">
      <c r="A140" s="220" t="s">
        <v>406</v>
      </c>
      <c r="B140" s="216">
        <v>80625.97</v>
      </c>
      <c r="C140" s="217">
        <v>5857.67</v>
      </c>
      <c r="D140" s="217">
        <v>6961.95</v>
      </c>
      <c r="E140" s="212">
        <v>0</v>
      </c>
      <c r="F140" s="213">
        <v>39244.79</v>
      </c>
      <c r="G140" s="212">
        <v>32282.84</v>
      </c>
      <c r="H140" s="213">
        <v>107051.34</v>
      </c>
      <c r="I140" s="213">
        <v>0</v>
      </c>
      <c r="J140" s="214">
        <v>107051.34</v>
      </c>
      <c r="K140" s="213">
        <v>107097.01</v>
      </c>
      <c r="L140" s="212">
        <v>529</v>
      </c>
      <c r="M140" s="213">
        <v>0</v>
      </c>
      <c r="N140" s="212">
        <v>0</v>
      </c>
      <c r="O140" s="212">
        <v>-5010</v>
      </c>
      <c r="P140" s="215">
        <v>486</v>
      </c>
      <c r="Q140" s="212">
        <v>111092.01</v>
      </c>
      <c r="R140" s="119"/>
      <c r="T140" s="245"/>
    </row>
    <row r="141" spans="1:20" ht="20.25" customHeight="1">
      <c r="A141" s="220" t="s">
        <v>407</v>
      </c>
      <c r="B141" s="216">
        <v>72821.399999999994</v>
      </c>
      <c r="C141" s="217">
        <v>5365.6</v>
      </c>
      <c r="D141" s="217">
        <v>6385.96</v>
      </c>
      <c r="E141" s="212">
        <v>0</v>
      </c>
      <c r="F141" s="213">
        <v>38272.67</v>
      </c>
      <c r="G141" s="212">
        <v>31886.71</v>
      </c>
      <c r="H141" s="213">
        <v>99342.51</v>
      </c>
      <c r="I141" s="213">
        <v>0</v>
      </c>
      <c r="J141" s="214">
        <v>99342.51</v>
      </c>
      <c r="K141" s="213">
        <v>99300.62</v>
      </c>
      <c r="L141" s="212">
        <v>597</v>
      </c>
      <c r="M141" s="213">
        <v>0</v>
      </c>
      <c r="N141" s="212">
        <v>0</v>
      </c>
      <c r="O141" s="212">
        <v>-7534</v>
      </c>
      <c r="P141" s="215">
        <v>411</v>
      </c>
      <c r="Q141" s="212">
        <v>105826.62</v>
      </c>
      <c r="R141" s="119"/>
      <c r="T141" s="245"/>
    </row>
    <row r="142" spans="1:20" ht="20.25" customHeight="1">
      <c r="A142" s="220" t="s">
        <v>408</v>
      </c>
      <c r="B142" s="216">
        <v>83852.66</v>
      </c>
      <c r="C142" s="217">
        <v>6055.1</v>
      </c>
      <c r="D142" s="217">
        <v>9837.94</v>
      </c>
      <c r="E142" s="212">
        <v>0</v>
      </c>
      <c r="F142" s="213">
        <v>36842.79</v>
      </c>
      <c r="G142" s="212">
        <v>27004.85</v>
      </c>
      <c r="H142" s="213">
        <v>104802.41</v>
      </c>
      <c r="I142" s="213">
        <v>0</v>
      </c>
      <c r="J142" s="214">
        <v>104802.41</v>
      </c>
      <c r="K142" s="213">
        <v>104890.81</v>
      </c>
      <c r="L142" s="212">
        <v>609</v>
      </c>
      <c r="M142" s="213">
        <v>0</v>
      </c>
      <c r="N142" s="212">
        <v>0</v>
      </c>
      <c r="O142" s="212">
        <v>-2522</v>
      </c>
      <c r="P142" s="215">
        <v>429</v>
      </c>
      <c r="Q142" s="212">
        <v>106374.81</v>
      </c>
      <c r="R142" s="119"/>
      <c r="T142" s="245"/>
    </row>
    <row r="143" spans="1:20" ht="20.25" customHeight="1">
      <c r="A143" s="220" t="s">
        <v>409</v>
      </c>
      <c r="B143" s="216">
        <v>74260.570000000007</v>
      </c>
      <c r="C143" s="217">
        <v>5750.5</v>
      </c>
      <c r="D143" s="217">
        <v>15796.53</v>
      </c>
      <c r="E143" s="212">
        <v>0</v>
      </c>
      <c r="F143" s="213">
        <v>29945.13</v>
      </c>
      <c r="G143" s="212">
        <v>14148.6</v>
      </c>
      <c r="H143" s="213">
        <v>82658.67</v>
      </c>
      <c r="I143" s="213">
        <v>0</v>
      </c>
      <c r="J143" s="214">
        <v>82658.67</v>
      </c>
      <c r="K143" s="213">
        <v>82601.61</v>
      </c>
      <c r="L143" s="212">
        <v>422</v>
      </c>
      <c r="M143" s="213">
        <v>0</v>
      </c>
      <c r="N143" s="212">
        <v>0</v>
      </c>
      <c r="O143" s="212">
        <v>5013</v>
      </c>
      <c r="P143" s="215">
        <v>182</v>
      </c>
      <c r="Q143" s="212">
        <v>76984.61</v>
      </c>
      <c r="R143" s="119"/>
      <c r="T143" s="245"/>
    </row>
    <row r="144" spans="1:20" ht="20.25" customHeight="1">
      <c r="A144" s="220" t="s">
        <v>410</v>
      </c>
      <c r="B144" s="216">
        <v>75305.919999999998</v>
      </c>
      <c r="C144" s="217">
        <v>5821.52</v>
      </c>
      <c r="D144" s="217">
        <v>14785.24</v>
      </c>
      <c r="E144" s="212">
        <v>0</v>
      </c>
      <c r="F144" s="213">
        <v>17574.45</v>
      </c>
      <c r="G144" s="212">
        <v>2789.21</v>
      </c>
      <c r="H144" s="213">
        <v>72273.600000000006</v>
      </c>
      <c r="I144" s="213">
        <v>0</v>
      </c>
      <c r="J144" s="214">
        <v>72273.600000000006</v>
      </c>
      <c r="K144" s="213">
        <v>72254.899999999994</v>
      </c>
      <c r="L144" s="212">
        <v>298</v>
      </c>
      <c r="M144" s="213">
        <v>0</v>
      </c>
      <c r="N144" s="212">
        <v>0</v>
      </c>
      <c r="O144" s="212">
        <v>1162</v>
      </c>
      <c r="P144" s="215">
        <v>277</v>
      </c>
      <c r="Q144" s="212">
        <v>70517.899999999994</v>
      </c>
      <c r="R144" s="119"/>
      <c r="T144" s="245"/>
    </row>
    <row r="145" spans="1:20" ht="20.25" customHeight="1">
      <c r="A145" s="220" t="s">
        <v>411</v>
      </c>
      <c r="B145" s="216">
        <v>56675.360000000001</v>
      </c>
      <c r="C145" s="217">
        <v>4912.43</v>
      </c>
      <c r="D145" s="217">
        <v>9257.7900000000009</v>
      </c>
      <c r="E145" s="212">
        <v>0</v>
      </c>
      <c r="F145" s="213">
        <v>17206.400000000001</v>
      </c>
      <c r="G145" s="212">
        <v>7948.61</v>
      </c>
      <c r="H145" s="213">
        <v>59711.54</v>
      </c>
      <c r="I145" s="213">
        <v>0</v>
      </c>
      <c r="J145" s="214">
        <v>59711.54</v>
      </c>
      <c r="K145" s="213">
        <v>59717</v>
      </c>
      <c r="L145" s="212">
        <v>148</v>
      </c>
      <c r="M145" s="213">
        <v>0</v>
      </c>
      <c r="N145" s="212">
        <v>0</v>
      </c>
      <c r="O145" s="212">
        <v>842</v>
      </c>
      <c r="P145" s="215">
        <v>329</v>
      </c>
      <c r="Q145" s="212">
        <v>58398</v>
      </c>
      <c r="R145" s="119"/>
      <c r="T145" s="245"/>
    </row>
    <row r="146" spans="1:20" ht="20.25" customHeight="1">
      <c r="A146" s="220" t="s">
        <v>412</v>
      </c>
      <c r="B146" s="216">
        <v>60622.3</v>
      </c>
      <c r="C146" s="217">
        <v>5133.05</v>
      </c>
      <c r="D146" s="217">
        <v>14024.88</v>
      </c>
      <c r="E146" s="212">
        <v>0</v>
      </c>
      <c r="F146" s="213">
        <v>15501.47</v>
      </c>
      <c r="G146" s="212">
        <v>1476.59</v>
      </c>
      <c r="H146" s="213">
        <v>56965.84</v>
      </c>
      <c r="I146" s="213">
        <v>0</v>
      </c>
      <c r="J146" s="214">
        <v>56965.84</v>
      </c>
      <c r="K146" s="213">
        <v>56964.03</v>
      </c>
      <c r="L146" s="212">
        <v>269</v>
      </c>
      <c r="M146" s="213">
        <v>0</v>
      </c>
      <c r="N146" s="212">
        <v>0</v>
      </c>
      <c r="O146" s="212">
        <v>3109</v>
      </c>
      <c r="P146" s="215">
        <v>409</v>
      </c>
      <c r="Q146" s="212">
        <v>53177.03</v>
      </c>
      <c r="R146" s="119"/>
      <c r="T146" s="245"/>
    </row>
    <row r="147" spans="1:20" ht="20.25" customHeight="1">
      <c r="A147" s="220" t="s">
        <v>413</v>
      </c>
      <c r="B147" s="216">
        <v>51309.02</v>
      </c>
      <c r="C147" s="217">
        <v>4617.25</v>
      </c>
      <c r="D147" s="217">
        <v>9640.64</v>
      </c>
      <c r="E147" s="212">
        <v>0</v>
      </c>
      <c r="F147" s="213">
        <v>18716.36</v>
      </c>
      <c r="G147" s="212">
        <v>9075.7199999999993</v>
      </c>
      <c r="H147" s="213">
        <v>55767.49</v>
      </c>
      <c r="I147" s="213">
        <v>0</v>
      </c>
      <c r="J147" s="214">
        <v>55767.49</v>
      </c>
      <c r="K147" s="213">
        <v>55761.65</v>
      </c>
      <c r="L147" s="212">
        <v>263</v>
      </c>
      <c r="M147" s="213">
        <v>0</v>
      </c>
      <c r="N147" s="212">
        <v>0</v>
      </c>
      <c r="O147" s="212">
        <v>2766</v>
      </c>
      <c r="P147" s="215">
        <v>163</v>
      </c>
      <c r="Q147" s="212">
        <v>52569.65</v>
      </c>
      <c r="R147" s="119"/>
      <c r="T147" s="245"/>
    </row>
    <row r="148" spans="1:20" ht="20.25" customHeight="1">
      <c r="A148" s="220" t="s">
        <v>414</v>
      </c>
      <c r="B148" s="216">
        <v>53636.34</v>
      </c>
      <c r="C148" s="217">
        <v>4517.5600000000004</v>
      </c>
      <c r="D148" s="217">
        <v>6986.48</v>
      </c>
      <c r="E148" s="212">
        <v>0</v>
      </c>
      <c r="F148" s="213">
        <v>18061.189999999999</v>
      </c>
      <c r="G148" s="212">
        <v>11074.71</v>
      </c>
      <c r="H148" s="213">
        <v>60193.49</v>
      </c>
      <c r="I148" s="213">
        <v>0</v>
      </c>
      <c r="J148" s="214">
        <v>60193.49</v>
      </c>
      <c r="K148" s="213">
        <v>60188.05</v>
      </c>
      <c r="L148" s="212">
        <v>223</v>
      </c>
      <c r="M148" s="213">
        <v>0</v>
      </c>
      <c r="N148" s="212">
        <v>0</v>
      </c>
      <c r="O148" s="212">
        <v>785</v>
      </c>
      <c r="P148" s="215">
        <v>237</v>
      </c>
      <c r="Q148" s="212">
        <v>58943.05</v>
      </c>
      <c r="R148" s="119"/>
      <c r="T148" s="245"/>
    </row>
    <row r="149" spans="1:20" ht="20.25" customHeight="1">
      <c r="A149" s="220" t="s">
        <v>415</v>
      </c>
      <c r="B149" s="216">
        <v>69696.27</v>
      </c>
      <c r="C149" s="217">
        <v>5132.6400000000003</v>
      </c>
      <c r="D149" s="217">
        <v>12300.5</v>
      </c>
      <c r="E149" s="212">
        <v>0</v>
      </c>
      <c r="F149" s="213">
        <v>31378.32</v>
      </c>
      <c r="G149" s="212">
        <v>19077.82</v>
      </c>
      <c r="H149" s="213">
        <v>83641.45</v>
      </c>
      <c r="I149" s="213">
        <v>0</v>
      </c>
      <c r="J149" s="214">
        <v>83641.45</v>
      </c>
      <c r="K149" s="213">
        <v>83617.09</v>
      </c>
      <c r="L149" s="212">
        <v>380</v>
      </c>
      <c r="M149" s="213">
        <v>0</v>
      </c>
      <c r="N149" s="212">
        <v>0</v>
      </c>
      <c r="O149" s="212">
        <v>3428</v>
      </c>
      <c r="P149" s="215">
        <v>263</v>
      </c>
      <c r="Q149" s="212">
        <v>79546.09</v>
      </c>
      <c r="R149" s="119"/>
      <c r="T149" s="245"/>
    </row>
    <row r="150" spans="1:20" ht="20.25" customHeight="1">
      <c r="A150" s="220" t="s">
        <v>416</v>
      </c>
      <c r="B150" s="216">
        <v>76941.2</v>
      </c>
      <c r="C150" s="217">
        <v>5338.22</v>
      </c>
      <c r="D150" s="217">
        <v>9451.4599999999991</v>
      </c>
      <c r="E150" s="212">
        <v>0</v>
      </c>
      <c r="F150" s="213">
        <v>35071.300000000003</v>
      </c>
      <c r="G150" s="212">
        <v>25619.84</v>
      </c>
      <c r="H150" s="213">
        <v>97222.82</v>
      </c>
      <c r="I150" s="213">
        <v>0</v>
      </c>
      <c r="J150" s="214">
        <v>97222.82</v>
      </c>
      <c r="K150" s="213">
        <v>97196.13</v>
      </c>
      <c r="L150" s="212">
        <v>383</v>
      </c>
      <c r="M150" s="213">
        <v>0</v>
      </c>
      <c r="N150" s="212">
        <v>0</v>
      </c>
      <c r="O150" s="212">
        <v>-1570</v>
      </c>
      <c r="P150" s="215">
        <v>476</v>
      </c>
      <c r="Q150" s="212">
        <v>97907.13</v>
      </c>
      <c r="R150" s="119"/>
      <c r="T150" s="245"/>
    </row>
    <row r="151" spans="1:20" ht="20.25" customHeight="1">
      <c r="A151" s="220" t="s">
        <v>417</v>
      </c>
      <c r="B151" s="216">
        <v>82345.279999999999</v>
      </c>
      <c r="C151" s="217">
        <v>5728.24</v>
      </c>
      <c r="D151" s="217">
        <v>7728.63</v>
      </c>
      <c r="E151" s="212">
        <v>0</v>
      </c>
      <c r="F151" s="213">
        <v>40212.58</v>
      </c>
      <c r="G151" s="212">
        <v>32483.95</v>
      </c>
      <c r="H151" s="213">
        <v>109101</v>
      </c>
      <c r="I151" s="213">
        <v>0</v>
      </c>
      <c r="J151" s="214">
        <v>109101</v>
      </c>
      <c r="K151" s="213">
        <v>109096.99</v>
      </c>
      <c r="L151" s="212">
        <v>577</v>
      </c>
      <c r="M151" s="213">
        <v>0</v>
      </c>
      <c r="N151" s="212">
        <v>0</v>
      </c>
      <c r="O151" s="212">
        <v>-5949</v>
      </c>
      <c r="P151" s="215">
        <v>810</v>
      </c>
      <c r="Q151" s="212">
        <v>113658.99</v>
      </c>
      <c r="R151" s="119"/>
      <c r="T151" s="245"/>
    </row>
    <row r="152" spans="1:20" ht="20.25" customHeight="1">
      <c r="A152" s="220" t="s">
        <v>418</v>
      </c>
      <c r="B152" s="216">
        <v>79618.600000000006</v>
      </c>
      <c r="C152" s="217">
        <v>5618.68</v>
      </c>
      <c r="D152" s="217">
        <v>7009.95</v>
      </c>
      <c r="E152" s="212">
        <v>0</v>
      </c>
      <c r="F152" s="213">
        <v>44277.15</v>
      </c>
      <c r="G152" s="212">
        <v>37267.199999999997</v>
      </c>
      <c r="H152" s="213">
        <v>111267.11</v>
      </c>
      <c r="I152" s="213">
        <v>0</v>
      </c>
      <c r="J152" s="214">
        <v>111267.11</v>
      </c>
      <c r="K152" s="213">
        <v>111254.44</v>
      </c>
      <c r="L152" s="212">
        <v>505</v>
      </c>
      <c r="M152" s="213">
        <v>27.7</v>
      </c>
      <c r="N152" s="212">
        <v>18.7</v>
      </c>
      <c r="O152" s="212">
        <v>-7528</v>
      </c>
      <c r="P152" s="215">
        <v>617.29999999999995</v>
      </c>
      <c r="Q152" s="212">
        <v>117613.74</v>
      </c>
      <c r="R152" s="119"/>
      <c r="T152" s="245"/>
    </row>
    <row r="153" spans="1:20" ht="20.25" customHeight="1">
      <c r="A153" s="220" t="s">
        <v>419</v>
      </c>
      <c r="B153" s="216">
        <v>71914.880000000005</v>
      </c>
      <c r="C153" s="217">
        <v>5235.13</v>
      </c>
      <c r="D153" s="217">
        <v>6832.33</v>
      </c>
      <c r="E153" s="212">
        <v>0</v>
      </c>
      <c r="F153" s="213">
        <v>41599.4</v>
      </c>
      <c r="G153" s="212">
        <v>34767.08</v>
      </c>
      <c r="H153" s="213">
        <v>101446.82</v>
      </c>
      <c r="I153" s="213">
        <v>0</v>
      </c>
      <c r="J153" s="214">
        <v>101446.82</v>
      </c>
      <c r="K153" s="213">
        <v>101409.67</v>
      </c>
      <c r="L153" s="212">
        <v>535</v>
      </c>
      <c r="M153" s="213">
        <v>1.91</v>
      </c>
      <c r="N153" s="212">
        <v>14.83</v>
      </c>
      <c r="O153" s="212">
        <v>-10763</v>
      </c>
      <c r="P153" s="215">
        <v>471.17</v>
      </c>
      <c r="Q153" s="212">
        <v>111149.75999999999</v>
      </c>
      <c r="R153" s="119"/>
      <c r="T153" s="245"/>
    </row>
    <row r="154" spans="1:20" ht="20.25" customHeight="1">
      <c r="A154" s="220" t="s">
        <v>420</v>
      </c>
      <c r="B154" s="216">
        <v>78066.820000000007</v>
      </c>
      <c r="C154" s="217">
        <v>5516.34</v>
      </c>
      <c r="D154" s="217">
        <v>7669.65</v>
      </c>
      <c r="E154" s="212">
        <v>0</v>
      </c>
      <c r="F154" s="213">
        <v>44854.73</v>
      </c>
      <c r="G154" s="212">
        <v>37185.08</v>
      </c>
      <c r="H154" s="213">
        <v>109735.55</v>
      </c>
      <c r="I154" s="213">
        <v>0</v>
      </c>
      <c r="J154" s="214">
        <v>109735.55</v>
      </c>
      <c r="K154" s="213">
        <v>109722.06</v>
      </c>
      <c r="L154" s="212">
        <v>545</v>
      </c>
      <c r="M154" s="213">
        <v>1.34</v>
      </c>
      <c r="N154" s="212">
        <v>28.75</v>
      </c>
      <c r="O154" s="212">
        <v>-3908</v>
      </c>
      <c r="P154" s="215">
        <v>661.25</v>
      </c>
      <c r="Q154" s="212">
        <v>112393.72</v>
      </c>
      <c r="R154" s="119"/>
      <c r="T154" s="245"/>
    </row>
    <row r="155" spans="1:20" ht="20.25" customHeight="1">
      <c r="A155" s="220" t="s">
        <v>421</v>
      </c>
      <c r="B155" s="216">
        <v>69994.77</v>
      </c>
      <c r="C155" s="217">
        <v>5269.94</v>
      </c>
      <c r="D155" s="217">
        <v>7663.48</v>
      </c>
      <c r="E155" s="212">
        <v>0</v>
      </c>
      <c r="F155" s="213">
        <v>36875.910000000003</v>
      </c>
      <c r="G155" s="212">
        <v>29212.43</v>
      </c>
      <c r="H155" s="213">
        <v>93937.26</v>
      </c>
      <c r="I155" s="213">
        <v>0</v>
      </c>
      <c r="J155" s="214">
        <v>93937.26</v>
      </c>
      <c r="K155" s="213">
        <v>93885.26</v>
      </c>
      <c r="L155" s="212">
        <v>384</v>
      </c>
      <c r="M155" s="213">
        <v>8.6300000000000008</v>
      </c>
      <c r="N155" s="212">
        <v>80.209999999999994</v>
      </c>
      <c r="O155" s="212">
        <v>1819</v>
      </c>
      <c r="P155" s="215">
        <v>289.79000000000002</v>
      </c>
      <c r="Q155" s="212">
        <v>91303.63</v>
      </c>
      <c r="R155" s="119"/>
      <c r="T155" s="245"/>
    </row>
    <row r="156" spans="1:20" ht="20.25" customHeight="1">
      <c r="A156" s="220" t="s">
        <v>422</v>
      </c>
      <c r="B156" s="216">
        <v>70016.23</v>
      </c>
      <c r="C156" s="217">
        <v>5456.23</v>
      </c>
      <c r="D156" s="217">
        <v>12244.51</v>
      </c>
      <c r="E156" s="212">
        <v>0</v>
      </c>
      <c r="F156" s="213">
        <v>25318.27</v>
      </c>
      <c r="G156" s="212">
        <v>13073.76</v>
      </c>
      <c r="H156" s="213">
        <v>77633.759999999995</v>
      </c>
      <c r="I156" s="213">
        <v>0</v>
      </c>
      <c r="J156" s="214">
        <v>77633.759999999995</v>
      </c>
      <c r="K156" s="213">
        <v>77612.2</v>
      </c>
      <c r="L156" s="212">
        <v>312</v>
      </c>
      <c r="M156" s="213">
        <v>4.1900000000000004</v>
      </c>
      <c r="N156" s="212">
        <v>69.83</v>
      </c>
      <c r="O156" s="212">
        <v>10682</v>
      </c>
      <c r="P156" s="215">
        <v>422.17</v>
      </c>
      <c r="Q156" s="212">
        <v>66122.02</v>
      </c>
      <c r="R156" s="119"/>
      <c r="T156" s="245"/>
    </row>
    <row r="157" spans="1:20" ht="20.25" customHeight="1">
      <c r="A157" s="220" t="s">
        <v>423</v>
      </c>
      <c r="B157" s="216">
        <v>64018.080000000002</v>
      </c>
      <c r="C157" s="217">
        <v>4794.96</v>
      </c>
      <c r="D157" s="217">
        <v>12198.24</v>
      </c>
      <c r="E157" s="212">
        <v>0</v>
      </c>
      <c r="F157" s="213">
        <v>19949.490000000002</v>
      </c>
      <c r="G157" s="212">
        <v>7751.25</v>
      </c>
      <c r="H157" s="213">
        <v>66974.38</v>
      </c>
      <c r="I157" s="213">
        <v>0</v>
      </c>
      <c r="J157" s="214">
        <v>66974.38</v>
      </c>
      <c r="K157" s="213">
        <v>66953.03</v>
      </c>
      <c r="L157" s="212">
        <v>191</v>
      </c>
      <c r="M157" s="213">
        <v>1.4</v>
      </c>
      <c r="N157" s="212">
        <v>113.67</v>
      </c>
      <c r="O157" s="212">
        <v>8557</v>
      </c>
      <c r="P157" s="215">
        <v>331.33</v>
      </c>
      <c r="Q157" s="212">
        <v>57758.64</v>
      </c>
      <c r="R157" s="119"/>
      <c r="T157" s="245"/>
    </row>
    <row r="158" spans="1:20" ht="20.25" customHeight="1">
      <c r="A158" s="220" t="s">
        <v>424</v>
      </c>
      <c r="B158" s="216">
        <v>48003.09</v>
      </c>
      <c r="C158" s="217">
        <v>4571.1400000000003</v>
      </c>
      <c r="D158" s="217">
        <v>12288.44</v>
      </c>
      <c r="E158" s="212">
        <v>0</v>
      </c>
      <c r="F158" s="213">
        <v>33323.1</v>
      </c>
      <c r="G158" s="212">
        <v>21034.66</v>
      </c>
      <c r="H158" s="213">
        <v>64466.6</v>
      </c>
      <c r="I158" s="213">
        <v>0</v>
      </c>
      <c r="J158" s="214">
        <v>64466.6</v>
      </c>
      <c r="K158" s="213">
        <v>64434.81</v>
      </c>
      <c r="L158" s="212">
        <v>117</v>
      </c>
      <c r="M158" s="213">
        <v>3.47</v>
      </c>
      <c r="N158" s="212">
        <v>120.8</v>
      </c>
      <c r="O158" s="212">
        <v>7577</v>
      </c>
      <c r="P158" s="215">
        <v>415.2</v>
      </c>
      <c r="Q158" s="212">
        <v>56201.34</v>
      </c>
      <c r="R158" s="119"/>
      <c r="T158" s="245"/>
    </row>
    <row r="159" spans="1:20" ht="20.25" customHeight="1">
      <c r="A159" s="220" t="s">
        <v>425</v>
      </c>
      <c r="B159" s="216">
        <v>53875.12</v>
      </c>
      <c r="C159" s="217">
        <v>4379.18</v>
      </c>
      <c r="D159" s="217">
        <v>11618.03</v>
      </c>
      <c r="E159" s="212">
        <v>0</v>
      </c>
      <c r="F159" s="213">
        <v>21261.34</v>
      </c>
      <c r="G159" s="212">
        <v>9643.31</v>
      </c>
      <c r="H159" s="213">
        <v>59139.25</v>
      </c>
      <c r="I159" s="213">
        <v>0</v>
      </c>
      <c r="J159" s="214">
        <v>59139.25</v>
      </c>
      <c r="K159" s="213">
        <v>59153.96</v>
      </c>
      <c r="L159" s="212">
        <v>94</v>
      </c>
      <c r="M159" s="213">
        <v>2.62</v>
      </c>
      <c r="N159" s="212">
        <v>107.63</v>
      </c>
      <c r="O159" s="212">
        <v>1822</v>
      </c>
      <c r="P159" s="215">
        <v>318.37</v>
      </c>
      <c r="Q159" s="212">
        <v>56809.34</v>
      </c>
      <c r="R159" s="119"/>
      <c r="T159" s="245"/>
    </row>
    <row r="160" spans="1:20" ht="20.25" customHeight="1">
      <c r="A160" s="220" t="s">
        <v>426</v>
      </c>
      <c r="B160" s="216">
        <v>60822.95</v>
      </c>
      <c r="C160" s="217">
        <v>4546.53</v>
      </c>
      <c r="D160" s="217">
        <v>9206.2000000000007</v>
      </c>
      <c r="E160" s="212">
        <v>0</v>
      </c>
      <c r="F160" s="213">
        <v>16089.15</v>
      </c>
      <c r="G160" s="212">
        <v>6882.95</v>
      </c>
      <c r="H160" s="213">
        <v>63159.37</v>
      </c>
      <c r="I160" s="213">
        <v>0</v>
      </c>
      <c r="J160" s="214">
        <v>63159.37</v>
      </c>
      <c r="K160" s="213">
        <v>63149.53</v>
      </c>
      <c r="L160" s="212">
        <v>155</v>
      </c>
      <c r="M160" s="213">
        <v>5.68</v>
      </c>
      <c r="N160" s="212">
        <v>76.59</v>
      </c>
      <c r="O160" s="212">
        <v>1656</v>
      </c>
      <c r="P160" s="215">
        <v>151.41</v>
      </c>
      <c r="Q160" s="212">
        <v>61104.85</v>
      </c>
      <c r="R160" s="119"/>
      <c r="T160" s="245"/>
    </row>
    <row r="161" spans="1:20" ht="20.25" customHeight="1">
      <c r="A161" s="220" t="s">
        <v>427</v>
      </c>
      <c r="B161" s="216">
        <v>67610.42</v>
      </c>
      <c r="C161" s="217">
        <v>5173.71</v>
      </c>
      <c r="D161" s="217">
        <v>16496.16</v>
      </c>
      <c r="E161" s="212">
        <v>0</v>
      </c>
      <c r="F161" s="213">
        <v>37646.6</v>
      </c>
      <c r="G161" s="212">
        <v>21150.44</v>
      </c>
      <c r="H161" s="213">
        <v>83587.149999999994</v>
      </c>
      <c r="I161" s="213">
        <v>0</v>
      </c>
      <c r="J161" s="214">
        <v>83587.149999999994</v>
      </c>
      <c r="K161" s="213">
        <v>83566.38</v>
      </c>
      <c r="L161" s="212">
        <v>445</v>
      </c>
      <c r="M161" s="213">
        <v>11.9</v>
      </c>
      <c r="N161" s="212">
        <v>80.430000000000007</v>
      </c>
      <c r="O161" s="212">
        <v>329</v>
      </c>
      <c r="P161" s="215">
        <v>384.57</v>
      </c>
      <c r="Q161" s="212">
        <v>82315.48</v>
      </c>
      <c r="R161" s="119"/>
      <c r="T161" s="245"/>
    </row>
    <row r="162" spans="1:20" ht="20.25" customHeight="1">
      <c r="A162" s="220" t="s">
        <v>428</v>
      </c>
      <c r="B162" s="216">
        <v>70417.710000000006</v>
      </c>
      <c r="C162" s="217">
        <v>5160.53</v>
      </c>
      <c r="D162" s="217">
        <v>10803.84</v>
      </c>
      <c r="E162" s="212">
        <v>0</v>
      </c>
      <c r="F162" s="213">
        <v>41416.83</v>
      </c>
      <c r="G162" s="212">
        <v>30613</v>
      </c>
      <c r="H162" s="213">
        <v>95870.18</v>
      </c>
      <c r="I162" s="213">
        <v>0</v>
      </c>
      <c r="J162" s="214">
        <v>95870.18</v>
      </c>
      <c r="K162" s="213">
        <v>95899.87</v>
      </c>
      <c r="L162" s="212">
        <v>447</v>
      </c>
      <c r="M162" s="213">
        <v>29.47</v>
      </c>
      <c r="N162" s="212">
        <v>42.54</v>
      </c>
      <c r="O162" s="212">
        <v>-759</v>
      </c>
      <c r="P162" s="215">
        <v>439.46</v>
      </c>
      <c r="Q162" s="212">
        <v>95700.41</v>
      </c>
      <c r="R162" s="119"/>
      <c r="T162" s="245"/>
    </row>
    <row r="163" spans="1:20" ht="20.25" customHeight="1">
      <c r="A163" s="220" t="s">
        <v>429</v>
      </c>
      <c r="B163" s="216">
        <v>73462.69</v>
      </c>
      <c r="C163" s="217">
        <v>5601.93</v>
      </c>
      <c r="D163" s="217">
        <v>8639.2000000000007</v>
      </c>
      <c r="E163" s="212">
        <v>0</v>
      </c>
      <c r="F163" s="213">
        <v>46436.67</v>
      </c>
      <c r="G163" s="212">
        <v>37797.47</v>
      </c>
      <c r="H163" s="213">
        <v>105658.23</v>
      </c>
      <c r="I163" s="213">
        <v>0</v>
      </c>
      <c r="J163" s="214">
        <v>105658.23</v>
      </c>
      <c r="K163" s="213">
        <v>105621.3</v>
      </c>
      <c r="L163" s="212">
        <v>535</v>
      </c>
      <c r="M163" s="213">
        <v>35.39</v>
      </c>
      <c r="N163" s="212">
        <v>36.590000000000003</v>
      </c>
      <c r="O163" s="212">
        <v>-6397</v>
      </c>
      <c r="P163" s="215">
        <v>466.41</v>
      </c>
      <c r="Q163" s="212">
        <v>110944.92</v>
      </c>
      <c r="R163" s="119"/>
      <c r="T163" s="245"/>
    </row>
    <row r="164" spans="1:20" ht="20.25" customHeight="1">
      <c r="A164" s="220" t="s">
        <v>430</v>
      </c>
      <c r="B164" s="216">
        <v>75111.95</v>
      </c>
      <c r="C164" s="217">
        <v>5690.6</v>
      </c>
      <c r="D164" s="217">
        <v>15165.63</v>
      </c>
      <c r="E164" s="212">
        <v>0</v>
      </c>
      <c r="F164" s="213">
        <v>46738.94</v>
      </c>
      <c r="G164" s="212">
        <v>31573.31</v>
      </c>
      <c r="H164" s="213">
        <v>100994.66</v>
      </c>
      <c r="I164" s="213">
        <v>0</v>
      </c>
      <c r="J164" s="214">
        <v>100994.66</v>
      </c>
      <c r="K164" s="213">
        <v>101281.58</v>
      </c>
      <c r="L164" s="217">
        <v>557</v>
      </c>
      <c r="M164" s="213">
        <v>67.099999999999994</v>
      </c>
      <c r="N164" s="212">
        <v>14.87</v>
      </c>
      <c r="O164" s="212">
        <v>-17213</v>
      </c>
      <c r="P164" s="215">
        <v>988.13</v>
      </c>
      <c r="Q164" s="217">
        <v>116867.47</v>
      </c>
      <c r="R164" s="119"/>
      <c r="T164" s="245"/>
    </row>
    <row r="165" spans="1:20" ht="20.25" customHeight="1">
      <c r="A165" s="220" t="s">
        <v>431</v>
      </c>
      <c r="B165" s="216">
        <v>61786.93</v>
      </c>
      <c r="C165" s="217">
        <v>4932.6099999999997</v>
      </c>
      <c r="D165" s="217">
        <v>8957.31</v>
      </c>
      <c r="E165" s="212">
        <v>0</v>
      </c>
      <c r="F165" s="213">
        <v>46474.7</v>
      </c>
      <c r="G165" s="212">
        <v>37517.39</v>
      </c>
      <c r="H165" s="213">
        <v>94371.71</v>
      </c>
      <c r="I165" s="213">
        <v>0</v>
      </c>
      <c r="J165" s="214">
        <v>94371.71</v>
      </c>
      <c r="K165" s="213">
        <v>94446.48</v>
      </c>
      <c r="L165" s="217">
        <v>467</v>
      </c>
      <c r="M165" s="213">
        <v>59.87</v>
      </c>
      <c r="N165" s="212">
        <v>18.5</v>
      </c>
      <c r="O165" s="212">
        <v>-6199</v>
      </c>
      <c r="P165" s="215">
        <v>605.5</v>
      </c>
      <c r="Q165" s="217">
        <v>99494.61</v>
      </c>
      <c r="R165" s="119"/>
      <c r="T165" s="245"/>
    </row>
    <row r="166" spans="1:20" ht="20.25" customHeight="1">
      <c r="A166" s="220" t="s">
        <v>432</v>
      </c>
      <c r="B166" s="216">
        <v>61855.040000000001</v>
      </c>
      <c r="C166" s="217">
        <v>5520.87</v>
      </c>
      <c r="D166" s="217">
        <v>10234.16</v>
      </c>
      <c r="E166" s="212">
        <v>0</v>
      </c>
      <c r="F166" s="213">
        <v>50295.29</v>
      </c>
      <c r="G166" s="212">
        <v>40061.129999999997</v>
      </c>
      <c r="H166" s="213">
        <v>96395.3</v>
      </c>
      <c r="I166" s="213">
        <v>0</v>
      </c>
      <c r="J166" s="214">
        <v>96395.3</v>
      </c>
      <c r="K166" s="213">
        <v>96511.59</v>
      </c>
      <c r="L166" s="217">
        <v>379</v>
      </c>
      <c r="M166" s="213">
        <v>71.39</v>
      </c>
      <c r="N166" s="212">
        <v>59.54</v>
      </c>
      <c r="O166" s="212">
        <v>3482</v>
      </c>
      <c r="P166" s="215">
        <v>535.46</v>
      </c>
      <c r="Q166" s="217">
        <v>91984.2</v>
      </c>
      <c r="R166" s="119"/>
      <c r="T166" s="245"/>
    </row>
    <row r="167" spans="1:20" ht="20.25" customHeight="1">
      <c r="A167" s="220" t="s">
        <v>433</v>
      </c>
      <c r="B167" s="216">
        <v>62077.3</v>
      </c>
      <c r="C167" s="217">
        <v>5276.82</v>
      </c>
      <c r="D167" s="217">
        <v>15571.05</v>
      </c>
      <c r="E167" s="212">
        <v>0</v>
      </c>
      <c r="F167" s="213">
        <v>36393.410000000003</v>
      </c>
      <c r="G167" s="212">
        <v>20822.37</v>
      </c>
      <c r="H167" s="213">
        <v>77622.84</v>
      </c>
      <c r="I167" s="213">
        <v>0</v>
      </c>
      <c r="J167" s="214">
        <v>77622.84</v>
      </c>
      <c r="K167" s="213">
        <v>77727.12</v>
      </c>
      <c r="L167" s="217">
        <v>274</v>
      </c>
      <c r="M167" s="213">
        <v>92.34</v>
      </c>
      <c r="N167" s="212">
        <v>116.31</v>
      </c>
      <c r="O167" s="212">
        <v>7996</v>
      </c>
      <c r="P167" s="215">
        <v>537.69000000000005</v>
      </c>
      <c r="Q167" s="217">
        <v>68710.78</v>
      </c>
      <c r="R167" s="119"/>
      <c r="T167" s="245"/>
    </row>
    <row r="168" spans="1:20" ht="20.25" customHeight="1">
      <c r="A168" s="220" t="s">
        <v>434</v>
      </c>
      <c r="B168" s="216">
        <v>62864.44</v>
      </c>
      <c r="C168" s="217">
        <v>5599.86</v>
      </c>
      <c r="D168" s="217">
        <v>15650.99</v>
      </c>
      <c r="E168" s="212">
        <v>0</v>
      </c>
      <c r="F168" s="213">
        <v>29148.03</v>
      </c>
      <c r="G168" s="212">
        <v>13497.05</v>
      </c>
      <c r="H168" s="213">
        <v>70761.63</v>
      </c>
      <c r="I168" s="213">
        <v>0</v>
      </c>
      <c r="J168" s="214">
        <v>70761.63</v>
      </c>
      <c r="K168" s="213">
        <v>70879.88</v>
      </c>
      <c r="L168" s="217">
        <v>249</v>
      </c>
      <c r="M168" s="213">
        <v>98.61</v>
      </c>
      <c r="N168" s="212">
        <v>133.16</v>
      </c>
      <c r="O168" s="212">
        <v>8347</v>
      </c>
      <c r="P168" s="215">
        <v>566.84</v>
      </c>
      <c r="Q168" s="217">
        <v>61485.26</v>
      </c>
      <c r="R168" s="119"/>
      <c r="T168" s="245"/>
    </row>
    <row r="169" spans="1:20" ht="20.25" customHeight="1">
      <c r="A169" s="220" t="s">
        <v>435</v>
      </c>
      <c r="B169" s="216">
        <v>56151.77</v>
      </c>
      <c r="C169" s="217">
        <v>5268.79</v>
      </c>
      <c r="D169" s="217">
        <v>14197.95</v>
      </c>
      <c r="E169" s="212">
        <v>0</v>
      </c>
      <c r="F169" s="213">
        <v>20781.95</v>
      </c>
      <c r="G169" s="212">
        <v>6584</v>
      </c>
      <c r="H169" s="213">
        <v>57466.98</v>
      </c>
      <c r="I169" s="213">
        <v>0</v>
      </c>
      <c r="J169" s="214">
        <v>57466.98</v>
      </c>
      <c r="K169" s="213">
        <v>57559.71</v>
      </c>
      <c r="L169" s="217">
        <v>79</v>
      </c>
      <c r="M169" s="213">
        <v>90.21</v>
      </c>
      <c r="N169" s="212">
        <v>110.99</v>
      </c>
      <c r="O169" s="212">
        <v>5804</v>
      </c>
      <c r="P169" s="215">
        <v>528.01</v>
      </c>
      <c r="Q169" s="217">
        <v>50947.5</v>
      </c>
      <c r="R169" s="119"/>
      <c r="T169" s="245"/>
    </row>
    <row r="170" spans="1:20" ht="20.25" customHeight="1">
      <c r="A170" s="220" t="s">
        <v>436</v>
      </c>
      <c r="B170" s="216">
        <v>49859.42</v>
      </c>
      <c r="C170" s="217">
        <v>4975.8999999999996</v>
      </c>
      <c r="D170" s="217">
        <v>10201.459999999999</v>
      </c>
      <c r="E170" s="212">
        <v>0</v>
      </c>
      <c r="F170" s="213">
        <v>21360.6</v>
      </c>
      <c r="G170" s="212">
        <v>11159.14</v>
      </c>
      <c r="H170" s="213">
        <v>56042.65</v>
      </c>
      <c r="I170" s="213">
        <v>0</v>
      </c>
      <c r="J170" s="214">
        <v>56042.65</v>
      </c>
      <c r="K170" s="213">
        <v>56089.82</v>
      </c>
      <c r="L170" s="217">
        <v>77</v>
      </c>
      <c r="M170" s="213">
        <v>128.12</v>
      </c>
      <c r="N170" s="212">
        <v>96.35</v>
      </c>
      <c r="O170" s="212">
        <v>4932</v>
      </c>
      <c r="P170" s="215">
        <v>532.65</v>
      </c>
      <c r="Q170" s="217">
        <v>50323.7</v>
      </c>
      <c r="R170" s="119"/>
      <c r="T170" s="245"/>
    </row>
    <row r="171" spans="1:20" ht="20.25" customHeight="1">
      <c r="A171" s="220" t="s">
        <v>437</v>
      </c>
      <c r="B171" s="216">
        <v>37499.49</v>
      </c>
      <c r="C171" s="217">
        <v>4114.6899999999996</v>
      </c>
      <c r="D171" s="217">
        <v>7899.74</v>
      </c>
      <c r="E171" s="212">
        <v>0</v>
      </c>
      <c r="F171" s="213">
        <v>29610.51</v>
      </c>
      <c r="G171" s="212">
        <v>21710.77</v>
      </c>
      <c r="H171" s="213">
        <v>55095.57</v>
      </c>
      <c r="I171" s="213">
        <v>0</v>
      </c>
      <c r="J171" s="214">
        <v>55095.57</v>
      </c>
      <c r="K171" s="213">
        <v>55141.05</v>
      </c>
      <c r="L171" s="217">
        <v>65</v>
      </c>
      <c r="M171" s="213">
        <v>152.78</v>
      </c>
      <c r="N171" s="212">
        <v>52.63</v>
      </c>
      <c r="O171" s="212">
        <v>2873</v>
      </c>
      <c r="P171" s="215">
        <v>604.37</v>
      </c>
      <c r="Q171" s="217">
        <v>51393.279999999999</v>
      </c>
      <c r="R171" s="119"/>
      <c r="T171" s="245"/>
    </row>
    <row r="172" spans="1:20" ht="20.25" customHeight="1">
      <c r="A172" s="220" t="s">
        <v>438</v>
      </c>
      <c r="B172" s="216">
        <v>42592.55</v>
      </c>
      <c r="C172" s="217">
        <v>4288.5</v>
      </c>
      <c r="D172" s="217">
        <v>9308.27</v>
      </c>
      <c r="E172" s="212">
        <v>0</v>
      </c>
      <c r="F172" s="213">
        <v>31235.15</v>
      </c>
      <c r="G172" s="212">
        <v>21926.880000000001</v>
      </c>
      <c r="H172" s="213">
        <v>60230.94</v>
      </c>
      <c r="I172" s="213">
        <v>0</v>
      </c>
      <c r="J172" s="214">
        <v>60230.94</v>
      </c>
      <c r="K172" s="213">
        <v>60339.29</v>
      </c>
      <c r="L172" s="217">
        <v>83</v>
      </c>
      <c r="M172" s="213">
        <v>167.2</v>
      </c>
      <c r="N172" s="212">
        <v>19.37</v>
      </c>
      <c r="O172" s="212">
        <v>958</v>
      </c>
      <c r="P172" s="215">
        <v>603.63</v>
      </c>
      <c r="Q172" s="217">
        <v>58508.09</v>
      </c>
      <c r="R172" s="119"/>
      <c r="T172" s="245"/>
    </row>
    <row r="173" spans="1:20" ht="20.25" customHeight="1">
      <c r="A173" s="220" t="s">
        <v>439</v>
      </c>
      <c r="B173" s="216">
        <v>54835.6</v>
      </c>
      <c r="C173" s="217">
        <v>4908.96</v>
      </c>
      <c r="D173" s="217">
        <v>12273.46</v>
      </c>
      <c r="E173" s="212">
        <v>0</v>
      </c>
      <c r="F173" s="213">
        <v>38900.47</v>
      </c>
      <c r="G173" s="212">
        <v>26627.01</v>
      </c>
      <c r="H173" s="213">
        <v>76553.649999999994</v>
      </c>
      <c r="I173" s="213">
        <v>0</v>
      </c>
      <c r="J173" s="214">
        <v>76553.649999999994</v>
      </c>
      <c r="K173" s="213">
        <v>76652.61</v>
      </c>
      <c r="L173" s="217">
        <v>77</v>
      </c>
      <c r="M173" s="213">
        <v>231.41</v>
      </c>
      <c r="N173" s="212">
        <v>32.76</v>
      </c>
      <c r="O173" s="212">
        <v>1717</v>
      </c>
      <c r="P173" s="215">
        <v>912.24</v>
      </c>
      <c r="Q173" s="217">
        <v>73682.2</v>
      </c>
      <c r="R173" s="119"/>
      <c r="T173" s="245"/>
    </row>
    <row r="174" spans="1:20" ht="20.25" customHeight="1">
      <c r="A174" s="220" t="s">
        <v>440</v>
      </c>
      <c r="B174" s="216">
        <v>54289.42</v>
      </c>
      <c r="C174" s="217">
        <v>5059.6000000000004</v>
      </c>
      <c r="D174" s="217">
        <v>9319.01</v>
      </c>
      <c r="E174" s="212">
        <v>0</v>
      </c>
      <c r="F174" s="213">
        <v>53888.82</v>
      </c>
      <c r="G174" s="212">
        <v>44569.82</v>
      </c>
      <c r="H174" s="213">
        <v>93799.63</v>
      </c>
      <c r="I174" s="213">
        <v>0</v>
      </c>
      <c r="J174" s="214">
        <v>93799.63</v>
      </c>
      <c r="K174" s="213">
        <v>94039.47</v>
      </c>
      <c r="L174" s="217">
        <v>180</v>
      </c>
      <c r="M174" s="213">
        <v>214.54</v>
      </c>
      <c r="N174" s="212">
        <v>16.399999999999999</v>
      </c>
      <c r="O174" s="212">
        <v>74</v>
      </c>
      <c r="P174" s="215">
        <v>1002.6</v>
      </c>
      <c r="Q174" s="217">
        <v>92551.93</v>
      </c>
      <c r="R174" s="119"/>
      <c r="T174" s="245"/>
    </row>
    <row r="175" spans="1:20" ht="20.25" customHeight="1">
      <c r="A175" s="220" t="s">
        <v>441</v>
      </c>
      <c r="B175" s="216">
        <v>60420.32</v>
      </c>
      <c r="C175" s="217">
        <v>5460.8</v>
      </c>
      <c r="D175" s="217">
        <v>8320.7800000000007</v>
      </c>
      <c r="E175" s="212">
        <v>0</v>
      </c>
      <c r="F175" s="213">
        <v>67014.8</v>
      </c>
      <c r="G175" s="212">
        <v>58694.02</v>
      </c>
      <c r="H175" s="213">
        <v>113653.54</v>
      </c>
      <c r="I175" s="213">
        <v>0</v>
      </c>
      <c r="J175" s="214">
        <v>113653.54</v>
      </c>
      <c r="K175" s="213">
        <v>113706.74</v>
      </c>
      <c r="L175" s="217">
        <v>323</v>
      </c>
      <c r="M175" s="213">
        <v>285.11</v>
      </c>
      <c r="N175" s="212">
        <v>11.34</v>
      </c>
      <c r="O175" s="212">
        <v>-7895</v>
      </c>
      <c r="P175" s="215">
        <v>1011.66</v>
      </c>
      <c r="Q175" s="217">
        <v>119970.63</v>
      </c>
      <c r="R175" s="119"/>
      <c r="T175" s="245"/>
    </row>
    <row r="176" spans="1:20" ht="20.25" customHeight="1">
      <c r="A176" s="220" t="s">
        <v>442</v>
      </c>
      <c r="B176" s="211">
        <v>59906.26</v>
      </c>
      <c r="C176" s="212">
        <v>5470.39</v>
      </c>
      <c r="D176" s="212">
        <v>9163.0400000000009</v>
      </c>
      <c r="E176" s="212">
        <v>0</v>
      </c>
      <c r="F176" s="213">
        <v>69845.67</v>
      </c>
      <c r="G176" s="212">
        <v>60682.64</v>
      </c>
      <c r="H176" s="213">
        <v>115118.51</v>
      </c>
      <c r="I176" s="213">
        <v>0</v>
      </c>
      <c r="J176" s="214">
        <v>115118.51</v>
      </c>
      <c r="K176" s="213">
        <v>115123.19</v>
      </c>
      <c r="L176" s="212">
        <v>558</v>
      </c>
      <c r="M176" s="213">
        <v>264.23</v>
      </c>
      <c r="N176" s="212">
        <v>14.05</v>
      </c>
      <c r="O176" s="212">
        <v>-17212</v>
      </c>
      <c r="P176" s="215">
        <v>891.95</v>
      </c>
      <c r="Q176" s="212">
        <v>130606.96</v>
      </c>
      <c r="R176" s="119"/>
      <c r="S176" s="251"/>
      <c r="T176" s="245"/>
    </row>
    <row r="177" spans="1:20" ht="20.25" customHeight="1">
      <c r="A177" s="220" t="s">
        <v>443</v>
      </c>
      <c r="B177" s="211">
        <v>55944.32</v>
      </c>
      <c r="C177" s="212">
        <v>5077.3</v>
      </c>
      <c r="D177" s="212">
        <v>7144.47</v>
      </c>
      <c r="E177" s="212">
        <v>0</v>
      </c>
      <c r="F177" s="213">
        <v>59330.39</v>
      </c>
      <c r="G177" s="212">
        <v>52185.919999999998</v>
      </c>
      <c r="H177" s="213">
        <v>103052.94</v>
      </c>
      <c r="I177" s="213">
        <v>0</v>
      </c>
      <c r="J177" s="214">
        <v>103052.94</v>
      </c>
      <c r="K177" s="213">
        <v>102972.39</v>
      </c>
      <c r="L177" s="212">
        <v>411</v>
      </c>
      <c r="M177" s="213">
        <v>230.08</v>
      </c>
      <c r="N177" s="212">
        <v>12.75</v>
      </c>
      <c r="O177" s="212">
        <v>-12260</v>
      </c>
      <c r="P177" s="215">
        <v>1348.25</v>
      </c>
      <c r="Q177" s="212">
        <v>113230.31</v>
      </c>
      <c r="R177" s="119"/>
      <c r="S177" s="251"/>
      <c r="T177" s="245"/>
    </row>
    <row r="178" spans="1:20" ht="20.25" customHeight="1">
      <c r="A178" s="220" t="s">
        <v>444</v>
      </c>
      <c r="B178" s="211">
        <v>62991.88</v>
      </c>
      <c r="C178" s="212">
        <v>5908.25</v>
      </c>
      <c r="D178" s="212">
        <v>12083.45</v>
      </c>
      <c r="E178" s="212">
        <v>0</v>
      </c>
      <c r="F178" s="213">
        <v>60459.13</v>
      </c>
      <c r="G178" s="212">
        <v>48375.68</v>
      </c>
      <c r="H178" s="213">
        <v>105459.31</v>
      </c>
      <c r="I178" s="213">
        <v>0</v>
      </c>
      <c r="J178" s="214">
        <v>105459.31</v>
      </c>
      <c r="K178" s="213">
        <v>105416.27</v>
      </c>
      <c r="L178" s="212">
        <v>409</v>
      </c>
      <c r="M178" s="213">
        <v>226.18</v>
      </c>
      <c r="N178" s="212">
        <v>40.29</v>
      </c>
      <c r="O178" s="212">
        <v>-3086</v>
      </c>
      <c r="P178" s="215">
        <v>1460.71</v>
      </c>
      <c r="Q178" s="212">
        <v>106366.09</v>
      </c>
      <c r="R178" s="119"/>
      <c r="S178" s="251"/>
      <c r="T178" s="245"/>
    </row>
    <row r="179" spans="1:20" ht="20.25" customHeight="1">
      <c r="A179" s="220" t="s">
        <v>445</v>
      </c>
      <c r="B179" s="211">
        <v>60126.69</v>
      </c>
      <c r="C179" s="212">
        <v>5842.52</v>
      </c>
      <c r="D179" s="212">
        <v>15728.06</v>
      </c>
      <c r="E179" s="212">
        <v>0</v>
      </c>
      <c r="F179" s="213">
        <v>48510.15</v>
      </c>
      <c r="G179" s="212">
        <v>32782.089999999997</v>
      </c>
      <c r="H179" s="213">
        <v>87066.26</v>
      </c>
      <c r="I179" s="213">
        <v>0</v>
      </c>
      <c r="J179" s="214">
        <v>87066.26</v>
      </c>
      <c r="K179" s="213">
        <v>86949.28</v>
      </c>
      <c r="L179" s="212">
        <v>251</v>
      </c>
      <c r="M179" s="213">
        <v>292.35000000000002</v>
      </c>
      <c r="N179" s="212">
        <v>100.91</v>
      </c>
      <c r="O179" s="212">
        <v>6655</v>
      </c>
      <c r="P179" s="215">
        <v>1171.0899999999999</v>
      </c>
      <c r="Q179" s="212">
        <v>78478.929999999993</v>
      </c>
      <c r="R179" s="119"/>
      <c r="S179" s="251"/>
      <c r="T179" s="245"/>
    </row>
    <row r="180" spans="1:20" ht="20.25" customHeight="1">
      <c r="A180" s="220" t="s">
        <v>446</v>
      </c>
      <c r="B180" s="211">
        <v>59641.74</v>
      </c>
      <c r="C180" s="212">
        <v>5569.6</v>
      </c>
      <c r="D180" s="212">
        <v>20257.3</v>
      </c>
      <c r="E180" s="212">
        <v>0</v>
      </c>
      <c r="F180" s="213">
        <v>45778.84</v>
      </c>
      <c r="G180" s="212">
        <v>25521.53</v>
      </c>
      <c r="H180" s="213">
        <v>79593.679999999993</v>
      </c>
      <c r="I180" s="213">
        <v>0</v>
      </c>
      <c r="J180" s="214">
        <v>79593.679999999993</v>
      </c>
      <c r="K180" s="213">
        <v>79574.77</v>
      </c>
      <c r="L180" s="212">
        <v>243</v>
      </c>
      <c r="M180" s="213">
        <v>273.27</v>
      </c>
      <c r="N180" s="212">
        <v>78.61</v>
      </c>
      <c r="O180" s="212">
        <v>6650</v>
      </c>
      <c r="P180" s="215">
        <v>885.39</v>
      </c>
      <c r="Q180" s="212">
        <v>71444.5</v>
      </c>
      <c r="R180" s="119"/>
      <c r="S180" s="251"/>
      <c r="T180" s="245"/>
    </row>
    <row r="181" spans="1:20" ht="20.25" customHeight="1">
      <c r="A181" s="220" t="s">
        <v>447</v>
      </c>
      <c r="B181" s="211">
        <v>49773.56</v>
      </c>
      <c r="C181" s="212">
        <v>4695.09</v>
      </c>
      <c r="D181" s="212">
        <v>21629.34</v>
      </c>
      <c r="E181" s="212">
        <v>0</v>
      </c>
      <c r="F181" s="213">
        <v>39535.64</v>
      </c>
      <c r="G181" s="212">
        <v>17906.3</v>
      </c>
      <c r="H181" s="213">
        <v>62984.77</v>
      </c>
      <c r="I181" s="213">
        <v>0</v>
      </c>
      <c r="J181" s="214">
        <v>62984.77</v>
      </c>
      <c r="K181" s="213">
        <v>62992.9</v>
      </c>
      <c r="L181" s="212">
        <v>213</v>
      </c>
      <c r="M181" s="213">
        <v>161.56</v>
      </c>
      <c r="N181" s="212">
        <v>124.71</v>
      </c>
      <c r="O181" s="212">
        <v>8528</v>
      </c>
      <c r="P181" s="215">
        <v>753.29</v>
      </c>
      <c r="Q181" s="212">
        <v>53212.34</v>
      </c>
      <c r="R181" s="119"/>
      <c r="S181" s="251"/>
      <c r="T181" s="245"/>
    </row>
    <row r="182" spans="1:20" ht="20.25" customHeight="1">
      <c r="A182" s="220" t="s">
        <v>448</v>
      </c>
      <c r="B182" s="211">
        <v>48821.760000000002</v>
      </c>
      <c r="C182" s="212">
        <v>4566.24</v>
      </c>
      <c r="D182" s="212">
        <v>19902.25</v>
      </c>
      <c r="E182" s="212">
        <v>0</v>
      </c>
      <c r="F182" s="213">
        <v>32359.49</v>
      </c>
      <c r="G182" s="212">
        <v>12457.24</v>
      </c>
      <c r="H182" s="213">
        <v>56712.75</v>
      </c>
      <c r="I182" s="213">
        <v>0</v>
      </c>
      <c r="J182" s="214">
        <v>56712.75</v>
      </c>
      <c r="K182" s="213">
        <v>56684.86</v>
      </c>
      <c r="L182" s="212">
        <v>150</v>
      </c>
      <c r="M182" s="213">
        <v>166.6</v>
      </c>
      <c r="N182" s="212">
        <v>116.98</v>
      </c>
      <c r="O182" s="212">
        <v>6155</v>
      </c>
      <c r="P182" s="215">
        <v>668.02</v>
      </c>
      <c r="Q182" s="212">
        <v>49428.26</v>
      </c>
      <c r="R182" s="119"/>
      <c r="S182" s="251"/>
      <c r="T182" s="245"/>
    </row>
    <row r="183" spans="1:20" ht="20.25" customHeight="1">
      <c r="A183" s="220" t="s">
        <v>449</v>
      </c>
      <c r="B183" s="211">
        <v>44998.78</v>
      </c>
      <c r="C183" s="212">
        <v>4544.95</v>
      </c>
      <c r="D183" s="212">
        <v>17137.580000000002</v>
      </c>
      <c r="E183" s="212">
        <v>0</v>
      </c>
      <c r="F183" s="213">
        <v>34840.239999999998</v>
      </c>
      <c r="G183" s="212">
        <v>17702.66</v>
      </c>
      <c r="H183" s="213">
        <v>58156.49</v>
      </c>
      <c r="I183" s="213">
        <v>0</v>
      </c>
      <c r="J183" s="214">
        <v>58156.49</v>
      </c>
      <c r="K183" s="213">
        <v>58168.75</v>
      </c>
      <c r="L183" s="212">
        <v>89</v>
      </c>
      <c r="M183" s="213">
        <v>237.97</v>
      </c>
      <c r="N183" s="212">
        <v>79.150000000000006</v>
      </c>
      <c r="O183" s="212">
        <v>5090</v>
      </c>
      <c r="P183" s="215">
        <v>596.85</v>
      </c>
      <c r="Q183" s="212">
        <v>52075.77</v>
      </c>
      <c r="R183" s="119"/>
      <c r="S183" s="251"/>
      <c r="T183" s="245"/>
    </row>
    <row r="184" spans="1:20" ht="20.25" customHeight="1">
      <c r="A184" s="220" t="s">
        <v>450</v>
      </c>
      <c r="B184" s="211">
        <v>46613.03</v>
      </c>
      <c r="C184" s="212">
        <v>4446.33</v>
      </c>
      <c r="D184" s="212">
        <v>12238.2</v>
      </c>
      <c r="E184" s="212">
        <v>0</v>
      </c>
      <c r="F184" s="213">
        <v>30427.06</v>
      </c>
      <c r="G184" s="212">
        <v>18188.86</v>
      </c>
      <c r="H184" s="213">
        <v>60355.56</v>
      </c>
      <c r="I184" s="213">
        <v>0</v>
      </c>
      <c r="J184" s="214">
        <v>60355.56</v>
      </c>
      <c r="K184" s="213">
        <v>60373.49</v>
      </c>
      <c r="L184" s="212">
        <v>89</v>
      </c>
      <c r="M184" s="213">
        <v>253.01</v>
      </c>
      <c r="N184" s="212">
        <v>19.510000000000002</v>
      </c>
      <c r="O184" s="212">
        <v>2700</v>
      </c>
      <c r="P184" s="215">
        <v>540.49</v>
      </c>
      <c r="Q184" s="212">
        <v>56771.49</v>
      </c>
      <c r="R184" s="119"/>
      <c r="S184" s="251"/>
      <c r="T184" s="245"/>
    </row>
    <row r="185" spans="1:20" ht="20.25" customHeight="1">
      <c r="A185" s="220" t="s">
        <v>451</v>
      </c>
      <c r="B185" s="211">
        <v>51824.54</v>
      </c>
      <c r="C185" s="212">
        <v>4777.68</v>
      </c>
      <c r="D185" s="212">
        <v>22232.14</v>
      </c>
      <c r="E185" s="212">
        <v>0</v>
      </c>
      <c r="F185" s="213">
        <v>51575.91</v>
      </c>
      <c r="G185" s="212">
        <v>29343.77</v>
      </c>
      <c r="H185" s="213">
        <v>76390.62</v>
      </c>
      <c r="I185" s="213">
        <v>0</v>
      </c>
      <c r="J185" s="214">
        <v>76390.62</v>
      </c>
      <c r="K185" s="213">
        <v>76427.710000000006</v>
      </c>
      <c r="L185" s="212">
        <v>183</v>
      </c>
      <c r="M185" s="213">
        <v>284.38</v>
      </c>
      <c r="N185" s="212">
        <v>34.22</v>
      </c>
      <c r="O185" s="212">
        <v>805</v>
      </c>
      <c r="P185" s="215">
        <v>623.78</v>
      </c>
      <c r="Q185" s="212">
        <v>74497.33</v>
      </c>
      <c r="R185" s="119"/>
      <c r="S185" s="251"/>
      <c r="T185" s="245"/>
    </row>
    <row r="186" spans="1:20" ht="20.25" customHeight="1">
      <c r="A186" s="220" t="s">
        <v>452</v>
      </c>
      <c r="B186" s="211">
        <v>50736.45</v>
      </c>
      <c r="C186" s="212">
        <v>4836.88</v>
      </c>
      <c r="D186" s="212">
        <v>11217.5</v>
      </c>
      <c r="E186" s="212">
        <v>0</v>
      </c>
      <c r="F186" s="213">
        <v>62317.21</v>
      </c>
      <c r="G186" s="212">
        <v>51099.71</v>
      </c>
      <c r="H186" s="213">
        <v>96999.28</v>
      </c>
      <c r="I186" s="213">
        <v>0</v>
      </c>
      <c r="J186" s="214">
        <v>96999.28</v>
      </c>
      <c r="K186" s="213">
        <v>97121.19</v>
      </c>
      <c r="L186" s="212">
        <v>226</v>
      </c>
      <c r="M186" s="213">
        <v>308.57</v>
      </c>
      <c r="N186" s="212">
        <v>26.22</v>
      </c>
      <c r="O186" s="212">
        <v>-4865</v>
      </c>
      <c r="P186" s="215">
        <v>690.78</v>
      </c>
      <c r="Q186" s="212">
        <v>100734.61</v>
      </c>
      <c r="R186" s="119"/>
      <c r="S186" s="251"/>
      <c r="T186" s="245"/>
    </row>
    <row r="187" spans="1:20" ht="20.25" customHeight="1">
      <c r="A187" s="220" t="s">
        <v>453</v>
      </c>
      <c r="B187" s="211">
        <v>51135.68</v>
      </c>
      <c r="C187" s="212">
        <v>5475.02</v>
      </c>
      <c r="D187" s="212">
        <v>7665.81</v>
      </c>
      <c r="E187" s="212">
        <v>0</v>
      </c>
      <c r="F187" s="213">
        <v>79498.929999999993</v>
      </c>
      <c r="G187" s="212">
        <v>71833.119999999995</v>
      </c>
      <c r="H187" s="213">
        <v>117493.78</v>
      </c>
      <c r="I187" s="213">
        <v>0</v>
      </c>
      <c r="J187" s="214">
        <v>117493.78</v>
      </c>
      <c r="K187" s="213">
        <v>117510.79</v>
      </c>
      <c r="L187" s="212">
        <v>389</v>
      </c>
      <c r="M187" s="213">
        <v>358.63</v>
      </c>
      <c r="N187" s="212">
        <v>17.27</v>
      </c>
      <c r="O187" s="212">
        <v>-14431</v>
      </c>
      <c r="P187" s="215">
        <v>552.73</v>
      </c>
      <c r="Q187" s="212">
        <v>130624.16</v>
      </c>
      <c r="R187" s="119"/>
      <c r="S187" s="251"/>
      <c r="T187" s="245"/>
    </row>
    <row r="188" spans="1:20" ht="20.25" customHeight="1">
      <c r="A188" s="220" t="s">
        <v>454</v>
      </c>
      <c r="B188" s="211">
        <v>52405.15</v>
      </c>
      <c r="C188" s="212">
        <v>5170.72</v>
      </c>
      <c r="D188" s="212">
        <v>8428.84</v>
      </c>
      <c r="E188" s="212">
        <v>0</v>
      </c>
      <c r="F188" s="213">
        <v>71872.45</v>
      </c>
      <c r="G188" s="212">
        <v>63443.61</v>
      </c>
      <c r="H188" s="213">
        <v>110678.05</v>
      </c>
      <c r="I188" s="213">
        <v>0</v>
      </c>
      <c r="J188" s="214">
        <v>110678.05</v>
      </c>
      <c r="K188" s="213">
        <v>110737.75</v>
      </c>
      <c r="L188" s="212">
        <v>282</v>
      </c>
      <c r="M188" s="213">
        <v>415.45</v>
      </c>
      <c r="N188" s="212">
        <v>31.09</v>
      </c>
      <c r="O188" s="212">
        <v>-5768</v>
      </c>
      <c r="P188" s="215">
        <v>611.91</v>
      </c>
      <c r="Q188" s="212">
        <v>115165.3</v>
      </c>
      <c r="R188" s="119"/>
      <c r="S188" s="251"/>
      <c r="T188" s="245"/>
    </row>
    <row r="189" spans="1:20" ht="20.25" customHeight="1">
      <c r="A189" s="220" t="s">
        <v>455</v>
      </c>
      <c r="B189" s="211">
        <v>45607.98</v>
      </c>
      <c r="C189" s="212">
        <v>4367.24</v>
      </c>
      <c r="D189" s="212">
        <v>8256.75</v>
      </c>
      <c r="E189" s="212">
        <v>0</v>
      </c>
      <c r="F189" s="213">
        <v>56135.27</v>
      </c>
      <c r="G189" s="212">
        <v>47878.52</v>
      </c>
      <c r="H189" s="213">
        <v>89119.26</v>
      </c>
      <c r="I189" s="213">
        <v>0</v>
      </c>
      <c r="J189" s="214">
        <v>89119.26</v>
      </c>
      <c r="K189" s="213">
        <v>89269.42</v>
      </c>
      <c r="L189" s="212">
        <v>169</v>
      </c>
      <c r="M189" s="213">
        <v>341.92</v>
      </c>
      <c r="N189" s="212">
        <v>15.2</v>
      </c>
      <c r="O189" s="212">
        <v>-3381</v>
      </c>
      <c r="P189" s="215">
        <v>697.8</v>
      </c>
      <c r="Q189" s="212">
        <v>91426.51</v>
      </c>
      <c r="R189" s="119"/>
      <c r="S189" s="251"/>
      <c r="T189" s="245"/>
    </row>
    <row r="190" spans="1:20" ht="20.25" customHeight="1">
      <c r="A190" s="220" t="s">
        <v>456</v>
      </c>
      <c r="B190" s="211">
        <v>48715.58</v>
      </c>
      <c r="C190" s="212">
        <v>5097.67</v>
      </c>
      <c r="D190" s="212">
        <v>8179.99</v>
      </c>
      <c r="E190" s="212">
        <v>0</v>
      </c>
      <c r="F190" s="213">
        <v>59057.51</v>
      </c>
      <c r="G190" s="212">
        <v>50877.52</v>
      </c>
      <c r="H190" s="213">
        <v>94495.42</v>
      </c>
      <c r="I190" s="213">
        <v>0</v>
      </c>
      <c r="J190" s="214">
        <v>94495.42</v>
      </c>
      <c r="K190" s="213">
        <v>94581.99</v>
      </c>
      <c r="L190" s="212">
        <v>203</v>
      </c>
      <c r="M190" s="213">
        <v>418.18</v>
      </c>
      <c r="N190" s="212">
        <v>63.67</v>
      </c>
      <c r="O190" s="212">
        <v>2344</v>
      </c>
      <c r="P190" s="215">
        <v>672.33</v>
      </c>
      <c r="Q190" s="212">
        <v>90880.81</v>
      </c>
      <c r="R190" s="119"/>
      <c r="S190" s="251"/>
      <c r="T190" s="245"/>
    </row>
    <row r="191" spans="1:20" ht="20.25" customHeight="1">
      <c r="A191" s="220" t="s">
        <v>457</v>
      </c>
      <c r="B191" s="211">
        <v>47580.08</v>
      </c>
      <c r="C191" s="212">
        <v>4820.96</v>
      </c>
      <c r="D191" s="212">
        <v>19846.259999999998</v>
      </c>
      <c r="E191" s="212">
        <v>0</v>
      </c>
      <c r="F191" s="213">
        <v>49753.91</v>
      </c>
      <c r="G191" s="212">
        <v>29907.65</v>
      </c>
      <c r="H191" s="213">
        <v>72666.77</v>
      </c>
      <c r="I191" s="213">
        <v>0</v>
      </c>
      <c r="J191" s="214">
        <v>72666.77</v>
      </c>
      <c r="K191" s="213">
        <v>72427.95</v>
      </c>
      <c r="L191" s="212">
        <v>205</v>
      </c>
      <c r="M191" s="213">
        <v>455.55</v>
      </c>
      <c r="N191" s="212">
        <v>127.59</v>
      </c>
      <c r="O191" s="212">
        <v>9781</v>
      </c>
      <c r="P191" s="215">
        <v>725.41</v>
      </c>
      <c r="Q191" s="212">
        <v>61133.4</v>
      </c>
      <c r="R191" s="119"/>
      <c r="S191" s="251"/>
      <c r="T191" s="245"/>
    </row>
    <row r="192" spans="1:20" ht="20.25" customHeight="1">
      <c r="A192" s="220" t="s">
        <v>458</v>
      </c>
      <c r="B192" s="211">
        <v>42197.760000000002</v>
      </c>
      <c r="C192" s="212">
        <v>4575.32</v>
      </c>
      <c r="D192" s="212">
        <v>18606.12</v>
      </c>
      <c r="E192" s="212">
        <v>0</v>
      </c>
      <c r="F192" s="213">
        <v>45850.71</v>
      </c>
      <c r="G192" s="212">
        <v>27244.59</v>
      </c>
      <c r="H192" s="213">
        <v>64867.040000000001</v>
      </c>
      <c r="I192" s="213">
        <v>0</v>
      </c>
      <c r="J192" s="214">
        <v>64867.040000000001</v>
      </c>
      <c r="K192" s="213">
        <v>65052.63</v>
      </c>
      <c r="L192" s="212">
        <v>147</v>
      </c>
      <c r="M192" s="213">
        <v>421.37</v>
      </c>
      <c r="N192" s="212">
        <v>109.91</v>
      </c>
      <c r="O192" s="212">
        <v>6292</v>
      </c>
      <c r="P192" s="215">
        <v>685.09</v>
      </c>
      <c r="Q192" s="212">
        <v>57397.26</v>
      </c>
      <c r="R192" s="119"/>
      <c r="S192" s="251"/>
      <c r="T192" s="245"/>
    </row>
    <row r="193" spans="1:20" ht="20.25" customHeight="1">
      <c r="A193" s="220" t="s">
        <v>459</v>
      </c>
      <c r="B193" s="211">
        <v>37619.78</v>
      </c>
      <c r="C193" s="212">
        <v>4175.57</v>
      </c>
      <c r="D193" s="212">
        <v>15213.3</v>
      </c>
      <c r="E193" s="212">
        <v>0</v>
      </c>
      <c r="F193" s="213">
        <v>37091.870000000003</v>
      </c>
      <c r="G193" s="212">
        <v>21878.57</v>
      </c>
      <c r="H193" s="213">
        <v>55322.78</v>
      </c>
      <c r="I193" s="213">
        <v>0</v>
      </c>
      <c r="J193" s="214">
        <v>55322.78</v>
      </c>
      <c r="K193" s="213">
        <v>55520.06</v>
      </c>
      <c r="L193" s="212">
        <v>70</v>
      </c>
      <c r="M193" s="213">
        <v>345.79</v>
      </c>
      <c r="N193" s="212">
        <v>90.61</v>
      </c>
      <c r="O193" s="212">
        <v>5301</v>
      </c>
      <c r="P193" s="215">
        <v>596.39</v>
      </c>
      <c r="Q193" s="212">
        <v>49116.27</v>
      </c>
      <c r="R193" s="119"/>
      <c r="S193" s="251"/>
      <c r="T193" s="245"/>
    </row>
    <row r="194" spans="1:20" ht="20.25" customHeight="1">
      <c r="A194" s="220" t="s">
        <v>460</v>
      </c>
      <c r="B194" s="211">
        <v>36030.910000000003</v>
      </c>
      <c r="C194" s="212">
        <v>4145.79</v>
      </c>
      <c r="D194" s="212">
        <v>16993.89</v>
      </c>
      <c r="E194" s="212">
        <v>0</v>
      </c>
      <c r="F194" s="213">
        <v>41506.99</v>
      </c>
      <c r="G194" s="212">
        <v>24513.1</v>
      </c>
      <c r="H194" s="213">
        <v>56398.22</v>
      </c>
      <c r="I194" s="213">
        <v>0</v>
      </c>
      <c r="J194" s="214">
        <v>56398.22</v>
      </c>
      <c r="K194" s="213">
        <v>56466.7</v>
      </c>
      <c r="L194" s="212">
        <v>60</v>
      </c>
      <c r="M194" s="213">
        <v>319.95</v>
      </c>
      <c r="N194" s="212">
        <v>101.44</v>
      </c>
      <c r="O194" s="212">
        <v>6871</v>
      </c>
      <c r="P194" s="215">
        <v>498.56</v>
      </c>
      <c r="Q194" s="212">
        <v>48615.75</v>
      </c>
      <c r="R194" s="119"/>
      <c r="S194" s="251"/>
      <c r="T194" s="245"/>
    </row>
    <row r="195" spans="1:20" ht="20.25" customHeight="1">
      <c r="A195" s="220" t="s">
        <v>461</v>
      </c>
      <c r="B195" s="211">
        <v>30019.13</v>
      </c>
      <c r="C195" s="212">
        <v>3609.05</v>
      </c>
      <c r="D195" s="212">
        <v>21011.19</v>
      </c>
      <c r="E195" s="212">
        <v>0</v>
      </c>
      <c r="F195" s="213">
        <v>44750.94</v>
      </c>
      <c r="G195" s="212">
        <v>23739.75</v>
      </c>
      <c r="H195" s="213">
        <v>50149.83</v>
      </c>
      <c r="I195" s="213">
        <v>0</v>
      </c>
      <c r="J195" s="214">
        <v>50149.83</v>
      </c>
      <c r="K195" s="213">
        <v>50123.839999999997</v>
      </c>
      <c r="L195" s="212">
        <v>79</v>
      </c>
      <c r="M195" s="213">
        <v>305.91000000000003</v>
      </c>
      <c r="N195" s="212">
        <v>50.37</v>
      </c>
      <c r="O195" s="212">
        <v>968</v>
      </c>
      <c r="P195" s="215">
        <v>545.63</v>
      </c>
      <c r="Q195" s="212">
        <v>48174.92</v>
      </c>
      <c r="R195" s="119"/>
      <c r="S195" s="251"/>
      <c r="T195" s="245"/>
    </row>
    <row r="196" spans="1:20" ht="20.25" customHeight="1">
      <c r="A196" s="220" t="s">
        <v>462</v>
      </c>
      <c r="B196" s="211">
        <v>35140.269999999997</v>
      </c>
      <c r="C196" s="212">
        <v>3909.02</v>
      </c>
      <c r="D196" s="212">
        <v>13876.19</v>
      </c>
      <c r="E196" s="212">
        <v>0</v>
      </c>
      <c r="F196" s="213">
        <v>38527.300000000003</v>
      </c>
      <c r="G196" s="212">
        <v>24651.1</v>
      </c>
      <c r="H196" s="213">
        <v>55882.35</v>
      </c>
      <c r="I196" s="213">
        <v>0</v>
      </c>
      <c r="J196" s="214">
        <v>55882.35</v>
      </c>
      <c r="K196" s="213">
        <v>55883.09</v>
      </c>
      <c r="L196" s="212">
        <v>109</v>
      </c>
      <c r="M196" s="213">
        <v>272.86</v>
      </c>
      <c r="N196" s="212">
        <v>26.99</v>
      </c>
      <c r="O196" s="212">
        <v>3270</v>
      </c>
      <c r="P196" s="215">
        <v>483.01</v>
      </c>
      <c r="Q196" s="212">
        <v>51721.22</v>
      </c>
      <c r="R196" s="119"/>
      <c r="S196" s="251"/>
      <c r="T196" s="245"/>
    </row>
    <row r="197" spans="1:20" ht="20.25" customHeight="1">
      <c r="A197" s="220" t="s">
        <v>463</v>
      </c>
      <c r="B197" s="211">
        <v>44258.879999999997</v>
      </c>
      <c r="C197" s="212">
        <v>4550.74</v>
      </c>
      <c r="D197" s="212">
        <v>22379.25</v>
      </c>
      <c r="E197" s="212">
        <v>0</v>
      </c>
      <c r="F197" s="213">
        <v>47610.87</v>
      </c>
      <c r="G197" s="212">
        <v>25231.63</v>
      </c>
      <c r="H197" s="213">
        <v>64939.76</v>
      </c>
      <c r="I197" s="213">
        <v>0</v>
      </c>
      <c r="J197" s="214">
        <v>64939.76</v>
      </c>
      <c r="K197" s="213">
        <v>64723.99</v>
      </c>
      <c r="L197" s="212">
        <v>94</v>
      </c>
      <c r="M197" s="213">
        <v>297.93</v>
      </c>
      <c r="N197" s="212">
        <v>25.25</v>
      </c>
      <c r="O197" s="212">
        <v>875</v>
      </c>
      <c r="P197" s="215">
        <v>662.75</v>
      </c>
      <c r="Q197" s="212">
        <v>62769.06</v>
      </c>
      <c r="R197" s="119"/>
      <c r="S197" s="251"/>
      <c r="T197" s="245"/>
    </row>
    <row r="198" spans="1:20" ht="20.25" customHeight="1">
      <c r="A198" s="220" t="s">
        <v>464</v>
      </c>
      <c r="B198" s="211">
        <v>46551.06</v>
      </c>
      <c r="C198" s="212">
        <v>4608.71</v>
      </c>
      <c r="D198" s="212">
        <v>18740.23</v>
      </c>
      <c r="E198" s="212">
        <v>0</v>
      </c>
      <c r="F198" s="213">
        <v>51103.93</v>
      </c>
      <c r="G198" s="212">
        <v>32363.7</v>
      </c>
      <c r="H198" s="213">
        <v>74306.05</v>
      </c>
      <c r="I198" s="213">
        <v>0</v>
      </c>
      <c r="J198" s="214">
        <v>74306.05</v>
      </c>
      <c r="K198" s="213">
        <v>74346.149999999994</v>
      </c>
      <c r="L198" s="212">
        <v>174</v>
      </c>
      <c r="M198" s="213">
        <v>201.02</v>
      </c>
      <c r="N198" s="212">
        <v>5.22</v>
      </c>
      <c r="O198" s="212">
        <v>-50</v>
      </c>
      <c r="P198" s="215">
        <v>545.78</v>
      </c>
      <c r="Q198" s="212">
        <v>73470.14</v>
      </c>
      <c r="R198" s="119"/>
      <c r="S198" s="251"/>
      <c r="T198" s="245"/>
    </row>
    <row r="199" spans="1:20" ht="20.25" customHeight="1">
      <c r="A199" s="220" t="s">
        <v>465</v>
      </c>
      <c r="B199" s="211">
        <v>45225.58</v>
      </c>
      <c r="C199" s="212">
        <v>4694.21</v>
      </c>
      <c r="D199" s="212">
        <v>12152.5</v>
      </c>
      <c r="E199" s="212">
        <v>0</v>
      </c>
      <c r="F199" s="213">
        <v>60661.760000000002</v>
      </c>
      <c r="G199" s="212">
        <v>48509.26</v>
      </c>
      <c r="H199" s="213">
        <v>89040.639999999999</v>
      </c>
      <c r="I199" s="213">
        <v>0</v>
      </c>
      <c r="J199" s="214">
        <v>89040.639999999999</v>
      </c>
      <c r="K199" s="213">
        <v>89182.19</v>
      </c>
      <c r="L199" s="212">
        <v>199</v>
      </c>
      <c r="M199" s="213">
        <v>265.08</v>
      </c>
      <c r="N199" s="212">
        <v>5.05</v>
      </c>
      <c r="O199" s="212">
        <v>-3880</v>
      </c>
      <c r="P199" s="215">
        <v>659.95</v>
      </c>
      <c r="Q199" s="212">
        <v>91933.11</v>
      </c>
      <c r="R199" s="119"/>
      <c r="S199" s="251"/>
      <c r="T199" s="245"/>
    </row>
    <row r="200" spans="1:20" ht="20.25" customHeight="1">
      <c r="A200" s="220" t="s">
        <v>466</v>
      </c>
      <c r="B200" s="211">
        <v>43054.52</v>
      </c>
      <c r="C200" s="212">
        <v>4269.07</v>
      </c>
      <c r="D200" s="212">
        <v>10954.93</v>
      </c>
      <c r="E200" s="212">
        <v>0</v>
      </c>
      <c r="F200" s="212">
        <v>61646.55</v>
      </c>
      <c r="G200" s="212">
        <v>50691.61</v>
      </c>
      <c r="H200" s="212">
        <v>89477.06</v>
      </c>
      <c r="I200" s="212">
        <v>0</v>
      </c>
      <c r="J200" s="214">
        <v>89477.06</v>
      </c>
      <c r="K200" s="212">
        <v>89489.78</v>
      </c>
      <c r="L200" s="212">
        <v>193</v>
      </c>
      <c r="M200" s="212">
        <v>197.42</v>
      </c>
      <c r="N200" s="212">
        <v>16.72</v>
      </c>
      <c r="O200" s="212">
        <v>-7412.72</v>
      </c>
      <c r="P200" s="212">
        <v>584</v>
      </c>
      <c r="Q200" s="212">
        <v>95911.360000000001</v>
      </c>
      <c r="R200" s="119"/>
      <c r="S200" s="251"/>
      <c r="T200" s="245"/>
    </row>
    <row r="201" spans="1:20" ht="20.25" customHeight="1">
      <c r="A201" s="220" t="s">
        <v>467</v>
      </c>
      <c r="B201" s="211">
        <v>40605.31</v>
      </c>
      <c r="C201" s="212">
        <v>4079.57</v>
      </c>
      <c r="D201" s="212">
        <v>12080.39</v>
      </c>
      <c r="E201" s="212">
        <v>0</v>
      </c>
      <c r="F201" s="212">
        <v>58430.54</v>
      </c>
      <c r="G201" s="212">
        <v>46350.15</v>
      </c>
      <c r="H201" s="212">
        <v>82875.89</v>
      </c>
      <c r="I201" s="212">
        <v>0</v>
      </c>
      <c r="J201" s="214">
        <v>82875.89</v>
      </c>
      <c r="K201" s="212">
        <v>83051.09</v>
      </c>
      <c r="L201" s="212">
        <v>234</v>
      </c>
      <c r="M201" s="212">
        <v>188.02</v>
      </c>
      <c r="N201" s="212">
        <v>23.96</v>
      </c>
      <c r="O201" s="212">
        <v>-12947.96</v>
      </c>
      <c r="P201" s="212">
        <v>565</v>
      </c>
      <c r="Q201" s="212">
        <v>94988.07</v>
      </c>
      <c r="R201" s="119"/>
      <c r="S201" s="251"/>
      <c r="T201" s="245"/>
    </row>
    <row r="202" spans="1:20" ht="20.25" customHeight="1">
      <c r="A202" s="220" t="s">
        <v>468</v>
      </c>
      <c r="B202" s="211">
        <v>44771.38</v>
      </c>
      <c r="C202" s="212">
        <v>4621.55</v>
      </c>
      <c r="D202" s="212">
        <v>13179.85</v>
      </c>
      <c r="E202" s="212">
        <v>0</v>
      </c>
      <c r="F202" s="212">
        <v>53507.39</v>
      </c>
      <c r="G202" s="212">
        <v>40327.54</v>
      </c>
      <c r="H202" s="212">
        <v>80477.36</v>
      </c>
      <c r="I202" s="212">
        <v>0</v>
      </c>
      <c r="J202" s="214">
        <v>80477.36</v>
      </c>
      <c r="K202" s="212">
        <v>80469.2</v>
      </c>
      <c r="L202" s="212">
        <v>118</v>
      </c>
      <c r="M202" s="212">
        <v>194.23</v>
      </c>
      <c r="N202" s="212">
        <v>78.38</v>
      </c>
      <c r="O202" s="212">
        <v>6737.62</v>
      </c>
      <c r="P202" s="212">
        <v>533</v>
      </c>
      <c r="Q202" s="212">
        <v>72807.97</v>
      </c>
      <c r="R202" s="119"/>
      <c r="S202" s="251"/>
      <c r="T202" s="245"/>
    </row>
    <row r="203" spans="1:20" ht="20.25" customHeight="1">
      <c r="A203" s="220" t="s">
        <v>469</v>
      </c>
      <c r="B203" s="211">
        <v>38471.519999999997</v>
      </c>
      <c r="C203" s="212">
        <v>4323.1400000000003</v>
      </c>
      <c r="D203" s="212">
        <v>14128.25</v>
      </c>
      <c r="E203" s="212">
        <v>0</v>
      </c>
      <c r="F203" s="212">
        <v>48008.59</v>
      </c>
      <c r="G203" s="212">
        <v>33880.33</v>
      </c>
      <c r="H203" s="212">
        <v>68028.72</v>
      </c>
      <c r="I203" s="212">
        <v>0</v>
      </c>
      <c r="J203" s="214">
        <v>68028.72</v>
      </c>
      <c r="K203" s="212">
        <v>68163.08</v>
      </c>
      <c r="L203" s="212">
        <v>116</v>
      </c>
      <c r="M203" s="212">
        <v>291.93</v>
      </c>
      <c r="N203" s="212">
        <v>42.86</v>
      </c>
      <c r="O203" s="212">
        <v>-2831.86</v>
      </c>
      <c r="P203" s="212">
        <v>484</v>
      </c>
      <c r="Q203" s="212">
        <v>70060.149999999994</v>
      </c>
      <c r="R203" s="119"/>
      <c r="S203" s="251"/>
      <c r="T203" s="245"/>
    </row>
    <row r="204" spans="1:20" ht="20.25" customHeight="1">
      <c r="A204" s="220" t="s">
        <v>470</v>
      </c>
      <c r="B204" s="211">
        <v>37241.760000000002</v>
      </c>
      <c r="C204" s="212">
        <v>4240</v>
      </c>
      <c r="D204" s="212">
        <v>13355.28</v>
      </c>
      <c r="E204" s="212">
        <v>0</v>
      </c>
      <c r="F204" s="212">
        <v>43200.04</v>
      </c>
      <c r="G204" s="212">
        <v>29844.75</v>
      </c>
      <c r="H204" s="212">
        <v>62846.51</v>
      </c>
      <c r="I204" s="212">
        <v>0</v>
      </c>
      <c r="J204" s="214">
        <v>62846.51</v>
      </c>
      <c r="K204" s="212">
        <v>62823.87</v>
      </c>
      <c r="L204" s="212">
        <v>130</v>
      </c>
      <c r="M204" s="212">
        <v>236.31</v>
      </c>
      <c r="N204" s="212">
        <v>67.900000000000006</v>
      </c>
      <c r="O204" s="212">
        <v>4599.1000000000004</v>
      </c>
      <c r="P204" s="212">
        <v>471</v>
      </c>
      <c r="Q204" s="212">
        <v>57319.56</v>
      </c>
      <c r="R204" s="119"/>
      <c r="S204" s="251"/>
      <c r="T204" s="245"/>
    </row>
    <row r="205" spans="1:20" ht="20.25" customHeight="1">
      <c r="A205" s="220" t="s">
        <v>471</v>
      </c>
      <c r="B205" s="211">
        <v>35042.949999999997</v>
      </c>
      <c r="C205" s="212">
        <v>4088.29</v>
      </c>
      <c r="D205" s="212">
        <v>11469.48</v>
      </c>
      <c r="E205" s="212">
        <v>0</v>
      </c>
      <c r="F205" s="212">
        <v>34341.72</v>
      </c>
      <c r="G205" s="212">
        <v>22872.240000000002</v>
      </c>
      <c r="H205" s="212">
        <v>53826.9</v>
      </c>
      <c r="I205" s="212">
        <v>0</v>
      </c>
      <c r="J205" s="214">
        <v>53826.9</v>
      </c>
      <c r="K205" s="212">
        <v>53803</v>
      </c>
      <c r="L205" s="212">
        <v>69</v>
      </c>
      <c r="M205" s="212">
        <v>182.24</v>
      </c>
      <c r="N205" s="212">
        <v>107.97</v>
      </c>
      <c r="O205" s="212">
        <v>7558.03</v>
      </c>
      <c r="P205" s="212">
        <v>476</v>
      </c>
      <c r="Q205" s="212">
        <v>45409.760000000002</v>
      </c>
      <c r="R205" s="119"/>
      <c r="S205" s="251"/>
      <c r="T205" s="245"/>
    </row>
    <row r="206" spans="1:20" ht="20.25" customHeight="1">
      <c r="A206" s="220" t="s">
        <v>472</v>
      </c>
      <c r="B206" s="211">
        <v>32440.32</v>
      </c>
      <c r="C206" s="212">
        <v>4051.52</v>
      </c>
      <c r="D206" s="212">
        <v>17612.689999999999</v>
      </c>
      <c r="E206" s="212">
        <v>0</v>
      </c>
      <c r="F206" s="212">
        <v>37321.199999999997</v>
      </c>
      <c r="G206" s="212">
        <v>19708.509999999998</v>
      </c>
      <c r="H206" s="212">
        <v>48097.3</v>
      </c>
      <c r="I206" s="212">
        <v>0</v>
      </c>
      <c r="J206" s="214">
        <v>48097.3</v>
      </c>
      <c r="K206" s="212">
        <v>47894.98</v>
      </c>
      <c r="L206" s="212">
        <v>82</v>
      </c>
      <c r="M206" s="212">
        <v>122.22</v>
      </c>
      <c r="N206" s="212">
        <v>92.81</v>
      </c>
      <c r="O206" s="212">
        <v>5988.19</v>
      </c>
      <c r="P206" s="212">
        <v>542</v>
      </c>
      <c r="Q206" s="212">
        <v>41067.769999999997</v>
      </c>
      <c r="R206" s="119"/>
      <c r="S206" s="251"/>
      <c r="T206" s="245"/>
    </row>
    <row r="207" spans="1:20" ht="20.25" customHeight="1">
      <c r="A207" s="220" t="s">
        <v>473</v>
      </c>
      <c r="B207" s="211">
        <v>31322.75</v>
      </c>
      <c r="C207" s="212">
        <v>3730.12</v>
      </c>
      <c r="D207" s="212">
        <v>19622.87</v>
      </c>
      <c r="E207" s="212">
        <v>0</v>
      </c>
      <c r="F207" s="212">
        <v>35336.870000000003</v>
      </c>
      <c r="G207" s="212">
        <v>15714</v>
      </c>
      <c r="H207" s="212">
        <v>43306.63</v>
      </c>
      <c r="I207" s="212">
        <v>0</v>
      </c>
      <c r="J207" s="214">
        <v>43306.63</v>
      </c>
      <c r="K207" s="212">
        <v>43283.02</v>
      </c>
      <c r="L207" s="212">
        <v>92</v>
      </c>
      <c r="M207" s="212">
        <v>282.5</v>
      </c>
      <c r="N207" s="212">
        <v>57.88</v>
      </c>
      <c r="O207" s="212">
        <v>4753.12</v>
      </c>
      <c r="P207" s="212">
        <v>554</v>
      </c>
      <c r="Q207" s="212">
        <v>37543.53</v>
      </c>
      <c r="R207" s="119"/>
      <c r="S207" s="251"/>
      <c r="T207" s="245"/>
    </row>
    <row r="208" spans="1:20" ht="20.25" customHeight="1">
      <c r="A208" s="220" t="s">
        <v>474</v>
      </c>
      <c r="B208" s="211">
        <v>25670.81</v>
      </c>
      <c r="C208" s="212">
        <v>3235.15</v>
      </c>
      <c r="D208" s="212">
        <v>8271.14</v>
      </c>
      <c r="E208" s="212">
        <v>0</v>
      </c>
      <c r="F208" s="212">
        <v>26017.78</v>
      </c>
      <c r="G208" s="212">
        <v>17746.64</v>
      </c>
      <c r="H208" s="212">
        <v>40182.300000000003</v>
      </c>
      <c r="I208" s="212">
        <v>0</v>
      </c>
      <c r="J208" s="214">
        <v>40182.300000000003</v>
      </c>
      <c r="K208" s="212">
        <v>40224.660000000003</v>
      </c>
      <c r="L208" s="212">
        <v>25</v>
      </c>
      <c r="M208" s="212">
        <v>115.83</v>
      </c>
      <c r="N208" s="212">
        <v>48.69</v>
      </c>
      <c r="O208" s="212">
        <v>-2513.69</v>
      </c>
      <c r="P208" s="212">
        <v>471</v>
      </c>
      <c r="Q208" s="212">
        <v>42077.83</v>
      </c>
      <c r="R208" s="119"/>
      <c r="S208" s="251"/>
      <c r="T208" s="245"/>
    </row>
    <row r="209" spans="1:20" ht="20.25" customHeight="1">
      <c r="A209" s="220" t="s">
        <v>475</v>
      </c>
      <c r="B209" s="211">
        <v>34885.99</v>
      </c>
      <c r="C209" s="212">
        <v>3785.38</v>
      </c>
      <c r="D209" s="212">
        <v>8283.89</v>
      </c>
      <c r="E209" s="212">
        <v>0</v>
      </c>
      <c r="F209" s="212">
        <v>46159.02</v>
      </c>
      <c r="G209" s="212">
        <v>37875.129999999997</v>
      </c>
      <c r="H209" s="212">
        <v>68975.740000000005</v>
      </c>
      <c r="I209" s="212">
        <v>0</v>
      </c>
      <c r="J209" s="214">
        <v>68975.740000000005</v>
      </c>
      <c r="K209" s="212">
        <v>69315.48</v>
      </c>
      <c r="L209" s="212">
        <v>127</v>
      </c>
      <c r="M209" s="212">
        <v>72.83</v>
      </c>
      <c r="N209" s="212">
        <v>12.95</v>
      </c>
      <c r="O209" s="212">
        <v>2395.0500000000002</v>
      </c>
      <c r="P209" s="212">
        <v>475</v>
      </c>
      <c r="Q209" s="212">
        <v>66232.649999999994</v>
      </c>
      <c r="R209" s="119"/>
      <c r="S209" s="251"/>
      <c r="T209" s="245"/>
    </row>
    <row r="210" spans="1:20" ht="20.25" customHeight="1">
      <c r="A210" s="220" t="s">
        <v>476</v>
      </c>
      <c r="B210" s="211">
        <v>35857.58</v>
      </c>
      <c r="C210" s="212">
        <v>3867.4</v>
      </c>
      <c r="D210" s="212">
        <v>7111.7</v>
      </c>
      <c r="E210" s="212">
        <v>0</v>
      </c>
      <c r="F210" s="212">
        <v>55815.38</v>
      </c>
      <c r="G210" s="212">
        <v>48703.68</v>
      </c>
      <c r="H210" s="212">
        <v>80693.87</v>
      </c>
      <c r="I210" s="212">
        <v>0</v>
      </c>
      <c r="J210" s="214">
        <v>80693.87</v>
      </c>
      <c r="K210" s="212">
        <v>80610.259999999995</v>
      </c>
      <c r="L210" s="212">
        <v>206</v>
      </c>
      <c r="M210" s="212">
        <v>136.86000000000001</v>
      </c>
      <c r="N210" s="212">
        <v>11.37</v>
      </c>
      <c r="O210" s="212">
        <v>-1923.37</v>
      </c>
      <c r="P210" s="212">
        <v>483</v>
      </c>
      <c r="Q210" s="212">
        <v>81696.399999999994</v>
      </c>
      <c r="R210" s="119"/>
      <c r="S210" s="251"/>
      <c r="T210" s="245"/>
    </row>
    <row r="211" spans="1:20" ht="20.25" customHeight="1">
      <c r="A211" s="220" t="s">
        <v>477</v>
      </c>
      <c r="B211" s="211">
        <v>35576.519999999997</v>
      </c>
      <c r="C211" s="212">
        <v>4169.3900000000003</v>
      </c>
      <c r="D211" s="212">
        <v>7952.49</v>
      </c>
      <c r="E211" s="212">
        <v>0</v>
      </c>
      <c r="F211" s="212">
        <v>66883.81</v>
      </c>
      <c r="G211" s="212">
        <v>58931.32</v>
      </c>
      <c r="H211" s="212">
        <v>90338.46</v>
      </c>
      <c r="I211" s="212">
        <v>0</v>
      </c>
      <c r="J211" s="214">
        <v>90338.46</v>
      </c>
      <c r="K211" s="212">
        <v>90331.22</v>
      </c>
      <c r="L211" s="212">
        <v>290</v>
      </c>
      <c r="M211" s="212">
        <v>197.8</v>
      </c>
      <c r="N211" s="212">
        <v>33.28</v>
      </c>
      <c r="O211" s="212">
        <v>-4727.28</v>
      </c>
      <c r="P211" s="212">
        <v>461</v>
      </c>
      <c r="Q211" s="212">
        <v>94076.42</v>
      </c>
      <c r="R211" s="119"/>
      <c r="S211" s="251"/>
      <c r="T211" s="245"/>
    </row>
    <row r="212" spans="1:20" ht="20.25" customHeight="1">
      <c r="A212" s="220" t="s">
        <v>478</v>
      </c>
      <c r="B212" s="211">
        <v>38565.72</v>
      </c>
      <c r="C212" s="212">
        <v>4330.1000000000004</v>
      </c>
      <c r="D212" s="212">
        <v>8156.47</v>
      </c>
      <c r="E212" s="212">
        <v>0</v>
      </c>
      <c r="F212" s="212">
        <v>61577.53</v>
      </c>
      <c r="G212" s="212">
        <v>53421.06</v>
      </c>
      <c r="H212" s="212">
        <v>87656.68</v>
      </c>
      <c r="I212" s="212">
        <v>0</v>
      </c>
      <c r="J212" s="214">
        <v>87656.68</v>
      </c>
      <c r="K212" s="212">
        <v>87506.25</v>
      </c>
      <c r="L212" s="212">
        <v>290</v>
      </c>
      <c r="M212" s="212">
        <v>105.62</v>
      </c>
      <c r="N212" s="212">
        <v>15.08</v>
      </c>
      <c r="O212" s="212">
        <v>-14380.08</v>
      </c>
      <c r="P212" s="212">
        <v>514</v>
      </c>
      <c r="Q212" s="212">
        <v>100961.63</v>
      </c>
      <c r="R212" s="119"/>
      <c r="S212" s="251"/>
      <c r="T212" s="245"/>
    </row>
    <row r="213" spans="1:20" ht="20.25" customHeight="1">
      <c r="A213" s="220" t="s">
        <v>479</v>
      </c>
      <c r="B213" s="211">
        <v>34303.42</v>
      </c>
      <c r="C213" s="212">
        <v>3902.84</v>
      </c>
      <c r="D213" s="212">
        <v>6632.5</v>
      </c>
      <c r="E213" s="212">
        <v>0</v>
      </c>
      <c r="F213" s="212">
        <v>54735.67</v>
      </c>
      <c r="G213" s="212">
        <v>48103.17</v>
      </c>
      <c r="H213" s="212">
        <v>78503.75</v>
      </c>
      <c r="I213" s="212">
        <v>0</v>
      </c>
      <c r="J213" s="214">
        <v>78503.75</v>
      </c>
      <c r="K213" s="212">
        <v>78499.12</v>
      </c>
      <c r="L213" s="212">
        <v>305</v>
      </c>
      <c r="M213" s="212">
        <v>70.599999999999994</v>
      </c>
      <c r="N213" s="212">
        <v>13.37</v>
      </c>
      <c r="O213" s="212">
        <v>-17685.37</v>
      </c>
      <c r="P213" s="212">
        <v>426</v>
      </c>
      <c r="Q213" s="212">
        <v>95369.52</v>
      </c>
      <c r="R213" s="119"/>
      <c r="S213" s="251"/>
      <c r="T213" s="245"/>
    </row>
    <row r="214" spans="1:20" ht="20.25" customHeight="1">
      <c r="A214" s="220" t="s">
        <v>480</v>
      </c>
      <c r="B214" s="211">
        <v>36900.800000000003</v>
      </c>
      <c r="C214" s="212">
        <v>4427.8500000000004</v>
      </c>
      <c r="D214" s="212">
        <v>6903.02</v>
      </c>
      <c r="E214" s="212">
        <v>0</v>
      </c>
      <c r="F214" s="212">
        <v>69393.279999999999</v>
      </c>
      <c r="G214" s="212">
        <v>62490.26</v>
      </c>
      <c r="H214" s="212">
        <v>94963.21</v>
      </c>
      <c r="I214" s="212">
        <v>0</v>
      </c>
      <c r="J214" s="214">
        <v>94963.21</v>
      </c>
      <c r="K214" s="212">
        <v>94986.25</v>
      </c>
      <c r="L214" s="212">
        <v>312</v>
      </c>
      <c r="M214" s="212">
        <v>63.57</v>
      </c>
      <c r="N214" s="212">
        <v>8.64</v>
      </c>
      <c r="O214" s="212">
        <v>-8351.64</v>
      </c>
      <c r="P214" s="212">
        <v>423</v>
      </c>
      <c r="Q214" s="212">
        <v>102530.67</v>
      </c>
      <c r="R214" s="119"/>
      <c r="S214" s="251"/>
      <c r="T214" s="245"/>
    </row>
    <row r="215" spans="1:20" ht="20.25" customHeight="1">
      <c r="A215" s="220" t="s">
        <v>481</v>
      </c>
      <c r="B215" s="211">
        <v>36449.29</v>
      </c>
      <c r="C215" s="212">
        <v>4117.71</v>
      </c>
      <c r="D215" s="212">
        <v>9121.9599999999991</v>
      </c>
      <c r="E215" s="212">
        <v>0</v>
      </c>
      <c r="F215" s="212">
        <v>54175.73</v>
      </c>
      <c r="G215" s="212">
        <v>45053.77</v>
      </c>
      <c r="H215" s="212">
        <v>77385.36</v>
      </c>
      <c r="I215" s="212">
        <v>0</v>
      </c>
      <c r="J215" s="214">
        <v>77385.36</v>
      </c>
      <c r="K215" s="212">
        <v>77346.320000000007</v>
      </c>
      <c r="L215" s="212">
        <v>172</v>
      </c>
      <c r="M215" s="212">
        <v>188.54</v>
      </c>
      <c r="N215" s="212">
        <v>0.01</v>
      </c>
      <c r="O215" s="212">
        <v>5238.99</v>
      </c>
      <c r="P215" s="212">
        <v>586</v>
      </c>
      <c r="Q215" s="212">
        <v>71160.78</v>
      </c>
      <c r="R215" s="119"/>
      <c r="S215" s="251"/>
      <c r="T215" s="245"/>
    </row>
    <row r="216" spans="1:20" ht="20.25" customHeight="1">
      <c r="A216" s="220" t="s">
        <v>482</v>
      </c>
      <c r="B216" s="211">
        <v>37935.730000000003</v>
      </c>
      <c r="C216" s="212">
        <v>4271.95</v>
      </c>
      <c r="D216" s="212">
        <v>12214.66</v>
      </c>
      <c r="E216" s="212">
        <v>0</v>
      </c>
      <c r="F216" s="212">
        <v>40503</v>
      </c>
      <c r="G216" s="212">
        <v>28288.35</v>
      </c>
      <c r="H216" s="212">
        <v>61952.13</v>
      </c>
      <c r="I216" s="212">
        <v>0</v>
      </c>
      <c r="J216" s="214">
        <v>61952.13</v>
      </c>
      <c r="K216" s="212">
        <v>62323.58</v>
      </c>
      <c r="L216" s="212">
        <v>95</v>
      </c>
      <c r="M216" s="212">
        <v>235</v>
      </c>
      <c r="N216" s="212">
        <v>118.79</v>
      </c>
      <c r="O216" s="212">
        <v>6837.21</v>
      </c>
      <c r="P216" s="212">
        <v>540</v>
      </c>
      <c r="Q216" s="212">
        <v>54497.58</v>
      </c>
      <c r="R216" s="119"/>
      <c r="S216" s="251"/>
      <c r="T216" s="245"/>
    </row>
    <row r="217" spans="1:20" ht="20.25" customHeight="1">
      <c r="A217" s="220" t="s">
        <v>483</v>
      </c>
      <c r="B217" s="211">
        <v>34515.46</v>
      </c>
      <c r="C217" s="212">
        <v>3934.39</v>
      </c>
      <c r="D217" s="212">
        <v>16086.23</v>
      </c>
      <c r="E217" s="212">
        <v>0</v>
      </c>
      <c r="F217" s="212">
        <v>40818.980000000003</v>
      </c>
      <c r="G217" s="212">
        <v>24732.75</v>
      </c>
      <c r="H217" s="212">
        <v>55313.83</v>
      </c>
      <c r="I217" s="212">
        <v>0</v>
      </c>
      <c r="J217" s="214">
        <v>55313.83</v>
      </c>
      <c r="K217" s="212">
        <v>55291.33</v>
      </c>
      <c r="L217" s="212">
        <v>74</v>
      </c>
      <c r="M217" s="212">
        <v>229.6</v>
      </c>
      <c r="N217" s="212">
        <v>117.16</v>
      </c>
      <c r="O217" s="212">
        <v>12883.84</v>
      </c>
      <c r="P217" s="212">
        <v>519</v>
      </c>
      <c r="Q217" s="212">
        <v>41467.72</v>
      </c>
      <c r="R217" s="119"/>
      <c r="S217" s="251"/>
      <c r="T217" s="245"/>
    </row>
    <row r="218" spans="1:20" ht="20.25" customHeight="1">
      <c r="A218" s="220" t="s">
        <v>484</v>
      </c>
      <c r="B218" s="211">
        <v>30549.34</v>
      </c>
      <c r="C218" s="212">
        <v>3502.47</v>
      </c>
      <c r="D218" s="212">
        <v>12741.32</v>
      </c>
      <c r="E218" s="212">
        <v>0</v>
      </c>
      <c r="F218" s="212">
        <v>29112.06</v>
      </c>
      <c r="G218" s="212">
        <v>16370.73</v>
      </c>
      <c r="H218" s="212">
        <v>43417.61</v>
      </c>
      <c r="I218" s="212">
        <v>0</v>
      </c>
      <c r="J218" s="214">
        <v>43417.61</v>
      </c>
      <c r="K218" s="212">
        <v>43340.41</v>
      </c>
      <c r="L218" s="212">
        <v>68</v>
      </c>
      <c r="M218" s="212">
        <v>119.03</v>
      </c>
      <c r="N218" s="212">
        <v>126.3</v>
      </c>
      <c r="O218" s="212">
        <v>6978.7</v>
      </c>
      <c r="P218" s="212">
        <v>543</v>
      </c>
      <c r="Q218" s="212">
        <v>35505.379999999997</v>
      </c>
      <c r="R218" s="119"/>
      <c r="S218" s="251"/>
      <c r="T218" s="245"/>
    </row>
    <row r="219" spans="1:20" ht="20.25" customHeight="1">
      <c r="A219" s="220" t="s">
        <v>485</v>
      </c>
      <c r="B219" s="211">
        <v>27007.48</v>
      </c>
      <c r="C219" s="212">
        <v>3187.67</v>
      </c>
      <c r="D219" s="212">
        <v>8506.52</v>
      </c>
      <c r="E219" s="212">
        <v>0</v>
      </c>
      <c r="F219" s="212">
        <v>24758.38</v>
      </c>
      <c r="G219" s="212">
        <v>16251.86</v>
      </c>
      <c r="H219" s="212">
        <v>40071.67</v>
      </c>
      <c r="I219" s="212">
        <v>0</v>
      </c>
      <c r="J219" s="214">
        <v>40071.67</v>
      </c>
      <c r="K219" s="212">
        <v>40048.04</v>
      </c>
      <c r="L219" s="212">
        <v>61</v>
      </c>
      <c r="M219" s="212">
        <v>96.2</v>
      </c>
      <c r="N219" s="212">
        <v>121.92</v>
      </c>
      <c r="O219" s="212">
        <v>6545.08</v>
      </c>
      <c r="P219" s="212">
        <v>331</v>
      </c>
      <c r="Q219" s="212">
        <v>32892.839999999997</v>
      </c>
      <c r="R219" s="119"/>
      <c r="S219" s="251"/>
      <c r="T219" s="245"/>
    </row>
    <row r="220" spans="1:20" ht="20.25" customHeight="1">
      <c r="A220" s="220" t="s">
        <v>486</v>
      </c>
      <c r="B220" s="211">
        <v>29332.5</v>
      </c>
      <c r="C220" s="212">
        <v>3215.28</v>
      </c>
      <c r="D220" s="212">
        <v>8858.4599999999991</v>
      </c>
      <c r="E220" s="212">
        <v>0</v>
      </c>
      <c r="F220" s="212">
        <v>26233.9</v>
      </c>
      <c r="G220" s="212">
        <v>17375.439999999999</v>
      </c>
      <c r="H220" s="212">
        <v>43492.67</v>
      </c>
      <c r="I220" s="212">
        <v>0</v>
      </c>
      <c r="J220" s="214">
        <v>43492.67</v>
      </c>
      <c r="K220" s="212">
        <v>43485.84</v>
      </c>
      <c r="L220" s="212">
        <v>80</v>
      </c>
      <c r="M220" s="212">
        <v>71.87</v>
      </c>
      <c r="N220" s="212">
        <v>36.409999999999997</v>
      </c>
      <c r="O220" s="212">
        <v>1081.5899999999999</v>
      </c>
      <c r="P220" s="212">
        <v>441</v>
      </c>
      <c r="Q220" s="212">
        <v>41774.97</v>
      </c>
      <c r="R220" s="119"/>
      <c r="S220" s="251"/>
      <c r="T220" s="245"/>
    </row>
    <row r="221" spans="1:20" ht="20.25" customHeight="1">
      <c r="A221" s="220" t="s">
        <v>487</v>
      </c>
      <c r="B221" s="211">
        <v>33219.370000000003</v>
      </c>
      <c r="C221" s="212">
        <v>3659.36</v>
      </c>
      <c r="D221" s="212">
        <v>7945.85</v>
      </c>
      <c r="E221" s="212">
        <v>0</v>
      </c>
      <c r="F221" s="212">
        <v>36237.699999999997</v>
      </c>
      <c r="G221" s="212">
        <v>28291.85</v>
      </c>
      <c r="H221" s="212">
        <v>57851.85</v>
      </c>
      <c r="I221" s="212">
        <v>0</v>
      </c>
      <c r="J221" s="214">
        <v>57851.85</v>
      </c>
      <c r="K221" s="212">
        <v>57868.3</v>
      </c>
      <c r="L221" s="212">
        <v>104</v>
      </c>
      <c r="M221" s="212">
        <v>108.83</v>
      </c>
      <c r="N221" s="212">
        <v>55.08</v>
      </c>
      <c r="O221" s="212">
        <v>4373.92</v>
      </c>
      <c r="P221" s="212">
        <v>428</v>
      </c>
      <c r="Q221" s="212">
        <v>52798.47</v>
      </c>
      <c r="R221" s="119"/>
      <c r="S221" s="251"/>
      <c r="T221" s="245"/>
    </row>
    <row r="222" spans="1:20" ht="20.25" customHeight="1">
      <c r="A222" s="220" t="s">
        <v>488</v>
      </c>
      <c r="B222" s="211">
        <v>34595.300000000003</v>
      </c>
      <c r="C222" s="212">
        <v>3593.01</v>
      </c>
      <c r="D222" s="212">
        <v>6694.47</v>
      </c>
      <c r="E222" s="212">
        <v>0</v>
      </c>
      <c r="F222" s="212">
        <v>56547.11</v>
      </c>
      <c r="G222" s="212">
        <v>49852.639999999999</v>
      </c>
      <c r="H222" s="212">
        <v>80854.929999999993</v>
      </c>
      <c r="I222" s="212">
        <v>0</v>
      </c>
      <c r="J222" s="214">
        <v>80854.929999999993</v>
      </c>
      <c r="K222" s="212">
        <v>81214.02</v>
      </c>
      <c r="L222" s="212">
        <v>185</v>
      </c>
      <c r="M222" s="212">
        <v>168.29</v>
      </c>
      <c r="N222" s="212">
        <v>17.72</v>
      </c>
      <c r="O222" s="212">
        <v>-1280.72</v>
      </c>
      <c r="P222" s="212">
        <v>501</v>
      </c>
      <c r="Q222" s="212">
        <v>81622.73</v>
      </c>
      <c r="R222" s="119"/>
      <c r="S222" s="251"/>
      <c r="T222" s="245"/>
    </row>
    <row r="223" spans="1:20" ht="20.25" customHeight="1">
      <c r="A223" s="220" t="s">
        <v>489</v>
      </c>
      <c r="B223" s="211">
        <v>37085.699999999997</v>
      </c>
      <c r="C223" s="212">
        <v>3857.32</v>
      </c>
      <c r="D223" s="212">
        <v>5802.46</v>
      </c>
      <c r="E223" s="212">
        <v>0</v>
      </c>
      <c r="F223" s="212">
        <v>54129.71</v>
      </c>
      <c r="G223" s="212">
        <v>48327.25</v>
      </c>
      <c r="H223" s="212">
        <v>81555.62</v>
      </c>
      <c r="I223" s="212">
        <v>0</v>
      </c>
      <c r="J223" s="214">
        <v>81555.62</v>
      </c>
      <c r="K223" s="212">
        <v>81568.98</v>
      </c>
      <c r="L223" s="212">
        <v>271</v>
      </c>
      <c r="M223" s="212">
        <v>59.39</v>
      </c>
      <c r="N223" s="212">
        <v>13.39</v>
      </c>
      <c r="O223" s="212">
        <v>-3506.39</v>
      </c>
      <c r="P223" s="212">
        <v>445</v>
      </c>
      <c r="Q223" s="212">
        <v>84286.59</v>
      </c>
      <c r="R223" s="119"/>
      <c r="S223" s="251"/>
      <c r="T223" s="245"/>
    </row>
    <row r="224" spans="1:20" ht="20.25" customHeight="1">
      <c r="A224" s="220" t="s">
        <v>490</v>
      </c>
      <c r="B224" s="211">
        <v>38846.97</v>
      </c>
      <c r="C224" s="212">
        <v>3900.5</v>
      </c>
      <c r="D224" s="212">
        <v>6742.4</v>
      </c>
      <c r="E224" s="212">
        <v>0</v>
      </c>
      <c r="F224" s="212">
        <v>53153.81</v>
      </c>
      <c r="G224" s="212">
        <v>46411.41</v>
      </c>
      <c r="H224" s="212">
        <v>81357.88</v>
      </c>
      <c r="I224" s="212">
        <v>6</v>
      </c>
      <c r="J224" s="214">
        <v>81363.88</v>
      </c>
      <c r="K224" s="212">
        <v>81355.27</v>
      </c>
      <c r="L224" s="212">
        <v>239</v>
      </c>
      <c r="M224" s="212">
        <v>52.69</v>
      </c>
      <c r="N224" s="212">
        <v>16.28</v>
      </c>
      <c r="O224" s="212">
        <v>-8249.2800000000007</v>
      </c>
      <c r="P224" s="212">
        <v>483</v>
      </c>
      <c r="Q224" s="212">
        <v>88813.57</v>
      </c>
      <c r="R224" s="119"/>
      <c r="S224" s="251"/>
      <c r="T224" s="245"/>
    </row>
    <row r="225" spans="1:20" ht="20.25" customHeight="1">
      <c r="A225" s="220" t="s">
        <v>491</v>
      </c>
      <c r="B225" s="211">
        <v>35467.17</v>
      </c>
      <c r="C225" s="212">
        <v>3693.31</v>
      </c>
      <c r="D225" s="212">
        <v>6203.42</v>
      </c>
      <c r="E225" s="212">
        <v>0</v>
      </c>
      <c r="F225" s="212">
        <v>46445.17</v>
      </c>
      <c r="G225" s="212">
        <v>40241.75</v>
      </c>
      <c r="H225" s="212">
        <v>72015.61</v>
      </c>
      <c r="I225" s="212">
        <v>5.15</v>
      </c>
      <c r="J225" s="214">
        <v>72020.759999999995</v>
      </c>
      <c r="K225" s="212">
        <v>72041.63</v>
      </c>
      <c r="L225" s="212">
        <v>222</v>
      </c>
      <c r="M225" s="212">
        <v>56.3</v>
      </c>
      <c r="N225" s="212">
        <v>13.45</v>
      </c>
      <c r="O225" s="212">
        <v>-7825.45</v>
      </c>
      <c r="P225" s="212">
        <v>444</v>
      </c>
      <c r="Q225" s="212">
        <v>79131.33</v>
      </c>
      <c r="R225" s="119"/>
      <c r="S225" s="251"/>
      <c r="T225" s="245"/>
    </row>
    <row r="226" spans="1:20" ht="20.25" customHeight="1">
      <c r="A226" s="220" t="s">
        <v>492</v>
      </c>
      <c r="B226" s="211">
        <v>38033.730000000003</v>
      </c>
      <c r="C226" s="212">
        <v>4258.05</v>
      </c>
      <c r="D226" s="212">
        <v>9915.7800000000007</v>
      </c>
      <c r="E226" s="212">
        <v>0</v>
      </c>
      <c r="F226" s="212">
        <v>46998.62</v>
      </c>
      <c r="G226" s="212">
        <v>37082.83</v>
      </c>
      <c r="H226" s="212">
        <v>70858.52</v>
      </c>
      <c r="I226" s="212">
        <v>6.72</v>
      </c>
      <c r="J226" s="214">
        <v>70865.240000000005</v>
      </c>
      <c r="K226" s="212">
        <v>71089.52</v>
      </c>
      <c r="L226" s="212">
        <v>143</v>
      </c>
      <c r="M226" s="212">
        <v>81.819999999999993</v>
      </c>
      <c r="N226" s="212">
        <v>54.05</v>
      </c>
      <c r="O226" s="212">
        <v>-1001.05</v>
      </c>
      <c r="P226" s="212">
        <v>455</v>
      </c>
      <c r="Q226" s="212">
        <v>71356.7</v>
      </c>
      <c r="R226" s="119"/>
      <c r="S226" s="251"/>
      <c r="T226" s="245"/>
    </row>
    <row r="227" spans="1:20" ht="20.25" customHeight="1">
      <c r="A227" s="220" t="s">
        <v>493</v>
      </c>
      <c r="B227" s="211">
        <v>36839.519999999997</v>
      </c>
      <c r="C227" s="212">
        <v>4040.94</v>
      </c>
      <c r="D227" s="212">
        <v>11940.67</v>
      </c>
      <c r="E227" s="212">
        <v>0</v>
      </c>
      <c r="F227" s="212">
        <v>37170.33</v>
      </c>
      <c r="G227" s="212">
        <v>25229.66</v>
      </c>
      <c r="H227" s="212">
        <v>58028.24</v>
      </c>
      <c r="I227" s="212">
        <v>7.03</v>
      </c>
      <c r="J227" s="214">
        <v>58035.28</v>
      </c>
      <c r="K227" s="212">
        <v>58011.28</v>
      </c>
      <c r="L227" s="212">
        <v>83</v>
      </c>
      <c r="M227" s="212">
        <v>186.9</v>
      </c>
      <c r="N227" s="212">
        <v>92.78</v>
      </c>
      <c r="O227" s="212">
        <v>4826.22</v>
      </c>
      <c r="P227" s="212">
        <v>396</v>
      </c>
      <c r="Q227" s="212">
        <v>52426.38</v>
      </c>
      <c r="R227" s="119"/>
      <c r="S227" s="251"/>
      <c r="T227" s="245"/>
    </row>
    <row r="228" spans="1:20" ht="20.25" customHeight="1">
      <c r="A228" s="220" t="s">
        <v>494</v>
      </c>
      <c r="B228" s="211">
        <v>36987.58</v>
      </c>
      <c r="C228" s="212">
        <v>4129.04</v>
      </c>
      <c r="D228" s="212">
        <v>15961.17</v>
      </c>
      <c r="E228" s="212">
        <v>0</v>
      </c>
      <c r="F228" s="212">
        <v>36026.19</v>
      </c>
      <c r="G228" s="212">
        <v>20065.02</v>
      </c>
      <c r="H228" s="212">
        <v>52923.57</v>
      </c>
      <c r="I228" s="212">
        <v>7.65</v>
      </c>
      <c r="J228" s="214">
        <v>52931.21</v>
      </c>
      <c r="K228" s="212">
        <v>53096.89</v>
      </c>
      <c r="L228" s="212">
        <v>84</v>
      </c>
      <c r="M228" s="212">
        <v>247.15</v>
      </c>
      <c r="N228" s="212">
        <v>109.59</v>
      </c>
      <c r="O228" s="212">
        <v>4431.41</v>
      </c>
      <c r="P228" s="212">
        <v>452</v>
      </c>
      <c r="Q228" s="212">
        <v>47772.74</v>
      </c>
      <c r="R228" s="119"/>
      <c r="S228" s="251"/>
      <c r="T228" s="245"/>
    </row>
    <row r="229" spans="1:20" ht="20.25" customHeight="1">
      <c r="A229" s="220" t="s">
        <v>495</v>
      </c>
      <c r="B229" s="211">
        <v>31516.17</v>
      </c>
      <c r="C229" s="212">
        <v>3590.43</v>
      </c>
      <c r="D229" s="212">
        <v>13161.59</v>
      </c>
      <c r="E229" s="212">
        <v>0</v>
      </c>
      <c r="F229" s="212">
        <v>35624.449999999997</v>
      </c>
      <c r="G229" s="212">
        <v>22462.87</v>
      </c>
      <c r="H229" s="212">
        <v>50388.61</v>
      </c>
      <c r="I229" s="212">
        <v>6.72</v>
      </c>
      <c r="J229" s="214">
        <v>50395.32</v>
      </c>
      <c r="K229" s="212">
        <v>50462.86</v>
      </c>
      <c r="L229" s="212">
        <v>56</v>
      </c>
      <c r="M229" s="212">
        <v>215.8</v>
      </c>
      <c r="N229" s="212">
        <v>122.23</v>
      </c>
      <c r="O229" s="212">
        <v>8489.77</v>
      </c>
      <c r="P229" s="212">
        <v>439</v>
      </c>
      <c r="Q229" s="212">
        <v>41140.06</v>
      </c>
      <c r="R229" s="119"/>
      <c r="S229" s="251"/>
      <c r="T229" s="245"/>
    </row>
    <row r="230" spans="1:20" ht="20.25" customHeight="1">
      <c r="A230" s="220" t="s">
        <v>496</v>
      </c>
      <c r="B230" s="211">
        <v>32208.12</v>
      </c>
      <c r="C230" s="212">
        <v>3504.6</v>
      </c>
      <c r="D230" s="212">
        <v>14697.57</v>
      </c>
      <c r="E230" s="213">
        <v>0</v>
      </c>
      <c r="F230" s="212">
        <v>32596.080000000002</v>
      </c>
      <c r="G230" s="212">
        <v>17898.52</v>
      </c>
      <c r="H230" s="212">
        <v>46602.03</v>
      </c>
      <c r="I230" s="212">
        <v>7.9</v>
      </c>
      <c r="J230" s="214">
        <v>46609.94</v>
      </c>
      <c r="K230" s="212">
        <v>46617.74</v>
      </c>
      <c r="L230" s="212">
        <v>67</v>
      </c>
      <c r="M230" s="212">
        <v>234.71</v>
      </c>
      <c r="N230" s="212">
        <v>102.53</v>
      </c>
      <c r="O230" s="212">
        <v>4420.47</v>
      </c>
      <c r="P230" s="212">
        <v>529</v>
      </c>
      <c r="Q230" s="212">
        <v>41264.03</v>
      </c>
      <c r="R230" s="119"/>
      <c r="S230" s="251"/>
      <c r="T230" s="245"/>
    </row>
    <row r="231" spans="1:20" ht="20.25" customHeight="1">
      <c r="A231" s="220" t="s">
        <v>497</v>
      </c>
      <c r="B231" s="211">
        <v>30082.47</v>
      </c>
      <c r="C231" s="212">
        <v>3218.96</v>
      </c>
      <c r="D231" s="212">
        <v>11824.63</v>
      </c>
      <c r="E231" s="213">
        <v>0</v>
      </c>
      <c r="F231" s="212">
        <v>29144.26</v>
      </c>
      <c r="G231" s="212">
        <v>17319.62</v>
      </c>
      <c r="H231" s="212">
        <v>44183.13</v>
      </c>
      <c r="I231" s="212">
        <v>9.17</v>
      </c>
      <c r="J231" s="214">
        <v>44192.29</v>
      </c>
      <c r="K231" s="212">
        <v>44217.75</v>
      </c>
      <c r="L231" s="212">
        <v>55</v>
      </c>
      <c r="M231" s="212">
        <v>222.25</v>
      </c>
      <c r="N231" s="212">
        <v>55.57</v>
      </c>
      <c r="O231" s="212">
        <v>1824.43</v>
      </c>
      <c r="P231" s="212">
        <v>446</v>
      </c>
      <c r="Q231" s="212">
        <v>41614.5</v>
      </c>
      <c r="R231" s="119"/>
      <c r="S231" s="251"/>
      <c r="T231" s="245"/>
    </row>
    <row r="232" spans="1:20" ht="20.25" customHeight="1">
      <c r="A232" s="220" t="s">
        <v>498</v>
      </c>
      <c r="B232" s="211">
        <v>28894.27</v>
      </c>
      <c r="C232" s="212">
        <v>3318.28</v>
      </c>
      <c r="D232" s="212">
        <v>13579.69</v>
      </c>
      <c r="E232" s="213">
        <v>0</v>
      </c>
      <c r="F232" s="212">
        <v>30329.01</v>
      </c>
      <c r="G232" s="212">
        <v>16749.32</v>
      </c>
      <c r="H232" s="212">
        <v>42325.3</v>
      </c>
      <c r="I232" s="212">
        <v>9.5299999999999994</v>
      </c>
      <c r="J232" s="214">
        <v>42334.83</v>
      </c>
      <c r="K232" s="212">
        <v>42348.9</v>
      </c>
      <c r="L232" s="212">
        <v>62</v>
      </c>
      <c r="M232" s="212">
        <v>136.41</v>
      </c>
      <c r="N232" s="212">
        <v>21.25</v>
      </c>
      <c r="O232" s="212">
        <v>632.75</v>
      </c>
      <c r="P232" s="212">
        <v>429</v>
      </c>
      <c r="Q232" s="212">
        <v>41067.49</v>
      </c>
      <c r="R232" s="119"/>
      <c r="S232" s="251"/>
      <c r="T232" s="245"/>
    </row>
    <row r="233" spans="1:20" ht="20.25" customHeight="1">
      <c r="A233" s="220" t="s">
        <v>499</v>
      </c>
      <c r="B233" s="211">
        <v>34228.379999999997</v>
      </c>
      <c r="C233" s="212">
        <v>3628.7</v>
      </c>
      <c r="D233" s="212">
        <v>11462.91</v>
      </c>
      <c r="E233" s="213">
        <v>0</v>
      </c>
      <c r="F233" s="212">
        <v>38526.699999999997</v>
      </c>
      <c r="G233" s="212">
        <v>27063.79</v>
      </c>
      <c r="H233" s="212">
        <v>57663.47</v>
      </c>
      <c r="I233" s="212">
        <v>16.75</v>
      </c>
      <c r="J233" s="214">
        <v>57680.22</v>
      </c>
      <c r="K233" s="212">
        <v>57852.27</v>
      </c>
      <c r="L233" s="212">
        <v>98</v>
      </c>
      <c r="M233" s="212">
        <v>65.92</v>
      </c>
      <c r="N233" s="212">
        <v>21.25</v>
      </c>
      <c r="O233" s="212">
        <v>1720.75</v>
      </c>
      <c r="P233" s="212">
        <v>474</v>
      </c>
      <c r="Q233" s="212">
        <v>55472.35</v>
      </c>
      <c r="R233" s="119"/>
      <c r="S233" s="251"/>
      <c r="T233" s="245"/>
    </row>
    <row r="234" spans="1:20" ht="20.25" customHeight="1">
      <c r="A234" s="220" t="s">
        <v>500</v>
      </c>
      <c r="B234" s="211">
        <v>35959.53</v>
      </c>
      <c r="C234" s="212">
        <v>3918.76</v>
      </c>
      <c r="D234" s="212">
        <v>6175.74</v>
      </c>
      <c r="E234" s="213">
        <v>0</v>
      </c>
      <c r="F234" s="212">
        <v>46129.71</v>
      </c>
      <c r="G234" s="212">
        <v>39953.97</v>
      </c>
      <c r="H234" s="212">
        <v>71994.740000000005</v>
      </c>
      <c r="I234" s="212">
        <v>23.27</v>
      </c>
      <c r="J234" s="214">
        <v>72018.009999999995</v>
      </c>
      <c r="K234" s="212">
        <v>71869.100000000006</v>
      </c>
      <c r="L234" s="212">
        <v>120</v>
      </c>
      <c r="M234" s="212">
        <v>164.4</v>
      </c>
      <c r="N234" s="212">
        <v>21.25</v>
      </c>
      <c r="O234" s="212">
        <v>-1820.35</v>
      </c>
      <c r="P234" s="212">
        <v>381.58</v>
      </c>
      <c r="Q234" s="212">
        <v>73002.22</v>
      </c>
      <c r="R234" s="119"/>
      <c r="S234" s="251"/>
      <c r="T234" s="245"/>
    </row>
    <row r="235" spans="1:20" ht="20.25" customHeight="1">
      <c r="A235" s="220" t="s">
        <v>501</v>
      </c>
      <c r="B235" s="211">
        <v>36451.050000000003</v>
      </c>
      <c r="C235" s="212">
        <v>4111</v>
      </c>
      <c r="D235" s="212">
        <v>6241.75</v>
      </c>
      <c r="E235" s="213">
        <v>0</v>
      </c>
      <c r="F235" s="212">
        <v>56792.56</v>
      </c>
      <c r="G235" s="212">
        <v>50550.81</v>
      </c>
      <c r="H235" s="212">
        <v>82812.02</v>
      </c>
      <c r="I235" s="212">
        <v>30.15</v>
      </c>
      <c r="J235" s="214">
        <v>82842.17</v>
      </c>
      <c r="K235" s="212">
        <v>83173.55</v>
      </c>
      <c r="L235" s="212">
        <v>271</v>
      </c>
      <c r="M235" s="212">
        <v>166.84</v>
      </c>
      <c r="N235" s="212">
        <v>21.25</v>
      </c>
      <c r="O235" s="212">
        <v>-5718.25</v>
      </c>
      <c r="P235" s="212">
        <v>373.17</v>
      </c>
      <c r="Q235" s="212">
        <v>88059.54</v>
      </c>
      <c r="R235" s="119"/>
      <c r="S235" s="251"/>
      <c r="T235" s="245"/>
    </row>
    <row r="236" spans="1:20" ht="20.25" customHeight="1">
      <c r="A236" s="220" t="s">
        <v>502</v>
      </c>
      <c r="B236" s="211">
        <v>38751.129999999997</v>
      </c>
      <c r="C236" s="212">
        <v>4104.83</v>
      </c>
      <c r="D236" s="212">
        <v>8475.2800000000007</v>
      </c>
      <c r="E236" s="213">
        <v>0</v>
      </c>
      <c r="F236" s="212">
        <v>54666.19</v>
      </c>
      <c r="G236" s="212">
        <v>46190.91</v>
      </c>
      <c r="H236" s="212">
        <v>80837.210000000006</v>
      </c>
      <c r="I236" s="212">
        <v>36.39</v>
      </c>
      <c r="J236" s="214">
        <v>80873.600000000006</v>
      </c>
      <c r="K236" s="212">
        <v>80869.67</v>
      </c>
      <c r="L236" s="212">
        <v>239</v>
      </c>
      <c r="M236" s="212">
        <v>176.27</v>
      </c>
      <c r="N236" s="212">
        <v>7.7</v>
      </c>
      <c r="O236" s="212">
        <v>-14753.7</v>
      </c>
      <c r="P236" s="212">
        <v>336</v>
      </c>
      <c r="Q236" s="212">
        <v>94864.41</v>
      </c>
      <c r="R236" s="119"/>
      <c r="S236" s="251"/>
      <c r="T236" s="245"/>
    </row>
    <row r="237" spans="1:20" ht="20.25" customHeight="1">
      <c r="A237" s="220" t="s">
        <v>503</v>
      </c>
      <c r="B237" s="211">
        <v>34235.57</v>
      </c>
      <c r="C237" s="212">
        <v>4031.25</v>
      </c>
      <c r="D237" s="212">
        <v>7238.18</v>
      </c>
      <c r="E237" s="213">
        <v>0</v>
      </c>
      <c r="F237" s="212">
        <v>51624.639999999999</v>
      </c>
      <c r="G237" s="212">
        <v>44386.45</v>
      </c>
      <c r="H237" s="212">
        <v>74590.78</v>
      </c>
      <c r="I237" s="212">
        <v>44.75</v>
      </c>
      <c r="J237" s="214">
        <v>74635.53</v>
      </c>
      <c r="K237" s="212">
        <v>74361.679999999993</v>
      </c>
      <c r="L237" s="212">
        <v>286</v>
      </c>
      <c r="M237" s="212">
        <v>137.05000000000001</v>
      </c>
      <c r="N237" s="212">
        <v>14.99</v>
      </c>
      <c r="O237" s="212">
        <v>-14281.99</v>
      </c>
      <c r="P237" s="212">
        <v>301</v>
      </c>
      <c r="Q237" s="212">
        <v>87904.63</v>
      </c>
      <c r="R237" s="119"/>
      <c r="S237" s="251"/>
      <c r="T237" s="245"/>
    </row>
    <row r="238" spans="1:20" ht="20.25" customHeight="1">
      <c r="A238" s="220" t="s">
        <v>504</v>
      </c>
      <c r="B238" s="211">
        <v>39585.089999999997</v>
      </c>
      <c r="C238" s="212">
        <v>4431.08</v>
      </c>
      <c r="D238" s="212">
        <v>11804.4</v>
      </c>
      <c r="E238" s="213">
        <v>0</v>
      </c>
      <c r="F238" s="212">
        <v>52631</v>
      </c>
      <c r="G238" s="212">
        <v>40826.61</v>
      </c>
      <c r="H238" s="212">
        <v>75980.62</v>
      </c>
      <c r="I238" s="212">
        <v>63.54</v>
      </c>
      <c r="J238" s="214">
        <v>76044.160000000003</v>
      </c>
      <c r="K238" s="212">
        <v>76397.399999999994</v>
      </c>
      <c r="L238" s="212">
        <v>159</v>
      </c>
      <c r="M238" s="212">
        <v>213.05</v>
      </c>
      <c r="N238" s="212">
        <v>17.239999999999998</v>
      </c>
      <c r="O238" s="212">
        <v>-5504.24</v>
      </c>
      <c r="P238" s="212">
        <v>355</v>
      </c>
      <c r="Q238" s="212">
        <v>81157.350000000006</v>
      </c>
      <c r="R238" s="119"/>
      <c r="S238" s="251"/>
      <c r="T238" s="245"/>
    </row>
    <row r="239" spans="1:20" ht="20.25" customHeight="1">
      <c r="A239" s="220" t="s">
        <v>505</v>
      </c>
      <c r="B239" s="211">
        <v>39396.730000000003</v>
      </c>
      <c r="C239" s="212">
        <v>4777.12</v>
      </c>
      <c r="D239" s="212">
        <v>12467.83</v>
      </c>
      <c r="E239" s="213">
        <v>0</v>
      </c>
      <c r="F239" s="212">
        <v>32820.93</v>
      </c>
      <c r="G239" s="212">
        <v>20353.099999999999</v>
      </c>
      <c r="H239" s="212">
        <v>54972.71</v>
      </c>
      <c r="I239" s="212">
        <v>65.849999999999994</v>
      </c>
      <c r="J239" s="214">
        <v>55038.559999999998</v>
      </c>
      <c r="K239" s="212">
        <v>54484.53</v>
      </c>
      <c r="L239" s="212">
        <v>156</v>
      </c>
      <c r="M239" s="212">
        <v>151.56</v>
      </c>
      <c r="N239" s="212">
        <v>18.34</v>
      </c>
      <c r="O239" s="212">
        <v>-2590.34</v>
      </c>
      <c r="P239" s="212">
        <v>300</v>
      </c>
      <c r="Q239" s="212">
        <v>56448.959999999999</v>
      </c>
      <c r="R239" s="119"/>
      <c r="S239" s="251"/>
      <c r="T239" s="245"/>
    </row>
    <row r="240" spans="1:20" ht="20.25" customHeight="1">
      <c r="A240" s="220" t="s">
        <v>506</v>
      </c>
      <c r="B240" s="211">
        <v>42881.78</v>
      </c>
      <c r="C240" s="212">
        <v>4720.82</v>
      </c>
      <c r="D240" s="212">
        <v>17345.59</v>
      </c>
      <c r="E240" s="213">
        <v>0</v>
      </c>
      <c r="F240" s="212">
        <v>34297.96</v>
      </c>
      <c r="G240" s="212">
        <v>16952.37</v>
      </c>
      <c r="H240" s="212">
        <v>55113.33</v>
      </c>
      <c r="I240" s="212">
        <v>77.069999999999993</v>
      </c>
      <c r="J240" s="214">
        <v>55190.400000000001</v>
      </c>
      <c r="K240" s="212">
        <v>54930.12</v>
      </c>
      <c r="L240" s="212">
        <v>140</v>
      </c>
      <c r="M240" s="212">
        <v>243.35</v>
      </c>
      <c r="N240" s="212">
        <v>53.98</v>
      </c>
      <c r="O240" s="212">
        <v>4455.0200000000004</v>
      </c>
      <c r="P240" s="212">
        <v>285</v>
      </c>
      <c r="Q240" s="212">
        <v>49752.77</v>
      </c>
      <c r="R240" s="119"/>
      <c r="S240" s="251"/>
      <c r="T240" s="245"/>
    </row>
    <row r="241" spans="1:20" ht="20.25" customHeight="1">
      <c r="A241" s="220" t="s">
        <v>507</v>
      </c>
      <c r="B241" s="211">
        <v>36260.28</v>
      </c>
      <c r="C241" s="212">
        <v>4186.93</v>
      </c>
      <c r="D241" s="212">
        <v>9542.43</v>
      </c>
      <c r="E241" s="213">
        <v>0</v>
      </c>
      <c r="F241" s="212">
        <v>28086.98</v>
      </c>
      <c r="G241" s="212">
        <v>18544.54</v>
      </c>
      <c r="H241" s="212">
        <v>50617.9</v>
      </c>
      <c r="I241" s="212">
        <v>87.89</v>
      </c>
      <c r="J241" s="214">
        <v>50705.79</v>
      </c>
      <c r="K241" s="212">
        <v>50744.35</v>
      </c>
      <c r="L241" s="212">
        <v>108</v>
      </c>
      <c r="M241" s="212">
        <v>145.69</v>
      </c>
      <c r="N241" s="212">
        <v>120.97</v>
      </c>
      <c r="O241" s="212">
        <v>8984.0300000000007</v>
      </c>
      <c r="P241" s="212">
        <v>280</v>
      </c>
      <c r="Q241" s="212">
        <v>41105.660000000003</v>
      </c>
      <c r="R241" s="119"/>
      <c r="S241" s="251"/>
      <c r="T241" s="245"/>
    </row>
    <row r="242" spans="1:20" ht="20.25" customHeight="1">
      <c r="A242" s="220" t="s">
        <v>508</v>
      </c>
      <c r="B242" s="211">
        <v>33735.050000000003</v>
      </c>
      <c r="C242" s="212">
        <v>3859.29</v>
      </c>
      <c r="D242" s="212">
        <v>16126.13</v>
      </c>
      <c r="E242" s="213">
        <v>0</v>
      </c>
      <c r="F242" s="212">
        <v>32046.04</v>
      </c>
      <c r="G242" s="212">
        <v>15919.9</v>
      </c>
      <c r="H242" s="212">
        <v>45795.67</v>
      </c>
      <c r="I242" s="212">
        <v>92.5</v>
      </c>
      <c r="J242" s="214">
        <v>45888.17</v>
      </c>
      <c r="K242" s="212">
        <v>45699.19</v>
      </c>
      <c r="L242" s="212">
        <v>134</v>
      </c>
      <c r="M242" s="212">
        <v>171.85</v>
      </c>
      <c r="N242" s="212">
        <v>113.63</v>
      </c>
      <c r="O242" s="212">
        <v>6916.37</v>
      </c>
      <c r="P242" s="212">
        <v>439</v>
      </c>
      <c r="Q242" s="212">
        <v>37924.339999999997</v>
      </c>
      <c r="R242" s="119"/>
      <c r="S242" s="251"/>
      <c r="T242" s="245"/>
    </row>
    <row r="243" spans="1:20" ht="20.25" customHeight="1">
      <c r="A243" s="220" t="s">
        <v>509</v>
      </c>
      <c r="B243" s="211">
        <v>33865.279999999999</v>
      </c>
      <c r="C243" s="212">
        <v>3815.2</v>
      </c>
      <c r="D243" s="212">
        <v>19433.52</v>
      </c>
      <c r="E243" s="213">
        <v>0</v>
      </c>
      <c r="F243" s="212">
        <v>37213.9</v>
      </c>
      <c r="G243" s="212">
        <v>17780.38</v>
      </c>
      <c r="H243" s="212">
        <v>47830.46</v>
      </c>
      <c r="I243" s="212">
        <v>96.88</v>
      </c>
      <c r="J243" s="214">
        <v>47927.35</v>
      </c>
      <c r="K243" s="212">
        <v>47858.06</v>
      </c>
      <c r="L243" s="212">
        <v>63</v>
      </c>
      <c r="M243" s="212">
        <v>217.14</v>
      </c>
      <c r="N243" s="212">
        <v>98.23</v>
      </c>
      <c r="O243" s="212">
        <v>8973.77</v>
      </c>
      <c r="P243" s="212">
        <v>686</v>
      </c>
      <c r="Q243" s="212">
        <v>37819.919999999998</v>
      </c>
      <c r="R243" s="119"/>
      <c r="S243" s="251"/>
      <c r="T243" s="245"/>
    </row>
    <row r="244" spans="1:20" ht="20.25" customHeight="1">
      <c r="A244" s="220" t="s">
        <v>510</v>
      </c>
      <c r="B244" s="211">
        <v>31695.65</v>
      </c>
      <c r="C244" s="212">
        <v>3693.48</v>
      </c>
      <c r="D244" s="212">
        <v>16624.47</v>
      </c>
      <c r="E244" s="213">
        <v>0</v>
      </c>
      <c r="F244" s="212">
        <v>35387.75</v>
      </c>
      <c r="G244" s="212">
        <v>18763.28</v>
      </c>
      <c r="H244" s="212">
        <v>46765.45</v>
      </c>
      <c r="I244" s="212">
        <v>92.26</v>
      </c>
      <c r="J244" s="214">
        <v>46857.71</v>
      </c>
      <c r="K244" s="212">
        <v>46758.86</v>
      </c>
      <c r="L244" s="212">
        <v>71</v>
      </c>
      <c r="M244" s="212">
        <v>190.42</v>
      </c>
      <c r="N244" s="212">
        <v>3.31</v>
      </c>
      <c r="O244" s="212">
        <v>-186.31</v>
      </c>
      <c r="P244" s="212">
        <v>500</v>
      </c>
      <c r="Q244" s="212">
        <v>46180.44</v>
      </c>
      <c r="R244" s="119"/>
      <c r="S244" s="251"/>
      <c r="T244" s="245"/>
    </row>
    <row r="245" spans="1:20" ht="20.25" customHeight="1">
      <c r="A245" s="220" t="s">
        <v>511</v>
      </c>
      <c r="B245" s="211">
        <v>37681.339999999997</v>
      </c>
      <c r="C245" s="212">
        <v>3436.65</v>
      </c>
      <c r="D245" s="212">
        <v>15643.99</v>
      </c>
      <c r="E245" s="213">
        <v>0</v>
      </c>
      <c r="F245" s="212">
        <v>45631.07</v>
      </c>
      <c r="G245" s="212">
        <v>29987.08</v>
      </c>
      <c r="H245" s="212">
        <v>64231.77</v>
      </c>
      <c r="I245" s="212">
        <v>104.94</v>
      </c>
      <c r="J245" s="214">
        <v>64336.71</v>
      </c>
      <c r="K245" s="212">
        <v>64214.45</v>
      </c>
      <c r="L245" s="212">
        <v>104</v>
      </c>
      <c r="M245" s="212">
        <v>240.26</v>
      </c>
      <c r="N245" s="212">
        <v>3.31</v>
      </c>
      <c r="O245" s="212">
        <v>4109.6899999999996</v>
      </c>
      <c r="P245" s="212">
        <v>573</v>
      </c>
      <c r="Q245" s="212">
        <v>59184.18</v>
      </c>
      <c r="R245" s="119"/>
      <c r="S245" s="251"/>
      <c r="T245" s="245"/>
    </row>
    <row r="246" spans="1:20" ht="20.25" customHeight="1">
      <c r="A246" s="220" t="s">
        <v>512</v>
      </c>
      <c r="B246" s="211">
        <v>40992.74</v>
      </c>
      <c r="C246" s="212">
        <v>4688.99</v>
      </c>
      <c r="D246" s="212">
        <v>13663.03</v>
      </c>
      <c r="E246" s="213">
        <v>0</v>
      </c>
      <c r="F246" s="212">
        <v>49119.6</v>
      </c>
      <c r="G246" s="212">
        <v>35456.559999999998</v>
      </c>
      <c r="H246" s="212">
        <v>71760.31</v>
      </c>
      <c r="I246" s="212">
        <v>104.08</v>
      </c>
      <c r="J246" s="214">
        <v>71864.399999999994</v>
      </c>
      <c r="K246" s="212">
        <v>71796.63</v>
      </c>
      <c r="L246" s="212">
        <v>155</v>
      </c>
      <c r="M246" s="212">
        <v>221.27</v>
      </c>
      <c r="N246" s="212">
        <v>3.31</v>
      </c>
      <c r="O246" s="212">
        <v>-185.31</v>
      </c>
      <c r="P246" s="212">
        <v>659</v>
      </c>
      <c r="Q246" s="212">
        <v>70943.360000000001</v>
      </c>
      <c r="R246" s="119"/>
      <c r="S246" s="251"/>
      <c r="T246" s="245"/>
    </row>
    <row r="247" spans="1:20" ht="20.25" customHeight="1">
      <c r="A247" s="220" t="s">
        <v>513</v>
      </c>
      <c r="B247" s="211">
        <v>42356.43</v>
      </c>
      <c r="C247" s="212">
        <v>5278.47</v>
      </c>
      <c r="D247" s="212">
        <v>11151.82</v>
      </c>
      <c r="E247" s="213">
        <v>0</v>
      </c>
      <c r="F247" s="212">
        <v>48037.13</v>
      </c>
      <c r="G247" s="212">
        <v>36885.31</v>
      </c>
      <c r="H247" s="212">
        <v>73963.28</v>
      </c>
      <c r="I247" s="212">
        <v>113.46</v>
      </c>
      <c r="J247" s="214">
        <v>74076.740000000005</v>
      </c>
      <c r="K247" s="212">
        <v>73424.05</v>
      </c>
      <c r="L247" s="212">
        <v>142</v>
      </c>
      <c r="M247" s="212">
        <v>144.38999999999999</v>
      </c>
      <c r="N247" s="212">
        <v>3.31</v>
      </c>
      <c r="O247" s="212">
        <v>89.69</v>
      </c>
      <c r="P247" s="212">
        <v>505</v>
      </c>
      <c r="Q247" s="212">
        <v>72539.66</v>
      </c>
      <c r="R247" s="119"/>
      <c r="S247" s="251"/>
      <c r="T247" s="245"/>
    </row>
    <row r="248" spans="1:20" ht="20.25" customHeight="1">
      <c r="A248" s="220" t="s">
        <v>514</v>
      </c>
      <c r="B248" s="211">
        <v>42270.12</v>
      </c>
      <c r="C248" s="212">
        <v>5067.22</v>
      </c>
      <c r="D248" s="212">
        <v>6914.59</v>
      </c>
      <c r="E248" s="213">
        <v>0</v>
      </c>
      <c r="F248" s="212">
        <v>51972.84</v>
      </c>
      <c r="G248" s="212">
        <v>45058.25</v>
      </c>
      <c r="H248" s="212">
        <v>82261.149999999994</v>
      </c>
      <c r="I248" s="212">
        <v>118.04</v>
      </c>
      <c r="J248" s="214">
        <v>82379.19</v>
      </c>
      <c r="K248" s="212">
        <v>82582.8</v>
      </c>
      <c r="L248" s="212">
        <v>220</v>
      </c>
      <c r="M248" s="212">
        <v>151.26</v>
      </c>
      <c r="N248" s="212">
        <v>13.87</v>
      </c>
      <c r="O248" s="212">
        <v>-13970.89</v>
      </c>
      <c r="P248" s="212">
        <v>-189.26</v>
      </c>
      <c r="Q248" s="212">
        <v>96357.82</v>
      </c>
      <c r="R248" s="119"/>
      <c r="S248" s="251"/>
      <c r="T248" s="245"/>
    </row>
    <row r="249" spans="1:20" ht="20.25" customHeight="1">
      <c r="A249" s="220" t="s">
        <v>515</v>
      </c>
      <c r="B249" s="211">
        <v>37127.730000000003</v>
      </c>
      <c r="C249" s="212">
        <v>4454.3</v>
      </c>
      <c r="D249" s="212">
        <v>6237.29</v>
      </c>
      <c r="E249" s="213">
        <v>0</v>
      </c>
      <c r="F249" s="212">
        <v>52095.040000000001</v>
      </c>
      <c r="G249" s="212">
        <v>45857.75</v>
      </c>
      <c r="H249" s="212">
        <v>78531.179999999993</v>
      </c>
      <c r="I249" s="212">
        <v>115.55</v>
      </c>
      <c r="J249" s="214">
        <v>78646.73</v>
      </c>
      <c r="K249" s="212">
        <v>78345.89</v>
      </c>
      <c r="L249" s="212">
        <v>170.92</v>
      </c>
      <c r="M249" s="212">
        <v>198.57</v>
      </c>
      <c r="N249" s="212">
        <v>15.33</v>
      </c>
      <c r="O249" s="212">
        <v>-12053.43</v>
      </c>
      <c r="P249" s="212">
        <v>135.21</v>
      </c>
      <c r="Q249" s="212">
        <v>89879.29</v>
      </c>
      <c r="R249" s="119"/>
      <c r="S249" s="251"/>
      <c r="T249" s="245"/>
    </row>
    <row r="250" spans="1:20" ht="20.25" customHeight="1">
      <c r="A250" s="220" t="s">
        <v>516</v>
      </c>
      <c r="B250" s="211">
        <v>39190.53</v>
      </c>
      <c r="C250" s="212">
        <v>4402.83</v>
      </c>
      <c r="D250" s="212">
        <v>7003.69</v>
      </c>
      <c r="E250" s="213">
        <v>0</v>
      </c>
      <c r="F250" s="212">
        <v>58456.47</v>
      </c>
      <c r="G250" s="212">
        <v>51452.78</v>
      </c>
      <c r="H250" s="212">
        <v>86240.47</v>
      </c>
      <c r="I250" s="212">
        <v>131.79</v>
      </c>
      <c r="J250" s="214">
        <v>86372.27</v>
      </c>
      <c r="K250" s="212">
        <v>86115.65</v>
      </c>
      <c r="L250" s="212">
        <v>217.64</v>
      </c>
      <c r="M250" s="212">
        <v>183.2</v>
      </c>
      <c r="N250" s="212">
        <v>16.260000000000002</v>
      </c>
      <c r="O250" s="212">
        <v>-5321.6</v>
      </c>
      <c r="P250" s="212">
        <v>236.31</v>
      </c>
      <c r="Q250" s="212">
        <v>90783.85</v>
      </c>
      <c r="R250" s="119"/>
      <c r="S250" s="251"/>
      <c r="T250" s="245"/>
    </row>
    <row r="251" spans="1:20" ht="20.25" customHeight="1">
      <c r="A251" s="220" t="s">
        <v>517</v>
      </c>
      <c r="B251" s="211">
        <v>38173.42</v>
      </c>
      <c r="C251" s="212">
        <v>4261.37</v>
      </c>
      <c r="D251" s="212">
        <v>9745.84</v>
      </c>
      <c r="E251" s="213">
        <v>0</v>
      </c>
      <c r="F251" s="212">
        <v>47051</v>
      </c>
      <c r="G251" s="212">
        <v>37305.160000000003</v>
      </c>
      <c r="H251" s="212">
        <v>71217.210000000006</v>
      </c>
      <c r="I251" s="212">
        <v>138.68</v>
      </c>
      <c r="J251" s="214">
        <v>71355.89</v>
      </c>
      <c r="K251" s="212">
        <v>71473.89</v>
      </c>
      <c r="L251" s="212">
        <v>141.47999999999999</v>
      </c>
      <c r="M251" s="212">
        <v>179.66</v>
      </c>
      <c r="N251" s="212">
        <v>26.23</v>
      </c>
      <c r="O251" s="212">
        <v>-3873.04</v>
      </c>
      <c r="P251" s="212">
        <v>158.34</v>
      </c>
      <c r="Q251" s="212">
        <v>74841.210000000006</v>
      </c>
      <c r="R251" s="119"/>
      <c r="S251" s="251"/>
      <c r="T251" s="245"/>
    </row>
    <row r="252" spans="1:20" ht="20.25" customHeight="1">
      <c r="A252" s="220" t="s">
        <v>518</v>
      </c>
      <c r="B252" s="211">
        <v>40961.11</v>
      </c>
      <c r="C252" s="212">
        <v>4339.8900000000003</v>
      </c>
      <c r="D252" s="212">
        <v>15099.22</v>
      </c>
      <c r="E252" s="213">
        <v>0</v>
      </c>
      <c r="F252" s="212">
        <v>36512.949999999997</v>
      </c>
      <c r="G252" s="212">
        <v>21413.73</v>
      </c>
      <c r="H252" s="212">
        <v>58034.94</v>
      </c>
      <c r="I252" s="212">
        <v>154.74</v>
      </c>
      <c r="J252" s="214">
        <v>58189.68</v>
      </c>
      <c r="K252" s="212">
        <v>57948.2</v>
      </c>
      <c r="L252" s="212">
        <v>136</v>
      </c>
      <c r="M252" s="212">
        <v>210.13</v>
      </c>
      <c r="N252" s="212">
        <v>53.49</v>
      </c>
      <c r="O252" s="212">
        <v>3641.46</v>
      </c>
      <c r="P252" s="212">
        <v>205.87</v>
      </c>
      <c r="Q252" s="212">
        <v>53701.25</v>
      </c>
      <c r="R252" s="119"/>
      <c r="S252" s="251"/>
      <c r="T252" s="245"/>
    </row>
    <row r="253" spans="1:20" ht="20.25" customHeight="1">
      <c r="A253" s="220" t="s">
        <v>519</v>
      </c>
      <c r="B253" s="211">
        <v>33464.28</v>
      </c>
      <c r="C253" s="212">
        <v>3712.26</v>
      </c>
      <c r="D253" s="212">
        <v>3146.66</v>
      </c>
      <c r="E253" s="213">
        <v>0</v>
      </c>
      <c r="F253" s="212">
        <v>30235.14</v>
      </c>
      <c r="G253" s="212">
        <v>27088.48</v>
      </c>
      <c r="H253" s="212">
        <v>56840.5</v>
      </c>
      <c r="I253" s="212">
        <v>157.88999999999999</v>
      </c>
      <c r="J253" s="214">
        <v>56998.39</v>
      </c>
      <c r="K253" s="212">
        <v>56762.17</v>
      </c>
      <c r="L253" s="212">
        <v>110.11</v>
      </c>
      <c r="M253" s="212">
        <v>119.81</v>
      </c>
      <c r="N253" s="212">
        <v>2.96</v>
      </c>
      <c r="O253" s="212">
        <v>9947.5400000000009</v>
      </c>
      <c r="P253" s="212">
        <v>241.66</v>
      </c>
      <c r="Q253" s="212">
        <v>46340.09</v>
      </c>
      <c r="R253" s="119"/>
      <c r="S253" s="251"/>
      <c r="T253" s="245"/>
    </row>
    <row r="254" spans="1:20" ht="20.25" customHeight="1">
      <c r="A254" s="220" t="s">
        <v>520</v>
      </c>
      <c r="B254" s="211">
        <v>40043.33</v>
      </c>
      <c r="C254" s="212">
        <v>4372.55</v>
      </c>
      <c r="D254" s="212">
        <v>17822.439999999999</v>
      </c>
      <c r="E254" s="213">
        <v>0</v>
      </c>
      <c r="F254" s="212">
        <v>28371.33</v>
      </c>
      <c r="G254" s="212">
        <v>10548.89</v>
      </c>
      <c r="H254" s="212">
        <v>46219.67</v>
      </c>
      <c r="I254" s="212">
        <v>166.29</v>
      </c>
      <c r="J254" s="214">
        <v>46385.97</v>
      </c>
      <c r="K254" s="212">
        <v>46414.23</v>
      </c>
      <c r="L254" s="212">
        <v>218.91</v>
      </c>
      <c r="M254" s="212">
        <v>156.77000000000001</v>
      </c>
      <c r="N254" s="212">
        <v>7.25</v>
      </c>
      <c r="O254" s="212">
        <v>3856.88</v>
      </c>
      <c r="P254" s="212">
        <v>263.23</v>
      </c>
      <c r="Q254" s="212">
        <v>41911.18</v>
      </c>
      <c r="R254" s="119"/>
      <c r="S254" s="251"/>
      <c r="T254" s="245"/>
    </row>
    <row r="255" spans="1:20" ht="20.25" customHeight="1">
      <c r="A255" s="220" t="s">
        <v>521</v>
      </c>
      <c r="B255" s="211">
        <v>34301.51</v>
      </c>
      <c r="C255" s="212">
        <v>3721.31</v>
      </c>
      <c r="D255" s="212">
        <v>14521.46</v>
      </c>
      <c r="E255" s="213">
        <v>0</v>
      </c>
      <c r="F255" s="212">
        <v>26455.94</v>
      </c>
      <c r="G255" s="212">
        <v>11934.48</v>
      </c>
      <c r="H255" s="212">
        <v>42514.68</v>
      </c>
      <c r="I255" s="212">
        <v>176.34</v>
      </c>
      <c r="J255" s="214">
        <v>42691.02</v>
      </c>
      <c r="K255" s="212">
        <v>42699.73</v>
      </c>
      <c r="L255" s="212">
        <v>117.93</v>
      </c>
      <c r="M255" s="212">
        <v>145.19</v>
      </c>
      <c r="N255" s="213">
        <v>0</v>
      </c>
      <c r="O255" s="212">
        <v>1591.01</v>
      </c>
      <c r="P255" s="212">
        <v>423.31</v>
      </c>
      <c r="Q255" s="212">
        <v>40422.29</v>
      </c>
      <c r="R255" s="119"/>
      <c r="S255" s="251"/>
      <c r="T255" s="245"/>
    </row>
    <row r="256" spans="1:20" ht="20.25" customHeight="1">
      <c r="A256" s="220" t="s">
        <v>522</v>
      </c>
      <c r="B256" s="211">
        <v>36042.550000000003</v>
      </c>
      <c r="C256" s="212">
        <v>3856.55</v>
      </c>
      <c r="D256" s="212">
        <v>19835.13</v>
      </c>
      <c r="E256" s="213">
        <v>0</v>
      </c>
      <c r="F256" s="212">
        <v>32916.14</v>
      </c>
      <c r="G256" s="212">
        <v>13081.01</v>
      </c>
      <c r="H256" s="212">
        <v>45267.01</v>
      </c>
      <c r="I256" s="212">
        <v>177.93</v>
      </c>
      <c r="J256" s="214">
        <v>45444.94</v>
      </c>
      <c r="K256" s="212">
        <v>45629.07</v>
      </c>
      <c r="L256" s="212">
        <v>212.14</v>
      </c>
      <c r="M256" s="212">
        <v>202.65</v>
      </c>
      <c r="N256" s="213">
        <v>0</v>
      </c>
      <c r="O256" s="212">
        <v>663.07</v>
      </c>
      <c r="P256" s="212">
        <v>241.56</v>
      </c>
      <c r="Q256" s="212">
        <v>44309.66</v>
      </c>
      <c r="R256" s="119"/>
      <c r="S256" s="251"/>
      <c r="T256" s="245"/>
    </row>
    <row r="257" spans="1:20" ht="20.25" customHeight="1">
      <c r="A257" s="220" t="s">
        <v>523</v>
      </c>
      <c r="B257" s="211">
        <v>40139.230000000003</v>
      </c>
      <c r="C257" s="212">
        <v>3901.13</v>
      </c>
      <c r="D257" s="212">
        <v>8924.49</v>
      </c>
      <c r="E257" s="213">
        <v>0</v>
      </c>
      <c r="F257" s="212">
        <v>42613.02</v>
      </c>
      <c r="G257" s="212">
        <v>33688.53</v>
      </c>
      <c r="H257" s="212">
        <v>69926.64</v>
      </c>
      <c r="I257" s="212">
        <v>192.7</v>
      </c>
      <c r="J257" s="214">
        <v>70119.34</v>
      </c>
      <c r="K257" s="212">
        <v>70315.070000000007</v>
      </c>
      <c r="L257" s="212">
        <v>213</v>
      </c>
      <c r="M257" s="212">
        <v>51.34</v>
      </c>
      <c r="N257" s="213">
        <v>0</v>
      </c>
      <c r="O257" s="212">
        <v>895.96</v>
      </c>
      <c r="P257" s="212">
        <v>310.66000000000003</v>
      </c>
      <c r="Q257" s="212">
        <v>68844.12</v>
      </c>
      <c r="R257" s="119"/>
      <c r="S257" s="251"/>
      <c r="T257" s="245"/>
    </row>
    <row r="258" spans="1:20" ht="20.25" customHeight="1">
      <c r="A258" s="220" t="s">
        <v>524</v>
      </c>
      <c r="B258" s="211">
        <v>39643.660000000003</v>
      </c>
      <c r="C258" s="212">
        <v>3749.79</v>
      </c>
      <c r="D258" s="212">
        <v>3968.83</v>
      </c>
      <c r="E258" s="213">
        <v>0</v>
      </c>
      <c r="F258" s="212">
        <v>62676.62</v>
      </c>
      <c r="G258" s="212">
        <v>58707.78</v>
      </c>
      <c r="H258" s="212">
        <v>94601.66</v>
      </c>
      <c r="I258" s="212">
        <v>187.77</v>
      </c>
      <c r="J258" s="214">
        <v>94789.42</v>
      </c>
      <c r="K258" s="212">
        <v>95069.36</v>
      </c>
      <c r="L258" s="212">
        <v>283.04000000000002</v>
      </c>
      <c r="M258" s="212">
        <v>83.38</v>
      </c>
      <c r="N258" s="213">
        <v>0</v>
      </c>
      <c r="O258" s="212">
        <v>-78.260000000000005</v>
      </c>
      <c r="P258" s="212">
        <v>184.58</v>
      </c>
      <c r="Q258" s="212">
        <v>94596.61</v>
      </c>
      <c r="R258" s="119"/>
      <c r="S258" s="251"/>
      <c r="T258" s="245"/>
    </row>
    <row r="259" spans="1:20" ht="20.25" customHeight="1">
      <c r="A259" s="220" t="s">
        <v>525</v>
      </c>
      <c r="B259" s="211">
        <v>41956.97</v>
      </c>
      <c r="C259" s="212">
        <v>4191.37</v>
      </c>
      <c r="D259" s="212">
        <v>3823.64</v>
      </c>
      <c r="E259" s="213">
        <v>0</v>
      </c>
      <c r="F259" s="212">
        <v>60078.44</v>
      </c>
      <c r="G259" s="212">
        <v>56254.79</v>
      </c>
      <c r="H259" s="212">
        <v>94020.39</v>
      </c>
      <c r="I259" s="212">
        <v>201.26</v>
      </c>
      <c r="J259" s="214">
        <v>94221.66</v>
      </c>
      <c r="K259" s="212">
        <v>93784.62</v>
      </c>
      <c r="L259" s="212">
        <v>327.93</v>
      </c>
      <c r="M259" s="212">
        <v>47.17</v>
      </c>
      <c r="N259" s="212">
        <v>4.7300000000000004</v>
      </c>
      <c r="O259" s="212">
        <v>-2700.57</v>
      </c>
      <c r="P259" s="212">
        <v>124.01</v>
      </c>
      <c r="Q259" s="212">
        <v>95981.35</v>
      </c>
      <c r="R259" s="119"/>
      <c r="S259" s="251"/>
      <c r="T259" s="245"/>
    </row>
    <row r="260" spans="1:20" ht="20.25" customHeight="1">
      <c r="A260" s="220" t="s">
        <v>526</v>
      </c>
      <c r="B260" s="211">
        <v>45228.86</v>
      </c>
      <c r="C260" s="212">
        <v>4738.63</v>
      </c>
      <c r="D260" s="212">
        <v>4962.29</v>
      </c>
      <c r="E260" s="213">
        <v>0</v>
      </c>
      <c r="F260" s="212">
        <v>61150.59</v>
      </c>
      <c r="G260" s="212">
        <v>56188.3</v>
      </c>
      <c r="H260" s="212">
        <v>96678.53</v>
      </c>
      <c r="I260" s="212">
        <v>206.51</v>
      </c>
      <c r="J260" s="214">
        <v>96885.04</v>
      </c>
      <c r="K260" s="212">
        <v>97046.52</v>
      </c>
      <c r="L260" s="212">
        <v>425.96</v>
      </c>
      <c r="M260" s="212">
        <v>25.98</v>
      </c>
      <c r="N260" s="212">
        <v>1.1100000000000001</v>
      </c>
      <c r="O260" s="212">
        <v>-12048.04</v>
      </c>
      <c r="P260" s="212">
        <v>127.23</v>
      </c>
      <c r="Q260" s="212">
        <v>108514.28</v>
      </c>
      <c r="R260" s="119"/>
      <c r="S260" s="251"/>
      <c r="T260" s="245"/>
    </row>
    <row r="261" spans="1:20" ht="20.25" customHeight="1">
      <c r="A261" s="220" t="s">
        <v>527</v>
      </c>
      <c r="B261" s="211">
        <v>37821.519999999997</v>
      </c>
      <c r="C261" s="212">
        <v>4056.64</v>
      </c>
      <c r="D261" s="212">
        <v>3805.71</v>
      </c>
      <c r="E261" s="213">
        <v>0</v>
      </c>
      <c r="F261" s="212">
        <v>50119.34</v>
      </c>
      <c r="G261" s="212">
        <v>46313.62</v>
      </c>
      <c r="H261" s="212">
        <v>80078.5</v>
      </c>
      <c r="I261" s="212">
        <v>191.64</v>
      </c>
      <c r="J261" s="214">
        <v>80270.14</v>
      </c>
      <c r="K261" s="212">
        <v>79984.19</v>
      </c>
      <c r="L261" s="212">
        <v>362.39</v>
      </c>
      <c r="M261" s="212">
        <v>6.03</v>
      </c>
      <c r="N261" s="212">
        <v>5.33</v>
      </c>
      <c r="O261" s="212">
        <v>-5538.56</v>
      </c>
      <c r="P261" s="212">
        <v>125.18</v>
      </c>
      <c r="Q261" s="212">
        <v>85023.82</v>
      </c>
      <c r="R261" s="119"/>
      <c r="S261" s="251"/>
      <c r="T261" s="245"/>
    </row>
    <row r="262" spans="1:20" ht="20.25" customHeight="1">
      <c r="A262" s="220" t="s">
        <v>528</v>
      </c>
      <c r="B262" s="211">
        <v>41501.75</v>
      </c>
      <c r="C262" s="212">
        <v>4364.42</v>
      </c>
      <c r="D262" s="212">
        <v>6252.89</v>
      </c>
      <c r="E262" s="213">
        <v>0</v>
      </c>
      <c r="F262" s="212">
        <v>51197.81</v>
      </c>
      <c r="G262" s="212">
        <v>44944.92</v>
      </c>
      <c r="H262" s="212">
        <v>82082.240000000005</v>
      </c>
      <c r="I262" s="212">
        <v>220.28</v>
      </c>
      <c r="J262" s="214">
        <v>82302.52</v>
      </c>
      <c r="K262" s="212">
        <v>82457.8</v>
      </c>
      <c r="L262" s="212">
        <v>271.01</v>
      </c>
      <c r="M262" s="212">
        <v>176.13</v>
      </c>
      <c r="N262" s="212">
        <v>4.79</v>
      </c>
      <c r="O262" s="212">
        <v>215.41</v>
      </c>
      <c r="P262" s="212">
        <v>175.05</v>
      </c>
      <c r="Q262" s="212">
        <v>81615.41</v>
      </c>
      <c r="R262" s="119"/>
      <c r="S262" s="251"/>
      <c r="T262" s="245"/>
    </row>
    <row r="263" spans="1:20" ht="20.25" customHeight="1">
      <c r="A263" s="220" t="s">
        <v>529</v>
      </c>
      <c r="B263" s="211">
        <v>41202.07</v>
      </c>
      <c r="C263" s="212">
        <v>4490.34</v>
      </c>
      <c r="D263" s="212">
        <v>15503.75</v>
      </c>
      <c r="E263" s="213">
        <v>0</v>
      </c>
      <c r="F263" s="212">
        <v>40863.9</v>
      </c>
      <c r="G263" s="212">
        <v>25360.14</v>
      </c>
      <c r="H263" s="212">
        <v>62071.88</v>
      </c>
      <c r="I263" s="212">
        <v>219.52</v>
      </c>
      <c r="J263" s="214">
        <v>62291.39</v>
      </c>
      <c r="K263" s="212">
        <v>62393.84</v>
      </c>
      <c r="L263" s="212">
        <v>186.88</v>
      </c>
      <c r="M263" s="212">
        <v>173.89</v>
      </c>
      <c r="N263" s="212">
        <v>4.33</v>
      </c>
      <c r="O263" s="212">
        <v>-3608.52</v>
      </c>
      <c r="P263" s="212">
        <v>170.05</v>
      </c>
      <c r="Q263" s="212">
        <v>65467.21</v>
      </c>
      <c r="R263" s="119"/>
      <c r="S263" s="251"/>
      <c r="T263" s="245"/>
    </row>
    <row r="264" spans="1:20" ht="20.25" customHeight="1">
      <c r="A264" s="220" t="s">
        <v>530</v>
      </c>
      <c r="B264" s="211">
        <v>42609.62</v>
      </c>
      <c r="C264" s="212">
        <v>4504.24</v>
      </c>
      <c r="D264" s="212">
        <v>15560.88</v>
      </c>
      <c r="E264" s="213">
        <v>0</v>
      </c>
      <c r="F264" s="212">
        <v>29089.71</v>
      </c>
      <c r="G264" s="212">
        <v>13528.83</v>
      </c>
      <c r="H264" s="212">
        <v>51634.21</v>
      </c>
      <c r="I264" s="212">
        <v>220.76</v>
      </c>
      <c r="J264" s="214">
        <v>51854.97</v>
      </c>
      <c r="K264" s="212">
        <v>51664.23</v>
      </c>
      <c r="L264" s="212">
        <v>115.64</v>
      </c>
      <c r="M264" s="212">
        <v>104.1</v>
      </c>
      <c r="N264" s="213">
        <v>0</v>
      </c>
      <c r="O264" s="212">
        <v>-2016.82</v>
      </c>
      <c r="P264" s="212">
        <v>198.98</v>
      </c>
      <c r="Q264" s="212">
        <v>53262.33</v>
      </c>
      <c r="R264" s="119"/>
      <c r="S264" s="251"/>
      <c r="T264" s="245"/>
    </row>
    <row r="265" spans="1:20" ht="20.25" customHeight="1">
      <c r="A265" s="220" t="s">
        <v>531</v>
      </c>
      <c r="B265" s="211">
        <v>36376.6</v>
      </c>
      <c r="C265" s="212">
        <v>3708.91</v>
      </c>
      <c r="D265" s="212">
        <v>9712</v>
      </c>
      <c r="E265" s="213">
        <v>0</v>
      </c>
      <c r="F265" s="212">
        <v>22892.3</v>
      </c>
      <c r="G265" s="212">
        <v>13180.3</v>
      </c>
      <c r="H265" s="212">
        <v>45847.99</v>
      </c>
      <c r="I265" s="212">
        <v>215.19</v>
      </c>
      <c r="J265" s="214">
        <v>46063.18</v>
      </c>
      <c r="K265" s="212">
        <v>46137.82</v>
      </c>
      <c r="L265" s="212">
        <v>108.19</v>
      </c>
      <c r="M265" s="212">
        <v>74.61</v>
      </c>
      <c r="N265" s="213">
        <v>0</v>
      </c>
      <c r="O265" s="212">
        <v>4383.25</v>
      </c>
      <c r="P265" s="212">
        <v>158.52000000000001</v>
      </c>
      <c r="Q265" s="212">
        <v>41413.25</v>
      </c>
      <c r="R265" s="119"/>
      <c r="S265" s="251"/>
      <c r="T265" s="245"/>
    </row>
    <row r="266" spans="1:20" ht="20.25" customHeight="1">
      <c r="A266" s="220" t="s">
        <v>532</v>
      </c>
      <c r="B266" s="211">
        <v>35313.18</v>
      </c>
      <c r="C266" s="212">
        <v>4086.79</v>
      </c>
      <c r="D266" s="212">
        <v>20501.13</v>
      </c>
      <c r="E266" s="213">
        <v>0</v>
      </c>
      <c r="F266" s="212">
        <v>37204.28</v>
      </c>
      <c r="G266" s="212">
        <v>16703.150000000001</v>
      </c>
      <c r="H266" s="212">
        <v>47929.53</v>
      </c>
      <c r="I266" s="212">
        <v>236.69</v>
      </c>
      <c r="J266" s="214">
        <v>48166.23</v>
      </c>
      <c r="K266" s="212">
        <v>48012.480000000003</v>
      </c>
      <c r="L266" s="212">
        <v>217.95</v>
      </c>
      <c r="M266" s="212">
        <v>158.01</v>
      </c>
      <c r="N266" s="213">
        <v>0</v>
      </c>
      <c r="O266" s="212">
        <v>6442.91</v>
      </c>
      <c r="P266" s="212">
        <v>194.76</v>
      </c>
      <c r="Q266" s="212">
        <v>40998.85</v>
      </c>
      <c r="R266" s="119"/>
      <c r="S266" s="251"/>
      <c r="T266" s="245"/>
    </row>
    <row r="267" spans="1:20" ht="20.25" customHeight="1">
      <c r="A267" s="220" t="s">
        <v>533</v>
      </c>
      <c r="B267" s="211">
        <v>28980.15</v>
      </c>
      <c r="C267" s="212">
        <v>3711.36</v>
      </c>
      <c r="D267" s="212">
        <v>17712.95</v>
      </c>
      <c r="E267" s="213">
        <v>0</v>
      </c>
      <c r="F267" s="212">
        <v>33556.97</v>
      </c>
      <c r="G267" s="212">
        <v>15844.02</v>
      </c>
      <c r="H267" s="212">
        <v>41112.81</v>
      </c>
      <c r="I267" s="212">
        <v>238.24</v>
      </c>
      <c r="J267" s="214">
        <v>41351.06</v>
      </c>
      <c r="K267" s="212">
        <v>41425.019999999997</v>
      </c>
      <c r="L267" s="212">
        <v>159.91999999999999</v>
      </c>
      <c r="M267" s="212">
        <v>71.87</v>
      </c>
      <c r="N267" s="213">
        <v>0</v>
      </c>
      <c r="O267" s="212">
        <v>220.52</v>
      </c>
      <c r="P267" s="212">
        <v>257.64</v>
      </c>
      <c r="Q267" s="212">
        <v>40715.06</v>
      </c>
      <c r="R267" s="119"/>
      <c r="S267" s="251"/>
      <c r="T267" s="245"/>
    </row>
    <row r="268" spans="1:20" ht="20.25" customHeight="1">
      <c r="A268" s="220" t="s">
        <v>534</v>
      </c>
      <c r="B268" s="211">
        <v>33763.24</v>
      </c>
      <c r="C268" s="212">
        <v>3845.69</v>
      </c>
      <c r="D268" s="212">
        <v>13376.15</v>
      </c>
      <c r="E268" s="213">
        <v>0</v>
      </c>
      <c r="F268" s="212">
        <v>28414.48</v>
      </c>
      <c r="G268" s="212">
        <v>15038.33</v>
      </c>
      <c r="H268" s="212">
        <v>44955.88</v>
      </c>
      <c r="I268" s="212">
        <v>234.53</v>
      </c>
      <c r="J268" s="214">
        <v>45190.41</v>
      </c>
      <c r="K268" s="212">
        <v>45256.24</v>
      </c>
      <c r="L268" s="212">
        <v>156.01</v>
      </c>
      <c r="M268" s="212">
        <v>53.78</v>
      </c>
      <c r="N268" s="213">
        <v>0</v>
      </c>
      <c r="O268" s="212">
        <v>-3636.52</v>
      </c>
      <c r="P268" s="212">
        <v>340.77</v>
      </c>
      <c r="Q268" s="212">
        <v>48342.21</v>
      </c>
      <c r="R268" s="119"/>
      <c r="S268" s="251"/>
      <c r="T268" s="245"/>
    </row>
    <row r="269" spans="1:20" ht="20.25" customHeight="1">
      <c r="A269" s="220" t="s">
        <v>535</v>
      </c>
      <c r="B269" s="211">
        <v>44175.199999999997</v>
      </c>
      <c r="C269" s="212">
        <v>4167.1000000000004</v>
      </c>
      <c r="D269" s="212">
        <v>9866.35</v>
      </c>
      <c r="E269" s="213">
        <v>0</v>
      </c>
      <c r="F269" s="212">
        <v>40456.49</v>
      </c>
      <c r="G269" s="212">
        <v>30590.14</v>
      </c>
      <c r="H269" s="212">
        <v>70598.240000000005</v>
      </c>
      <c r="I269" s="212">
        <v>248.82</v>
      </c>
      <c r="J269" s="214">
        <v>70847.070000000007</v>
      </c>
      <c r="K269" s="212">
        <v>70567</v>
      </c>
      <c r="L269" s="212">
        <v>189.57</v>
      </c>
      <c r="M269" s="212">
        <v>126.1</v>
      </c>
      <c r="N269" s="213">
        <v>0</v>
      </c>
      <c r="O269" s="212">
        <v>8940.2900000000009</v>
      </c>
      <c r="P269" s="212">
        <v>88</v>
      </c>
      <c r="Q269" s="212">
        <v>61223.040000000001</v>
      </c>
      <c r="R269" s="119"/>
      <c r="S269" s="251"/>
      <c r="T269" s="245"/>
    </row>
    <row r="270" spans="1:20" ht="20.25" customHeight="1">
      <c r="A270" s="220" t="s">
        <v>536</v>
      </c>
      <c r="B270" s="211">
        <v>43379.62</v>
      </c>
      <c r="C270" s="212">
        <v>4102.97</v>
      </c>
      <c r="D270" s="212">
        <v>4705.7700000000004</v>
      </c>
      <c r="E270" s="213">
        <v>0</v>
      </c>
      <c r="F270" s="212">
        <v>50250.43</v>
      </c>
      <c r="G270" s="212">
        <v>45544.66</v>
      </c>
      <c r="H270" s="212">
        <v>84821.32</v>
      </c>
      <c r="I270" s="212">
        <v>261.37</v>
      </c>
      <c r="J270" s="214">
        <v>85082.68</v>
      </c>
      <c r="K270" s="212">
        <v>84664.97</v>
      </c>
      <c r="L270" s="212">
        <v>292.72000000000003</v>
      </c>
      <c r="M270" s="212">
        <v>38.81</v>
      </c>
      <c r="N270" s="213">
        <v>0</v>
      </c>
      <c r="O270" s="212">
        <v>-2896.21</v>
      </c>
      <c r="P270" s="212">
        <v>179.78</v>
      </c>
      <c r="Q270" s="212">
        <v>87049.87</v>
      </c>
      <c r="R270" s="119"/>
      <c r="S270" s="251"/>
      <c r="T270" s="245"/>
    </row>
    <row r="271" spans="1:20" ht="20.25" customHeight="1">
      <c r="A271" s="220" t="s">
        <v>537</v>
      </c>
      <c r="B271" s="211">
        <v>34629.449999999997</v>
      </c>
      <c r="C271" s="212">
        <v>3632.48</v>
      </c>
      <c r="D271" s="212">
        <v>3605.08</v>
      </c>
      <c r="E271" s="213">
        <v>0</v>
      </c>
      <c r="F271" s="212">
        <v>72957.84</v>
      </c>
      <c r="G271" s="212">
        <v>69352.759999999995</v>
      </c>
      <c r="H271" s="212">
        <v>100349.73</v>
      </c>
      <c r="I271" s="212">
        <v>257.39</v>
      </c>
      <c r="J271" s="214">
        <v>100607.12</v>
      </c>
      <c r="K271" s="212">
        <v>100462.77</v>
      </c>
      <c r="L271" s="212">
        <v>302.08999999999997</v>
      </c>
      <c r="M271" s="212">
        <v>75.55</v>
      </c>
      <c r="N271" s="213">
        <v>0</v>
      </c>
      <c r="O271" s="212">
        <v>-2228.86</v>
      </c>
      <c r="P271" s="212">
        <v>375.08</v>
      </c>
      <c r="Q271" s="212">
        <v>101938.91</v>
      </c>
      <c r="R271" s="119"/>
      <c r="S271" s="251"/>
      <c r="T271" s="245"/>
    </row>
    <row r="272" spans="1:20" ht="20.25" customHeight="1">
      <c r="A272" s="220" t="s">
        <v>538</v>
      </c>
      <c r="B272" s="211">
        <v>42059.32</v>
      </c>
      <c r="C272" s="212">
        <v>4420.0200000000004</v>
      </c>
      <c r="D272" s="212">
        <v>3687.78</v>
      </c>
      <c r="E272" s="213">
        <v>0</v>
      </c>
      <c r="F272" s="212">
        <v>69393.48</v>
      </c>
      <c r="G272" s="212">
        <v>65705.710000000006</v>
      </c>
      <c r="H272" s="212">
        <v>103045.01</v>
      </c>
      <c r="I272" s="212">
        <v>386.8</v>
      </c>
      <c r="J272" s="214">
        <v>103431.81</v>
      </c>
      <c r="K272" s="212">
        <v>103381.75999999999</v>
      </c>
      <c r="L272" s="212">
        <v>341.73</v>
      </c>
      <c r="M272" s="212">
        <v>15.92</v>
      </c>
      <c r="N272" s="213">
        <v>0</v>
      </c>
      <c r="O272" s="212">
        <v>-1502.94</v>
      </c>
      <c r="P272" s="212">
        <v>74.45</v>
      </c>
      <c r="Q272" s="212">
        <v>104452.61</v>
      </c>
      <c r="R272" s="119"/>
      <c r="S272" s="251"/>
      <c r="T272" s="245"/>
    </row>
    <row r="273" spans="1:20" ht="20.25" customHeight="1">
      <c r="A273" s="220" t="s">
        <v>539</v>
      </c>
      <c r="B273" s="211">
        <v>38259.760000000002</v>
      </c>
      <c r="C273" s="212">
        <v>4016.17</v>
      </c>
      <c r="D273" s="212">
        <v>3534.11</v>
      </c>
      <c r="E273" s="213">
        <v>0</v>
      </c>
      <c r="F273" s="212">
        <v>61805.85</v>
      </c>
      <c r="G273" s="212">
        <v>58271.75</v>
      </c>
      <c r="H273" s="212">
        <v>91754.85</v>
      </c>
      <c r="I273" s="212">
        <v>393.52</v>
      </c>
      <c r="J273" s="214">
        <v>92148.36</v>
      </c>
      <c r="K273" s="212">
        <v>92237.04</v>
      </c>
      <c r="L273" s="212">
        <v>294.99</v>
      </c>
      <c r="M273" s="212">
        <v>26.05</v>
      </c>
      <c r="N273" s="213">
        <v>0</v>
      </c>
      <c r="O273" s="212">
        <v>-7632.29</v>
      </c>
      <c r="P273" s="212">
        <v>82</v>
      </c>
      <c r="Q273" s="212">
        <v>99466.29</v>
      </c>
      <c r="R273" s="119"/>
      <c r="S273" s="251"/>
      <c r="T273" s="245"/>
    </row>
    <row r="274" spans="1:20" ht="20.25" customHeight="1">
      <c r="A274" s="220" t="s">
        <v>540</v>
      </c>
      <c r="B274" s="211">
        <v>38987.47</v>
      </c>
      <c r="C274" s="212">
        <v>4038.4</v>
      </c>
      <c r="D274" s="212">
        <v>2879.85</v>
      </c>
      <c r="E274" s="213">
        <v>0</v>
      </c>
      <c r="F274" s="212">
        <v>63082.94</v>
      </c>
      <c r="G274" s="212">
        <v>60203.09</v>
      </c>
      <c r="H274" s="212">
        <v>95152.15</v>
      </c>
      <c r="I274" s="212">
        <v>402.3</v>
      </c>
      <c r="J274" s="214">
        <v>95554.46</v>
      </c>
      <c r="K274" s="212">
        <v>95703.85</v>
      </c>
      <c r="L274" s="212">
        <v>259.56</v>
      </c>
      <c r="M274" s="212">
        <v>81.14</v>
      </c>
      <c r="N274" s="213">
        <v>0</v>
      </c>
      <c r="O274" s="212">
        <v>-2971.36</v>
      </c>
      <c r="P274" s="212">
        <v>74.13</v>
      </c>
      <c r="Q274" s="212">
        <v>98260.38</v>
      </c>
      <c r="R274" s="119"/>
      <c r="S274" s="251"/>
      <c r="T274" s="245"/>
    </row>
    <row r="275" spans="1:20" ht="20.25" customHeight="1">
      <c r="A275" s="220" t="s">
        <v>541</v>
      </c>
      <c r="B275" s="211">
        <v>41044.26</v>
      </c>
      <c r="C275" s="212">
        <v>4415.28</v>
      </c>
      <c r="D275" s="212">
        <v>4542.05</v>
      </c>
      <c r="E275" s="213">
        <v>0</v>
      </c>
      <c r="F275" s="212">
        <v>41454.76</v>
      </c>
      <c r="G275" s="212">
        <v>36912.699999999997</v>
      </c>
      <c r="H275" s="212">
        <v>73444.08</v>
      </c>
      <c r="I275" s="212">
        <v>409.02</v>
      </c>
      <c r="J275" s="214">
        <v>73853.09</v>
      </c>
      <c r="K275" s="212">
        <v>74154.899999999994</v>
      </c>
      <c r="L275" s="212">
        <v>136.47999999999999</v>
      </c>
      <c r="M275" s="212">
        <v>134.35</v>
      </c>
      <c r="N275" s="213">
        <v>0</v>
      </c>
      <c r="O275" s="212">
        <v>5111.2700000000004</v>
      </c>
      <c r="P275" s="212">
        <v>83.63</v>
      </c>
      <c r="Q275" s="212">
        <v>68689.17</v>
      </c>
      <c r="R275" s="119"/>
      <c r="S275" s="251"/>
      <c r="T275" s="245"/>
    </row>
    <row r="276" spans="1:20" ht="20.25" customHeight="1">
      <c r="A276" s="220" t="s">
        <v>542</v>
      </c>
      <c r="B276" s="211">
        <v>38805.94</v>
      </c>
      <c r="C276" s="212">
        <v>4206.45</v>
      </c>
      <c r="D276" s="212">
        <v>10882.82</v>
      </c>
      <c r="E276" s="213">
        <v>0</v>
      </c>
      <c r="F276" s="212">
        <v>24944.959999999999</v>
      </c>
      <c r="G276" s="212">
        <v>14062.14</v>
      </c>
      <c r="H276" s="212">
        <v>48661.63</v>
      </c>
      <c r="I276" s="212">
        <v>415.73</v>
      </c>
      <c r="J276" s="214">
        <v>49077.36</v>
      </c>
      <c r="K276" s="212">
        <v>49183.73</v>
      </c>
      <c r="L276" s="212">
        <v>74.23</v>
      </c>
      <c r="M276" s="212">
        <v>41.74</v>
      </c>
      <c r="N276" s="213">
        <v>0</v>
      </c>
      <c r="O276" s="212">
        <v>1520.73</v>
      </c>
      <c r="P276" s="212">
        <v>69.989999999999995</v>
      </c>
      <c r="Q276" s="212">
        <v>47477.05</v>
      </c>
      <c r="R276" s="119"/>
      <c r="S276" s="251"/>
      <c r="T276" s="245"/>
    </row>
    <row r="277" spans="1:20" ht="20.25" customHeight="1">
      <c r="A277" s="220" t="s">
        <v>543</v>
      </c>
      <c r="B277" s="211">
        <v>32009.05</v>
      </c>
      <c r="C277" s="212">
        <v>3805.85</v>
      </c>
      <c r="D277" s="212">
        <v>5355.88</v>
      </c>
      <c r="E277" s="213">
        <v>0</v>
      </c>
      <c r="F277" s="212">
        <v>24922.09</v>
      </c>
      <c r="G277" s="212">
        <v>19566.21</v>
      </c>
      <c r="H277" s="212">
        <v>47769.41</v>
      </c>
      <c r="I277" s="212">
        <v>422.44</v>
      </c>
      <c r="J277" s="214">
        <v>48191.86</v>
      </c>
      <c r="K277" s="212">
        <v>48208.57</v>
      </c>
      <c r="L277" s="212">
        <v>41.54</v>
      </c>
      <c r="M277" s="212">
        <v>93.56</v>
      </c>
      <c r="N277" s="213">
        <v>0</v>
      </c>
      <c r="O277" s="212">
        <v>8269.41</v>
      </c>
      <c r="P277" s="212">
        <v>58.27</v>
      </c>
      <c r="Q277" s="212">
        <v>39745.79</v>
      </c>
      <c r="R277" s="119"/>
      <c r="S277" s="251"/>
      <c r="T277" s="245"/>
    </row>
    <row r="278" spans="1:20" ht="20.25" customHeight="1">
      <c r="A278" s="220" t="s">
        <v>544</v>
      </c>
      <c r="B278" s="211">
        <v>36956.28</v>
      </c>
      <c r="C278" s="212">
        <v>4310.71</v>
      </c>
      <c r="D278" s="212">
        <v>19473.98</v>
      </c>
      <c r="E278" s="213">
        <v>0</v>
      </c>
      <c r="F278" s="212">
        <v>30826.65</v>
      </c>
      <c r="G278" s="212">
        <v>11352.67</v>
      </c>
      <c r="H278" s="212">
        <v>43998.239999999998</v>
      </c>
      <c r="I278" s="212">
        <v>429.16</v>
      </c>
      <c r="J278" s="214">
        <v>44427.4</v>
      </c>
      <c r="K278" s="212">
        <v>44485.33</v>
      </c>
      <c r="L278" s="212">
        <v>102.17</v>
      </c>
      <c r="M278" s="212">
        <v>52.08</v>
      </c>
      <c r="N278" s="213">
        <v>0</v>
      </c>
      <c r="O278" s="212">
        <v>4519.24</v>
      </c>
      <c r="P278" s="212">
        <v>118.01</v>
      </c>
      <c r="Q278" s="212">
        <v>39693.83</v>
      </c>
      <c r="R278" s="119"/>
      <c r="S278" s="251"/>
      <c r="T278" s="245"/>
    </row>
    <row r="279" spans="1:20" ht="20.25" customHeight="1">
      <c r="A279" s="220" t="s">
        <v>545</v>
      </c>
      <c r="B279" s="211">
        <v>33557.89</v>
      </c>
      <c r="C279" s="212">
        <v>4174.91</v>
      </c>
      <c r="D279" s="212">
        <v>14707.48</v>
      </c>
      <c r="E279" s="213">
        <v>0</v>
      </c>
      <c r="F279" s="212">
        <v>27564.84</v>
      </c>
      <c r="G279" s="212">
        <v>12857.36</v>
      </c>
      <c r="H279" s="212">
        <v>42240.35</v>
      </c>
      <c r="I279" s="212">
        <v>435.87</v>
      </c>
      <c r="J279" s="214">
        <v>42676.22</v>
      </c>
      <c r="K279" s="212">
        <v>42812.85</v>
      </c>
      <c r="L279" s="212">
        <v>115.31</v>
      </c>
      <c r="M279" s="212">
        <v>36.520000000000003</v>
      </c>
      <c r="N279" s="213">
        <v>0</v>
      </c>
      <c r="O279" s="212">
        <v>3777.51</v>
      </c>
      <c r="P279" s="212">
        <v>122.1</v>
      </c>
      <c r="Q279" s="212">
        <v>38761.4</v>
      </c>
      <c r="R279" s="119"/>
      <c r="S279" s="251"/>
      <c r="T279" s="245"/>
    </row>
    <row r="280" spans="1:20" ht="20.25" customHeight="1">
      <c r="A280" s="220" t="s">
        <v>546</v>
      </c>
      <c r="B280" s="211">
        <v>34223.18</v>
      </c>
      <c r="C280" s="212">
        <v>4228.8900000000003</v>
      </c>
      <c r="D280" s="212">
        <v>10166.84</v>
      </c>
      <c r="E280" s="213">
        <v>0</v>
      </c>
      <c r="F280" s="212">
        <v>22710.49</v>
      </c>
      <c r="G280" s="212">
        <v>12543.65</v>
      </c>
      <c r="H280" s="212">
        <v>42537.94</v>
      </c>
      <c r="I280" s="212">
        <v>442.59</v>
      </c>
      <c r="J280" s="214">
        <v>42980.52</v>
      </c>
      <c r="K280" s="212">
        <v>42922.52</v>
      </c>
      <c r="L280" s="212">
        <v>107.89</v>
      </c>
      <c r="M280" s="212">
        <v>52.42</v>
      </c>
      <c r="N280" s="213">
        <v>0</v>
      </c>
      <c r="O280" s="212">
        <v>315.56</v>
      </c>
      <c r="P280" s="212">
        <v>134.52000000000001</v>
      </c>
      <c r="Q280" s="212">
        <v>42312.12</v>
      </c>
      <c r="R280" s="119"/>
      <c r="S280" s="251"/>
      <c r="T280" s="245"/>
    </row>
    <row r="281" spans="1:20" ht="20.25" customHeight="1">
      <c r="A281" s="220" t="s">
        <v>547</v>
      </c>
      <c r="B281" s="211">
        <v>36749.21</v>
      </c>
      <c r="C281" s="212">
        <v>4561.79</v>
      </c>
      <c r="D281" s="212">
        <v>2837.35</v>
      </c>
      <c r="E281" s="213">
        <v>0</v>
      </c>
      <c r="F281" s="212">
        <v>42810.68</v>
      </c>
      <c r="G281" s="212">
        <v>39973.33</v>
      </c>
      <c r="H281" s="212">
        <v>72160.75</v>
      </c>
      <c r="I281" s="212">
        <v>449.3</v>
      </c>
      <c r="J281" s="214">
        <v>72610.05</v>
      </c>
      <c r="K281" s="212">
        <v>72656.679999999993</v>
      </c>
      <c r="L281" s="212">
        <v>126.11</v>
      </c>
      <c r="M281" s="212">
        <v>164.19</v>
      </c>
      <c r="N281" s="213">
        <v>0</v>
      </c>
      <c r="O281" s="212">
        <v>7552.02</v>
      </c>
      <c r="P281" s="212">
        <v>137.11000000000001</v>
      </c>
      <c r="Q281" s="212">
        <v>64677.26</v>
      </c>
      <c r="R281" s="119"/>
      <c r="S281" s="251"/>
      <c r="T281" s="245"/>
    </row>
    <row r="282" spans="1:20" ht="20.25" customHeight="1">
      <c r="A282" s="220" t="s">
        <v>548</v>
      </c>
      <c r="B282" s="211">
        <v>38136.629999999997</v>
      </c>
      <c r="C282" s="212">
        <v>4141.99</v>
      </c>
      <c r="D282" s="212">
        <v>3435.4</v>
      </c>
      <c r="E282" s="213">
        <v>0</v>
      </c>
      <c r="F282" s="212">
        <v>49453.34</v>
      </c>
      <c r="G282" s="212">
        <v>46017.94</v>
      </c>
      <c r="H282" s="212">
        <v>80012.58</v>
      </c>
      <c r="I282" s="212">
        <v>456.01</v>
      </c>
      <c r="J282" s="214">
        <v>80468.600000000006</v>
      </c>
      <c r="K282" s="212">
        <v>80819</v>
      </c>
      <c r="L282" s="212">
        <v>96.5</v>
      </c>
      <c r="M282" s="212">
        <v>208.41</v>
      </c>
      <c r="N282" s="213">
        <v>0</v>
      </c>
      <c r="O282" s="212">
        <v>1207.43</v>
      </c>
      <c r="P282" s="212">
        <v>54.82</v>
      </c>
      <c r="Q282" s="212">
        <v>79251.839999999997</v>
      </c>
      <c r="R282" s="119"/>
      <c r="S282" s="251"/>
      <c r="T282" s="245"/>
    </row>
    <row r="283" spans="1:20" ht="20.25" customHeight="1">
      <c r="A283" s="220" t="s">
        <v>549</v>
      </c>
      <c r="B283" s="211">
        <v>40367.660000000003</v>
      </c>
      <c r="C283" s="212">
        <v>4791.26</v>
      </c>
      <c r="D283" s="212">
        <v>3340.4</v>
      </c>
      <c r="E283" s="213">
        <v>0</v>
      </c>
      <c r="F283" s="212">
        <v>60065.11</v>
      </c>
      <c r="G283" s="212">
        <v>56724.71</v>
      </c>
      <c r="H283" s="212">
        <v>92301.11</v>
      </c>
      <c r="I283" s="212">
        <v>462.73</v>
      </c>
      <c r="J283" s="214">
        <v>92763.839999999997</v>
      </c>
      <c r="K283" s="212">
        <v>93095.360000000001</v>
      </c>
      <c r="L283" s="212">
        <v>146.83000000000001</v>
      </c>
      <c r="M283" s="212">
        <v>247.95</v>
      </c>
      <c r="N283" s="213">
        <v>0</v>
      </c>
      <c r="O283" s="212">
        <v>2906.1</v>
      </c>
      <c r="P283" s="212">
        <v>103.13</v>
      </c>
      <c r="Q283" s="212">
        <v>89691.35</v>
      </c>
      <c r="R283" s="119"/>
      <c r="S283" s="251"/>
      <c r="T283" s="245"/>
    </row>
    <row r="284" spans="1:20" ht="20.25" customHeight="1">
      <c r="A284" s="220" t="s">
        <v>550</v>
      </c>
      <c r="B284" s="211">
        <v>38976.11</v>
      </c>
      <c r="C284" s="212">
        <v>4946.1400000000003</v>
      </c>
      <c r="D284" s="212">
        <v>3724.4</v>
      </c>
      <c r="E284" s="213">
        <v>0</v>
      </c>
      <c r="F284" s="212">
        <v>71617.72</v>
      </c>
      <c r="G284" s="212">
        <v>67893.320000000007</v>
      </c>
      <c r="H284" s="212">
        <v>101923.29</v>
      </c>
      <c r="I284" s="212">
        <v>493.18</v>
      </c>
      <c r="J284" s="214">
        <v>102416.46</v>
      </c>
      <c r="K284" s="212">
        <v>102850.67</v>
      </c>
      <c r="L284" s="212">
        <v>178.14</v>
      </c>
      <c r="M284" s="212">
        <v>244.96</v>
      </c>
      <c r="N284" s="213">
        <v>0</v>
      </c>
      <c r="O284" s="212">
        <v>-5080.32</v>
      </c>
      <c r="P284" s="212">
        <v>76.73</v>
      </c>
      <c r="Q284" s="212">
        <v>107431.16</v>
      </c>
      <c r="R284" s="119"/>
      <c r="S284" s="251"/>
      <c r="T284" s="245"/>
    </row>
    <row r="285" spans="1:20" ht="20.25" customHeight="1">
      <c r="A285" s="220" t="s">
        <v>551</v>
      </c>
      <c r="B285" s="211">
        <v>34963.51</v>
      </c>
      <c r="C285" s="212">
        <v>4424.03</v>
      </c>
      <c r="D285" s="212">
        <v>2898.96</v>
      </c>
      <c r="E285" s="213">
        <v>0</v>
      </c>
      <c r="F285" s="212">
        <v>47637.67</v>
      </c>
      <c r="G285" s="212">
        <v>44738.71</v>
      </c>
      <c r="H285" s="212">
        <v>75278.2</v>
      </c>
      <c r="I285" s="212">
        <v>445.45</v>
      </c>
      <c r="J285" s="214">
        <v>75723.649999999994</v>
      </c>
      <c r="K285" s="212">
        <v>76100.81</v>
      </c>
      <c r="L285" s="212">
        <v>96.71</v>
      </c>
      <c r="M285" s="212">
        <v>179.98</v>
      </c>
      <c r="N285" s="213">
        <v>0</v>
      </c>
      <c r="O285" s="212">
        <v>-6609.25</v>
      </c>
      <c r="P285" s="212">
        <v>92.1</v>
      </c>
      <c r="Q285" s="212">
        <v>82341.27</v>
      </c>
      <c r="R285" s="119"/>
      <c r="S285" s="251"/>
      <c r="T285" s="245"/>
    </row>
    <row r="286" spans="1:20" ht="20.25" customHeight="1">
      <c r="A286" s="220" t="s">
        <v>552</v>
      </c>
      <c r="B286" s="211">
        <v>38147.43</v>
      </c>
      <c r="C286" s="212">
        <v>4820.66</v>
      </c>
      <c r="D286" s="212">
        <v>3665.68</v>
      </c>
      <c r="E286" s="213">
        <v>0</v>
      </c>
      <c r="F286" s="212">
        <v>46592.22</v>
      </c>
      <c r="G286" s="212">
        <v>42926.54</v>
      </c>
      <c r="H286" s="212">
        <v>76253.31</v>
      </c>
      <c r="I286" s="212">
        <v>493.18</v>
      </c>
      <c r="J286" s="214">
        <v>76746.490000000005</v>
      </c>
      <c r="K286" s="212">
        <v>77051.37</v>
      </c>
      <c r="L286" s="212">
        <v>78.63</v>
      </c>
      <c r="M286" s="212">
        <v>265.41000000000003</v>
      </c>
      <c r="N286" s="213">
        <v>0</v>
      </c>
      <c r="O286" s="212">
        <v>-2869.75</v>
      </c>
      <c r="P286" s="212">
        <v>84.46</v>
      </c>
      <c r="Q286" s="212">
        <v>79492.63</v>
      </c>
      <c r="R286" s="119"/>
      <c r="S286" s="251"/>
      <c r="T286" s="245"/>
    </row>
    <row r="287" spans="1:20" ht="20.25" customHeight="1">
      <c r="A287" s="220" t="s">
        <v>553</v>
      </c>
      <c r="B287" s="211">
        <v>36415.370000000003</v>
      </c>
      <c r="C287" s="212">
        <v>4531.58</v>
      </c>
      <c r="D287" s="212">
        <v>9396</v>
      </c>
      <c r="E287" s="213">
        <v>0</v>
      </c>
      <c r="F287" s="212">
        <v>45998.8</v>
      </c>
      <c r="G287" s="212">
        <v>36602.800000000003</v>
      </c>
      <c r="H287" s="212">
        <v>68486.59</v>
      </c>
      <c r="I287" s="212">
        <v>477.27</v>
      </c>
      <c r="J287" s="214">
        <v>68963.86</v>
      </c>
      <c r="K287" s="212">
        <v>68891.73</v>
      </c>
      <c r="L287" s="212">
        <v>72.37</v>
      </c>
      <c r="M287" s="212">
        <v>366.13</v>
      </c>
      <c r="N287" s="213">
        <v>0</v>
      </c>
      <c r="O287" s="212">
        <v>2209.12</v>
      </c>
      <c r="P287" s="212">
        <v>31.11</v>
      </c>
      <c r="Q287" s="212">
        <v>66213.009999999995</v>
      </c>
      <c r="R287" s="119"/>
      <c r="S287" s="251"/>
      <c r="T287" s="245"/>
    </row>
    <row r="288" spans="1:20" ht="20.25" customHeight="1">
      <c r="A288" s="220" t="s">
        <v>554</v>
      </c>
      <c r="B288" s="211">
        <v>37633.019999999997</v>
      </c>
      <c r="C288" s="212">
        <v>4712.9399999999996</v>
      </c>
      <c r="D288" s="212">
        <v>16427.18</v>
      </c>
      <c r="E288" s="213">
        <v>0</v>
      </c>
      <c r="F288" s="212">
        <v>40243.72</v>
      </c>
      <c r="G288" s="212">
        <v>23816.54</v>
      </c>
      <c r="H288" s="212">
        <v>56736.62</v>
      </c>
      <c r="I288" s="212">
        <v>493.18</v>
      </c>
      <c r="J288" s="214">
        <v>57229.8</v>
      </c>
      <c r="K288" s="212">
        <v>57257.34</v>
      </c>
      <c r="L288" s="212">
        <v>77.33</v>
      </c>
      <c r="M288" s="212">
        <v>345.57</v>
      </c>
      <c r="N288" s="213">
        <v>0</v>
      </c>
      <c r="O288" s="212">
        <v>2372.21</v>
      </c>
      <c r="P288" s="212">
        <v>17.54</v>
      </c>
      <c r="Q288" s="212">
        <v>54444.69</v>
      </c>
      <c r="R288" s="119"/>
      <c r="S288" s="251"/>
      <c r="T288" s="245"/>
    </row>
    <row r="289" spans="1:20" ht="20.25" customHeight="1">
      <c r="A289" s="220" t="s">
        <v>555</v>
      </c>
      <c r="B289" s="211">
        <v>31791.23</v>
      </c>
      <c r="C289" s="212">
        <v>4300.2299999999996</v>
      </c>
      <c r="D289" s="212">
        <v>14067.54</v>
      </c>
      <c r="E289" s="213">
        <v>0</v>
      </c>
      <c r="F289" s="212">
        <v>33703.79</v>
      </c>
      <c r="G289" s="212">
        <v>19636.240000000002</v>
      </c>
      <c r="H289" s="212">
        <v>47127.24</v>
      </c>
      <c r="I289" s="212">
        <v>477.27</v>
      </c>
      <c r="J289" s="214">
        <v>47604.51</v>
      </c>
      <c r="K289" s="212">
        <v>47641.32</v>
      </c>
      <c r="L289" s="212">
        <v>82.7</v>
      </c>
      <c r="M289" s="212">
        <v>100.39</v>
      </c>
      <c r="N289" s="213">
        <v>0</v>
      </c>
      <c r="O289" s="212">
        <v>2812.26</v>
      </c>
      <c r="P289" s="212">
        <v>25.34</v>
      </c>
      <c r="Q289" s="212">
        <v>44620.62</v>
      </c>
      <c r="R289" s="119"/>
      <c r="S289" s="251"/>
      <c r="T289" s="245"/>
    </row>
    <row r="290" spans="1:20" ht="20.25" customHeight="1">
      <c r="A290" s="220" t="s">
        <v>556</v>
      </c>
      <c r="B290" s="211">
        <v>34452.89</v>
      </c>
      <c r="C290" s="212">
        <v>4394.68</v>
      </c>
      <c r="D290" s="212">
        <v>8800.5400000000009</v>
      </c>
      <c r="E290" s="213">
        <v>0</v>
      </c>
      <c r="F290" s="212">
        <v>25826.22</v>
      </c>
      <c r="G290" s="212">
        <v>17025.68</v>
      </c>
      <c r="H290" s="212">
        <v>47083.89</v>
      </c>
      <c r="I290" s="212">
        <v>493.18</v>
      </c>
      <c r="J290" s="214">
        <v>47577.06</v>
      </c>
      <c r="K290" s="212">
        <v>47419.74</v>
      </c>
      <c r="L290" s="212">
        <v>45.76</v>
      </c>
      <c r="M290" s="212">
        <v>82.23</v>
      </c>
      <c r="N290" s="213">
        <v>0</v>
      </c>
      <c r="O290" s="212">
        <v>6361.93</v>
      </c>
      <c r="P290" s="212">
        <v>23.1</v>
      </c>
      <c r="Q290" s="212">
        <v>40906.730000000003</v>
      </c>
      <c r="R290" s="119"/>
      <c r="S290" s="251"/>
      <c r="T290" s="245"/>
    </row>
    <row r="291" spans="1:20" ht="20.25" customHeight="1">
      <c r="A291" s="220" t="s">
        <v>557</v>
      </c>
      <c r="B291" s="211">
        <v>32087.74</v>
      </c>
      <c r="C291" s="212">
        <v>4335.54</v>
      </c>
      <c r="D291" s="212">
        <v>6915.19</v>
      </c>
      <c r="E291" s="213">
        <v>0</v>
      </c>
      <c r="F291" s="212">
        <v>16829.11</v>
      </c>
      <c r="G291" s="212">
        <v>9913.92</v>
      </c>
      <c r="H291" s="212">
        <v>37666.120000000003</v>
      </c>
      <c r="I291" s="212">
        <v>493.18</v>
      </c>
      <c r="J291" s="214">
        <v>38159.300000000003</v>
      </c>
      <c r="K291" s="212">
        <v>38222.51</v>
      </c>
      <c r="L291" s="212">
        <v>41.22</v>
      </c>
      <c r="M291" s="212">
        <v>13</v>
      </c>
      <c r="N291" s="213">
        <v>0</v>
      </c>
      <c r="O291" s="212">
        <v>2632.46</v>
      </c>
      <c r="P291" s="212">
        <v>59.21</v>
      </c>
      <c r="Q291" s="212">
        <v>35476.620000000003</v>
      </c>
      <c r="R291" s="119"/>
      <c r="S291" s="251"/>
      <c r="T291" s="245"/>
    </row>
    <row r="292" spans="1:20" ht="20.25" customHeight="1">
      <c r="A292" s="220" t="s">
        <v>558</v>
      </c>
      <c r="B292" s="211">
        <v>30706.05</v>
      </c>
      <c r="C292" s="212">
        <v>4419.57</v>
      </c>
      <c r="D292" s="212">
        <v>9766.73</v>
      </c>
      <c r="E292" s="213">
        <v>0</v>
      </c>
      <c r="F292" s="212">
        <v>21983.86</v>
      </c>
      <c r="G292" s="212">
        <v>12217.13</v>
      </c>
      <c r="H292" s="212">
        <v>38503.61</v>
      </c>
      <c r="I292" s="212">
        <v>477.27</v>
      </c>
      <c r="J292" s="214">
        <v>38980.879999999997</v>
      </c>
      <c r="K292" s="212">
        <v>38895.040000000001</v>
      </c>
      <c r="L292" s="212">
        <v>47.27</v>
      </c>
      <c r="M292" s="212">
        <v>196.67</v>
      </c>
      <c r="N292" s="212">
        <v>0</v>
      </c>
      <c r="O292" s="212">
        <v>-2168.27</v>
      </c>
      <c r="P292" s="212">
        <v>87.98</v>
      </c>
      <c r="Q292" s="212">
        <v>40731.39</v>
      </c>
      <c r="R292" s="119"/>
      <c r="S292" s="251"/>
      <c r="T292" s="245"/>
    </row>
    <row r="293" spans="1:20" ht="20.25" customHeight="1">
      <c r="A293" s="220" t="s">
        <v>559</v>
      </c>
      <c r="B293" s="211">
        <v>38317.040000000001</v>
      </c>
      <c r="C293" s="212">
        <v>4735.5</v>
      </c>
      <c r="D293" s="212">
        <v>5630.6</v>
      </c>
      <c r="E293" s="213">
        <v>0</v>
      </c>
      <c r="F293" s="212">
        <v>40279.31</v>
      </c>
      <c r="G293" s="212">
        <v>34648.71</v>
      </c>
      <c r="H293" s="212">
        <v>68230.259999999995</v>
      </c>
      <c r="I293" s="212">
        <v>493.18</v>
      </c>
      <c r="J293" s="214">
        <v>68723.429999999993</v>
      </c>
      <c r="K293" s="212">
        <v>68497.11</v>
      </c>
      <c r="L293" s="212">
        <v>38.270000000000003</v>
      </c>
      <c r="M293" s="212">
        <v>286.45</v>
      </c>
      <c r="N293" s="212">
        <v>0</v>
      </c>
      <c r="O293" s="212">
        <v>696.25</v>
      </c>
      <c r="P293" s="212">
        <v>51.81</v>
      </c>
      <c r="Q293" s="212">
        <v>67424.33</v>
      </c>
      <c r="R293" s="119"/>
      <c r="S293" s="251"/>
      <c r="T293" s="245"/>
    </row>
    <row r="294" spans="1:20" ht="20.25" customHeight="1">
      <c r="A294" s="220" t="s">
        <v>560</v>
      </c>
      <c r="B294" s="211">
        <v>41176.47</v>
      </c>
      <c r="C294" s="212">
        <v>4575.0200000000004</v>
      </c>
      <c r="D294" s="212">
        <v>4235.47</v>
      </c>
      <c r="E294" s="213">
        <v>0</v>
      </c>
      <c r="F294" s="212">
        <v>56799.35</v>
      </c>
      <c r="G294" s="212">
        <v>52563.87</v>
      </c>
      <c r="H294" s="212">
        <v>89165.33</v>
      </c>
      <c r="I294" s="212">
        <v>477.27</v>
      </c>
      <c r="J294" s="214">
        <v>89642.6</v>
      </c>
      <c r="K294" s="212">
        <v>89967.93</v>
      </c>
      <c r="L294" s="212">
        <v>71.05</v>
      </c>
      <c r="M294" s="212">
        <v>371.67</v>
      </c>
      <c r="N294" s="212">
        <v>0</v>
      </c>
      <c r="O294" s="212">
        <v>1377.38</v>
      </c>
      <c r="P294" s="212">
        <v>87.4</v>
      </c>
      <c r="Q294" s="212">
        <v>88060.42</v>
      </c>
      <c r="R294" s="119"/>
      <c r="S294" s="251"/>
      <c r="T294" s="245"/>
    </row>
    <row r="295" spans="1:20" ht="20.25" customHeight="1">
      <c r="A295" s="220" t="s">
        <v>561</v>
      </c>
      <c r="B295" s="211">
        <v>41540.83</v>
      </c>
      <c r="C295" s="212">
        <v>4681.25</v>
      </c>
      <c r="D295" s="212">
        <v>4866.22</v>
      </c>
      <c r="E295" s="213">
        <v>0</v>
      </c>
      <c r="F295" s="212">
        <v>63661.06</v>
      </c>
      <c r="G295" s="212">
        <v>58794.84</v>
      </c>
      <c r="H295" s="212">
        <v>95654.42</v>
      </c>
      <c r="I295" s="212">
        <v>493.18</v>
      </c>
      <c r="J295" s="214">
        <v>96147.6</v>
      </c>
      <c r="K295" s="212">
        <v>96271.58</v>
      </c>
      <c r="L295" s="212">
        <v>84.25</v>
      </c>
      <c r="M295" s="212">
        <v>464.23</v>
      </c>
      <c r="N295" s="212">
        <v>0</v>
      </c>
      <c r="O295" s="212">
        <v>5667.95</v>
      </c>
      <c r="P295" s="212">
        <v>84.36</v>
      </c>
      <c r="Q295" s="212">
        <v>89970.79</v>
      </c>
      <c r="R295" s="119"/>
      <c r="S295" s="251"/>
      <c r="T295" s="245"/>
    </row>
    <row r="296" spans="1:20" ht="20.25" customHeight="1">
      <c r="A296" s="220" t="s">
        <v>562</v>
      </c>
      <c r="B296" s="211">
        <v>40901.379999999997</v>
      </c>
      <c r="C296" s="212">
        <v>4856.46</v>
      </c>
      <c r="D296" s="212">
        <v>5021.08</v>
      </c>
      <c r="E296" s="213">
        <v>0</v>
      </c>
      <c r="F296" s="212">
        <v>43752.67</v>
      </c>
      <c r="G296" s="212">
        <v>38731.589999999997</v>
      </c>
      <c r="H296" s="212">
        <v>74776.509999999995</v>
      </c>
      <c r="I296" s="212">
        <v>536.29999999999995</v>
      </c>
      <c r="J296" s="214">
        <v>75312.81</v>
      </c>
      <c r="K296" s="212">
        <v>75435.5</v>
      </c>
      <c r="L296" s="212">
        <v>84.68</v>
      </c>
      <c r="M296" s="212">
        <v>364.16</v>
      </c>
      <c r="N296" s="212">
        <v>0</v>
      </c>
      <c r="O296" s="212">
        <v>-12375.68</v>
      </c>
      <c r="P296" s="212">
        <v>24.81</v>
      </c>
      <c r="Q296" s="212">
        <v>87337.53</v>
      </c>
      <c r="R296" s="119"/>
      <c r="S296" s="251"/>
      <c r="T296" s="245"/>
    </row>
    <row r="297" spans="1:20" ht="20.25" customHeight="1">
      <c r="A297" s="220" t="s">
        <v>563</v>
      </c>
      <c r="B297" s="211">
        <v>37010.800000000003</v>
      </c>
      <c r="C297" s="212">
        <v>4174.54</v>
      </c>
      <c r="D297" s="212">
        <v>3851.47</v>
      </c>
      <c r="E297" s="213">
        <v>0</v>
      </c>
      <c r="F297" s="212">
        <v>46394.21</v>
      </c>
      <c r="G297" s="212">
        <v>42542.74</v>
      </c>
      <c r="H297" s="212">
        <v>75379</v>
      </c>
      <c r="I297" s="212">
        <v>501.7</v>
      </c>
      <c r="J297" s="214">
        <v>75880.7</v>
      </c>
      <c r="K297" s="212">
        <v>75928</v>
      </c>
      <c r="L297" s="212">
        <v>71.66</v>
      </c>
      <c r="M297" s="212">
        <v>306.83999999999997</v>
      </c>
      <c r="N297" s="212">
        <v>0</v>
      </c>
      <c r="O297" s="212">
        <v>-8545.6200000000008</v>
      </c>
      <c r="P297" s="212">
        <v>95.03</v>
      </c>
      <c r="Q297" s="212">
        <v>84000.08</v>
      </c>
      <c r="R297" s="119"/>
      <c r="S297" s="251"/>
      <c r="T297" s="245"/>
    </row>
    <row r="298" spans="1:20" ht="20.25" customHeight="1">
      <c r="A298" s="220" t="s">
        <v>564</v>
      </c>
      <c r="B298" s="211">
        <v>37820.31</v>
      </c>
      <c r="C298" s="212">
        <v>4522.9799999999996</v>
      </c>
      <c r="D298" s="212">
        <v>5601.77</v>
      </c>
      <c r="E298" s="213">
        <v>0</v>
      </c>
      <c r="F298" s="212">
        <v>57318.400000000001</v>
      </c>
      <c r="G298" s="212">
        <v>51716.63</v>
      </c>
      <c r="H298" s="212">
        <v>85013.96</v>
      </c>
      <c r="I298" s="212">
        <v>536.29999999999995</v>
      </c>
      <c r="J298" s="214">
        <v>85550.26</v>
      </c>
      <c r="K298" s="212">
        <v>85636.54</v>
      </c>
      <c r="L298" s="212">
        <v>101.06</v>
      </c>
      <c r="M298" s="212">
        <v>370.14</v>
      </c>
      <c r="N298" s="212">
        <v>0</v>
      </c>
      <c r="O298" s="212">
        <v>1527.42</v>
      </c>
      <c r="P298" s="212">
        <v>89.93</v>
      </c>
      <c r="Q298" s="212">
        <v>83547.990000000005</v>
      </c>
      <c r="R298" s="119"/>
      <c r="S298" s="251"/>
      <c r="T298" s="245"/>
    </row>
    <row r="299" spans="1:20" ht="20.25" customHeight="1">
      <c r="A299" s="220" t="s">
        <v>565</v>
      </c>
      <c r="B299" s="211">
        <v>39116.93</v>
      </c>
      <c r="C299" s="212">
        <v>4463.71</v>
      </c>
      <c r="D299" s="212">
        <v>12716.01</v>
      </c>
      <c r="E299" s="213">
        <v>0</v>
      </c>
      <c r="F299" s="212">
        <v>38183.24</v>
      </c>
      <c r="G299" s="212">
        <v>25467.23</v>
      </c>
      <c r="H299" s="212">
        <v>60120.44</v>
      </c>
      <c r="I299" s="212">
        <v>519</v>
      </c>
      <c r="J299" s="214">
        <v>60639.43</v>
      </c>
      <c r="K299" s="212">
        <v>60610</v>
      </c>
      <c r="L299" s="212">
        <v>140.27000000000001</v>
      </c>
      <c r="M299" s="212">
        <v>388.38</v>
      </c>
      <c r="N299" s="212">
        <v>0</v>
      </c>
      <c r="O299" s="212">
        <v>7751.64</v>
      </c>
      <c r="P299" s="212">
        <v>91.13</v>
      </c>
      <c r="Q299" s="212">
        <v>52238.57</v>
      </c>
      <c r="R299" s="119"/>
      <c r="S299" s="251"/>
      <c r="T299" s="245"/>
    </row>
    <row r="300" spans="1:20" ht="20.25" customHeight="1">
      <c r="A300" s="220" t="s">
        <v>566</v>
      </c>
      <c r="B300" s="211">
        <v>40137.47</v>
      </c>
      <c r="C300" s="212">
        <v>4612.6499999999996</v>
      </c>
      <c r="D300" s="212">
        <v>19707.25</v>
      </c>
      <c r="E300" s="213">
        <v>0</v>
      </c>
      <c r="F300" s="212">
        <v>32190.98</v>
      </c>
      <c r="G300" s="212">
        <v>12483.73</v>
      </c>
      <c r="H300" s="212">
        <v>48008.56</v>
      </c>
      <c r="I300" s="212">
        <v>536.29999999999995</v>
      </c>
      <c r="J300" s="214">
        <v>48544.85</v>
      </c>
      <c r="K300" s="212">
        <v>48487.29</v>
      </c>
      <c r="L300" s="212">
        <v>80.66</v>
      </c>
      <c r="M300" s="212">
        <v>316.87</v>
      </c>
      <c r="N300" s="212">
        <v>0</v>
      </c>
      <c r="O300" s="212">
        <v>4141.01</v>
      </c>
      <c r="P300" s="212">
        <v>97.48</v>
      </c>
      <c r="Q300" s="212">
        <v>43851.27</v>
      </c>
      <c r="R300" s="119"/>
      <c r="S300" s="251"/>
      <c r="T300" s="245"/>
    </row>
    <row r="301" spans="1:20" ht="20.25" customHeight="1">
      <c r="A301" s="220" t="s">
        <v>567</v>
      </c>
      <c r="B301" s="211">
        <v>36790.51</v>
      </c>
      <c r="C301" s="212">
        <v>4643.67</v>
      </c>
      <c r="D301" s="212">
        <v>16440.759999999998</v>
      </c>
      <c r="E301" s="213">
        <v>0</v>
      </c>
      <c r="F301" s="212">
        <v>24992.01</v>
      </c>
      <c r="G301" s="212">
        <v>8551.25</v>
      </c>
      <c r="H301" s="212">
        <v>40698.089999999997</v>
      </c>
      <c r="I301" s="212">
        <v>519</v>
      </c>
      <c r="J301" s="214">
        <v>41217.089999999997</v>
      </c>
      <c r="K301" s="212">
        <v>41229.129999999997</v>
      </c>
      <c r="L301" s="212">
        <v>79.12</v>
      </c>
      <c r="M301" s="212">
        <v>179.76</v>
      </c>
      <c r="N301" s="212">
        <v>0</v>
      </c>
      <c r="O301" s="212">
        <v>983.87</v>
      </c>
      <c r="P301" s="212">
        <v>16.96</v>
      </c>
      <c r="Q301" s="212">
        <v>39969.42</v>
      </c>
      <c r="R301" s="119"/>
      <c r="S301" s="251"/>
      <c r="T301" s="245"/>
    </row>
    <row r="302" spans="1:20" ht="20.25" customHeight="1">
      <c r="A302" s="220" t="s">
        <v>568</v>
      </c>
      <c r="B302" s="211">
        <v>37504.620000000003</v>
      </c>
      <c r="C302" s="212">
        <v>4607.05</v>
      </c>
      <c r="D302" s="212">
        <v>13539.55</v>
      </c>
      <c r="E302" s="213">
        <v>0</v>
      </c>
      <c r="F302" s="212">
        <v>26613.5</v>
      </c>
      <c r="G302" s="212">
        <v>13073.95</v>
      </c>
      <c r="H302" s="212">
        <v>45971.519999999997</v>
      </c>
      <c r="I302" s="212">
        <v>536.29999999999995</v>
      </c>
      <c r="J302" s="214">
        <v>46507.81</v>
      </c>
      <c r="K302" s="212">
        <v>46423.6</v>
      </c>
      <c r="L302" s="212">
        <v>107.08</v>
      </c>
      <c r="M302" s="212">
        <v>136.77000000000001</v>
      </c>
      <c r="N302" s="212">
        <v>0</v>
      </c>
      <c r="O302" s="212">
        <v>6222.74</v>
      </c>
      <c r="P302" s="212">
        <v>76.38</v>
      </c>
      <c r="Q302" s="212">
        <v>39880.629999999997</v>
      </c>
      <c r="R302" s="119"/>
      <c r="S302" s="251"/>
      <c r="T302" s="245"/>
    </row>
    <row r="303" spans="1:20" ht="20.25" customHeight="1">
      <c r="A303" s="220" t="s">
        <v>569</v>
      </c>
      <c r="B303" s="211">
        <v>31325.72</v>
      </c>
      <c r="C303" s="212">
        <v>3922.9</v>
      </c>
      <c r="D303" s="212">
        <v>8445.4699999999993</v>
      </c>
      <c r="E303" s="213">
        <v>0</v>
      </c>
      <c r="F303" s="212">
        <v>22574.25</v>
      </c>
      <c r="G303" s="212">
        <v>14128.78</v>
      </c>
      <c r="H303" s="212">
        <v>41531.61</v>
      </c>
      <c r="I303" s="212">
        <v>536.29999999999995</v>
      </c>
      <c r="J303" s="214">
        <v>42067.9</v>
      </c>
      <c r="K303" s="212">
        <v>42077.98</v>
      </c>
      <c r="L303" s="212">
        <v>57.82</v>
      </c>
      <c r="M303" s="212">
        <v>143.97999999999999</v>
      </c>
      <c r="N303" s="212">
        <v>0</v>
      </c>
      <c r="O303" s="212">
        <v>2719.88</v>
      </c>
      <c r="P303" s="212">
        <v>43.37</v>
      </c>
      <c r="Q303" s="212">
        <v>39112.92</v>
      </c>
      <c r="R303" s="119"/>
      <c r="S303" s="251"/>
      <c r="T303" s="245"/>
    </row>
    <row r="304" spans="1:20" ht="20.25" customHeight="1">
      <c r="A304" s="220" t="s">
        <v>570</v>
      </c>
      <c r="B304" s="211">
        <v>28814.86</v>
      </c>
      <c r="C304" s="212">
        <v>3305.32</v>
      </c>
      <c r="D304" s="212">
        <v>8005.41</v>
      </c>
      <c r="E304" s="213">
        <v>0</v>
      </c>
      <c r="F304" s="212">
        <v>23247.13</v>
      </c>
      <c r="G304" s="212">
        <v>15241.72</v>
      </c>
      <c r="H304" s="212">
        <v>40751.26</v>
      </c>
      <c r="I304" s="212">
        <v>519</v>
      </c>
      <c r="J304" s="214">
        <v>41270.26</v>
      </c>
      <c r="K304" s="212">
        <v>41379.629999999997</v>
      </c>
      <c r="L304" s="212">
        <v>55.36</v>
      </c>
      <c r="M304" s="212">
        <v>111.61</v>
      </c>
      <c r="N304" s="212">
        <v>0</v>
      </c>
      <c r="O304" s="212">
        <v>-3411.43</v>
      </c>
      <c r="P304" s="212">
        <v>37.64</v>
      </c>
      <c r="Q304" s="212">
        <v>44586.45</v>
      </c>
      <c r="R304" s="119"/>
      <c r="S304" s="251"/>
      <c r="T304" s="245"/>
    </row>
    <row r="305" spans="1:20" ht="20.25" customHeight="1">
      <c r="A305" s="220" t="s">
        <v>571</v>
      </c>
      <c r="B305" s="211">
        <v>37234.18</v>
      </c>
      <c r="C305" s="212">
        <v>4154.3900000000003</v>
      </c>
      <c r="D305" s="212">
        <v>3573.93</v>
      </c>
      <c r="E305" s="213">
        <v>0</v>
      </c>
      <c r="F305" s="212">
        <v>44443.23</v>
      </c>
      <c r="G305" s="212">
        <v>40869.300000000003</v>
      </c>
      <c r="H305" s="212">
        <v>73949.09</v>
      </c>
      <c r="I305" s="212">
        <v>536.29999999999995</v>
      </c>
      <c r="J305" s="214">
        <v>74485.39</v>
      </c>
      <c r="K305" s="212">
        <v>74442.66</v>
      </c>
      <c r="L305" s="212">
        <v>42.28</v>
      </c>
      <c r="M305" s="212">
        <v>145.03</v>
      </c>
      <c r="N305" s="212">
        <v>0</v>
      </c>
      <c r="O305" s="212">
        <v>6956.99</v>
      </c>
      <c r="P305" s="212">
        <v>62.52</v>
      </c>
      <c r="Q305" s="212">
        <v>67235.850000000006</v>
      </c>
      <c r="R305" s="119"/>
      <c r="S305" s="251"/>
      <c r="T305" s="245"/>
    </row>
    <row r="306" spans="1:20" ht="20.25" customHeight="1">
      <c r="A306" s="220" t="s">
        <v>572</v>
      </c>
      <c r="B306" s="211">
        <v>34679.33</v>
      </c>
      <c r="C306" s="212">
        <v>4292.66</v>
      </c>
      <c r="D306" s="212">
        <v>4250.96</v>
      </c>
      <c r="E306" s="213">
        <v>0</v>
      </c>
      <c r="F306" s="212">
        <v>52670.17</v>
      </c>
      <c r="G306" s="212">
        <v>48419.21</v>
      </c>
      <c r="H306" s="212">
        <v>78805.88</v>
      </c>
      <c r="I306" s="212">
        <v>519</v>
      </c>
      <c r="J306" s="214">
        <v>79324.88</v>
      </c>
      <c r="K306" s="212">
        <v>79202.179999999993</v>
      </c>
      <c r="L306" s="212">
        <v>74.14</v>
      </c>
      <c r="M306" s="212">
        <v>255.6</v>
      </c>
      <c r="N306" s="212">
        <v>0</v>
      </c>
      <c r="O306" s="212">
        <v>4304.57</v>
      </c>
      <c r="P306" s="212">
        <v>96.93</v>
      </c>
      <c r="Q306" s="212">
        <v>74470.94</v>
      </c>
      <c r="R306" s="119"/>
      <c r="S306" s="251"/>
      <c r="T306" s="245"/>
    </row>
    <row r="307" spans="1:20" ht="20.25" customHeight="1">
      <c r="A307" s="220" t="s">
        <v>573</v>
      </c>
      <c r="B307" s="211">
        <v>38058.17</v>
      </c>
      <c r="C307" s="212">
        <v>4611.6899999999996</v>
      </c>
      <c r="D307" s="212">
        <v>4752.5600000000004</v>
      </c>
      <c r="E307" s="213">
        <v>0</v>
      </c>
      <c r="F307" s="212">
        <v>65808.100000000006</v>
      </c>
      <c r="G307" s="212">
        <v>61055.54</v>
      </c>
      <c r="H307" s="212">
        <v>94502.02</v>
      </c>
      <c r="I307" s="212">
        <v>536.29999999999995</v>
      </c>
      <c r="J307" s="214">
        <v>95038.32</v>
      </c>
      <c r="K307" s="212">
        <v>95150.73</v>
      </c>
      <c r="L307" s="212">
        <v>120.76</v>
      </c>
      <c r="M307" s="212">
        <v>281.86</v>
      </c>
      <c r="N307" s="212">
        <v>0</v>
      </c>
      <c r="O307" s="212">
        <v>396.32</v>
      </c>
      <c r="P307" s="212">
        <v>60.17</v>
      </c>
      <c r="Q307" s="212">
        <v>94291.62</v>
      </c>
      <c r="R307" s="119"/>
      <c r="S307" s="251"/>
      <c r="T307" s="245"/>
    </row>
    <row r="308" spans="1:20" ht="20.25" customHeight="1">
      <c r="A308" s="220" t="s">
        <v>574</v>
      </c>
      <c r="B308" s="211">
        <v>34905.919999999998</v>
      </c>
      <c r="C308" s="212">
        <v>4008.28</v>
      </c>
      <c r="D308" s="212">
        <v>5336.55</v>
      </c>
      <c r="E308" s="213">
        <v>0</v>
      </c>
      <c r="F308" s="212">
        <v>78840.070000000007</v>
      </c>
      <c r="G308" s="212">
        <v>73503.520000000004</v>
      </c>
      <c r="H308" s="212">
        <v>104401.15</v>
      </c>
      <c r="I308" s="212">
        <v>550.42999999999995</v>
      </c>
      <c r="J308" s="214">
        <v>104951.58</v>
      </c>
      <c r="K308" s="212">
        <v>104674.61</v>
      </c>
      <c r="L308" s="212">
        <v>234.75</v>
      </c>
      <c r="M308" s="212">
        <v>123.34</v>
      </c>
      <c r="N308" s="212">
        <v>0</v>
      </c>
      <c r="O308" s="212">
        <v>-5182.51</v>
      </c>
      <c r="P308" s="212">
        <v>97.28</v>
      </c>
      <c r="Q308" s="212">
        <v>109401.75</v>
      </c>
      <c r="R308" s="119"/>
      <c r="S308" s="251"/>
      <c r="T308" s="245"/>
    </row>
    <row r="309" spans="1:20" ht="20.25" customHeight="1">
      <c r="A309" s="220" t="s">
        <v>575</v>
      </c>
      <c r="B309" s="211">
        <v>29504.03</v>
      </c>
      <c r="C309" s="212">
        <v>3600.71</v>
      </c>
      <c r="D309" s="212">
        <v>3983.98</v>
      </c>
      <c r="E309" s="213">
        <v>0</v>
      </c>
      <c r="F309" s="212">
        <v>59715.03</v>
      </c>
      <c r="G309" s="212">
        <v>55731.05</v>
      </c>
      <c r="H309" s="212">
        <v>81634.37</v>
      </c>
      <c r="I309" s="212">
        <v>497.16</v>
      </c>
      <c r="J309" s="214">
        <v>82131.53</v>
      </c>
      <c r="K309" s="212">
        <v>82137.759999999995</v>
      </c>
      <c r="L309" s="212">
        <v>113.43</v>
      </c>
      <c r="M309" s="212">
        <v>305.33999999999997</v>
      </c>
      <c r="N309" s="212">
        <v>0</v>
      </c>
      <c r="O309" s="212">
        <v>-7036.6</v>
      </c>
      <c r="P309" s="212">
        <v>65.86</v>
      </c>
      <c r="Q309" s="212">
        <v>88689.73</v>
      </c>
      <c r="S309" s="251"/>
      <c r="T309" s="245"/>
    </row>
    <row r="310" spans="1:20" ht="20.25" customHeight="1">
      <c r="A310" s="220" t="s">
        <v>576</v>
      </c>
      <c r="B310" s="211">
        <v>35438.949999999997</v>
      </c>
      <c r="C310" s="212">
        <v>4149.3900000000003</v>
      </c>
      <c r="D310" s="212">
        <v>4333.3500000000004</v>
      </c>
      <c r="E310" s="213">
        <v>0</v>
      </c>
      <c r="F310" s="212">
        <v>61412.82</v>
      </c>
      <c r="G310" s="212">
        <v>57079.48</v>
      </c>
      <c r="H310" s="212">
        <v>88369.04</v>
      </c>
      <c r="I310" s="212">
        <v>550.42999999999995</v>
      </c>
      <c r="J310" s="214">
        <v>88919.46</v>
      </c>
      <c r="K310" s="212">
        <v>89084.5</v>
      </c>
      <c r="L310" s="212">
        <v>113.91</v>
      </c>
      <c r="M310" s="212">
        <v>396.87</v>
      </c>
      <c r="N310" s="212">
        <v>0</v>
      </c>
      <c r="O310" s="212">
        <v>2960.35</v>
      </c>
      <c r="P310" s="212">
        <v>70.73</v>
      </c>
      <c r="Q310" s="212">
        <v>85542.64</v>
      </c>
      <c r="S310" s="251"/>
      <c r="T310" s="245"/>
    </row>
    <row r="311" spans="1:20" ht="20.25" customHeight="1">
      <c r="A311" s="220" t="s">
        <v>577</v>
      </c>
      <c r="B311" s="211">
        <v>26099.11</v>
      </c>
      <c r="C311" s="212">
        <v>3084.72</v>
      </c>
      <c r="D311" s="212">
        <v>4172.16</v>
      </c>
      <c r="E311" s="213">
        <v>0</v>
      </c>
      <c r="F311" s="212">
        <v>48718.32</v>
      </c>
      <c r="G311" s="212">
        <v>44546.16</v>
      </c>
      <c r="H311" s="212">
        <v>67560.539999999994</v>
      </c>
      <c r="I311" s="212">
        <v>532.66999999999996</v>
      </c>
      <c r="J311" s="214">
        <v>68093.210000000006</v>
      </c>
      <c r="K311" s="212">
        <v>67791.7</v>
      </c>
      <c r="L311" s="212">
        <v>63.79</v>
      </c>
      <c r="M311" s="212">
        <v>302.33999999999997</v>
      </c>
      <c r="N311" s="212">
        <v>0</v>
      </c>
      <c r="O311" s="212">
        <v>-8858.39</v>
      </c>
      <c r="P311" s="212">
        <v>56.07</v>
      </c>
      <c r="Q311" s="212">
        <v>76227.89</v>
      </c>
      <c r="S311" s="251"/>
      <c r="T311" s="245"/>
    </row>
    <row r="312" spans="1:20" ht="20.25" customHeight="1">
      <c r="A312" s="220" t="s">
        <v>578</v>
      </c>
      <c r="B312" s="211">
        <v>25829.74</v>
      </c>
      <c r="C312" s="212">
        <v>3017.43</v>
      </c>
      <c r="D312" s="212">
        <v>3642.59</v>
      </c>
      <c r="E312" s="213">
        <v>0</v>
      </c>
      <c r="F312" s="212">
        <v>47153.09</v>
      </c>
      <c r="G312" s="212">
        <v>43510.5</v>
      </c>
      <c r="H312" s="212">
        <v>66322.81</v>
      </c>
      <c r="I312" s="212">
        <v>550.42999999999995</v>
      </c>
      <c r="J312" s="214">
        <v>66873.240000000005</v>
      </c>
      <c r="K312" s="212">
        <v>66582.62</v>
      </c>
      <c r="L312" s="212">
        <v>42.9</v>
      </c>
      <c r="M312" s="212">
        <v>285.48</v>
      </c>
      <c r="N312" s="212">
        <v>0</v>
      </c>
      <c r="O312" s="212">
        <v>3475.23</v>
      </c>
      <c r="P312" s="212">
        <v>15.15</v>
      </c>
      <c r="Q312" s="212">
        <v>62763.85</v>
      </c>
      <c r="S312" s="251"/>
      <c r="T312" s="245"/>
    </row>
    <row r="313" spans="1:20" ht="20.25" customHeight="1">
      <c r="A313" s="220" t="s">
        <v>579</v>
      </c>
      <c r="B313" s="211">
        <v>17154.419999999998</v>
      </c>
      <c r="C313" s="212">
        <v>2503.1</v>
      </c>
      <c r="D313" s="212">
        <v>4148.07</v>
      </c>
      <c r="E313" s="213">
        <v>0</v>
      </c>
      <c r="F313" s="212">
        <v>29287.759999999998</v>
      </c>
      <c r="G313" s="212">
        <v>25139.69</v>
      </c>
      <c r="H313" s="212">
        <v>39791.01</v>
      </c>
      <c r="I313" s="212">
        <v>532.66999999999996</v>
      </c>
      <c r="J313" s="214">
        <v>40323.69</v>
      </c>
      <c r="K313" s="212">
        <v>40441.96</v>
      </c>
      <c r="L313" s="212">
        <v>29</v>
      </c>
      <c r="M313" s="212">
        <v>178.12</v>
      </c>
      <c r="N313" s="212">
        <v>0</v>
      </c>
      <c r="O313" s="212">
        <v>2450.1799999999998</v>
      </c>
      <c r="P313" s="212">
        <v>26.44</v>
      </c>
      <c r="Q313" s="212">
        <v>37758.230000000003</v>
      </c>
      <c r="S313" s="251"/>
      <c r="T313" s="245"/>
    </row>
    <row r="314" spans="1:20" ht="20.25" customHeight="1">
      <c r="A314" s="220" t="s">
        <v>580</v>
      </c>
      <c r="B314" s="211">
        <v>24697.13</v>
      </c>
      <c r="C314" s="212">
        <v>3485.01</v>
      </c>
      <c r="D314" s="212">
        <v>5527.96</v>
      </c>
      <c r="E314" s="213">
        <v>0</v>
      </c>
      <c r="F314" s="212">
        <v>25482.29</v>
      </c>
      <c r="G314" s="212">
        <v>19954.34</v>
      </c>
      <c r="H314" s="212">
        <v>41166.46</v>
      </c>
      <c r="I314" s="212">
        <v>550.42999999999995</v>
      </c>
      <c r="J314" s="214">
        <v>41716.89</v>
      </c>
      <c r="K314" s="212">
        <v>41532.47</v>
      </c>
      <c r="L314" s="212">
        <v>86.83</v>
      </c>
      <c r="M314" s="212">
        <v>25.56</v>
      </c>
      <c r="N314" s="212">
        <v>0</v>
      </c>
      <c r="O314" s="212">
        <v>878.98</v>
      </c>
      <c r="P314" s="212">
        <v>306.66000000000003</v>
      </c>
      <c r="Q314" s="212">
        <v>35884.44</v>
      </c>
      <c r="S314" s="251"/>
      <c r="T314" s="245"/>
    </row>
    <row r="315" spans="1:20" ht="20.25" customHeight="1">
      <c r="A315" s="233" t="s">
        <v>618</v>
      </c>
      <c r="B315" s="211">
        <v>31202.639999999999</v>
      </c>
      <c r="C315" s="212">
        <v>3685.92</v>
      </c>
      <c r="D315" s="212">
        <v>4199.79</v>
      </c>
      <c r="E315" s="213">
        <v>0</v>
      </c>
      <c r="F315" s="212">
        <v>22646.21</v>
      </c>
      <c r="G315" s="212">
        <v>18446.43</v>
      </c>
      <c r="H315" s="212">
        <v>45963.15</v>
      </c>
      <c r="I315" s="212">
        <v>550.42999999999995</v>
      </c>
      <c r="J315" s="214">
        <v>46513.57</v>
      </c>
      <c r="K315" s="212">
        <v>46367.51</v>
      </c>
      <c r="L315" s="212">
        <v>70.44</v>
      </c>
      <c r="M315" s="212">
        <v>20.58</v>
      </c>
      <c r="N315" s="212">
        <v>0</v>
      </c>
      <c r="O315" s="212">
        <v>6997.11</v>
      </c>
      <c r="P315" s="212">
        <v>345.9</v>
      </c>
      <c r="Q315" s="212">
        <v>34933.480000000003</v>
      </c>
      <c r="S315" s="251"/>
      <c r="T315" s="245"/>
    </row>
    <row r="316" spans="1:20" ht="20.25" customHeight="1">
      <c r="A316" s="233" t="s">
        <v>635</v>
      </c>
      <c r="B316" s="211">
        <v>31087.74</v>
      </c>
      <c r="C316" s="212">
        <v>3804.2</v>
      </c>
      <c r="D316" s="212">
        <v>7803.11</v>
      </c>
      <c r="E316" s="213">
        <v>0</v>
      </c>
      <c r="F316" s="212">
        <v>26906.07</v>
      </c>
      <c r="G316" s="212">
        <v>19102.96</v>
      </c>
      <c r="H316" s="212">
        <v>46386.5</v>
      </c>
      <c r="I316" s="212">
        <v>532.66999999999996</v>
      </c>
      <c r="J316" s="214">
        <v>46919.17</v>
      </c>
      <c r="K316" s="212">
        <v>46740.71</v>
      </c>
      <c r="L316" s="212">
        <v>121.04</v>
      </c>
      <c r="M316" s="212">
        <v>69.510000000000005</v>
      </c>
      <c r="N316" s="212">
        <v>0</v>
      </c>
      <c r="O316" s="212">
        <v>2829.06</v>
      </c>
      <c r="P316" s="212">
        <v>281.62</v>
      </c>
      <c r="Q316" s="212">
        <v>39039.47</v>
      </c>
      <c r="S316" s="251"/>
      <c r="T316" s="245"/>
    </row>
    <row r="317" spans="1:20" ht="20.25" customHeight="1">
      <c r="A317" s="233" t="s">
        <v>637</v>
      </c>
      <c r="B317" s="211">
        <v>35117.18</v>
      </c>
      <c r="C317" s="212">
        <v>3750.95</v>
      </c>
      <c r="D317" s="212">
        <v>16717.650000000001</v>
      </c>
      <c r="E317" s="213">
        <v>0</v>
      </c>
      <c r="F317" s="212">
        <v>44340.92</v>
      </c>
      <c r="G317" s="212">
        <v>27623.27</v>
      </c>
      <c r="H317" s="212">
        <v>58989.51</v>
      </c>
      <c r="I317" s="212">
        <v>550.42999999999995</v>
      </c>
      <c r="J317" s="214">
        <v>59539.93</v>
      </c>
      <c r="K317" s="212">
        <v>59775.07</v>
      </c>
      <c r="L317" s="212">
        <v>150.96</v>
      </c>
      <c r="M317" s="212">
        <v>157.02000000000001</v>
      </c>
      <c r="N317" s="212">
        <v>0</v>
      </c>
      <c r="O317" s="212">
        <v>3762.36</v>
      </c>
      <c r="P317" s="212">
        <v>72.92</v>
      </c>
      <c r="Q317" s="212">
        <v>53931.8</v>
      </c>
      <c r="S317" s="251"/>
      <c r="T317" s="245"/>
    </row>
    <row r="318" spans="1:20" ht="20.25" customHeight="1">
      <c r="A318" s="233" t="s">
        <v>638</v>
      </c>
      <c r="B318" s="211">
        <v>35997.629999999997</v>
      </c>
      <c r="C318" s="212">
        <v>3737.48</v>
      </c>
      <c r="D318" s="212">
        <v>7453.59</v>
      </c>
      <c r="E318" s="213">
        <v>0</v>
      </c>
      <c r="F318" s="212">
        <v>54476.32</v>
      </c>
      <c r="G318" s="212">
        <v>47022.73</v>
      </c>
      <c r="H318" s="212">
        <v>79282.880000000005</v>
      </c>
      <c r="I318" s="212">
        <v>532.66999999999996</v>
      </c>
      <c r="J318" s="214">
        <v>79815.55</v>
      </c>
      <c r="K318" s="212">
        <v>79460.240000000005</v>
      </c>
      <c r="L318" s="212">
        <v>177.4</v>
      </c>
      <c r="M318" s="212">
        <v>255.04</v>
      </c>
      <c r="N318" s="212">
        <v>0</v>
      </c>
      <c r="O318" s="212">
        <v>-940.94</v>
      </c>
      <c r="P318" s="212">
        <v>49.96</v>
      </c>
      <c r="Q318" s="212">
        <v>79718.789999999994</v>
      </c>
      <c r="S318" s="251"/>
      <c r="T318" s="245"/>
    </row>
    <row r="319" spans="1:20" ht="20.25" customHeight="1">
      <c r="A319" s="233" t="s">
        <v>640</v>
      </c>
      <c r="B319" s="211">
        <v>36945.4</v>
      </c>
      <c r="C319" s="212">
        <v>3989.54</v>
      </c>
      <c r="D319" s="212">
        <v>8363</v>
      </c>
      <c r="E319" s="213">
        <v>0</v>
      </c>
      <c r="F319" s="212">
        <v>61852.08</v>
      </c>
      <c r="G319" s="212">
        <v>53489.08</v>
      </c>
      <c r="H319" s="212">
        <v>86444.94</v>
      </c>
      <c r="I319" s="212">
        <v>550.42999999999995</v>
      </c>
      <c r="J319" s="214">
        <v>86995.37</v>
      </c>
      <c r="K319" s="212">
        <v>87423.76</v>
      </c>
      <c r="L319" s="212">
        <v>124.17</v>
      </c>
      <c r="M319" s="212">
        <v>278.55</v>
      </c>
      <c r="N319" s="212">
        <v>0</v>
      </c>
      <c r="O319" s="212">
        <v>-2485.5300000000002</v>
      </c>
      <c r="P319" s="212">
        <v>5.57</v>
      </c>
      <c r="Q319" s="212">
        <v>86401.01</v>
      </c>
      <c r="S319" s="251"/>
      <c r="T319" s="245"/>
    </row>
    <row r="320" spans="1:20" ht="20.25" customHeight="1">
      <c r="A320" s="233" t="s">
        <v>641</v>
      </c>
      <c r="B320" s="211">
        <v>36675.019999999997</v>
      </c>
      <c r="C320" s="212">
        <v>3953.87</v>
      </c>
      <c r="D320" s="212">
        <v>8669.6299999999992</v>
      </c>
      <c r="E320" s="213">
        <v>0</v>
      </c>
      <c r="F320" s="212">
        <v>69680.710000000006</v>
      </c>
      <c r="G320" s="212">
        <v>61011.08</v>
      </c>
      <c r="H320" s="212">
        <v>93732.23</v>
      </c>
      <c r="I320" s="212">
        <v>550.42999999999995</v>
      </c>
      <c r="J320" s="214">
        <v>94282.65</v>
      </c>
      <c r="K320" s="212">
        <v>94722.89</v>
      </c>
      <c r="L320" s="212">
        <v>164.82</v>
      </c>
      <c r="M320" s="212">
        <v>531.52</v>
      </c>
      <c r="N320" s="212">
        <v>0</v>
      </c>
      <c r="O320" s="212">
        <v>-2724.66</v>
      </c>
      <c r="P320" s="212">
        <v>49.41</v>
      </c>
      <c r="Q320" s="212">
        <v>97851.8</v>
      </c>
      <c r="S320" s="251"/>
      <c r="T320" s="245"/>
    </row>
    <row r="321" spans="1:20" ht="20.25" customHeight="1">
      <c r="A321" s="233" t="s">
        <v>642</v>
      </c>
      <c r="B321" s="211">
        <v>32933.26</v>
      </c>
      <c r="C321" s="212">
        <v>3722.71</v>
      </c>
      <c r="D321" s="212">
        <v>9867.64</v>
      </c>
      <c r="E321" s="213">
        <v>0</v>
      </c>
      <c r="F321" s="212">
        <v>53255.68</v>
      </c>
      <c r="G321" s="212">
        <v>43388.04</v>
      </c>
      <c r="H321" s="212">
        <v>72598.58</v>
      </c>
      <c r="I321" s="212">
        <v>497.16</v>
      </c>
      <c r="J321" s="214">
        <v>73095.740000000005</v>
      </c>
      <c r="K321" s="212">
        <v>73403.55</v>
      </c>
      <c r="L321" s="212">
        <v>104.63</v>
      </c>
      <c r="M321" s="212">
        <v>328.87</v>
      </c>
      <c r="N321" s="212">
        <v>0</v>
      </c>
      <c r="O321" s="212">
        <v>-1762.39</v>
      </c>
      <c r="P321" s="212">
        <v>36.590000000000003</v>
      </c>
      <c r="Q321" s="212">
        <v>73795.850000000006</v>
      </c>
      <c r="S321" s="251"/>
      <c r="T321" s="245"/>
    </row>
    <row r="322" spans="1:20" ht="20.25" customHeight="1">
      <c r="A322" s="233" t="s">
        <v>644</v>
      </c>
      <c r="B322" s="211">
        <v>35522.71</v>
      </c>
      <c r="C322" s="212">
        <v>3897.29</v>
      </c>
      <c r="D322" s="212">
        <v>14852.26</v>
      </c>
      <c r="E322" s="213">
        <v>0</v>
      </c>
      <c r="F322" s="212">
        <v>55437.27</v>
      </c>
      <c r="G322" s="212">
        <v>40585.01</v>
      </c>
      <c r="H322" s="212">
        <v>72210.429999999993</v>
      </c>
      <c r="I322" s="212">
        <v>550.42999999999995</v>
      </c>
      <c r="J322" s="214">
        <v>72760.86</v>
      </c>
      <c r="K322" s="212">
        <v>73081.289999999994</v>
      </c>
      <c r="L322" s="212">
        <v>66.03</v>
      </c>
      <c r="M322" s="212">
        <v>364.75</v>
      </c>
      <c r="N322" s="212">
        <v>0</v>
      </c>
      <c r="O322" s="212">
        <v>-315.70999999999998</v>
      </c>
      <c r="P322" s="212">
        <v>12.64</v>
      </c>
      <c r="Q322" s="212">
        <v>74653.59</v>
      </c>
      <c r="S322" s="251"/>
      <c r="T322" s="245"/>
    </row>
    <row r="323" spans="1:20" ht="20.25" customHeight="1">
      <c r="A323" s="233" t="s">
        <v>645</v>
      </c>
      <c r="B323" s="211">
        <v>35525.07</v>
      </c>
      <c r="C323" s="212">
        <v>3773.66</v>
      </c>
      <c r="D323" s="212">
        <v>26219.72</v>
      </c>
      <c r="E323" s="213">
        <v>0</v>
      </c>
      <c r="F323" s="212">
        <v>58507.45</v>
      </c>
      <c r="G323" s="212">
        <v>32287.74</v>
      </c>
      <c r="H323" s="212">
        <v>64039.15</v>
      </c>
      <c r="I323" s="212">
        <v>532.66999999999996</v>
      </c>
      <c r="J323" s="214">
        <v>64571.82</v>
      </c>
      <c r="K323" s="212">
        <v>64860.61</v>
      </c>
      <c r="L323" s="212">
        <v>154.71</v>
      </c>
      <c r="M323" s="212">
        <v>495.58</v>
      </c>
      <c r="N323" s="212">
        <v>0</v>
      </c>
      <c r="O323" s="212">
        <v>-1250.6199999999999</v>
      </c>
      <c r="P323" s="212">
        <v>90.2</v>
      </c>
      <c r="Q323" s="212">
        <v>61370.75</v>
      </c>
      <c r="S323" s="251"/>
      <c r="T323" s="245"/>
    </row>
    <row r="324" spans="1:20" ht="20.25" customHeight="1">
      <c r="A324" s="233" t="s">
        <v>647</v>
      </c>
      <c r="B324" s="211">
        <v>37229.11</v>
      </c>
      <c r="C324" s="212">
        <v>3713.2</v>
      </c>
      <c r="D324" s="212">
        <v>28053.360000000001</v>
      </c>
      <c r="E324" s="213">
        <v>0</v>
      </c>
      <c r="F324" s="212">
        <v>47616.95</v>
      </c>
      <c r="G324" s="212">
        <v>19563.59</v>
      </c>
      <c r="H324" s="212">
        <v>53079.5</v>
      </c>
      <c r="I324" s="212">
        <v>550.42999999999995</v>
      </c>
      <c r="J324" s="214">
        <v>53629.93</v>
      </c>
      <c r="K324" s="212">
        <v>53882.33</v>
      </c>
      <c r="L324" s="212">
        <v>215.43</v>
      </c>
      <c r="M324" s="212">
        <v>324.54000000000002</v>
      </c>
      <c r="N324" s="212">
        <v>0</v>
      </c>
      <c r="O324" s="212">
        <v>3253.32</v>
      </c>
      <c r="P324" s="212">
        <v>96.14</v>
      </c>
      <c r="Q324" s="212">
        <v>49292.89</v>
      </c>
      <c r="S324" s="251"/>
      <c r="T324" s="245"/>
    </row>
    <row r="325" spans="1:20" ht="20.25" customHeight="1">
      <c r="A325" s="233" t="s">
        <v>661</v>
      </c>
      <c r="B325" s="211">
        <v>34081.39</v>
      </c>
      <c r="C325" s="212">
        <v>3495.44</v>
      </c>
      <c r="D325" s="212">
        <v>26655.47</v>
      </c>
      <c r="E325" s="213">
        <v>0</v>
      </c>
      <c r="F325" s="212">
        <v>39851.47</v>
      </c>
      <c r="G325" s="212">
        <v>13196</v>
      </c>
      <c r="H325" s="212">
        <v>43781.94</v>
      </c>
      <c r="I325" s="212">
        <v>532.66999999999996</v>
      </c>
      <c r="J325" s="214">
        <v>44314.62</v>
      </c>
      <c r="K325" s="212">
        <v>44490.02</v>
      </c>
      <c r="L325" s="212">
        <v>187.9</v>
      </c>
      <c r="M325" s="212">
        <v>230.89</v>
      </c>
      <c r="N325" s="212">
        <v>0</v>
      </c>
      <c r="O325" s="212">
        <v>3964.85</v>
      </c>
      <c r="P325" s="212">
        <v>79.22</v>
      </c>
      <c r="Q325" s="212">
        <v>41027.15</v>
      </c>
      <c r="S325" s="251"/>
      <c r="T325" s="245"/>
    </row>
    <row r="326" spans="1:20" ht="20.25" customHeight="1">
      <c r="A326" s="233" t="s">
        <v>662</v>
      </c>
      <c r="B326" s="211">
        <v>34164.1</v>
      </c>
      <c r="C326" s="212">
        <v>3777.93</v>
      </c>
      <c r="D326" s="212">
        <v>27974.21</v>
      </c>
      <c r="E326" s="213">
        <v>0</v>
      </c>
      <c r="F326" s="212">
        <v>39719.199999999997</v>
      </c>
      <c r="G326" s="212">
        <v>11745</v>
      </c>
      <c r="H326" s="212">
        <v>42131.17</v>
      </c>
      <c r="I326" s="212">
        <v>550.42999999999995</v>
      </c>
      <c r="J326" s="214">
        <v>42681.599999999999</v>
      </c>
      <c r="K326" s="212">
        <v>42764.35</v>
      </c>
      <c r="L326" s="212">
        <v>163.69999999999999</v>
      </c>
      <c r="M326" s="212">
        <v>144.30000000000001</v>
      </c>
      <c r="N326" s="212">
        <v>0</v>
      </c>
      <c r="O326" s="212">
        <v>421.49</v>
      </c>
      <c r="P326" s="212">
        <v>119.46</v>
      </c>
      <c r="Q326" s="212">
        <v>39415.410000000003</v>
      </c>
      <c r="S326" s="251"/>
      <c r="T326" s="245"/>
    </row>
    <row r="327" spans="1:20" ht="20.25" customHeight="1">
      <c r="A327" s="233" t="s">
        <v>663</v>
      </c>
      <c r="B327" s="211">
        <v>31135.79</v>
      </c>
      <c r="C327" s="212">
        <v>3113.49</v>
      </c>
      <c r="D327" s="212">
        <v>27033.4</v>
      </c>
      <c r="E327" s="213">
        <v>0</v>
      </c>
      <c r="F327" s="212">
        <v>39921.089999999997</v>
      </c>
      <c r="G327" s="212">
        <v>12887.7</v>
      </c>
      <c r="H327" s="212">
        <v>40909.99</v>
      </c>
      <c r="I327" s="212">
        <v>550.42999999999995</v>
      </c>
      <c r="J327" s="214">
        <v>41460.42</v>
      </c>
      <c r="K327" s="212">
        <v>41547.9</v>
      </c>
      <c r="L327" s="212">
        <v>158.61000000000001</v>
      </c>
      <c r="M327" s="212">
        <v>185.23</v>
      </c>
      <c r="N327" s="212">
        <v>0</v>
      </c>
      <c r="O327" s="212">
        <v>110.65</v>
      </c>
      <c r="P327" s="212">
        <v>76.67</v>
      </c>
      <c r="Q327" s="212">
        <v>39616.74</v>
      </c>
      <c r="S327" s="251"/>
      <c r="T327" s="245"/>
    </row>
    <row r="328" spans="1:20" ht="20.25" customHeight="1">
      <c r="A328" s="233" t="s">
        <v>666</v>
      </c>
      <c r="B328" s="211">
        <v>36186.379999999997</v>
      </c>
      <c r="C328" s="212">
        <v>3691.3</v>
      </c>
      <c r="D328" s="212">
        <v>27247.56</v>
      </c>
      <c r="E328" s="213">
        <v>0</v>
      </c>
      <c r="F328" s="212">
        <v>38723.910000000003</v>
      </c>
      <c r="G328" s="212">
        <v>11476.36</v>
      </c>
      <c r="H328" s="212">
        <v>43971.44</v>
      </c>
      <c r="I328" s="212">
        <v>532.66999999999996</v>
      </c>
      <c r="J328" s="214">
        <v>44504.11</v>
      </c>
      <c r="K328" s="212">
        <v>44598.8</v>
      </c>
      <c r="L328" s="212">
        <v>146.97</v>
      </c>
      <c r="M328" s="212">
        <v>316.63</v>
      </c>
      <c r="N328" s="212">
        <v>0</v>
      </c>
      <c r="O328" s="212">
        <v>-1222.7</v>
      </c>
      <c r="P328" s="212">
        <v>23.2</v>
      </c>
      <c r="Q328" s="212">
        <v>42034.69</v>
      </c>
      <c r="S328" s="251"/>
      <c r="T328" s="245"/>
    </row>
    <row r="329" spans="1:20" ht="20.25" customHeight="1">
      <c r="A329" s="233" t="s">
        <v>668</v>
      </c>
      <c r="B329" s="211">
        <v>36830.32</v>
      </c>
      <c r="C329" s="212">
        <v>3982.7</v>
      </c>
      <c r="D329" s="212">
        <v>27514.09</v>
      </c>
      <c r="E329" s="213">
        <v>0</v>
      </c>
      <c r="F329" s="212">
        <v>49748.44</v>
      </c>
      <c r="G329" s="212">
        <v>22234.35</v>
      </c>
      <c r="H329" s="212">
        <v>55081.97</v>
      </c>
      <c r="I329" s="212">
        <v>550.42999999999995</v>
      </c>
      <c r="J329" s="214">
        <v>55632.4</v>
      </c>
      <c r="K329" s="212">
        <v>55742.79</v>
      </c>
      <c r="L329" s="212">
        <v>123.11</v>
      </c>
      <c r="M329" s="212">
        <v>312.36</v>
      </c>
      <c r="N329" s="212">
        <v>0</v>
      </c>
      <c r="O329" s="212">
        <v>7695.82</v>
      </c>
      <c r="P329" s="212">
        <v>50.71</v>
      </c>
      <c r="Q329" s="212">
        <v>48260.79</v>
      </c>
      <c r="S329" s="251"/>
      <c r="T329" s="245"/>
    </row>
    <row r="330" spans="1:20" ht="20.25" customHeight="1">
      <c r="A330" s="233" t="s">
        <v>667</v>
      </c>
      <c r="B330" s="211">
        <v>35456.26</v>
      </c>
      <c r="C330" s="212">
        <v>4011.38</v>
      </c>
      <c r="D330" s="212">
        <v>17508.52</v>
      </c>
      <c r="E330" s="213">
        <v>0</v>
      </c>
      <c r="F330" s="212">
        <v>53016.2</v>
      </c>
      <c r="G330" s="212">
        <v>35507.68</v>
      </c>
      <c r="H330" s="212">
        <v>66952.56</v>
      </c>
      <c r="I330" s="212">
        <v>532.66999999999996</v>
      </c>
      <c r="J330" s="214">
        <v>67485.240000000005</v>
      </c>
      <c r="K330" s="212">
        <v>67663.95</v>
      </c>
      <c r="L330" s="212">
        <v>123.22</v>
      </c>
      <c r="M330" s="212">
        <v>386.51</v>
      </c>
      <c r="N330" s="212">
        <v>0</v>
      </c>
      <c r="O330" s="212">
        <v>-1902.19</v>
      </c>
      <c r="P330" s="212">
        <v>73.14</v>
      </c>
      <c r="Q330" s="212">
        <v>66783.27</v>
      </c>
      <c r="S330" s="251"/>
      <c r="T330" s="245"/>
    </row>
    <row r="331" spans="1:20">
      <c r="B331" s="240"/>
      <c r="C331" s="240"/>
      <c r="D331" s="240"/>
      <c r="E331" s="240"/>
      <c r="F331" s="240"/>
      <c r="G331" s="240"/>
      <c r="H331" s="240"/>
      <c r="I331" s="240"/>
      <c r="J331" s="240"/>
      <c r="K331" s="240"/>
      <c r="L331" s="240"/>
      <c r="M331" s="240"/>
      <c r="N331" s="240"/>
      <c r="O331" s="240"/>
      <c r="P331" s="240"/>
      <c r="Q331" s="240"/>
    </row>
    <row r="332" spans="1:20">
      <c r="B332" s="252"/>
      <c r="C332" s="96"/>
      <c r="D332" s="96"/>
      <c r="E332" s="96"/>
      <c r="F332" s="96"/>
      <c r="J332" s="96"/>
      <c r="K332" s="96"/>
      <c r="L332" s="96"/>
      <c r="M332" s="96"/>
      <c r="N332" s="96"/>
      <c r="P332" s="96"/>
      <c r="Q332" s="96"/>
    </row>
    <row r="333" spans="1:20">
      <c r="B333" s="96"/>
      <c r="C333" s="96"/>
      <c r="D333" s="96"/>
      <c r="E333" s="96"/>
      <c r="F333" s="96"/>
      <c r="G333" s="96"/>
      <c r="H333" s="96"/>
      <c r="I333" s="96"/>
      <c r="J333" s="96"/>
      <c r="K333" s="96"/>
      <c r="L333" s="96"/>
      <c r="M333" s="96"/>
      <c r="N333" s="96"/>
      <c r="O333" s="96"/>
      <c r="P333" s="96"/>
      <c r="Q333" s="96"/>
    </row>
    <row r="334" spans="1:20">
      <c r="B334" s="96"/>
      <c r="C334" s="96"/>
      <c r="D334" s="96"/>
      <c r="E334" s="96"/>
      <c r="F334" s="96"/>
      <c r="G334" s="96"/>
      <c r="H334" s="96"/>
      <c r="I334" s="96"/>
      <c r="J334" s="96"/>
      <c r="K334" s="96"/>
      <c r="L334" s="96"/>
      <c r="M334" s="96"/>
      <c r="N334" s="96"/>
      <c r="O334" s="96"/>
      <c r="P334" s="96"/>
      <c r="Q334" s="96"/>
    </row>
    <row r="335" spans="1:20">
      <c r="B335" s="250"/>
      <c r="C335" s="250"/>
      <c r="D335" s="250"/>
      <c r="E335" s="250"/>
      <c r="F335" s="250"/>
      <c r="G335" s="250"/>
      <c r="H335" s="250"/>
      <c r="I335" s="250"/>
      <c r="J335" s="250"/>
      <c r="K335" s="250"/>
      <c r="L335" s="250"/>
      <c r="M335" s="250"/>
      <c r="N335" s="250"/>
      <c r="O335" s="250"/>
      <c r="P335" s="250"/>
      <c r="Q335" s="250"/>
    </row>
    <row r="336" spans="1:20">
      <c r="B336" s="250"/>
      <c r="C336" s="250"/>
      <c r="D336" s="250"/>
      <c r="E336" s="250"/>
      <c r="F336" s="250"/>
      <c r="G336" s="250"/>
      <c r="H336" s="250"/>
      <c r="I336" s="250"/>
      <c r="J336" s="250"/>
      <c r="K336" s="250"/>
      <c r="L336" s="250"/>
      <c r="M336" s="250"/>
      <c r="N336" s="250"/>
      <c r="O336" s="250"/>
      <c r="P336" s="250"/>
      <c r="Q336" s="250"/>
    </row>
    <row r="337" spans="2:17">
      <c r="B337" s="96"/>
      <c r="C337" s="96"/>
      <c r="D337" s="96"/>
      <c r="E337" s="96"/>
      <c r="F337" s="96"/>
      <c r="J337" s="96"/>
      <c r="K337" s="96"/>
      <c r="L337" s="96"/>
      <c r="M337" s="96"/>
      <c r="N337" s="96"/>
      <c r="P337" s="96"/>
      <c r="Q337" s="96"/>
    </row>
    <row r="338" spans="2:17">
      <c r="B338" s="96"/>
      <c r="C338" s="96"/>
      <c r="D338" s="96"/>
      <c r="E338" s="96"/>
      <c r="F338" s="96"/>
      <c r="J338" s="96"/>
      <c r="K338" s="96"/>
      <c r="L338" s="96"/>
      <c r="M338" s="96"/>
      <c r="N338" s="96"/>
      <c r="P338" s="96"/>
      <c r="Q338" s="96"/>
    </row>
    <row r="339" spans="2:17">
      <c r="B339" s="96"/>
      <c r="C339" s="96"/>
      <c r="D339" s="96"/>
      <c r="E339" s="96"/>
      <c r="F339" s="96"/>
      <c r="J339" s="96"/>
      <c r="K339" s="96"/>
      <c r="L339" s="96"/>
      <c r="M339" s="96"/>
      <c r="N339" s="96"/>
      <c r="P339" s="96"/>
      <c r="Q339" s="96"/>
    </row>
    <row r="340" spans="2:17">
      <c r="B340" s="96"/>
      <c r="C340" s="96"/>
      <c r="D340" s="96"/>
      <c r="E340" s="96"/>
      <c r="F340" s="96"/>
      <c r="J340" s="96"/>
      <c r="K340" s="96"/>
      <c r="L340" s="96"/>
      <c r="M340" s="96"/>
      <c r="N340" s="96"/>
      <c r="P340" s="96"/>
      <c r="Q340" s="96"/>
    </row>
    <row r="341" spans="2:17">
      <c r="B341" s="96"/>
      <c r="C341" s="96"/>
      <c r="D341" s="96"/>
      <c r="E341" s="96"/>
      <c r="F341" s="96"/>
      <c r="J341" s="96"/>
      <c r="K341" s="96"/>
      <c r="L341" s="96"/>
      <c r="M341" s="96"/>
      <c r="N341" s="96"/>
      <c r="P341" s="96"/>
      <c r="Q341" s="96"/>
    </row>
    <row r="342" spans="2:17">
      <c r="B342" s="96"/>
      <c r="C342" s="96"/>
      <c r="D342" s="96"/>
      <c r="E342" s="96"/>
      <c r="F342" s="96"/>
      <c r="J342" s="96"/>
      <c r="K342" s="96"/>
      <c r="L342" s="96"/>
      <c r="M342" s="96"/>
      <c r="N342" s="96"/>
      <c r="P342" s="96"/>
      <c r="Q342" s="96"/>
    </row>
    <row r="343" spans="2:17">
      <c r="B343" s="96"/>
      <c r="C343" s="96"/>
      <c r="D343" s="96"/>
      <c r="E343" s="96"/>
      <c r="F343" s="96"/>
      <c r="J343" s="96"/>
      <c r="K343" s="96"/>
      <c r="L343" s="96"/>
      <c r="M343" s="96"/>
      <c r="N343" s="96"/>
      <c r="P343" s="96"/>
      <c r="Q343" s="96"/>
    </row>
    <row r="344" spans="2:17">
      <c r="B344" s="96"/>
      <c r="C344" s="96"/>
      <c r="D344" s="96"/>
      <c r="E344" s="96"/>
      <c r="F344" s="96"/>
      <c r="J344" s="96"/>
      <c r="K344" s="96"/>
      <c r="L344" s="96"/>
      <c r="M344" s="96"/>
      <c r="N344" s="96"/>
      <c r="P344" s="96"/>
      <c r="Q344" s="96"/>
    </row>
    <row r="345" spans="2:17">
      <c r="B345" s="96"/>
      <c r="C345" s="96"/>
      <c r="D345" s="96"/>
      <c r="E345" s="96"/>
      <c r="F345" s="96"/>
      <c r="J345" s="96"/>
      <c r="K345" s="96"/>
      <c r="L345" s="96"/>
      <c r="M345" s="96"/>
      <c r="N345" s="96"/>
      <c r="P345" s="96"/>
      <c r="Q345" s="96"/>
    </row>
    <row r="346" spans="2:17">
      <c r="B346" s="96"/>
      <c r="C346" s="96"/>
      <c r="D346" s="96"/>
      <c r="E346" s="96"/>
      <c r="F346" s="96"/>
      <c r="J346" s="96"/>
      <c r="K346" s="96"/>
      <c r="L346" s="96"/>
      <c r="M346" s="96"/>
      <c r="N346" s="96"/>
      <c r="P346" s="96"/>
      <c r="Q346" s="96"/>
    </row>
    <row r="347" spans="2:17">
      <c r="B347" s="96"/>
      <c r="C347" s="96"/>
      <c r="D347" s="96"/>
      <c r="E347" s="96"/>
      <c r="F347" s="96"/>
      <c r="J347" s="96"/>
      <c r="K347" s="96"/>
      <c r="L347" s="96"/>
      <c r="M347" s="96"/>
      <c r="N347" s="96"/>
      <c r="P347" s="96"/>
      <c r="Q347" s="96"/>
    </row>
    <row r="348" spans="2:17">
      <c r="B348" s="96"/>
      <c r="C348" s="96"/>
      <c r="D348" s="96"/>
      <c r="E348" s="96"/>
      <c r="F348" s="96"/>
      <c r="J348" s="96"/>
      <c r="K348" s="96"/>
      <c r="L348" s="96"/>
      <c r="M348" s="96"/>
      <c r="N348" s="96"/>
      <c r="P348" s="96"/>
      <c r="Q348" s="96"/>
    </row>
    <row r="349" spans="2:17">
      <c r="B349" s="96"/>
      <c r="C349" s="96"/>
      <c r="D349" s="96"/>
      <c r="E349" s="96"/>
      <c r="F349" s="96"/>
      <c r="J349" s="96"/>
      <c r="K349" s="96"/>
      <c r="L349" s="96"/>
      <c r="M349" s="96"/>
      <c r="N349" s="96"/>
      <c r="P349" s="96"/>
      <c r="Q349" s="96"/>
    </row>
    <row r="350" spans="2:17">
      <c r="B350" s="96"/>
      <c r="C350" s="96"/>
      <c r="D350" s="96"/>
      <c r="E350" s="96"/>
      <c r="F350" s="96"/>
      <c r="J350" s="96"/>
      <c r="K350" s="96"/>
      <c r="L350" s="96"/>
      <c r="M350" s="96"/>
      <c r="N350" s="96"/>
      <c r="P350" s="96"/>
      <c r="Q350" s="96"/>
    </row>
    <row r="351" spans="2:17">
      <c r="B351" s="112"/>
      <c r="C351" s="112"/>
      <c r="D351" s="112"/>
      <c r="E351" s="112"/>
      <c r="F351" s="112"/>
      <c r="J351" s="112"/>
      <c r="K351" s="112"/>
      <c r="L351" s="112"/>
      <c r="M351" s="112"/>
      <c r="N351" s="112"/>
      <c r="P351" s="96"/>
      <c r="Q351" s="96"/>
    </row>
    <row r="352" spans="2:17">
      <c r="B352" s="112"/>
      <c r="C352" s="112"/>
      <c r="D352" s="112"/>
      <c r="E352" s="112"/>
      <c r="F352" s="112"/>
      <c r="J352" s="112"/>
      <c r="K352" s="112"/>
      <c r="L352" s="112"/>
      <c r="M352" s="112"/>
      <c r="N352" s="112"/>
      <c r="P352" s="96"/>
      <c r="Q352" s="96"/>
    </row>
    <row r="353" spans="2:17">
      <c r="B353" s="112"/>
      <c r="C353" s="112"/>
      <c r="D353" s="112"/>
      <c r="E353" s="112"/>
      <c r="F353" s="112"/>
      <c r="J353" s="112"/>
      <c r="K353" s="112"/>
      <c r="L353" s="112"/>
      <c r="M353" s="112"/>
      <c r="N353" s="112"/>
      <c r="P353" s="96"/>
      <c r="Q353" s="96"/>
    </row>
    <row r="354" spans="2:17">
      <c r="B354" s="112"/>
      <c r="C354" s="112"/>
      <c r="D354" s="112"/>
      <c r="E354" s="112"/>
      <c r="F354" s="112"/>
      <c r="J354" s="112"/>
      <c r="K354" s="112"/>
      <c r="L354" s="112"/>
      <c r="M354" s="112"/>
      <c r="N354" s="112"/>
      <c r="P354" s="96"/>
      <c r="Q354" s="96"/>
    </row>
    <row r="355" spans="2:17">
      <c r="B355" s="112"/>
      <c r="C355" s="112"/>
      <c r="D355" s="112"/>
      <c r="E355" s="112"/>
      <c r="F355" s="112"/>
      <c r="J355" s="112"/>
      <c r="K355" s="112"/>
      <c r="L355" s="112"/>
      <c r="M355" s="112"/>
      <c r="N355" s="112"/>
      <c r="P355" s="96"/>
      <c r="Q355" s="96"/>
    </row>
    <row r="356" spans="2:17">
      <c r="B356" s="112"/>
      <c r="C356" s="112"/>
      <c r="D356" s="112"/>
      <c r="E356" s="112"/>
      <c r="F356" s="112"/>
      <c r="J356" s="112"/>
      <c r="K356" s="112"/>
      <c r="L356" s="112"/>
      <c r="M356" s="112"/>
      <c r="N356" s="112"/>
      <c r="P356" s="96"/>
      <c r="Q356" s="96"/>
    </row>
    <row r="357" spans="2:17">
      <c r="B357" s="112"/>
      <c r="C357" s="112"/>
      <c r="D357" s="112"/>
      <c r="E357" s="112"/>
      <c r="F357" s="112"/>
      <c r="J357" s="112"/>
      <c r="K357" s="112"/>
      <c r="L357" s="112"/>
      <c r="M357" s="112"/>
      <c r="N357" s="112"/>
      <c r="P357" s="96"/>
      <c r="Q357" s="96"/>
    </row>
    <row r="358" spans="2:17">
      <c r="B358" s="112"/>
      <c r="C358" s="112"/>
      <c r="D358" s="112"/>
      <c r="E358" s="112"/>
      <c r="F358" s="112"/>
      <c r="J358" s="112"/>
      <c r="K358" s="112"/>
      <c r="L358" s="112"/>
      <c r="M358" s="112"/>
      <c r="N358" s="112"/>
      <c r="P358" s="96"/>
      <c r="Q358" s="96"/>
    </row>
    <row r="359" spans="2:17">
      <c r="B359" s="112"/>
      <c r="C359" s="112"/>
      <c r="D359" s="112"/>
      <c r="E359" s="112"/>
      <c r="F359" s="112"/>
      <c r="J359" s="112"/>
      <c r="K359" s="112"/>
      <c r="L359" s="112"/>
      <c r="M359" s="112"/>
      <c r="N359" s="112"/>
      <c r="P359" s="96"/>
      <c r="Q359" s="96"/>
    </row>
    <row r="360" spans="2:17">
      <c r="B360" s="112"/>
      <c r="C360" s="112"/>
      <c r="D360" s="112"/>
      <c r="E360" s="112"/>
      <c r="F360" s="112"/>
      <c r="J360" s="112"/>
      <c r="K360" s="112"/>
      <c r="L360" s="112"/>
      <c r="M360" s="112"/>
      <c r="N360" s="112"/>
      <c r="P360" s="96"/>
      <c r="Q360" s="96"/>
    </row>
    <row r="361" spans="2:17">
      <c r="B361" s="112"/>
      <c r="C361" s="112"/>
      <c r="D361" s="112"/>
      <c r="E361" s="112"/>
      <c r="F361" s="112"/>
      <c r="J361" s="112"/>
      <c r="K361" s="112"/>
      <c r="L361" s="112"/>
      <c r="M361" s="112"/>
      <c r="N361" s="112"/>
      <c r="P361" s="96"/>
      <c r="Q361" s="96"/>
    </row>
    <row r="362" spans="2:17">
      <c r="B362" s="112"/>
      <c r="C362" s="112"/>
      <c r="D362" s="112"/>
      <c r="E362" s="112"/>
      <c r="F362" s="112"/>
      <c r="J362" s="112"/>
      <c r="K362" s="112"/>
      <c r="L362" s="112"/>
      <c r="M362" s="112"/>
      <c r="N362" s="112"/>
      <c r="P362" s="96"/>
      <c r="Q362" s="96"/>
    </row>
    <row r="363" spans="2:17">
      <c r="B363" s="112"/>
      <c r="C363" s="112"/>
      <c r="D363" s="112"/>
      <c r="E363" s="112"/>
      <c r="F363" s="112"/>
      <c r="J363" s="112"/>
      <c r="K363" s="112"/>
      <c r="L363" s="112"/>
      <c r="M363" s="112"/>
      <c r="N363" s="112"/>
      <c r="P363" s="96"/>
      <c r="Q363" s="96"/>
    </row>
    <row r="364" spans="2:17">
      <c r="B364" s="112"/>
      <c r="C364" s="112"/>
      <c r="D364" s="112"/>
      <c r="E364" s="112"/>
      <c r="F364" s="112"/>
      <c r="J364" s="112"/>
      <c r="K364" s="112"/>
      <c r="L364" s="112"/>
      <c r="M364" s="112"/>
      <c r="N364" s="112"/>
      <c r="P364" s="96"/>
      <c r="Q364" s="96"/>
    </row>
    <row r="365" spans="2:17">
      <c r="B365" s="112"/>
      <c r="C365" s="112"/>
      <c r="D365" s="112"/>
      <c r="E365" s="112"/>
      <c r="F365" s="112"/>
      <c r="J365" s="112"/>
      <c r="K365" s="112"/>
      <c r="L365" s="112"/>
      <c r="M365" s="112"/>
      <c r="N365" s="112"/>
      <c r="P365" s="96"/>
      <c r="Q365" s="96"/>
    </row>
    <row r="366" spans="2:17">
      <c r="B366" s="112"/>
      <c r="C366" s="112"/>
      <c r="D366" s="112"/>
      <c r="E366" s="112"/>
      <c r="F366" s="112"/>
      <c r="J366" s="112"/>
      <c r="K366" s="112"/>
      <c r="L366" s="112"/>
      <c r="M366" s="112"/>
      <c r="N366" s="112"/>
      <c r="P366" s="96"/>
      <c r="Q366" s="96"/>
    </row>
    <row r="367" spans="2:17">
      <c r="B367" s="112"/>
      <c r="C367" s="112"/>
      <c r="D367" s="112"/>
      <c r="E367" s="112"/>
      <c r="F367" s="112"/>
      <c r="J367" s="112"/>
      <c r="K367" s="112"/>
      <c r="L367" s="112"/>
      <c r="M367" s="112"/>
      <c r="N367" s="112"/>
      <c r="P367" s="96"/>
      <c r="Q367" s="96"/>
    </row>
    <row r="368" spans="2:17">
      <c r="B368" s="112"/>
      <c r="C368" s="112"/>
      <c r="D368" s="112"/>
      <c r="E368" s="112"/>
      <c r="F368" s="112"/>
      <c r="J368" s="112"/>
      <c r="K368" s="112"/>
      <c r="L368" s="112"/>
      <c r="M368" s="112"/>
      <c r="N368" s="112"/>
      <c r="P368" s="96"/>
      <c r="Q368" s="96"/>
    </row>
    <row r="369" spans="2:17">
      <c r="B369" s="112"/>
      <c r="C369" s="112"/>
      <c r="D369" s="112"/>
      <c r="E369" s="112"/>
      <c r="F369" s="112"/>
      <c r="J369" s="112"/>
      <c r="K369" s="112"/>
      <c r="L369" s="112"/>
      <c r="M369" s="112"/>
      <c r="N369" s="112"/>
      <c r="P369" s="96"/>
      <c r="Q369" s="96"/>
    </row>
    <row r="370" spans="2:17">
      <c r="B370" s="112"/>
      <c r="C370" s="112"/>
      <c r="D370" s="112"/>
      <c r="E370" s="112"/>
      <c r="F370" s="112"/>
      <c r="J370" s="112"/>
      <c r="K370" s="112"/>
      <c r="L370" s="112"/>
      <c r="M370" s="112"/>
      <c r="N370" s="112"/>
      <c r="P370" s="96"/>
      <c r="Q370" s="96"/>
    </row>
    <row r="371" spans="2:17">
      <c r="B371" s="112"/>
      <c r="C371" s="112"/>
      <c r="D371" s="112"/>
      <c r="E371" s="112"/>
      <c r="F371" s="112"/>
      <c r="J371" s="112"/>
      <c r="K371" s="112"/>
      <c r="L371" s="112"/>
      <c r="M371" s="112"/>
      <c r="N371" s="112"/>
      <c r="P371" s="96"/>
      <c r="Q371" s="96"/>
    </row>
    <row r="372" spans="2:17">
      <c r="B372" s="112"/>
      <c r="C372" s="112"/>
      <c r="D372" s="112"/>
      <c r="E372" s="112"/>
      <c r="F372" s="112"/>
      <c r="J372" s="112"/>
      <c r="K372" s="112"/>
      <c r="L372" s="112"/>
      <c r="M372" s="112"/>
      <c r="N372" s="112"/>
      <c r="P372" s="96"/>
      <c r="Q372" s="96"/>
    </row>
    <row r="373" spans="2:17">
      <c r="B373" s="112"/>
      <c r="C373" s="112"/>
      <c r="D373" s="112"/>
      <c r="E373" s="112"/>
      <c r="F373" s="112"/>
      <c r="J373" s="112"/>
      <c r="K373" s="112"/>
      <c r="L373" s="112"/>
      <c r="M373" s="112"/>
      <c r="N373" s="112"/>
      <c r="P373" s="96"/>
      <c r="Q373" s="96"/>
    </row>
    <row r="374" spans="2:17">
      <c r="B374" s="112"/>
      <c r="C374" s="112"/>
      <c r="D374" s="112"/>
      <c r="E374" s="112"/>
      <c r="F374" s="112"/>
      <c r="J374" s="112"/>
      <c r="K374" s="112"/>
      <c r="L374" s="112"/>
      <c r="M374" s="112"/>
      <c r="N374" s="112"/>
      <c r="P374" s="96"/>
      <c r="Q374" s="96"/>
    </row>
    <row r="375" spans="2:17">
      <c r="B375" s="112"/>
      <c r="C375" s="112"/>
      <c r="D375" s="112"/>
      <c r="E375" s="112"/>
      <c r="F375" s="112"/>
      <c r="J375" s="112"/>
      <c r="K375" s="112"/>
      <c r="L375" s="112"/>
      <c r="M375" s="112"/>
      <c r="N375" s="112"/>
      <c r="P375" s="96"/>
      <c r="Q375" s="96"/>
    </row>
    <row r="376" spans="2:17">
      <c r="B376" s="112"/>
      <c r="C376" s="112"/>
      <c r="D376" s="112"/>
      <c r="E376" s="112"/>
      <c r="F376" s="112"/>
      <c r="J376" s="112"/>
      <c r="K376" s="112"/>
      <c r="L376" s="112"/>
      <c r="M376" s="112"/>
      <c r="N376" s="112"/>
      <c r="P376" s="96"/>
      <c r="Q376" s="96"/>
    </row>
    <row r="377" spans="2:17">
      <c r="B377" s="112"/>
      <c r="C377" s="112"/>
      <c r="D377" s="112"/>
      <c r="E377" s="112"/>
      <c r="F377" s="112"/>
      <c r="J377" s="112"/>
      <c r="K377" s="112"/>
      <c r="L377" s="112"/>
      <c r="M377" s="112"/>
      <c r="N377" s="112"/>
      <c r="P377" s="96"/>
      <c r="Q377" s="96"/>
    </row>
    <row r="378" spans="2:17">
      <c r="B378" s="112"/>
      <c r="C378" s="112"/>
      <c r="D378" s="112"/>
      <c r="E378" s="112"/>
      <c r="F378" s="112"/>
      <c r="J378" s="112"/>
      <c r="K378" s="112"/>
      <c r="L378" s="112"/>
      <c r="M378" s="112"/>
      <c r="N378" s="112"/>
      <c r="P378" s="96"/>
      <c r="Q378" s="96"/>
    </row>
    <row r="379" spans="2:17">
      <c r="B379" s="112"/>
      <c r="C379" s="112"/>
      <c r="D379" s="112"/>
      <c r="E379" s="112"/>
      <c r="F379" s="112"/>
      <c r="J379" s="112"/>
      <c r="K379" s="112"/>
      <c r="L379" s="112"/>
      <c r="M379" s="112"/>
      <c r="N379" s="112"/>
      <c r="P379" s="96"/>
      <c r="Q379" s="96"/>
    </row>
    <row r="380" spans="2:17">
      <c r="B380" s="112"/>
      <c r="C380" s="112"/>
      <c r="D380" s="112"/>
      <c r="E380" s="112"/>
      <c r="F380" s="112"/>
      <c r="J380" s="112"/>
      <c r="K380" s="112"/>
      <c r="L380" s="112"/>
      <c r="M380" s="112"/>
      <c r="N380" s="112"/>
      <c r="P380" s="96"/>
      <c r="Q380" s="96"/>
    </row>
    <row r="381" spans="2:17">
      <c r="B381" s="112"/>
      <c r="C381" s="112"/>
      <c r="D381" s="112"/>
      <c r="E381" s="112"/>
      <c r="F381" s="112"/>
      <c r="J381" s="112"/>
      <c r="K381" s="112"/>
      <c r="L381" s="112"/>
      <c r="M381" s="112"/>
      <c r="N381" s="112"/>
      <c r="P381" s="96"/>
      <c r="Q381" s="96"/>
    </row>
    <row r="382" spans="2:17">
      <c r="B382" s="112"/>
      <c r="C382" s="112"/>
      <c r="D382" s="112"/>
      <c r="E382" s="112"/>
      <c r="F382" s="112"/>
      <c r="J382" s="112"/>
      <c r="K382" s="112"/>
      <c r="L382" s="112"/>
      <c r="M382" s="112"/>
      <c r="N382" s="112"/>
      <c r="P382" s="96"/>
      <c r="Q382" s="96"/>
    </row>
    <row r="383" spans="2:17">
      <c r="B383" s="112"/>
      <c r="C383" s="112"/>
      <c r="D383" s="112"/>
      <c r="E383" s="112"/>
      <c r="F383" s="112"/>
      <c r="J383" s="112"/>
      <c r="K383" s="112"/>
      <c r="L383" s="112"/>
      <c r="M383" s="112"/>
      <c r="N383" s="112"/>
      <c r="P383" s="96"/>
      <c r="Q383" s="96"/>
    </row>
    <row r="384" spans="2:17">
      <c r="B384" s="112"/>
      <c r="C384" s="112"/>
      <c r="D384" s="112"/>
      <c r="E384" s="112"/>
      <c r="F384" s="112"/>
      <c r="J384" s="112"/>
      <c r="K384" s="112"/>
      <c r="L384" s="112"/>
      <c r="M384" s="112"/>
      <c r="N384" s="112"/>
      <c r="P384" s="96"/>
      <c r="Q384" s="96"/>
    </row>
    <row r="385" spans="2:17">
      <c r="B385" s="112"/>
      <c r="C385" s="112"/>
      <c r="D385" s="112"/>
      <c r="E385" s="112"/>
      <c r="F385" s="112"/>
      <c r="J385" s="112"/>
      <c r="K385" s="112"/>
      <c r="L385" s="112"/>
      <c r="M385" s="112"/>
      <c r="N385" s="112"/>
      <c r="P385" s="96"/>
      <c r="Q385" s="96"/>
    </row>
    <row r="386" spans="2:17">
      <c r="B386" s="112"/>
      <c r="C386" s="112"/>
      <c r="D386" s="112"/>
      <c r="E386" s="112"/>
      <c r="F386" s="112"/>
      <c r="J386" s="112"/>
      <c r="K386" s="112"/>
      <c r="L386" s="112"/>
      <c r="M386" s="112"/>
      <c r="N386" s="112"/>
      <c r="P386" s="96"/>
      <c r="Q386" s="96"/>
    </row>
    <row r="387" spans="2:17">
      <c r="B387" s="112"/>
      <c r="C387" s="112"/>
      <c r="D387" s="112"/>
      <c r="E387" s="112"/>
      <c r="F387" s="112"/>
      <c r="J387" s="112"/>
      <c r="K387" s="112"/>
      <c r="L387" s="112"/>
      <c r="M387" s="112"/>
      <c r="N387" s="112"/>
      <c r="P387" s="96"/>
      <c r="Q387" s="96"/>
    </row>
    <row r="388" spans="2:17">
      <c r="B388" s="112"/>
      <c r="C388" s="112"/>
      <c r="D388" s="112"/>
      <c r="E388" s="112"/>
      <c r="F388" s="112"/>
      <c r="J388" s="112"/>
      <c r="K388" s="112"/>
      <c r="L388" s="112"/>
      <c r="M388" s="112"/>
      <c r="N388" s="112"/>
      <c r="P388" s="96"/>
      <c r="Q388" s="96"/>
    </row>
    <row r="389" spans="2:17">
      <c r="B389" s="112"/>
      <c r="C389" s="112"/>
      <c r="D389" s="112"/>
      <c r="E389" s="112"/>
      <c r="F389" s="112"/>
      <c r="J389" s="112"/>
      <c r="K389" s="112"/>
      <c r="L389" s="112"/>
      <c r="M389" s="112"/>
      <c r="N389" s="112"/>
      <c r="P389" s="96"/>
      <c r="Q389" s="96"/>
    </row>
    <row r="390" spans="2:17">
      <c r="B390" s="112"/>
      <c r="C390" s="112"/>
      <c r="D390" s="112"/>
      <c r="E390" s="112"/>
      <c r="F390" s="112"/>
      <c r="J390" s="112"/>
      <c r="K390" s="112"/>
      <c r="L390" s="112"/>
      <c r="M390" s="112"/>
      <c r="N390" s="112"/>
      <c r="P390" s="96"/>
      <c r="Q390" s="96"/>
    </row>
    <row r="391" spans="2:17">
      <c r="B391" s="112"/>
      <c r="C391" s="112"/>
      <c r="D391" s="112"/>
      <c r="E391" s="112"/>
      <c r="F391" s="112"/>
      <c r="J391" s="112"/>
      <c r="K391" s="112"/>
      <c r="L391" s="112"/>
      <c r="M391" s="112"/>
      <c r="N391" s="112"/>
      <c r="P391" s="96"/>
      <c r="Q391" s="96"/>
    </row>
    <row r="392" spans="2:17">
      <c r="B392" s="112"/>
      <c r="C392" s="112"/>
      <c r="D392" s="112"/>
      <c r="E392" s="112"/>
      <c r="F392" s="112"/>
      <c r="J392" s="112"/>
      <c r="K392" s="112"/>
      <c r="L392" s="112"/>
      <c r="M392" s="112"/>
      <c r="N392" s="112"/>
      <c r="P392" s="96"/>
      <c r="Q392" s="96"/>
    </row>
    <row r="393" spans="2:17">
      <c r="B393" s="112"/>
      <c r="C393" s="112"/>
      <c r="D393" s="112"/>
      <c r="E393" s="112"/>
      <c r="F393" s="112"/>
      <c r="J393" s="112"/>
      <c r="K393" s="112"/>
      <c r="L393" s="112"/>
      <c r="M393" s="112"/>
      <c r="N393" s="112"/>
      <c r="P393" s="96"/>
      <c r="Q393" s="96"/>
    </row>
    <row r="394" spans="2:17">
      <c r="B394" s="112"/>
      <c r="C394" s="112"/>
      <c r="D394" s="112"/>
      <c r="E394" s="112"/>
      <c r="F394" s="112"/>
      <c r="J394" s="112"/>
      <c r="K394" s="112"/>
      <c r="L394" s="112"/>
      <c r="M394" s="112"/>
      <c r="N394" s="112"/>
      <c r="P394" s="96"/>
      <c r="Q394" s="96"/>
    </row>
    <row r="395" spans="2:17">
      <c r="B395" s="112"/>
      <c r="C395" s="112"/>
      <c r="D395" s="112"/>
      <c r="E395" s="112"/>
      <c r="F395" s="112"/>
      <c r="J395" s="112"/>
      <c r="K395" s="112"/>
      <c r="L395" s="112"/>
      <c r="M395" s="112"/>
      <c r="N395" s="112"/>
      <c r="P395" s="96"/>
      <c r="Q395" s="96"/>
    </row>
    <row r="396" spans="2:17">
      <c r="B396" s="112"/>
      <c r="C396" s="112"/>
      <c r="D396" s="112"/>
      <c r="E396" s="112"/>
      <c r="F396" s="112"/>
      <c r="J396" s="112"/>
      <c r="K396" s="112"/>
      <c r="L396" s="112"/>
      <c r="M396" s="112"/>
      <c r="N396" s="112"/>
      <c r="P396" s="96"/>
      <c r="Q396" s="96"/>
    </row>
    <row r="397" spans="2:17">
      <c r="B397" s="112"/>
      <c r="C397" s="112"/>
      <c r="D397" s="112"/>
      <c r="E397" s="112"/>
      <c r="F397" s="112"/>
      <c r="J397" s="112"/>
      <c r="K397" s="112"/>
      <c r="L397" s="112"/>
      <c r="M397" s="112"/>
      <c r="N397" s="112"/>
      <c r="P397" s="96"/>
      <c r="Q397" s="96"/>
    </row>
    <row r="398" spans="2:17">
      <c r="B398" s="112"/>
      <c r="C398" s="112"/>
      <c r="D398" s="112"/>
      <c r="E398" s="112"/>
      <c r="F398" s="112"/>
      <c r="J398" s="112"/>
      <c r="K398" s="112"/>
      <c r="L398" s="112"/>
      <c r="M398" s="112"/>
      <c r="N398" s="112"/>
      <c r="P398" s="96"/>
      <c r="Q398" s="96"/>
    </row>
    <row r="399" spans="2:17">
      <c r="B399" s="112"/>
      <c r="C399" s="112"/>
      <c r="D399" s="112"/>
      <c r="E399" s="112"/>
      <c r="F399" s="112"/>
      <c r="J399" s="112"/>
      <c r="K399" s="112"/>
      <c r="L399" s="112"/>
      <c r="M399" s="112"/>
      <c r="N399" s="112"/>
      <c r="P399" s="96"/>
      <c r="Q399" s="96"/>
    </row>
    <row r="400" spans="2:17">
      <c r="B400" s="112"/>
      <c r="C400" s="112"/>
      <c r="D400" s="112"/>
      <c r="E400" s="112"/>
      <c r="F400" s="112"/>
      <c r="J400" s="112"/>
      <c r="K400" s="112"/>
      <c r="L400" s="112"/>
      <c r="M400" s="112"/>
      <c r="N400" s="112"/>
      <c r="P400" s="96"/>
      <c r="Q400" s="96"/>
    </row>
    <row r="401" spans="2:17">
      <c r="B401" s="112"/>
      <c r="C401" s="112"/>
      <c r="D401" s="112"/>
      <c r="E401" s="112"/>
      <c r="F401" s="112"/>
      <c r="J401" s="112"/>
      <c r="K401" s="112"/>
      <c r="L401" s="112"/>
      <c r="M401" s="112"/>
      <c r="N401" s="112"/>
      <c r="P401" s="96"/>
      <c r="Q401" s="96"/>
    </row>
    <row r="402" spans="2:17">
      <c r="B402" s="112"/>
      <c r="C402" s="112"/>
      <c r="D402" s="112"/>
      <c r="E402" s="112"/>
      <c r="F402" s="112"/>
      <c r="J402" s="112"/>
      <c r="K402" s="112"/>
      <c r="L402" s="112"/>
      <c r="M402" s="112"/>
      <c r="N402" s="112"/>
      <c r="P402" s="96"/>
      <c r="Q402" s="96"/>
    </row>
    <row r="403" spans="2:17">
      <c r="B403" s="112"/>
      <c r="C403" s="112"/>
      <c r="D403" s="112"/>
      <c r="E403" s="112"/>
      <c r="F403" s="112"/>
      <c r="J403" s="112"/>
      <c r="K403" s="112"/>
      <c r="L403" s="112"/>
      <c r="M403" s="112"/>
      <c r="N403" s="112"/>
      <c r="P403" s="96"/>
      <c r="Q403" s="96"/>
    </row>
    <row r="404" spans="2:17">
      <c r="B404" s="112"/>
      <c r="C404" s="112"/>
      <c r="D404" s="112"/>
      <c r="E404" s="112"/>
      <c r="F404" s="112"/>
      <c r="J404" s="112"/>
      <c r="K404" s="112"/>
      <c r="L404" s="112"/>
      <c r="M404" s="112"/>
      <c r="N404" s="112"/>
      <c r="P404" s="96"/>
      <c r="Q404" s="96"/>
    </row>
    <row r="405" spans="2:17">
      <c r="B405" s="112"/>
      <c r="C405" s="112"/>
      <c r="D405" s="112"/>
      <c r="E405" s="112"/>
      <c r="F405" s="112"/>
      <c r="J405" s="112"/>
      <c r="K405" s="112"/>
      <c r="L405" s="112"/>
      <c r="M405" s="112"/>
      <c r="N405" s="112"/>
      <c r="P405" s="96"/>
      <c r="Q405" s="96"/>
    </row>
    <row r="406" spans="2:17">
      <c r="B406" s="112"/>
      <c r="C406" s="112"/>
      <c r="D406" s="112"/>
      <c r="E406" s="112"/>
      <c r="F406" s="112"/>
      <c r="J406" s="112"/>
      <c r="K406" s="112"/>
      <c r="L406" s="112"/>
      <c r="M406" s="112"/>
      <c r="N406" s="112"/>
      <c r="P406" s="96"/>
      <c r="Q406" s="96"/>
    </row>
    <row r="407" spans="2:17">
      <c r="B407" s="112"/>
      <c r="C407" s="112"/>
      <c r="D407" s="112"/>
      <c r="E407" s="112"/>
      <c r="F407" s="112"/>
      <c r="J407" s="112"/>
      <c r="K407" s="112"/>
      <c r="L407" s="112"/>
      <c r="M407" s="112"/>
      <c r="N407" s="112"/>
      <c r="P407" s="96"/>
      <c r="Q407" s="96"/>
    </row>
    <row r="408" spans="2:17">
      <c r="B408" s="112"/>
      <c r="C408" s="112"/>
      <c r="D408" s="112"/>
      <c r="E408" s="112"/>
      <c r="F408" s="112"/>
      <c r="J408" s="112"/>
      <c r="K408" s="112"/>
      <c r="L408" s="112"/>
      <c r="M408" s="112"/>
      <c r="N408" s="112"/>
      <c r="P408" s="96"/>
      <c r="Q408" s="96"/>
    </row>
    <row r="409" spans="2:17">
      <c r="B409" s="112"/>
      <c r="C409" s="112"/>
      <c r="D409" s="112"/>
      <c r="E409" s="112"/>
      <c r="F409" s="112"/>
      <c r="J409" s="112"/>
      <c r="K409" s="112"/>
      <c r="L409" s="112"/>
      <c r="M409" s="112"/>
      <c r="N409" s="112"/>
      <c r="P409" s="96"/>
      <c r="Q409" s="96"/>
    </row>
    <row r="410" spans="2:17">
      <c r="B410" s="112"/>
      <c r="C410" s="112"/>
      <c r="D410" s="112"/>
      <c r="E410" s="112"/>
      <c r="F410" s="112"/>
      <c r="J410" s="112"/>
      <c r="K410" s="112"/>
      <c r="L410" s="112"/>
      <c r="M410" s="112"/>
      <c r="N410" s="112"/>
      <c r="P410" s="96"/>
      <c r="Q410" s="96"/>
    </row>
    <row r="411" spans="2:17">
      <c r="B411" s="112"/>
      <c r="C411" s="112"/>
      <c r="D411" s="112"/>
      <c r="E411" s="112"/>
      <c r="F411" s="112"/>
      <c r="J411" s="112"/>
      <c r="K411" s="112"/>
      <c r="L411" s="112"/>
      <c r="M411" s="112"/>
      <c r="N411" s="112"/>
      <c r="P411" s="96"/>
      <c r="Q411" s="96"/>
    </row>
    <row r="412" spans="2:17">
      <c r="B412" s="112"/>
      <c r="C412" s="112"/>
      <c r="D412" s="112"/>
      <c r="E412" s="112"/>
      <c r="F412" s="112"/>
      <c r="J412" s="112"/>
      <c r="K412" s="112"/>
      <c r="L412" s="112"/>
      <c r="M412" s="112"/>
      <c r="N412" s="112"/>
      <c r="P412" s="96"/>
      <c r="Q412" s="96"/>
    </row>
    <row r="413" spans="2:17">
      <c r="B413" s="112"/>
      <c r="C413" s="112"/>
      <c r="D413" s="112"/>
      <c r="E413" s="112"/>
      <c r="F413" s="112"/>
      <c r="J413" s="112"/>
      <c r="K413" s="112"/>
      <c r="L413" s="112"/>
      <c r="M413" s="112"/>
      <c r="N413" s="112"/>
      <c r="P413" s="96"/>
      <c r="Q413" s="96"/>
    </row>
    <row r="414" spans="2:17">
      <c r="B414" s="112"/>
      <c r="C414" s="112"/>
      <c r="D414" s="112"/>
      <c r="E414" s="112"/>
      <c r="F414" s="112"/>
      <c r="J414" s="112"/>
      <c r="K414" s="112"/>
      <c r="L414" s="112"/>
      <c r="M414" s="112"/>
      <c r="N414" s="112"/>
      <c r="P414" s="96"/>
      <c r="Q414" s="96"/>
    </row>
    <row r="415" spans="2:17">
      <c r="B415" s="112"/>
      <c r="C415" s="112"/>
      <c r="D415" s="112"/>
      <c r="E415" s="112"/>
      <c r="F415" s="112"/>
      <c r="J415" s="112"/>
      <c r="K415" s="112"/>
      <c r="L415" s="112"/>
      <c r="M415" s="112"/>
      <c r="N415" s="112"/>
      <c r="P415" s="96"/>
      <c r="Q415" s="96"/>
    </row>
    <row r="416" spans="2:17">
      <c r="B416" s="112"/>
      <c r="C416" s="112"/>
      <c r="D416" s="112"/>
      <c r="E416" s="112"/>
      <c r="F416" s="112"/>
      <c r="J416" s="112"/>
      <c r="K416" s="112"/>
      <c r="L416" s="112"/>
      <c r="M416" s="112"/>
      <c r="N416" s="112"/>
      <c r="P416" s="96"/>
      <c r="Q416" s="96"/>
    </row>
    <row r="417" spans="2:17">
      <c r="B417" s="112"/>
      <c r="C417" s="112"/>
      <c r="D417" s="112"/>
      <c r="E417" s="112"/>
      <c r="F417" s="112"/>
      <c r="J417" s="112"/>
      <c r="K417" s="112"/>
      <c r="L417" s="112"/>
      <c r="M417" s="112"/>
      <c r="N417" s="112"/>
      <c r="P417" s="96"/>
      <c r="Q417" s="96"/>
    </row>
    <row r="418" spans="2:17">
      <c r="B418" s="112"/>
      <c r="C418" s="112"/>
      <c r="D418" s="112"/>
      <c r="E418" s="112"/>
      <c r="F418" s="112"/>
      <c r="J418" s="112"/>
      <c r="K418" s="112"/>
      <c r="L418" s="112"/>
      <c r="M418" s="112"/>
      <c r="N418" s="112"/>
      <c r="P418" s="96"/>
      <c r="Q418" s="96"/>
    </row>
    <row r="419" spans="2:17">
      <c r="B419" s="112"/>
      <c r="C419" s="112"/>
      <c r="D419" s="112"/>
      <c r="E419" s="112"/>
      <c r="F419" s="112"/>
      <c r="J419" s="112"/>
      <c r="K419" s="112"/>
      <c r="L419" s="112"/>
      <c r="M419" s="112"/>
      <c r="N419" s="112"/>
      <c r="P419" s="96"/>
      <c r="Q419" s="96"/>
    </row>
    <row r="420" spans="2:17">
      <c r="B420" s="112"/>
      <c r="C420" s="112"/>
      <c r="D420" s="112"/>
      <c r="E420" s="112"/>
      <c r="F420" s="112"/>
      <c r="J420" s="112"/>
      <c r="K420" s="112"/>
      <c r="L420" s="112"/>
      <c r="M420" s="112"/>
      <c r="N420" s="112"/>
      <c r="P420" s="96"/>
      <c r="Q420" s="96"/>
    </row>
    <row r="421" spans="2:17">
      <c r="B421" s="112"/>
      <c r="C421" s="112"/>
      <c r="D421" s="112"/>
      <c r="E421" s="112"/>
      <c r="F421" s="112"/>
      <c r="J421" s="112"/>
      <c r="K421" s="112"/>
      <c r="L421" s="112"/>
      <c r="M421" s="112"/>
      <c r="N421" s="112"/>
      <c r="P421" s="96"/>
      <c r="Q421" s="96"/>
    </row>
    <row r="422" spans="2:17">
      <c r="B422" s="112"/>
      <c r="C422" s="112"/>
      <c r="D422" s="112"/>
      <c r="E422" s="112"/>
      <c r="F422" s="112"/>
      <c r="J422" s="112"/>
      <c r="K422" s="112"/>
      <c r="L422" s="112"/>
      <c r="M422" s="112"/>
      <c r="N422" s="112"/>
      <c r="P422" s="96"/>
      <c r="Q422" s="96"/>
    </row>
    <row r="423" spans="2:17">
      <c r="B423" s="112"/>
      <c r="C423" s="112"/>
      <c r="D423" s="112"/>
      <c r="E423" s="112"/>
      <c r="F423" s="112"/>
      <c r="J423" s="112"/>
      <c r="K423" s="112"/>
      <c r="L423" s="112"/>
      <c r="M423" s="112"/>
      <c r="N423" s="112"/>
      <c r="P423" s="96"/>
      <c r="Q423" s="96"/>
    </row>
    <row r="424" spans="2:17">
      <c r="B424" s="112"/>
      <c r="C424" s="112"/>
      <c r="D424" s="112"/>
      <c r="E424" s="112"/>
      <c r="F424" s="112"/>
      <c r="J424" s="112"/>
      <c r="K424" s="112"/>
      <c r="L424" s="112"/>
      <c r="M424" s="112"/>
      <c r="N424" s="112"/>
      <c r="P424" s="96"/>
      <c r="Q424" s="96"/>
    </row>
    <row r="425" spans="2:17">
      <c r="B425" s="112"/>
      <c r="C425" s="112"/>
      <c r="D425" s="112"/>
      <c r="E425" s="112"/>
      <c r="F425" s="112"/>
      <c r="J425" s="112"/>
      <c r="K425" s="112"/>
      <c r="L425" s="112"/>
      <c r="M425" s="112"/>
      <c r="N425" s="112"/>
      <c r="P425" s="96"/>
      <c r="Q425" s="96"/>
    </row>
    <row r="426" spans="2:17">
      <c r="B426" s="112"/>
      <c r="C426" s="112"/>
      <c r="D426" s="112"/>
      <c r="E426" s="112"/>
      <c r="F426" s="112"/>
      <c r="J426" s="112"/>
      <c r="K426" s="112"/>
      <c r="L426" s="112"/>
      <c r="M426" s="112"/>
      <c r="N426" s="112"/>
      <c r="P426" s="96"/>
      <c r="Q426" s="96"/>
    </row>
    <row r="427" spans="2:17">
      <c r="B427" s="112"/>
      <c r="C427" s="112"/>
      <c r="D427" s="112"/>
      <c r="E427" s="112"/>
      <c r="F427" s="112"/>
      <c r="J427" s="112"/>
      <c r="K427" s="112"/>
      <c r="L427" s="112"/>
      <c r="M427" s="112"/>
      <c r="N427" s="112"/>
      <c r="P427" s="96"/>
      <c r="Q427" s="96"/>
    </row>
    <row r="428" spans="2:17">
      <c r="B428" s="112"/>
      <c r="C428" s="112"/>
      <c r="D428" s="112"/>
      <c r="E428" s="112"/>
      <c r="F428" s="112"/>
      <c r="J428" s="112"/>
      <c r="K428" s="112"/>
      <c r="L428" s="112"/>
      <c r="M428" s="112"/>
      <c r="N428" s="112"/>
      <c r="P428" s="96"/>
      <c r="Q428" s="96"/>
    </row>
    <row r="429" spans="2:17">
      <c r="B429" s="112"/>
      <c r="C429" s="112"/>
      <c r="D429" s="112"/>
      <c r="E429" s="112"/>
      <c r="F429" s="112"/>
      <c r="J429" s="112"/>
      <c r="K429" s="112"/>
      <c r="L429" s="112"/>
      <c r="M429" s="112"/>
      <c r="N429" s="112"/>
      <c r="P429" s="96"/>
      <c r="Q429" s="96"/>
    </row>
    <row r="430" spans="2:17">
      <c r="B430" s="112"/>
      <c r="C430" s="112"/>
      <c r="D430" s="112"/>
      <c r="E430" s="112"/>
      <c r="F430" s="112"/>
      <c r="J430" s="112"/>
      <c r="K430" s="112"/>
      <c r="L430" s="112"/>
      <c r="M430" s="112"/>
      <c r="N430" s="112"/>
      <c r="P430" s="96"/>
      <c r="Q430" s="96"/>
    </row>
    <row r="431" spans="2:17">
      <c r="B431" s="112"/>
      <c r="C431" s="112"/>
      <c r="D431" s="112"/>
      <c r="E431" s="112"/>
      <c r="F431" s="112"/>
      <c r="J431" s="112"/>
      <c r="K431" s="112"/>
      <c r="L431" s="112"/>
      <c r="M431" s="112"/>
      <c r="N431" s="112"/>
      <c r="P431" s="96"/>
      <c r="Q431" s="96"/>
    </row>
    <row r="432" spans="2:17">
      <c r="B432" s="112"/>
      <c r="C432" s="112"/>
      <c r="D432" s="112"/>
      <c r="E432" s="112"/>
      <c r="F432" s="112"/>
      <c r="J432" s="112"/>
      <c r="K432" s="112"/>
      <c r="L432" s="112"/>
      <c r="M432" s="112"/>
      <c r="N432" s="112"/>
      <c r="P432" s="96"/>
      <c r="Q432" s="96"/>
    </row>
    <row r="433" spans="2:17">
      <c r="B433" s="112"/>
      <c r="C433" s="112"/>
      <c r="D433" s="112"/>
      <c r="E433" s="112"/>
      <c r="F433" s="112"/>
      <c r="J433" s="112"/>
      <c r="K433" s="112"/>
      <c r="L433" s="112"/>
      <c r="M433" s="112"/>
      <c r="N433" s="112"/>
      <c r="P433" s="96"/>
      <c r="Q433" s="96"/>
    </row>
    <row r="434" spans="2:17">
      <c r="B434" s="112"/>
      <c r="C434" s="112"/>
      <c r="D434" s="112"/>
      <c r="E434" s="112"/>
      <c r="F434" s="112"/>
      <c r="J434" s="112"/>
      <c r="K434" s="112"/>
      <c r="L434" s="112"/>
      <c r="M434" s="112"/>
      <c r="N434" s="112"/>
      <c r="P434" s="96"/>
      <c r="Q434" s="96"/>
    </row>
    <row r="435" spans="2:17">
      <c r="B435" s="112"/>
      <c r="C435" s="112"/>
      <c r="D435" s="112"/>
      <c r="E435" s="112"/>
      <c r="F435" s="112"/>
      <c r="J435" s="112"/>
      <c r="K435" s="112"/>
      <c r="L435" s="112"/>
      <c r="M435" s="112"/>
      <c r="N435" s="112"/>
      <c r="P435" s="96"/>
      <c r="Q435" s="96"/>
    </row>
    <row r="436" spans="2:17">
      <c r="B436" s="112"/>
      <c r="C436" s="112"/>
      <c r="D436" s="112"/>
      <c r="E436" s="112"/>
      <c r="F436" s="112"/>
      <c r="J436" s="112"/>
      <c r="K436" s="112"/>
      <c r="L436" s="112"/>
      <c r="M436" s="112"/>
      <c r="N436" s="112"/>
      <c r="P436" s="96"/>
      <c r="Q436" s="96"/>
    </row>
    <row r="437" spans="2:17">
      <c r="B437" s="112"/>
      <c r="C437" s="112"/>
      <c r="D437" s="112"/>
      <c r="E437" s="112"/>
      <c r="F437" s="112"/>
      <c r="J437" s="112"/>
      <c r="K437" s="112"/>
      <c r="L437" s="112"/>
      <c r="M437" s="112"/>
      <c r="N437" s="112"/>
      <c r="P437" s="96"/>
      <c r="Q437" s="96"/>
    </row>
    <row r="438" spans="2:17">
      <c r="B438" s="112"/>
      <c r="C438" s="112"/>
      <c r="D438" s="112"/>
      <c r="E438" s="112"/>
      <c r="F438" s="112"/>
      <c r="J438" s="112"/>
      <c r="K438" s="112"/>
      <c r="L438" s="112"/>
      <c r="M438" s="112"/>
      <c r="N438" s="112"/>
      <c r="P438" s="96"/>
      <c r="Q438" s="96"/>
    </row>
    <row r="439" spans="2:17">
      <c r="B439" s="112"/>
      <c r="C439" s="112"/>
      <c r="D439" s="112"/>
      <c r="E439" s="112"/>
      <c r="F439" s="112"/>
      <c r="J439" s="112"/>
      <c r="K439" s="112"/>
      <c r="L439" s="112"/>
      <c r="M439" s="112"/>
      <c r="N439" s="112"/>
      <c r="P439" s="96"/>
      <c r="Q439" s="96"/>
    </row>
    <row r="440" spans="2:17">
      <c r="B440" s="112"/>
      <c r="C440" s="112"/>
      <c r="D440" s="112"/>
      <c r="E440" s="112"/>
      <c r="F440" s="112"/>
      <c r="J440" s="112"/>
      <c r="K440" s="112"/>
      <c r="L440" s="112"/>
      <c r="M440" s="112"/>
      <c r="N440" s="112"/>
      <c r="P440" s="96"/>
      <c r="Q440" s="96"/>
    </row>
    <row r="441" spans="2:17">
      <c r="B441" s="112"/>
      <c r="C441" s="112"/>
      <c r="D441" s="112"/>
      <c r="E441" s="112"/>
      <c r="F441" s="112"/>
      <c r="J441" s="112"/>
      <c r="K441" s="112"/>
      <c r="L441" s="112"/>
      <c r="M441" s="112"/>
      <c r="N441" s="112"/>
      <c r="P441" s="96"/>
      <c r="Q441" s="96"/>
    </row>
    <row r="442" spans="2:17">
      <c r="B442" s="112"/>
      <c r="C442" s="112"/>
      <c r="D442" s="112"/>
      <c r="E442" s="112"/>
      <c r="F442" s="112"/>
      <c r="J442" s="112"/>
      <c r="K442" s="112"/>
      <c r="L442" s="112"/>
      <c r="M442" s="112"/>
      <c r="N442" s="112"/>
      <c r="P442" s="96"/>
      <c r="Q442" s="96"/>
    </row>
    <row r="443" spans="2:17">
      <c r="B443" s="112"/>
      <c r="C443" s="112"/>
      <c r="D443" s="112"/>
      <c r="E443" s="112"/>
      <c r="F443" s="112"/>
      <c r="J443" s="112"/>
      <c r="K443" s="112"/>
      <c r="L443" s="112"/>
      <c r="M443" s="112"/>
      <c r="N443" s="112"/>
      <c r="P443" s="96"/>
      <c r="Q443" s="96"/>
    </row>
    <row r="444" spans="2:17">
      <c r="B444" s="112"/>
      <c r="C444" s="112"/>
      <c r="D444" s="112"/>
      <c r="E444" s="112"/>
      <c r="F444" s="112"/>
      <c r="J444" s="112"/>
      <c r="K444" s="112"/>
      <c r="L444" s="112"/>
      <c r="M444" s="112"/>
      <c r="N444" s="112"/>
      <c r="P444" s="96"/>
      <c r="Q444" s="96"/>
    </row>
    <row r="445" spans="2:17">
      <c r="B445" s="112"/>
      <c r="C445" s="112"/>
      <c r="D445" s="112"/>
      <c r="E445" s="112"/>
      <c r="F445" s="112"/>
      <c r="J445" s="112"/>
      <c r="K445" s="112"/>
      <c r="L445" s="112"/>
      <c r="M445" s="112"/>
      <c r="N445" s="112"/>
      <c r="P445" s="96"/>
      <c r="Q445" s="96"/>
    </row>
    <row r="446" spans="2:17">
      <c r="B446" s="112"/>
      <c r="C446" s="112"/>
      <c r="D446" s="112"/>
      <c r="E446" s="112"/>
      <c r="F446" s="112"/>
      <c r="J446" s="112"/>
      <c r="K446" s="112"/>
      <c r="L446" s="112"/>
      <c r="M446" s="112"/>
      <c r="N446" s="112"/>
      <c r="P446" s="96"/>
      <c r="Q446" s="96"/>
    </row>
    <row r="447" spans="2:17">
      <c r="B447" s="112"/>
      <c r="C447" s="112"/>
      <c r="D447" s="112"/>
      <c r="E447" s="112"/>
      <c r="F447" s="112"/>
      <c r="J447" s="112"/>
      <c r="K447" s="112"/>
      <c r="L447" s="112"/>
      <c r="M447" s="112"/>
      <c r="N447" s="112"/>
      <c r="P447" s="96"/>
      <c r="Q447" s="96"/>
    </row>
    <row r="448" spans="2:17">
      <c r="B448" s="112"/>
      <c r="C448" s="112"/>
      <c r="D448" s="112"/>
      <c r="E448" s="112"/>
      <c r="F448" s="112"/>
      <c r="J448" s="112"/>
      <c r="K448" s="112"/>
      <c r="L448" s="112"/>
      <c r="M448" s="112"/>
      <c r="N448" s="112"/>
      <c r="P448" s="96"/>
      <c r="Q448" s="96"/>
    </row>
    <row r="449" spans="2:17">
      <c r="B449" s="112"/>
      <c r="C449" s="112"/>
      <c r="D449" s="112"/>
      <c r="E449" s="112"/>
      <c r="F449" s="112"/>
      <c r="J449" s="112"/>
      <c r="K449" s="112"/>
      <c r="L449" s="112"/>
      <c r="M449" s="112"/>
      <c r="N449" s="112"/>
      <c r="P449" s="96"/>
      <c r="Q449" s="96"/>
    </row>
    <row r="450" spans="2:17">
      <c r="B450" s="112"/>
      <c r="C450" s="112"/>
      <c r="D450" s="112"/>
      <c r="E450" s="112"/>
      <c r="F450" s="112"/>
      <c r="J450" s="112"/>
      <c r="K450" s="112"/>
      <c r="L450" s="112"/>
      <c r="M450" s="112"/>
      <c r="N450" s="112"/>
      <c r="P450" s="96"/>
      <c r="Q450" s="96"/>
    </row>
    <row r="451" spans="2:17">
      <c r="B451" s="112"/>
      <c r="C451" s="112"/>
      <c r="D451" s="112"/>
      <c r="E451" s="112"/>
      <c r="F451" s="112"/>
      <c r="J451" s="112"/>
      <c r="K451" s="112"/>
      <c r="L451" s="112"/>
      <c r="M451" s="112"/>
      <c r="N451" s="112"/>
      <c r="P451" s="96"/>
      <c r="Q451" s="96"/>
    </row>
    <row r="452" spans="2:17">
      <c r="B452" s="112"/>
      <c r="C452" s="112"/>
      <c r="D452" s="112"/>
      <c r="E452" s="112"/>
      <c r="F452" s="112"/>
      <c r="J452" s="112"/>
      <c r="K452" s="112"/>
      <c r="L452" s="112"/>
      <c r="M452" s="112"/>
      <c r="N452" s="112"/>
      <c r="P452" s="96"/>
      <c r="Q452" s="96"/>
    </row>
    <row r="453" spans="2:17">
      <c r="B453" s="112"/>
      <c r="C453" s="112"/>
      <c r="D453" s="112"/>
      <c r="E453" s="112"/>
      <c r="F453" s="112"/>
      <c r="J453" s="112"/>
      <c r="K453" s="112"/>
      <c r="L453" s="112"/>
      <c r="M453" s="112"/>
      <c r="N453" s="112"/>
      <c r="P453" s="96"/>
      <c r="Q453" s="96"/>
    </row>
    <row r="454" spans="2:17">
      <c r="B454" s="112"/>
      <c r="C454" s="112"/>
      <c r="D454" s="112"/>
      <c r="E454" s="112"/>
      <c r="F454" s="112"/>
      <c r="J454" s="112"/>
      <c r="K454" s="112"/>
      <c r="L454" s="112"/>
      <c r="M454" s="112"/>
      <c r="N454" s="112"/>
      <c r="P454" s="96"/>
      <c r="Q454" s="96"/>
    </row>
    <row r="455" spans="2:17">
      <c r="B455" s="112"/>
      <c r="C455" s="112"/>
      <c r="D455" s="112"/>
      <c r="E455" s="112"/>
      <c r="F455" s="112"/>
      <c r="J455" s="112"/>
      <c r="K455" s="112"/>
      <c r="L455" s="112"/>
      <c r="M455" s="112"/>
      <c r="N455" s="112"/>
      <c r="P455" s="96"/>
      <c r="Q455" s="96"/>
    </row>
    <row r="456" spans="2:17">
      <c r="B456" s="112"/>
      <c r="C456" s="112"/>
      <c r="D456" s="112"/>
      <c r="E456" s="112"/>
      <c r="F456" s="112"/>
      <c r="J456" s="112"/>
      <c r="K456" s="112"/>
      <c r="L456" s="112"/>
      <c r="M456" s="112"/>
      <c r="N456" s="112"/>
      <c r="P456" s="96"/>
      <c r="Q456" s="96"/>
    </row>
    <row r="457" spans="2:17">
      <c r="B457" s="112"/>
      <c r="C457" s="112"/>
      <c r="D457" s="112"/>
      <c r="E457" s="112"/>
      <c r="F457" s="112"/>
      <c r="J457" s="112"/>
      <c r="K457" s="112"/>
      <c r="L457" s="112"/>
      <c r="M457" s="112"/>
      <c r="N457" s="112"/>
      <c r="P457" s="96"/>
      <c r="Q457" s="96"/>
    </row>
    <row r="458" spans="2:17">
      <c r="B458" s="112"/>
      <c r="C458" s="112"/>
      <c r="D458" s="112"/>
      <c r="E458" s="112"/>
      <c r="F458" s="112"/>
      <c r="J458" s="112"/>
      <c r="K458" s="112"/>
      <c r="L458" s="112"/>
      <c r="M458" s="112"/>
      <c r="N458" s="112"/>
      <c r="P458" s="96"/>
      <c r="Q458" s="96"/>
    </row>
    <row r="459" spans="2:17">
      <c r="B459" s="112"/>
      <c r="C459" s="112"/>
      <c r="D459" s="112"/>
      <c r="E459" s="112"/>
      <c r="F459" s="112"/>
      <c r="J459" s="112"/>
      <c r="K459" s="112"/>
      <c r="L459" s="112"/>
      <c r="M459" s="112"/>
      <c r="N459" s="112"/>
      <c r="P459" s="96"/>
      <c r="Q459" s="96"/>
    </row>
    <row r="460" spans="2:17">
      <c r="B460" s="112"/>
      <c r="C460" s="112"/>
      <c r="D460" s="112"/>
      <c r="E460" s="112"/>
      <c r="F460" s="112"/>
      <c r="J460" s="112"/>
      <c r="K460" s="112"/>
      <c r="L460" s="112"/>
      <c r="M460" s="112"/>
      <c r="N460" s="112"/>
      <c r="P460" s="96"/>
      <c r="Q460" s="96"/>
    </row>
    <row r="461" spans="2:17">
      <c r="B461" s="112"/>
      <c r="C461" s="112"/>
      <c r="D461" s="112"/>
      <c r="E461" s="112"/>
      <c r="F461" s="112"/>
      <c r="J461" s="112"/>
      <c r="K461" s="112"/>
      <c r="L461" s="112"/>
      <c r="M461" s="112"/>
      <c r="N461" s="112"/>
      <c r="P461" s="96"/>
      <c r="Q461" s="96"/>
    </row>
    <row r="462" spans="2:17">
      <c r="B462" s="112"/>
      <c r="C462" s="112"/>
      <c r="D462" s="112"/>
      <c r="E462" s="112"/>
      <c r="F462" s="112"/>
      <c r="J462" s="112"/>
      <c r="K462" s="112"/>
      <c r="L462" s="112"/>
      <c r="M462" s="112"/>
      <c r="N462" s="112"/>
      <c r="P462" s="96"/>
      <c r="Q462" s="96"/>
    </row>
    <row r="463" spans="2:17">
      <c r="B463" s="112"/>
      <c r="C463" s="112"/>
      <c r="D463" s="112"/>
      <c r="E463" s="112"/>
      <c r="F463" s="112"/>
      <c r="J463" s="112"/>
      <c r="K463" s="112"/>
      <c r="L463" s="112"/>
      <c r="M463" s="112"/>
      <c r="N463" s="112"/>
      <c r="P463" s="96"/>
      <c r="Q463" s="96"/>
    </row>
    <row r="464" spans="2:17">
      <c r="B464" s="112"/>
      <c r="C464" s="112"/>
      <c r="D464" s="112"/>
      <c r="E464" s="112"/>
      <c r="F464" s="112"/>
      <c r="J464" s="112"/>
      <c r="K464" s="112"/>
      <c r="L464" s="112"/>
      <c r="M464" s="112"/>
      <c r="N464" s="112"/>
      <c r="P464" s="96"/>
      <c r="Q464" s="96"/>
    </row>
    <row r="465" spans="2:17">
      <c r="B465" s="112"/>
      <c r="C465" s="112"/>
      <c r="D465" s="112"/>
      <c r="E465" s="112"/>
      <c r="F465" s="112"/>
      <c r="J465" s="112"/>
      <c r="K465" s="112"/>
      <c r="L465" s="112"/>
      <c r="M465" s="112"/>
      <c r="N465" s="112"/>
      <c r="P465" s="96"/>
      <c r="Q465" s="96"/>
    </row>
    <row r="466" spans="2:17">
      <c r="B466" s="112"/>
      <c r="C466" s="112"/>
      <c r="D466" s="112"/>
      <c r="E466" s="112"/>
      <c r="F466" s="112"/>
      <c r="J466" s="112"/>
      <c r="K466" s="112"/>
      <c r="L466" s="112"/>
      <c r="M466" s="112"/>
      <c r="N466" s="112"/>
      <c r="P466" s="96"/>
      <c r="Q466" s="96"/>
    </row>
    <row r="467" spans="2:17">
      <c r="B467" s="112"/>
      <c r="C467" s="112"/>
      <c r="D467" s="112"/>
      <c r="E467" s="112"/>
      <c r="F467" s="112"/>
      <c r="J467" s="112"/>
      <c r="K467" s="112"/>
      <c r="L467" s="112"/>
      <c r="M467" s="112"/>
      <c r="N467" s="112"/>
      <c r="P467" s="96"/>
      <c r="Q467" s="96"/>
    </row>
    <row r="468" spans="2:17">
      <c r="B468" s="112"/>
      <c r="C468" s="112"/>
      <c r="D468" s="112"/>
      <c r="E468" s="112"/>
      <c r="F468" s="112"/>
      <c r="J468" s="112"/>
      <c r="K468" s="112"/>
      <c r="L468" s="112"/>
      <c r="M468" s="112"/>
      <c r="N468" s="112"/>
      <c r="P468" s="96"/>
      <c r="Q468" s="96"/>
    </row>
    <row r="469" spans="2:17">
      <c r="B469" s="112"/>
      <c r="C469" s="112"/>
      <c r="D469" s="112"/>
      <c r="E469" s="112"/>
      <c r="F469" s="112"/>
      <c r="J469" s="112"/>
      <c r="K469" s="112"/>
      <c r="L469" s="112"/>
      <c r="M469" s="112"/>
      <c r="N469" s="112"/>
      <c r="P469" s="96"/>
      <c r="Q469" s="96"/>
    </row>
    <row r="470" spans="2:17">
      <c r="B470" s="112"/>
      <c r="C470" s="112"/>
      <c r="D470" s="112"/>
      <c r="E470" s="112"/>
      <c r="F470" s="112"/>
      <c r="J470" s="112"/>
      <c r="K470" s="112"/>
      <c r="L470" s="112"/>
      <c r="M470" s="112"/>
      <c r="N470" s="112"/>
      <c r="P470" s="96"/>
      <c r="Q470" s="96"/>
    </row>
    <row r="471" spans="2:17">
      <c r="B471" s="112"/>
      <c r="C471" s="112"/>
      <c r="D471" s="112"/>
      <c r="E471" s="112"/>
      <c r="F471" s="112"/>
      <c r="J471" s="112"/>
      <c r="K471" s="112"/>
      <c r="L471" s="112"/>
      <c r="M471" s="112"/>
      <c r="N471" s="112"/>
      <c r="P471" s="96"/>
      <c r="Q471" s="96"/>
    </row>
    <row r="472" spans="2:17">
      <c r="B472" s="112"/>
      <c r="C472" s="112"/>
      <c r="D472" s="112"/>
      <c r="E472" s="112"/>
      <c r="F472" s="112"/>
      <c r="J472" s="112"/>
      <c r="K472" s="112"/>
      <c r="L472" s="112"/>
      <c r="M472" s="112"/>
      <c r="N472" s="112"/>
      <c r="P472" s="96"/>
      <c r="Q472" s="96"/>
    </row>
    <row r="473" spans="2:17">
      <c r="B473" s="112"/>
      <c r="C473" s="112"/>
      <c r="D473" s="112"/>
      <c r="E473" s="112"/>
      <c r="F473" s="112"/>
      <c r="J473" s="112"/>
      <c r="K473" s="112"/>
      <c r="L473" s="112"/>
      <c r="M473" s="112"/>
      <c r="N473" s="112"/>
      <c r="P473" s="96"/>
      <c r="Q473" s="96"/>
    </row>
    <row r="474" spans="2:17">
      <c r="B474" s="112"/>
      <c r="C474" s="112"/>
      <c r="D474" s="112"/>
      <c r="E474" s="112"/>
      <c r="F474" s="112"/>
      <c r="J474" s="112"/>
      <c r="K474" s="112"/>
      <c r="L474" s="112"/>
      <c r="M474" s="112"/>
      <c r="N474" s="112"/>
      <c r="P474" s="96"/>
      <c r="Q474" s="96"/>
    </row>
    <row r="475" spans="2:17">
      <c r="B475" s="112"/>
      <c r="C475" s="112"/>
      <c r="D475" s="112"/>
      <c r="E475" s="112"/>
      <c r="F475" s="112"/>
      <c r="J475" s="112"/>
      <c r="K475" s="112"/>
      <c r="L475" s="112"/>
      <c r="M475" s="112"/>
      <c r="N475" s="112"/>
      <c r="P475" s="96"/>
      <c r="Q475" s="96"/>
    </row>
    <row r="476" spans="2:17">
      <c r="B476" s="112"/>
      <c r="C476" s="112"/>
      <c r="D476" s="112"/>
      <c r="E476" s="112"/>
      <c r="F476" s="112"/>
      <c r="J476" s="112"/>
      <c r="K476" s="112"/>
      <c r="L476" s="112"/>
      <c r="M476" s="112"/>
      <c r="N476" s="112"/>
      <c r="P476" s="96"/>
      <c r="Q476" s="96"/>
    </row>
    <row r="477" spans="2:17">
      <c r="B477" s="112"/>
      <c r="C477" s="112"/>
      <c r="D477" s="112"/>
      <c r="E477" s="112"/>
      <c r="F477" s="112"/>
      <c r="J477" s="112"/>
      <c r="K477" s="112"/>
      <c r="L477" s="112"/>
      <c r="M477" s="112"/>
      <c r="N477" s="112"/>
      <c r="P477" s="96"/>
      <c r="Q477" s="96"/>
    </row>
    <row r="478" spans="2:17">
      <c r="B478" s="112"/>
      <c r="C478" s="112"/>
      <c r="D478" s="112"/>
      <c r="E478" s="112"/>
      <c r="F478" s="112"/>
      <c r="J478" s="112"/>
      <c r="K478" s="112"/>
      <c r="L478" s="112"/>
      <c r="M478" s="112"/>
      <c r="N478" s="112"/>
      <c r="P478" s="96"/>
      <c r="Q478" s="96"/>
    </row>
    <row r="479" spans="2:17">
      <c r="B479" s="112"/>
      <c r="C479" s="112"/>
      <c r="D479" s="112"/>
      <c r="E479" s="112"/>
      <c r="F479" s="112"/>
      <c r="J479" s="112"/>
      <c r="K479" s="112"/>
      <c r="L479" s="112"/>
      <c r="M479" s="112"/>
      <c r="N479" s="112"/>
      <c r="P479" s="96"/>
      <c r="Q479" s="96"/>
    </row>
    <row r="480" spans="2:17">
      <c r="B480" s="112"/>
      <c r="C480" s="112"/>
      <c r="D480" s="112"/>
      <c r="E480" s="112"/>
      <c r="F480" s="112"/>
      <c r="J480" s="112"/>
      <c r="K480" s="112"/>
      <c r="L480" s="112"/>
      <c r="M480" s="112"/>
      <c r="N480" s="112"/>
      <c r="P480" s="96"/>
      <c r="Q480" s="96"/>
    </row>
    <row r="481" spans="2:17">
      <c r="B481" s="112"/>
      <c r="C481" s="112"/>
      <c r="D481" s="112"/>
      <c r="E481" s="112"/>
      <c r="F481" s="112"/>
      <c r="J481" s="112"/>
      <c r="K481" s="112"/>
      <c r="L481" s="112"/>
      <c r="M481" s="112"/>
      <c r="N481" s="112"/>
      <c r="P481" s="96"/>
      <c r="Q481" s="96"/>
    </row>
    <row r="482" spans="2:17">
      <c r="B482" s="112"/>
      <c r="C482" s="112"/>
      <c r="D482" s="112"/>
      <c r="E482" s="112"/>
      <c r="F482" s="112"/>
      <c r="J482" s="112"/>
      <c r="K482" s="112"/>
      <c r="L482" s="112"/>
      <c r="M482" s="112"/>
      <c r="N482" s="112"/>
      <c r="P482" s="96"/>
      <c r="Q482" s="96"/>
    </row>
    <row r="483" spans="2:17">
      <c r="B483" s="112"/>
      <c r="C483" s="112"/>
      <c r="D483" s="112"/>
      <c r="E483" s="112"/>
      <c r="F483" s="112"/>
      <c r="J483" s="112"/>
      <c r="K483" s="112"/>
      <c r="L483" s="112"/>
      <c r="M483" s="112"/>
      <c r="N483" s="112"/>
      <c r="P483" s="96"/>
      <c r="Q483" s="96"/>
    </row>
    <row r="484" spans="2:17">
      <c r="B484" s="112"/>
      <c r="C484" s="112"/>
      <c r="D484" s="112"/>
      <c r="E484" s="112"/>
      <c r="F484" s="112"/>
      <c r="J484" s="112"/>
      <c r="K484" s="112"/>
      <c r="L484" s="112"/>
      <c r="M484" s="112"/>
      <c r="N484" s="112"/>
      <c r="P484" s="96"/>
      <c r="Q484" s="96"/>
    </row>
    <row r="485" spans="2:17">
      <c r="B485" s="112"/>
      <c r="C485" s="112"/>
      <c r="D485" s="112"/>
      <c r="E485" s="112"/>
      <c r="F485" s="112"/>
      <c r="J485" s="112"/>
      <c r="K485" s="112"/>
      <c r="L485" s="112"/>
      <c r="M485" s="112"/>
      <c r="N485" s="112"/>
      <c r="P485" s="96"/>
      <c r="Q485" s="96"/>
    </row>
    <row r="486" spans="2:17">
      <c r="B486" s="112"/>
      <c r="C486" s="112"/>
      <c r="D486" s="112"/>
      <c r="E486" s="112"/>
      <c r="F486" s="112"/>
      <c r="J486" s="112"/>
      <c r="K486" s="112"/>
      <c r="L486" s="112"/>
      <c r="M486" s="112"/>
      <c r="N486" s="112"/>
      <c r="P486" s="96"/>
      <c r="Q486" s="96"/>
    </row>
    <row r="487" spans="2:17">
      <c r="B487" s="112"/>
      <c r="C487" s="112"/>
      <c r="D487" s="112"/>
      <c r="E487" s="112"/>
      <c r="F487" s="112"/>
      <c r="J487" s="112"/>
      <c r="K487" s="112"/>
      <c r="L487" s="112"/>
      <c r="M487" s="112"/>
      <c r="N487" s="112"/>
      <c r="P487" s="96"/>
      <c r="Q487" s="96"/>
    </row>
    <row r="488" spans="2:17">
      <c r="B488" s="112"/>
      <c r="C488" s="112"/>
      <c r="D488" s="112"/>
      <c r="E488" s="112"/>
      <c r="F488" s="112"/>
      <c r="J488" s="112"/>
      <c r="K488" s="112"/>
      <c r="L488" s="112"/>
      <c r="M488" s="112"/>
      <c r="N488" s="112"/>
      <c r="P488" s="96"/>
      <c r="Q488" s="96"/>
    </row>
    <row r="489" spans="2:17">
      <c r="B489" s="112"/>
      <c r="C489" s="112"/>
      <c r="D489" s="112"/>
      <c r="E489" s="112"/>
      <c r="F489" s="112"/>
      <c r="J489" s="112"/>
      <c r="K489" s="112"/>
      <c r="L489" s="112"/>
      <c r="M489" s="112"/>
      <c r="N489" s="112"/>
      <c r="P489" s="96"/>
      <c r="Q489" s="96"/>
    </row>
    <row r="490" spans="2:17">
      <c r="P490" s="96"/>
      <c r="Q490" s="96"/>
    </row>
    <row r="491" spans="2:17">
      <c r="P491" s="96"/>
      <c r="Q491" s="96"/>
    </row>
    <row r="492" spans="2:17">
      <c r="P492" s="96"/>
      <c r="Q492" s="96"/>
    </row>
    <row r="493" spans="2:17">
      <c r="P493" s="96"/>
      <c r="Q493" s="96"/>
    </row>
    <row r="494" spans="2:17">
      <c r="P494" s="96"/>
      <c r="Q494" s="96"/>
    </row>
    <row r="495" spans="2:17">
      <c r="P495" s="96"/>
      <c r="Q495" s="96"/>
    </row>
    <row r="496" spans="2:17">
      <c r="P496" s="96"/>
      <c r="Q496" s="96"/>
    </row>
    <row r="497" spans="7:17">
      <c r="P497" s="96"/>
      <c r="Q497" s="96"/>
    </row>
    <row r="498" spans="7:17">
      <c r="P498" s="96"/>
      <c r="Q498" s="96"/>
    </row>
    <row r="499" spans="7:17">
      <c r="G499" s="106"/>
      <c r="H499" s="106"/>
      <c r="I499" s="106"/>
      <c r="O499" s="106"/>
      <c r="P499" s="96"/>
      <c r="Q499" s="96"/>
    </row>
    <row r="500" spans="7:17">
      <c r="G500" s="106"/>
      <c r="H500" s="106"/>
      <c r="I500" s="106"/>
      <c r="O500" s="106"/>
      <c r="P500" s="96"/>
      <c r="Q500" s="96"/>
    </row>
    <row r="501" spans="7:17">
      <c r="G501" s="106"/>
      <c r="H501" s="106"/>
      <c r="I501" s="106"/>
      <c r="O501" s="106"/>
      <c r="P501" s="96"/>
      <c r="Q501" s="96"/>
    </row>
    <row r="502" spans="7:17">
      <c r="G502" s="106"/>
      <c r="H502" s="106"/>
      <c r="I502" s="106"/>
      <c r="O502" s="106"/>
      <c r="P502" s="96"/>
      <c r="Q502" s="96"/>
    </row>
    <row r="503" spans="7:17">
      <c r="G503" s="106"/>
      <c r="H503" s="106"/>
      <c r="I503" s="106"/>
      <c r="O503" s="106"/>
      <c r="P503" s="96"/>
      <c r="Q503" s="96"/>
    </row>
    <row r="504" spans="7:17">
      <c r="G504" s="106"/>
      <c r="H504" s="106"/>
      <c r="I504" s="106"/>
      <c r="O504" s="106"/>
      <c r="P504" s="96"/>
      <c r="Q504" s="96"/>
    </row>
    <row r="505" spans="7:17">
      <c r="G505" s="106"/>
      <c r="H505" s="106"/>
      <c r="I505" s="106"/>
      <c r="O505" s="106"/>
      <c r="P505" s="96"/>
      <c r="Q505" s="96"/>
    </row>
    <row r="506" spans="7:17">
      <c r="G506" s="106"/>
      <c r="H506" s="106"/>
      <c r="I506" s="106"/>
      <c r="O506" s="106"/>
      <c r="P506" s="96"/>
      <c r="Q506" s="96"/>
    </row>
    <row r="507" spans="7:17">
      <c r="G507" s="106"/>
      <c r="H507" s="106"/>
      <c r="I507" s="106"/>
      <c r="O507" s="106"/>
      <c r="P507" s="96"/>
      <c r="Q507" s="96"/>
    </row>
    <row r="508" spans="7:17">
      <c r="G508" s="106"/>
      <c r="H508" s="106"/>
      <c r="I508" s="106"/>
      <c r="O508" s="106"/>
      <c r="P508" s="96"/>
      <c r="Q508" s="96"/>
    </row>
    <row r="509" spans="7:17">
      <c r="G509" s="106"/>
      <c r="H509" s="106"/>
      <c r="I509" s="106"/>
      <c r="O509" s="106"/>
      <c r="P509" s="96"/>
      <c r="Q509" s="96"/>
    </row>
    <row r="510" spans="7:17">
      <c r="G510" s="106"/>
      <c r="H510" s="106"/>
      <c r="I510" s="106"/>
      <c r="O510" s="106"/>
      <c r="P510" s="96"/>
      <c r="Q510" s="96"/>
    </row>
    <row r="511" spans="7:17">
      <c r="G511" s="106"/>
      <c r="H511" s="106"/>
      <c r="I511" s="106"/>
      <c r="O511" s="106"/>
      <c r="P511" s="96"/>
      <c r="Q511" s="96"/>
    </row>
    <row r="512" spans="7:17">
      <c r="G512" s="106"/>
      <c r="H512" s="106"/>
      <c r="I512" s="106"/>
      <c r="O512" s="106"/>
      <c r="P512" s="96"/>
      <c r="Q512" s="96"/>
    </row>
    <row r="513" spans="7:17">
      <c r="G513" s="106"/>
      <c r="H513" s="106"/>
      <c r="I513" s="106"/>
      <c r="O513" s="106"/>
      <c r="P513" s="96"/>
      <c r="Q513" s="96"/>
    </row>
    <row r="514" spans="7:17">
      <c r="G514" s="106"/>
      <c r="H514" s="106"/>
      <c r="I514" s="106"/>
      <c r="O514" s="106"/>
      <c r="P514" s="96"/>
      <c r="Q514" s="96"/>
    </row>
    <row r="515" spans="7:17">
      <c r="G515" s="106"/>
      <c r="H515" s="106"/>
      <c r="I515" s="106"/>
      <c r="O515" s="106"/>
      <c r="P515" s="96"/>
      <c r="Q515" s="96"/>
    </row>
    <row r="516" spans="7:17">
      <c r="G516" s="106"/>
      <c r="H516" s="106"/>
      <c r="I516" s="106"/>
      <c r="O516" s="106"/>
      <c r="P516" s="96"/>
      <c r="Q516" s="96"/>
    </row>
    <row r="517" spans="7:17">
      <c r="G517" s="106"/>
      <c r="H517" s="106"/>
      <c r="I517" s="106"/>
      <c r="O517" s="106"/>
      <c r="P517" s="96"/>
      <c r="Q517" s="96"/>
    </row>
    <row r="518" spans="7:17">
      <c r="G518" s="106"/>
      <c r="H518" s="106"/>
      <c r="I518" s="106"/>
      <c r="O518" s="106"/>
      <c r="P518" s="96"/>
      <c r="Q518" s="96"/>
    </row>
    <row r="519" spans="7:17">
      <c r="G519" s="106"/>
      <c r="H519" s="106"/>
      <c r="I519" s="106"/>
      <c r="O519" s="106"/>
      <c r="P519" s="96"/>
      <c r="Q519" s="96"/>
    </row>
    <row r="520" spans="7:17">
      <c r="G520" s="106"/>
      <c r="H520" s="106"/>
      <c r="I520" s="106"/>
      <c r="O520" s="106"/>
      <c r="P520" s="96"/>
      <c r="Q520" s="96"/>
    </row>
    <row r="521" spans="7:17">
      <c r="G521" s="106"/>
      <c r="H521" s="106"/>
      <c r="I521" s="106"/>
      <c r="O521" s="106"/>
      <c r="P521" s="96"/>
      <c r="Q521" s="96"/>
    </row>
    <row r="522" spans="7:17">
      <c r="G522" s="106"/>
      <c r="H522" s="106"/>
      <c r="I522" s="106"/>
      <c r="O522" s="106"/>
      <c r="P522" s="96"/>
      <c r="Q522" s="96"/>
    </row>
    <row r="523" spans="7:17">
      <c r="G523" s="106"/>
      <c r="H523" s="106"/>
      <c r="I523" s="106"/>
      <c r="O523" s="106"/>
      <c r="P523" s="96"/>
      <c r="Q523" s="96"/>
    </row>
    <row r="524" spans="7:17">
      <c r="G524" s="106"/>
      <c r="H524" s="106"/>
      <c r="I524" s="106"/>
      <c r="O524" s="106"/>
      <c r="P524" s="96"/>
      <c r="Q524" s="96"/>
    </row>
    <row r="525" spans="7:17">
      <c r="G525" s="106"/>
      <c r="H525" s="106"/>
      <c r="I525" s="106"/>
      <c r="O525" s="106"/>
      <c r="P525" s="96"/>
      <c r="Q525" s="96"/>
    </row>
    <row r="526" spans="7:17">
      <c r="G526" s="106"/>
      <c r="H526" s="106"/>
      <c r="I526" s="106"/>
      <c r="O526" s="106"/>
      <c r="P526" s="96"/>
      <c r="Q526" s="96"/>
    </row>
    <row r="527" spans="7:17">
      <c r="G527" s="106"/>
      <c r="H527" s="106"/>
      <c r="I527" s="106"/>
      <c r="O527" s="106"/>
      <c r="P527" s="96"/>
      <c r="Q527" s="96"/>
    </row>
    <row r="528" spans="7:17">
      <c r="G528" s="106"/>
      <c r="H528" s="106"/>
      <c r="I528" s="106"/>
      <c r="O528" s="106"/>
      <c r="P528" s="96"/>
      <c r="Q528" s="96"/>
    </row>
    <row r="529" spans="7:17">
      <c r="G529" s="106"/>
      <c r="H529" s="106"/>
      <c r="I529" s="106"/>
      <c r="O529" s="106"/>
      <c r="P529" s="96"/>
      <c r="Q529" s="96"/>
    </row>
    <row r="530" spans="7:17">
      <c r="G530" s="106"/>
      <c r="H530" s="106"/>
      <c r="I530" s="106"/>
      <c r="O530" s="106"/>
      <c r="P530" s="96"/>
      <c r="Q530" s="96"/>
    </row>
    <row r="531" spans="7:17">
      <c r="G531" s="106"/>
      <c r="H531" s="106"/>
      <c r="I531" s="106"/>
      <c r="O531" s="106"/>
      <c r="P531" s="96"/>
      <c r="Q531" s="96"/>
    </row>
    <row r="532" spans="7:17">
      <c r="G532" s="106"/>
      <c r="H532" s="106"/>
      <c r="I532" s="106"/>
      <c r="O532" s="106"/>
      <c r="P532" s="96"/>
      <c r="Q532" s="96"/>
    </row>
    <row r="533" spans="7:17">
      <c r="G533" s="106"/>
      <c r="H533" s="106"/>
      <c r="I533" s="106"/>
      <c r="O533" s="106"/>
      <c r="P533" s="96"/>
      <c r="Q533" s="96"/>
    </row>
    <row r="534" spans="7:17">
      <c r="G534" s="106"/>
      <c r="H534" s="106"/>
      <c r="I534" s="106"/>
      <c r="O534" s="106"/>
      <c r="P534" s="96"/>
      <c r="Q534" s="96"/>
    </row>
    <row r="535" spans="7:17">
      <c r="G535" s="106"/>
      <c r="H535" s="106"/>
      <c r="I535" s="106"/>
      <c r="O535" s="106"/>
      <c r="P535" s="96"/>
      <c r="Q535" s="96"/>
    </row>
    <row r="536" spans="7:17">
      <c r="G536" s="106"/>
      <c r="H536" s="106"/>
      <c r="I536" s="106"/>
      <c r="O536" s="106"/>
      <c r="P536" s="96"/>
      <c r="Q536" s="96"/>
    </row>
    <row r="537" spans="7:17">
      <c r="G537" s="106"/>
      <c r="H537" s="106"/>
      <c r="I537" s="106"/>
      <c r="O537" s="106"/>
      <c r="P537" s="96"/>
      <c r="Q537" s="96"/>
    </row>
    <row r="538" spans="7:17">
      <c r="G538" s="106"/>
      <c r="H538" s="106"/>
      <c r="I538" s="106"/>
      <c r="O538" s="106"/>
      <c r="P538" s="96"/>
      <c r="Q538" s="96"/>
    </row>
    <row r="539" spans="7:17">
      <c r="G539" s="106"/>
      <c r="H539" s="106"/>
      <c r="I539" s="106"/>
      <c r="O539" s="106"/>
      <c r="P539" s="96"/>
      <c r="Q539" s="96"/>
    </row>
    <row r="540" spans="7:17">
      <c r="G540" s="106"/>
      <c r="H540" s="106"/>
      <c r="I540" s="106"/>
      <c r="O540" s="106"/>
      <c r="P540" s="96"/>
      <c r="Q540" s="96"/>
    </row>
    <row r="541" spans="7:17">
      <c r="G541" s="106"/>
      <c r="H541" s="106"/>
      <c r="I541" s="106"/>
      <c r="O541" s="106"/>
      <c r="P541" s="96"/>
      <c r="Q541" s="96"/>
    </row>
    <row r="542" spans="7:17">
      <c r="G542" s="106"/>
      <c r="H542" s="106"/>
      <c r="I542" s="106"/>
      <c r="O542" s="106"/>
      <c r="P542" s="96"/>
      <c r="Q542" s="96"/>
    </row>
    <row r="543" spans="7:17">
      <c r="G543" s="106"/>
      <c r="H543" s="106"/>
      <c r="I543" s="106"/>
      <c r="O543" s="106"/>
      <c r="P543" s="96"/>
      <c r="Q543" s="96"/>
    </row>
    <row r="544" spans="7:17">
      <c r="G544" s="106"/>
      <c r="H544" s="106"/>
      <c r="I544" s="106"/>
      <c r="O544" s="106"/>
      <c r="P544" s="96"/>
      <c r="Q544" s="96"/>
    </row>
    <row r="545" spans="7:17">
      <c r="G545" s="106"/>
      <c r="H545" s="106"/>
      <c r="I545" s="106"/>
      <c r="O545" s="106"/>
      <c r="P545" s="96"/>
      <c r="Q545" s="96"/>
    </row>
    <row r="546" spans="7:17">
      <c r="G546" s="106"/>
      <c r="H546" s="106"/>
      <c r="I546" s="106"/>
      <c r="O546" s="106"/>
      <c r="P546" s="96"/>
      <c r="Q546" s="96"/>
    </row>
    <row r="547" spans="7:17">
      <c r="G547" s="106"/>
      <c r="H547" s="106"/>
      <c r="I547" s="106"/>
      <c r="O547" s="106"/>
      <c r="P547" s="96"/>
      <c r="Q547" s="96"/>
    </row>
    <row r="548" spans="7:17">
      <c r="G548" s="106"/>
      <c r="H548" s="106"/>
      <c r="I548" s="106"/>
      <c r="O548" s="106"/>
      <c r="P548" s="96"/>
      <c r="Q548" s="96"/>
    </row>
    <row r="549" spans="7:17">
      <c r="G549" s="106"/>
      <c r="H549" s="106"/>
      <c r="I549" s="106"/>
      <c r="O549" s="106"/>
      <c r="P549" s="96"/>
      <c r="Q549" s="96"/>
    </row>
    <row r="550" spans="7:17">
      <c r="G550" s="106"/>
      <c r="H550" s="106"/>
      <c r="I550" s="106"/>
      <c r="O550" s="106"/>
      <c r="P550" s="96"/>
      <c r="Q550" s="96"/>
    </row>
    <row r="551" spans="7:17">
      <c r="G551" s="106"/>
      <c r="H551" s="106"/>
      <c r="I551" s="106"/>
      <c r="O551" s="106"/>
      <c r="P551" s="96"/>
      <c r="Q551" s="96"/>
    </row>
    <row r="552" spans="7:17">
      <c r="G552" s="106"/>
      <c r="H552" s="106"/>
      <c r="I552" s="106"/>
      <c r="O552" s="106"/>
      <c r="P552" s="96"/>
      <c r="Q552" s="96"/>
    </row>
    <row r="553" spans="7:17">
      <c r="G553" s="106"/>
      <c r="H553" s="106"/>
      <c r="I553" s="106"/>
      <c r="O553" s="106"/>
      <c r="P553" s="96"/>
      <c r="Q553" s="96"/>
    </row>
    <row r="554" spans="7:17">
      <c r="G554" s="106"/>
      <c r="H554" s="106"/>
      <c r="I554" s="106"/>
      <c r="O554" s="106"/>
      <c r="P554" s="96"/>
      <c r="Q554" s="96"/>
    </row>
    <row r="555" spans="7:17">
      <c r="G555" s="106"/>
      <c r="H555" s="106"/>
      <c r="I555" s="106"/>
      <c r="O555" s="106"/>
      <c r="P555" s="96"/>
      <c r="Q555" s="96"/>
    </row>
    <row r="556" spans="7:17">
      <c r="G556" s="106"/>
      <c r="H556" s="106"/>
      <c r="I556" s="106"/>
      <c r="O556" s="106"/>
      <c r="P556" s="96"/>
      <c r="Q556" s="96"/>
    </row>
    <row r="557" spans="7:17">
      <c r="G557" s="106"/>
      <c r="H557" s="106"/>
      <c r="I557" s="106"/>
      <c r="O557" s="106"/>
      <c r="P557" s="96"/>
      <c r="Q557" s="96"/>
    </row>
    <row r="558" spans="7:17">
      <c r="G558" s="106"/>
      <c r="H558" s="106"/>
      <c r="I558" s="106"/>
      <c r="O558" s="106"/>
      <c r="P558" s="96"/>
      <c r="Q558" s="96"/>
    </row>
    <row r="559" spans="7:17">
      <c r="G559" s="106"/>
      <c r="H559" s="106"/>
      <c r="I559" s="106"/>
      <c r="O559" s="106"/>
      <c r="P559" s="96"/>
      <c r="Q559" s="96"/>
    </row>
    <row r="560" spans="7:17">
      <c r="G560" s="106"/>
      <c r="H560" s="106"/>
      <c r="I560" s="106"/>
      <c r="O560" s="106"/>
      <c r="P560" s="96"/>
      <c r="Q560" s="96"/>
    </row>
    <row r="561" spans="7:17">
      <c r="G561" s="106"/>
      <c r="H561" s="106"/>
      <c r="I561" s="106"/>
      <c r="O561" s="106"/>
      <c r="P561" s="96"/>
      <c r="Q561" s="96"/>
    </row>
    <row r="562" spans="7:17">
      <c r="G562" s="106"/>
      <c r="H562" s="106"/>
      <c r="I562" s="106"/>
      <c r="O562" s="106"/>
      <c r="P562" s="96"/>
      <c r="Q562" s="96"/>
    </row>
    <row r="563" spans="7:17">
      <c r="G563" s="106"/>
      <c r="H563" s="106"/>
      <c r="I563" s="106"/>
      <c r="O563" s="106"/>
      <c r="P563" s="96"/>
      <c r="Q563" s="96"/>
    </row>
    <row r="564" spans="7:17">
      <c r="G564" s="106"/>
      <c r="H564" s="106"/>
      <c r="I564" s="106"/>
      <c r="O564" s="106"/>
      <c r="P564" s="96"/>
      <c r="Q564" s="96"/>
    </row>
    <row r="565" spans="7:17">
      <c r="G565" s="106"/>
      <c r="H565" s="106"/>
      <c r="I565" s="106"/>
      <c r="O565" s="106"/>
      <c r="P565" s="96"/>
      <c r="Q565" s="96"/>
    </row>
    <row r="566" spans="7:17">
      <c r="G566" s="106"/>
      <c r="H566" s="106"/>
      <c r="I566" s="106"/>
      <c r="O566" s="106"/>
      <c r="P566" s="96"/>
      <c r="Q566" s="96"/>
    </row>
    <row r="567" spans="7:17">
      <c r="G567" s="106"/>
      <c r="H567" s="106"/>
      <c r="I567" s="106"/>
      <c r="O567" s="106"/>
      <c r="P567" s="96"/>
      <c r="Q567" s="96"/>
    </row>
    <row r="568" spans="7:17">
      <c r="G568" s="106"/>
      <c r="H568" s="106"/>
      <c r="I568" s="106"/>
      <c r="O568" s="106"/>
      <c r="P568" s="96"/>
      <c r="Q568" s="96"/>
    </row>
    <row r="569" spans="7:17">
      <c r="G569" s="106"/>
      <c r="H569" s="106"/>
      <c r="I569" s="106"/>
      <c r="O569" s="106"/>
      <c r="P569" s="96"/>
      <c r="Q569" s="96"/>
    </row>
    <row r="570" spans="7:17">
      <c r="G570" s="106"/>
      <c r="H570" s="106"/>
      <c r="I570" s="106"/>
      <c r="O570" s="106"/>
      <c r="P570" s="96"/>
      <c r="Q570" s="96"/>
    </row>
    <row r="571" spans="7:17">
      <c r="G571" s="106"/>
      <c r="H571" s="106"/>
      <c r="I571" s="106"/>
      <c r="O571" s="106"/>
      <c r="P571" s="96"/>
      <c r="Q571" s="96"/>
    </row>
    <row r="572" spans="7:17">
      <c r="G572" s="106"/>
      <c r="H572" s="106"/>
      <c r="I572" s="106"/>
      <c r="O572" s="106"/>
      <c r="P572" s="96"/>
      <c r="Q572" s="96"/>
    </row>
    <row r="573" spans="7:17">
      <c r="G573" s="106"/>
      <c r="H573" s="106"/>
      <c r="I573" s="106"/>
      <c r="O573" s="106"/>
      <c r="P573" s="96"/>
      <c r="Q573" s="96"/>
    </row>
    <row r="574" spans="7:17">
      <c r="G574" s="106"/>
      <c r="H574" s="106"/>
      <c r="I574" s="106"/>
      <c r="O574" s="106"/>
      <c r="P574" s="96"/>
      <c r="Q574" s="96"/>
    </row>
    <row r="575" spans="7:17">
      <c r="G575" s="106"/>
      <c r="H575" s="106"/>
      <c r="I575" s="106"/>
      <c r="O575" s="106"/>
      <c r="P575" s="96"/>
      <c r="Q575" s="96"/>
    </row>
    <row r="576" spans="7:17">
      <c r="G576" s="106"/>
      <c r="H576" s="106"/>
      <c r="I576" s="106"/>
      <c r="O576" s="106"/>
      <c r="P576" s="96"/>
      <c r="Q576" s="96"/>
    </row>
    <row r="577" spans="7:17">
      <c r="G577" s="106"/>
      <c r="H577" s="106"/>
      <c r="I577" s="106"/>
      <c r="O577" s="106"/>
      <c r="P577" s="96"/>
      <c r="Q577" s="96"/>
    </row>
    <row r="578" spans="7:17">
      <c r="G578" s="106"/>
      <c r="H578" s="106"/>
      <c r="I578" s="106"/>
      <c r="O578" s="106"/>
      <c r="P578" s="96"/>
      <c r="Q578" s="96"/>
    </row>
    <row r="579" spans="7:17">
      <c r="G579" s="106"/>
      <c r="H579" s="106"/>
      <c r="I579" s="106"/>
      <c r="O579" s="106"/>
      <c r="P579" s="96"/>
      <c r="Q579" s="96"/>
    </row>
    <row r="580" spans="7:17">
      <c r="G580" s="106"/>
      <c r="H580" s="106"/>
      <c r="I580" s="106"/>
      <c r="O580" s="106"/>
      <c r="P580" s="96"/>
      <c r="Q580" s="96"/>
    </row>
    <row r="581" spans="7:17">
      <c r="G581" s="106"/>
      <c r="H581" s="106"/>
      <c r="I581" s="106"/>
      <c r="O581" s="106"/>
      <c r="P581" s="96"/>
      <c r="Q581" s="96"/>
    </row>
    <row r="582" spans="7:17">
      <c r="G582" s="106"/>
      <c r="H582" s="106"/>
      <c r="I582" s="106"/>
      <c r="O582" s="106"/>
      <c r="P582" s="96"/>
      <c r="Q582" s="96"/>
    </row>
    <row r="583" spans="7:17">
      <c r="G583" s="106"/>
      <c r="H583" s="106"/>
      <c r="I583" s="106"/>
      <c r="O583" s="106"/>
      <c r="P583" s="96"/>
      <c r="Q583" s="96"/>
    </row>
    <row r="584" spans="7:17">
      <c r="G584" s="106"/>
      <c r="H584" s="106"/>
      <c r="I584" s="106"/>
      <c r="O584" s="106"/>
      <c r="P584" s="96"/>
      <c r="Q584" s="96"/>
    </row>
    <row r="585" spans="7:17">
      <c r="G585" s="106"/>
      <c r="H585" s="106"/>
      <c r="I585" s="106"/>
      <c r="O585" s="106"/>
      <c r="P585" s="96"/>
      <c r="Q585" s="96"/>
    </row>
    <row r="586" spans="7:17">
      <c r="G586" s="106"/>
      <c r="H586" s="106"/>
      <c r="I586" s="106"/>
      <c r="O586" s="106"/>
      <c r="P586" s="96"/>
      <c r="Q586" s="96"/>
    </row>
    <row r="587" spans="7:17">
      <c r="G587" s="106"/>
      <c r="H587" s="106"/>
      <c r="I587" s="106"/>
      <c r="O587" s="106"/>
      <c r="P587" s="96"/>
      <c r="Q587" s="96"/>
    </row>
    <row r="588" spans="7:17">
      <c r="G588" s="106"/>
      <c r="H588" s="106"/>
      <c r="I588" s="106"/>
      <c r="O588" s="106"/>
      <c r="P588" s="96"/>
      <c r="Q588" s="96"/>
    </row>
    <row r="589" spans="7:17">
      <c r="G589" s="106"/>
      <c r="H589" s="106"/>
      <c r="I589" s="106"/>
      <c r="O589" s="106"/>
      <c r="P589" s="96"/>
      <c r="Q589" s="96"/>
    </row>
    <row r="590" spans="7:17">
      <c r="G590" s="106"/>
      <c r="H590" s="106"/>
      <c r="I590" s="106"/>
      <c r="O590" s="106"/>
      <c r="P590" s="96"/>
      <c r="Q590" s="96"/>
    </row>
    <row r="591" spans="7:17">
      <c r="G591" s="106"/>
      <c r="H591" s="106"/>
      <c r="I591" s="106"/>
      <c r="O591" s="106"/>
      <c r="P591" s="96"/>
      <c r="Q591" s="96"/>
    </row>
    <row r="592" spans="7:17">
      <c r="G592" s="106"/>
      <c r="H592" s="106"/>
      <c r="I592" s="106"/>
      <c r="O592" s="106"/>
      <c r="P592" s="96"/>
      <c r="Q592" s="96"/>
    </row>
    <row r="593" spans="7:17">
      <c r="G593" s="106"/>
      <c r="H593" s="106"/>
      <c r="I593" s="106"/>
      <c r="O593" s="106"/>
      <c r="P593" s="96"/>
      <c r="Q593" s="96"/>
    </row>
    <row r="594" spans="7:17">
      <c r="G594" s="106"/>
      <c r="H594" s="106"/>
      <c r="I594" s="106"/>
      <c r="O594" s="106"/>
      <c r="P594" s="96"/>
      <c r="Q594" s="96"/>
    </row>
    <row r="595" spans="7:17">
      <c r="G595" s="106"/>
      <c r="H595" s="106"/>
      <c r="I595" s="106"/>
      <c r="O595" s="106"/>
      <c r="P595" s="96"/>
      <c r="Q595" s="96"/>
    </row>
    <row r="596" spans="7:17">
      <c r="G596" s="106"/>
      <c r="H596" s="106"/>
      <c r="I596" s="106"/>
      <c r="O596" s="106"/>
      <c r="P596" s="96"/>
      <c r="Q596" s="96"/>
    </row>
    <row r="597" spans="7:17">
      <c r="G597" s="106"/>
      <c r="H597" s="106"/>
      <c r="I597" s="106"/>
      <c r="O597" s="106"/>
      <c r="P597" s="96"/>
      <c r="Q597" s="96"/>
    </row>
    <row r="598" spans="7:17">
      <c r="G598" s="106"/>
      <c r="H598" s="106"/>
      <c r="I598" s="106"/>
      <c r="O598" s="106"/>
      <c r="P598" s="96"/>
      <c r="Q598" s="96"/>
    </row>
    <row r="599" spans="7:17">
      <c r="G599" s="106"/>
      <c r="H599" s="106"/>
      <c r="I599" s="106"/>
      <c r="O599" s="106"/>
      <c r="P599" s="96"/>
      <c r="Q599" s="96"/>
    </row>
    <row r="600" spans="7:17">
      <c r="G600" s="106"/>
      <c r="H600" s="106"/>
      <c r="I600" s="106"/>
      <c r="O600" s="106"/>
      <c r="P600" s="96"/>
      <c r="Q600" s="96"/>
    </row>
    <row r="601" spans="7:17">
      <c r="G601" s="106"/>
      <c r="H601" s="106"/>
      <c r="I601" s="106"/>
      <c r="O601" s="106"/>
      <c r="P601" s="96"/>
      <c r="Q601" s="96"/>
    </row>
    <row r="602" spans="7:17">
      <c r="G602" s="106"/>
      <c r="H602" s="106"/>
      <c r="I602" s="106"/>
      <c r="O602" s="106"/>
      <c r="P602" s="96"/>
      <c r="Q602" s="96"/>
    </row>
    <row r="603" spans="7:17">
      <c r="G603" s="106"/>
      <c r="H603" s="106"/>
      <c r="I603" s="106"/>
      <c r="O603" s="106"/>
      <c r="P603" s="96"/>
      <c r="Q603" s="96"/>
    </row>
    <row r="604" spans="7:17">
      <c r="G604" s="106"/>
      <c r="H604" s="106"/>
      <c r="I604" s="106"/>
      <c r="O604" s="106"/>
      <c r="P604" s="96"/>
      <c r="Q604" s="96"/>
    </row>
    <row r="605" spans="7:17">
      <c r="G605" s="106"/>
      <c r="H605" s="106"/>
      <c r="I605" s="106"/>
      <c r="O605" s="106"/>
      <c r="P605" s="96"/>
      <c r="Q605" s="96"/>
    </row>
    <row r="606" spans="7:17">
      <c r="G606" s="106"/>
      <c r="H606" s="106"/>
      <c r="I606" s="106"/>
      <c r="O606" s="106"/>
      <c r="P606" s="96"/>
      <c r="Q606" s="96"/>
    </row>
    <row r="607" spans="7:17">
      <c r="G607" s="106"/>
      <c r="H607" s="106"/>
      <c r="I607" s="106"/>
      <c r="O607" s="106"/>
      <c r="P607" s="96"/>
      <c r="Q607" s="96"/>
    </row>
    <row r="608" spans="7:17">
      <c r="G608" s="106"/>
      <c r="H608" s="106"/>
      <c r="I608" s="106"/>
      <c r="O608" s="106"/>
      <c r="P608" s="96"/>
      <c r="Q608" s="96"/>
    </row>
    <row r="609" spans="7:17">
      <c r="G609" s="106"/>
      <c r="H609" s="106"/>
      <c r="I609" s="106"/>
      <c r="O609" s="106"/>
      <c r="P609" s="96"/>
      <c r="Q609" s="96"/>
    </row>
    <row r="610" spans="7:17">
      <c r="G610" s="106"/>
      <c r="H610" s="106"/>
      <c r="I610" s="106"/>
      <c r="O610" s="106"/>
      <c r="P610" s="96"/>
      <c r="Q610" s="96"/>
    </row>
    <row r="611" spans="7:17">
      <c r="G611" s="106"/>
      <c r="H611" s="106"/>
      <c r="I611" s="106"/>
      <c r="O611" s="106"/>
      <c r="P611" s="96"/>
      <c r="Q611" s="96"/>
    </row>
    <row r="612" spans="7:17">
      <c r="G612" s="106"/>
      <c r="H612" s="106"/>
      <c r="I612" s="106"/>
      <c r="O612" s="106"/>
      <c r="P612" s="96"/>
      <c r="Q612" s="96"/>
    </row>
    <row r="613" spans="7:17">
      <c r="G613" s="106"/>
      <c r="H613" s="106"/>
      <c r="I613" s="106"/>
      <c r="O613" s="106"/>
      <c r="P613" s="96"/>
      <c r="Q613" s="96"/>
    </row>
    <row r="614" spans="7:17">
      <c r="G614" s="106"/>
      <c r="H614" s="106"/>
      <c r="I614" s="106"/>
      <c r="O614" s="106"/>
      <c r="P614" s="96"/>
      <c r="Q614" s="96"/>
    </row>
    <row r="615" spans="7:17">
      <c r="G615" s="106"/>
      <c r="H615" s="106"/>
      <c r="I615" s="106"/>
      <c r="O615" s="106"/>
      <c r="P615" s="96"/>
      <c r="Q615" s="96"/>
    </row>
    <row r="616" spans="7:17">
      <c r="G616" s="106"/>
      <c r="H616" s="106"/>
      <c r="I616" s="106"/>
      <c r="O616" s="106"/>
      <c r="P616" s="96"/>
      <c r="Q616" s="96"/>
    </row>
    <row r="617" spans="7:17">
      <c r="G617" s="106"/>
      <c r="H617" s="106"/>
      <c r="I617" s="106"/>
      <c r="O617" s="106"/>
      <c r="P617" s="96"/>
      <c r="Q617" s="96"/>
    </row>
    <row r="618" spans="7:17">
      <c r="G618" s="106"/>
      <c r="H618" s="106"/>
      <c r="I618" s="106"/>
      <c r="O618" s="106"/>
      <c r="P618" s="96"/>
      <c r="Q618" s="96"/>
    </row>
    <row r="619" spans="7:17">
      <c r="G619" s="106"/>
      <c r="H619" s="106"/>
      <c r="I619" s="106"/>
      <c r="O619" s="106"/>
      <c r="P619" s="96"/>
      <c r="Q619" s="96"/>
    </row>
    <row r="620" spans="7:17">
      <c r="G620" s="106"/>
      <c r="H620" s="106"/>
      <c r="I620" s="106"/>
      <c r="O620" s="106"/>
      <c r="P620" s="96"/>
      <c r="Q620" s="96"/>
    </row>
    <row r="621" spans="7:17">
      <c r="G621" s="106"/>
      <c r="H621" s="106"/>
      <c r="I621" s="106"/>
      <c r="O621" s="106"/>
      <c r="P621" s="96"/>
      <c r="Q621" s="96"/>
    </row>
    <row r="622" spans="7:17">
      <c r="G622" s="106"/>
      <c r="H622" s="106"/>
      <c r="I622" s="106"/>
      <c r="O622" s="106"/>
      <c r="P622" s="96"/>
      <c r="Q622" s="96"/>
    </row>
    <row r="623" spans="7:17">
      <c r="G623" s="106"/>
      <c r="H623" s="106"/>
      <c r="I623" s="106"/>
      <c r="O623" s="106"/>
      <c r="P623" s="96"/>
      <c r="Q623" s="96"/>
    </row>
    <row r="624" spans="7:17">
      <c r="G624" s="106"/>
      <c r="H624" s="106"/>
      <c r="I624" s="106"/>
      <c r="O624" s="106"/>
      <c r="P624" s="96"/>
      <c r="Q624" s="96"/>
    </row>
    <row r="625" spans="7:17">
      <c r="G625" s="106"/>
      <c r="H625" s="106"/>
      <c r="I625" s="106"/>
      <c r="O625" s="106"/>
      <c r="P625" s="96"/>
      <c r="Q625" s="96"/>
    </row>
    <row r="626" spans="7:17">
      <c r="G626" s="106"/>
      <c r="H626" s="106"/>
      <c r="I626" s="106"/>
      <c r="O626" s="106"/>
      <c r="P626" s="96"/>
      <c r="Q626" s="96"/>
    </row>
    <row r="627" spans="7:17">
      <c r="G627" s="106"/>
      <c r="H627" s="106"/>
      <c r="I627" s="106"/>
      <c r="O627" s="106"/>
      <c r="P627" s="96"/>
      <c r="Q627" s="96"/>
    </row>
    <row r="628" spans="7:17">
      <c r="G628" s="106"/>
      <c r="H628" s="106"/>
      <c r="I628" s="106"/>
      <c r="O628" s="106"/>
      <c r="P628" s="96"/>
      <c r="Q628" s="96"/>
    </row>
    <row r="629" spans="7:17">
      <c r="G629" s="106"/>
      <c r="H629" s="106"/>
      <c r="I629" s="106"/>
      <c r="O629" s="106"/>
      <c r="P629" s="96"/>
      <c r="Q629" s="96"/>
    </row>
    <row r="630" spans="7:17">
      <c r="G630" s="106"/>
      <c r="H630" s="106"/>
      <c r="I630" s="106"/>
      <c r="O630" s="106"/>
      <c r="P630" s="96"/>
      <c r="Q630" s="96"/>
    </row>
    <row r="631" spans="7:17">
      <c r="G631" s="106"/>
      <c r="H631" s="106"/>
      <c r="I631" s="106"/>
      <c r="O631" s="106"/>
      <c r="P631" s="96"/>
      <c r="Q631" s="96"/>
    </row>
    <row r="632" spans="7:17">
      <c r="G632" s="106"/>
      <c r="H632" s="106"/>
      <c r="I632" s="106"/>
      <c r="O632" s="106"/>
      <c r="P632" s="96"/>
      <c r="Q632" s="96"/>
    </row>
    <row r="633" spans="7:17">
      <c r="G633" s="106"/>
      <c r="H633" s="106"/>
      <c r="I633" s="106"/>
      <c r="O633" s="106"/>
      <c r="P633" s="96"/>
      <c r="Q633" s="96"/>
    </row>
    <row r="634" spans="7:17">
      <c r="G634" s="106"/>
      <c r="H634" s="106"/>
      <c r="I634" s="106"/>
      <c r="O634" s="106"/>
      <c r="P634" s="96"/>
      <c r="Q634" s="96"/>
    </row>
    <row r="635" spans="7:17">
      <c r="G635" s="106"/>
      <c r="H635" s="106"/>
      <c r="I635" s="106"/>
      <c r="O635" s="106"/>
      <c r="P635" s="96"/>
      <c r="Q635" s="96"/>
    </row>
    <row r="636" spans="7:17">
      <c r="G636" s="106"/>
      <c r="H636" s="106"/>
      <c r="I636" s="106"/>
      <c r="O636" s="106"/>
      <c r="P636" s="96"/>
      <c r="Q636" s="96"/>
    </row>
    <row r="637" spans="7:17">
      <c r="G637" s="106"/>
      <c r="H637" s="106"/>
      <c r="I637" s="106"/>
      <c r="O637" s="106"/>
      <c r="P637" s="96"/>
      <c r="Q637" s="96"/>
    </row>
    <row r="638" spans="7:17">
      <c r="G638" s="106"/>
      <c r="H638" s="106"/>
      <c r="I638" s="106"/>
      <c r="O638" s="106"/>
      <c r="P638" s="96"/>
      <c r="Q638" s="96"/>
    </row>
    <row r="639" spans="7:17">
      <c r="G639" s="106"/>
      <c r="H639" s="106"/>
      <c r="I639" s="106"/>
      <c r="O639" s="106"/>
      <c r="P639" s="96"/>
      <c r="Q639" s="96"/>
    </row>
    <row r="640" spans="7:17">
      <c r="G640" s="106"/>
      <c r="H640" s="106"/>
      <c r="I640" s="106"/>
      <c r="O640" s="106"/>
      <c r="P640" s="96"/>
      <c r="Q640" s="96"/>
    </row>
    <row r="641" spans="7:17">
      <c r="G641" s="106"/>
      <c r="H641" s="106"/>
      <c r="I641" s="106"/>
      <c r="O641" s="106"/>
      <c r="P641" s="96"/>
      <c r="Q641" s="96"/>
    </row>
    <row r="642" spans="7:17">
      <c r="G642" s="106"/>
      <c r="H642" s="106"/>
      <c r="I642" s="106"/>
      <c r="O642" s="106"/>
      <c r="P642" s="96"/>
      <c r="Q642" s="96"/>
    </row>
    <row r="643" spans="7:17">
      <c r="G643" s="106"/>
      <c r="H643" s="106"/>
      <c r="I643" s="106"/>
      <c r="O643" s="106"/>
      <c r="P643" s="96"/>
      <c r="Q643" s="96"/>
    </row>
    <row r="644" spans="7:17">
      <c r="G644" s="106"/>
      <c r="H644" s="106"/>
      <c r="I644" s="106"/>
      <c r="O644" s="106"/>
      <c r="P644" s="96"/>
      <c r="Q644" s="96"/>
    </row>
    <row r="645" spans="7:17">
      <c r="G645" s="106"/>
      <c r="H645" s="106"/>
      <c r="I645" s="106"/>
      <c r="O645" s="106"/>
      <c r="P645" s="96"/>
      <c r="Q645" s="96"/>
    </row>
    <row r="646" spans="7:17">
      <c r="G646" s="106"/>
      <c r="H646" s="106"/>
      <c r="I646" s="106"/>
      <c r="O646" s="106"/>
      <c r="P646" s="96"/>
      <c r="Q646" s="96"/>
    </row>
    <row r="647" spans="7:17">
      <c r="G647" s="106"/>
      <c r="H647" s="106"/>
      <c r="I647" s="106"/>
      <c r="O647" s="106"/>
      <c r="P647" s="96"/>
      <c r="Q647" s="96"/>
    </row>
    <row r="648" spans="7:17">
      <c r="G648" s="106"/>
      <c r="H648" s="106"/>
      <c r="I648" s="106"/>
      <c r="O648" s="106"/>
      <c r="P648" s="96"/>
      <c r="Q648" s="96"/>
    </row>
    <row r="649" spans="7:17">
      <c r="G649" s="106"/>
      <c r="H649" s="106"/>
      <c r="I649" s="106"/>
      <c r="O649" s="106"/>
      <c r="P649" s="96"/>
      <c r="Q649" s="96"/>
    </row>
    <row r="650" spans="7:17">
      <c r="G650" s="106"/>
      <c r="H650" s="106"/>
      <c r="I650" s="106"/>
      <c r="O650" s="106"/>
      <c r="P650" s="96"/>
      <c r="Q650" s="96"/>
    </row>
    <row r="651" spans="7:17">
      <c r="G651" s="106"/>
      <c r="H651" s="106"/>
      <c r="I651" s="106"/>
      <c r="O651" s="106"/>
      <c r="P651" s="96"/>
      <c r="Q651" s="96"/>
    </row>
    <row r="652" spans="7:17">
      <c r="G652" s="106"/>
      <c r="H652" s="106"/>
      <c r="I652" s="106"/>
      <c r="O652" s="106"/>
      <c r="P652" s="96"/>
      <c r="Q652" s="96"/>
    </row>
    <row r="653" spans="7:17">
      <c r="G653" s="106"/>
      <c r="H653" s="106"/>
      <c r="I653" s="106"/>
      <c r="O653" s="106"/>
      <c r="P653" s="96"/>
      <c r="Q653" s="96"/>
    </row>
    <row r="654" spans="7:17">
      <c r="G654" s="106"/>
      <c r="H654" s="106"/>
      <c r="I654" s="106"/>
      <c r="O654" s="106"/>
      <c r="P654" s="96"/>
      <c r="Q654" s="96"/>
    </row>
    <row r="655" spans="7:17">
      <c r="G655" s="106"/>
      <c r="H655" s="106"/>
      <c r="I655" s="106"/>
      <c r="O655" s="106"/>
      <c r="P655" s="96"/>
      <c r="Q655" s="96"/>
    </row>
    <row r="656" spans="7:17">
      <c r="G656" s="106"/>
      <c r="H656" s="106"/>
      <c r="I656" s="106"/>
      <c r="O656" s="106"/>
      <c r="P656" s="96"/>
      <c r="Q656" s="96"/>
    </row>
    <row r="657" spans="7:17">
      <c r="G657" s="106"/>
      <c r="H657" s="106"/>
      <c r="I657" s="106"/>
      <c r="O657" s="106"/>
      <c r="P657" s="96"/>
      <c r="Q657" s="96"/>
    </row>
    <row r="658" spans="7:17">
      <c r="G658" s="106"/>
      <c r="H658" s="106"/>
      <c r="I658" s="106"/>
      <c r="O658" s="106"/>
      <c r="P658" s="96"/>
      <c r="Q658" s="96"/>
    </row>
    <row r="659" spans="7:17">
      <c r="G659" s="106"/>
      <c r="H659" s="106"/>
      <c r="I659" s="106"/>
      <c r="O659" s="106"/>
      <c r="P659" s="96"/>
      <c r="Q659" s="96"/>
    </row>
    <row r="660" spans="7:17">
      <c r="G660" s="106"/>
      <c r="H660" s="106"/>
      <c r="I660" s="106"/>
      <c r="O660" s="106"/>
      <c r="P660" s="96"/>
      <c r="Q660" s="96"/>
    </row>
    <row r="661" spans="7:17">
      <c r="G661" s="106"/>
      <c r="H661" s="106"/>
      <c r="I661" s="106"/>
      <c r="O661" s="106"/>
      <c r="P661" s="96"/>
      <c r="Q661" s="96"/>
    </row>
    <row r="662" spans="7:17">
      <c r="G662" s="106"/>
      <c r="H662" s="106"/>
      <c r="I662" s="106"/>
      <c r="O662" s="106"/>
      <c r="P662" s="96"/>
      <c r="Q662" s="96"/>
    </row>
    <row r="663" spans="7:17">
      <c r="G663" s="106"/>
      <c r="H663" s="106"/>
      <c r="I663" s="106"/>
      <c r="O663" s="106"/>
      <c r="P663" s="96"/>
      <c r="Q663" s="96"/>
    </row>
    <row r="664" spans="7:17">
      <c r="G664" s="106"/>
      <c r="H664" s="106"/>
      <c r="I664" s="106"/>
      <c r="O664" s="106"/>
      <c r="P664" s="96"/>
      <c r="Q664" s="96"/>
    </row>
    <row r="665" spans="7:17">
      <c r="G665" s="106"/>
      <c r="H665" s="106"/>
      <c r="I665" s="106"/>
      <c r="O665" s="106"/>
      <c r="P665" s="96"/>
      <c r="Q665" s="96"/>
    </row>
    <row r="666" spans="7:17">
      <c r="G666" s="106"/>
      <c r="H666" s="106"/>
      <c r="I666" s="106"/>
      <c r="O666" s="106"/>
      <c r="P666" s="96"/>
      <c r="Q666" s="96"/>
    </row>
    <row r="667" spans="7:17">
      <c r="G667" s="106"/>
      <c r="H667" s="106"/>
      <c r="I667" s="106"/>
      <c r="O667" s="106"/>
      <c r="P667" s="96"/>
      <c r="Q667" s="96"/>
    </row>
    <row r="668" spans="7:17">
      <c r="G668" s="106"/>
      <c r="H668" s="106"/>
      <c r="I668" s="106"/>
      <c r="O668" s="106"/>
      <c r="P668" s="96"/>
      <c r="Q668" s="96"/>
    </row>
    <row r="669" spans="7:17">
      <c r="G669" s="106"/>
      <c r="H669" s="106"/>
      <c r="I669" s="106"/>
      <c r="O669" s="106"/>
      <c r="P669" s="96"/>
      <c r="Q669" s="96"/>
    </row>
    <row r="670" spans="7:17">
      <c r="G670" s="106"/>
      <c r="H670" s="106"/>
      <c r="I670" s="106"/>
      <c r="O670" s="106"/>
      <c r="P670" s="96"/>
      <c r="Q670" s="96"/>
    </row>
    <row r="671" spans="7:17">
      <c r="G671" s="106"/>
      <c r="H671" s="106"/>
      <c r="I671" s="106"/>
      <c r="O671" s="106"/>
      <c r="P671" s="96"/>
      <c r="Q671" s="96"/>
    </row>
    <row r="672" spans="7:17">
      <c r="G672" s="106"/>
      <c r="H672" s="106"/>
      <c r="I672" s="106"/>
      <c r="O672" s="106"/>
      <c r="P672" s="96"/>
      <c r="Q672" s="96"/>
    </row>
    <row r="673" spans="7:17">
      <c r="G673" s="106"/>
      <c r="H673" s="106"/>
      <c r="I673" s="106"/>
      <c r="O673" s="106"/>
      <c r="P673" s="96"/>
      <c r="Q673" s="96"/>
    </row>
    <row r="674" spans="7:17">
      <c r="G674" s="106"/>
      <c r="H674" s="106"/>
      <c r="I674" s="106"/>
      <c r="O674" s="106"/>
      <c r="P674" s="96"/>
      <c r="Q674" s="96"/>
    </row>
    <row r="675" spans="7:17">
      <c r="G675" s="106"/>
      <c r="H675" s="106"/>
      <c r="I675" s="106"/>
      <c r="O675" s="106"/>
      <c r="P675" s="96"/>
      <c r="Q675" s="96"/>
    </row>
    <row r="676" spans="7:17">
      <c r="G676" s="106"/>
      <c r="H676" s="106"/>
      <c r="I676" s="106"/>
      <c r="O676" s="106"/>
      <c r="P676" s="96"/>
      <c r="Q676" s="96"/>
    </row>
    <row r="677" spans="7:17">
      <c r="G677" s="106"/>
      <c r="H677" s="106"/>
      <c r="I677" s="106"/>
      <c r="O677" s="106"/>
      <c r="P677" s="96"/>
      <c r="Q677" s="96"/>
    </row>
    <row r="678" spans="7:17">
      <c r="G678" s="106"/>
      <c r="H678" s="106"/>
      <c r="I678" s="106"/>
      <c r="O678" s="106"/>
      <c r="P678" s="96"/>
      <c r="Q678" s="96"/>
    </row>
    <row r="679" spans="7:17">
      <c r="G679" s="106"/>
      <c r="H679" s="106"/>
      <c r="I679" s="106"/>
      <c r="O679" s="106"/>
      <c r="P679" s="96"/>
      <c r="Q679" s="96"/>
    </row>
    <row r="680" spans="7:17">
      <c r="G680" s="106"/>
      <c r="H680" s="106"/>
      <c r="I680" s="106"/>
      <c r="O680" s="106"/>
      <c r="P680" s="96"/>
      <c r="Q680" s="96"/>
    </row>
    <row r="681" spans="7:17">
      <c r="G681" s="106"/>
      <c r="H681" s="106"/>
      <c r="I681" s="106"/>
      <c r="O681" s="106"/>
      <c r="P681" s="96"/>
      <c r="Q681" s="96"/>
    </row>
    <row r="682" spans="7:17">
      <c r="G682" s="106"/>
      <c r="H682" s="106"/>
      <c r="I682" s="106"/>
      <c r="O682" s="106"/>
      <c r="P682" s="96"/>
      <c r="Q682" s="96"/>
    </row>
    <row r="683" spans="7:17">
      <c r="G683" s="106"/>
      <c r="H683" s="106"/>
      <c r="I683" s="106"/>
      <c r="O683" s="106"/>
      <c r="P683" s="96"/>
      <c r="Q683" s="96"/>
    </row>
    <row r="684" spans="7:17">
      <c r="G684" s="106"/>
      <c r="H684" s="106"/>
      <c r="I684" s="106"/>
      <c r="O684" s="106"/>
      <c r="P684" s="96"/>
      <c r="Q684" s="96"/>
    </row>
    <row r="685" spans="7:17">
      <c r="G685" s="106"/>
      <c r="H685" s="106"/>
      <c r="I685" s="106"/>
      <c r="O685" s="106"/>
      <c r="P685" s="96"/>
      <c r="Q685" s="96"/>
    </row>
    <row r="686" spans="7:17">
      <c r="G686" s="106"/>
      <c r="H686" s="106"/>
      <c r="I686" s="106"/>
      <c r="O686" s="106"/>
      <c r="P686" s="96"/>
      <c r="Q686" s="96"/>
    </row>
    <row r="687" spans="7:17">
      <c r="G687" s="106"/>
      <c r="H687" s="106"/>
      <c r="I687" s="106"/>
      <c r="O687" s="106"/>
      <c r="P687" s="96"/>
      <c r="Q687" s="96"/>
    </row>
    <row r="688" spans="7:17">
      <c r="G688" s="106"/>
      <c r="H688" s="106"/>
      <c r="I688" s="106"/>
      <c r="O688" s="106"/>
      <c r="P688" s="96"/>
      <c r="Q688" s="96"/>
    </row>
    <row r="689" spans="7:17">
      <c r="G689" s="106"/>
      <c r="H689" s="106"/>
      <c r="I689" s="106"/>
      <c r="O689" s="106"/>
      <c r="P689" s="96"/>
      <c r="Q689" s="96"/>
    </row>
    <row r="690" spans="7:17">
      <c r="G690" s="106"/>
      <c r="H690" s="106"/>
      <c r="I690" s="106"/>
      <c r="O690" s="106"/>
      <c r="P690" s="96"/>
      <c r="Q690" s="96"/>
    </row>
    <row r="691" spans="7:17">
      <c r="G691" s="106"/>
      <c r="H691" s="106"/>
      <c r="I691" s="106"/>
      <c r="O691" s="106"/>
      <c r="P691" s="96"/>
      <c r="Q691" s="96"/>
    </row>
    <row r="692" spans="7:17">
      <c r="G692" s="106"/>
      <c r="H692" s="106"/>
      <c r="I692" s="106"/>
      <c r="O692" s="106"/>
      <c r="P692" s="96"/>
      <c r="Q692" s="96"/>
    </row>
    <row r="693" spans="7:17">
      <c r="G693" s="106"/>
      <c r="H693" s="106"/>
      <c r="I693" s="106"/>
      <c r="O693" s="106"/>
      <c r="P693" s="96"/>
      <c r="Q693" s="96"/>
    </row>
    <row r="694" spans="7:17">
      <c r="G694" s="106"/>
      <c r="H694" s="106"/>
      <c r="I694" s="106"/>
      <c r="O694" s="106"/>
      <c r="P694" s="96"/>
      <c r="Q694" s="96"/>
    </row>
    <row r="695" spans="7:17">
      <c r="G695" s="106"/>
      <c r="H695" s="106"/>
      <c r="I695" s="106"/>
      <c r="O695" s="106"/>
      <c r="P695" s="96"/>
      <c r="Q695" s="96"/>
    </row>
    <row r="696" spans="7:17">
      <c r="G696" s="106"/>
      <c r="H696" s="106"/>
      <c r="I696" s="106"/>
      <c r="O696" s="106"/>
      <c r="P696" s="96"/>
      <c r="Q696" s="96"/>
    </row>
    <row r="697" spans="7:17">
      <c r="G697" s="106"/>
      <c r="H697" s="106"/>
      <c r="I697" s="106"/>
      <c r="O697" s="106"/>
      <c r="P697" s="96"/>
      <c r="Q697" s="96"/>
    </row>
    <row r="698" spans="7:17">
      <c r="G698" s="106"/>
      <c r="H698" s="106"/>
      <c r="I698" s="106"/>
      <c r="O698" s="106"/>
      <c r="P698" s="96"/>
      <c r="Q698" s="96"/>
    </row>
    <row r="699" spans="7:17">
      <c r="G699" s="106"/>
      <c r="H699" s="106"/>
      <c r="I699" s="106"/>
      <c r="O699" s="106"/>
      <c r="P699" s="96"/>
      <c r="Q699" s="96"/>
    </row>
    <row r="700" spans="7:17">
      <c r="G700" s="106"/>
      <c r="H700" s="106"/>
      <c r="I700" s="106"/>
      <c r="O700" s="106"/>
      <c r="P700" s="96"/>
      <c r="Q700" s="96"/>
    </row>
    <row r="701" spans="7:17">
      <c r="G701" s="106"/>
      <c r="H701" s="106"/>
      <c r="I701" s="106"/>
      <c r="O701" s="106"/>
      <c r="P701" s="96"/>
      <c r="Q701" s="96"/>
    </row>
    <row r="702" spans="7:17">
      <c r="G702" s="106"/>
      <c r="H702" s="106"/>
      <c r="I702" s="106"/>
      <c r="O702" s="106"/>
      <c r="P702" s="96"/>
      <c r="Q702" s="96"/>
    </row>
    <row r="703" spans="7:17">
      <c r="G703" s="106"/>
      <c r="H703" s="106"/>
      <c r="I703" s="106"/>
      <c r="O703" s="106"/>
      <c r="P703" s="96"/>
      <c r="Q703" s="96"/>
    </row>
    <row r="704" spans="7:17">
      <c r="G704" s="106"/>
      <c r="H704" s="106"/>
      <c r="I704" s="106"/>
      <c r="O704" s="106"/>
      <c r="P704" s="96"/>
      <c r="Q704" s="96"/>
    </row>
    <row r="705" spans="7:17">
      <c r="G705" s="106"/>
      <c r="H705" s="106"/>
      <c r="I705" s="106"/>
      <c r="O705" s="106"/>
      <c r="P705" s="96"/>
      <c r="Q705" s="96"/>
    </row>
    <row r="706" spans="7:17">
      <c r="G706" s="106"/>
      <c r="H706" s="106"/>
      <c r="I706" s="106"/>
      <c r="O706" s="106"/>
      <c r="P706" s="96"/>
      <c r="Q706" s="96"/>
    </row>
    <row r="707" spans="7:17">
      <c r="G707" s="106"/>
      <c r="H707" s="106"/>
      <c r="I707" s="106"/>
      <c r="O707" s="106"/>
      <c r="P707" s="96"/>
      <c r="Q707" s="96"/>
    </row>
    <row r="708" spans="7:17">
      <c r="G708" s="106"/>
      <c r="H708" s="106"/>
      <c r="I708" s="106"/>
      <c r="O708" s="106"/>
      <c r="P708" s="96"/>
      <c r="Q708" s="96"/>
    </row>
    <row r="709" spans="7:17">
      <c r="G709" s="106"/>
      <c r="H709" s="106"/>
      <c r="I709" s="106"/>
      <c r="O709" s="106"/>
      <c r="P709" s="96"/>
      <c r="Q709" s="96"/>
    </row>
    <row r="710" spans="7:17">
      <c r="G710" s="106"/>
      <c r="H710" s="106"/>
      <c r="I710" s="106"/>
      <c r="O710" s="106"/>
      <c r="P710" s="96"/>
      <c r="Q710" s="96"/>
    </row>
    <row r="711" spans="7:17">
      <c r="G711" s="106"/>
      <c r="H711" s="106"/>
      <c r="I711" s="106"/>
      <c r="O711" s="106"/>
      <c r="P711" s="96"/>
      <c r="Q711" s="96"/>
    </row>
    <row r="712" spans="7:17">
      <c r="G712" s="106"/>
      <c r="H712" s="106"/>
      <c r="I712" s="106"/>
      <c r="O712" s="106"/>
      <c r="P712" s="96"/>
      <c r="Q712" s="96"/>
    </row>
    <row r="713" spans="7:17">
      <c r="G713" s="106"/>
      <c r="H713" s="106"/>
      <c r="I713" s="106"/>
      <c r="O713" s="106"/>
      <c r="P713" s="96"/>
      <c r="Q713" s="96"/>
    </row>
    <row r="714" spans="7:17">
      <c r="G714" s="106"/>
      <c r="H714" s="106"/>
      <c r="I714" s="106"/>
      <c r="O714" s="106"/>
      <c r="P714" s="96"/>
      <c r="Q714" s="96"/>
    </row>
    <row r="715" spans="7:17">
      <c r="G715" s="106"/>
      <c r="H715" s="106"/>
      <c r="I715" s="106"/>
      <c r="O715" s="106"/>
      <c r="P715" s="96"/>
      <c r="Q715" s="96"/>
    </row>
    <row r="716" spans="7:17">
      <c r="G716" s="106"/>
      <c r="H716" s="106"/>
      <c r="I716" s="106"/>
      <c r="O716" s="106"/>
      <c r="P716" s="96"/>
      <c r="Q716" s="96"/>
    </row>
    <row r="717" spans="7:17">
      <c r="G717" s="106"/>
      <c r="H717" s="106"/>
      <c r="I717" s="106"/>
      <c r="O717" s="106"/>
      <c r="P717" s="96"/>
      <c r="Q717" s="96"/>
    </row>
    <row r="718" spans="7:17">
      <c r="G718" s="106"/>
      <c r="H718" s="106"/>
      <c r="I718" s="106"/>
      <c r="O718" s="106"/>
      <c r="P718" s="96"/>
      <c r="Q718" s="96"/>
    </row>
    <row r="719" spans="7:17">
      <c r="G719" s="106"/>
      <c r="H719" s="106"/>
      <c r="I719" s="106"/>
      <c r="O719" s="106"/>
      <c r="P719" s="96"/>
      <c r="Q719" s="96"/>
    </row>
    <row r="720" spans="7:17">
      <c r="G720" s="106"/>
      <c r="H720" s="106"/>
      <c r="I720" s="106"/>
      <c r="O720" s="106"/>
      <c r="P720" s="96"/>
      <c r="Q720" s="96"/>
    </row>
    <row r="721" spans="7:17">
      <c r="G721" s="106"/>
      <c r="H721" s="106"/>
      <c r="I721" s="106"/>
      <c r="O721" s="106"/>
      <c r="P721" s="96"/>
      <c r="Q721" s="96"/>
    </row>
    <row r="722" spans="7:17">
      <c r="G722" s="106"/>
      <c r="H722" s="106"/>
      <c r="I722" s="106"/>
      <c r="O722" s="106"/>
      <c r="P722" s="96"/>
      <c r="Q722" s="96"/>
    </row>
    <row r="723" spans="7:17">
      <c r="G723" s="106"/>
      <c r="H723" s="106"/>
      <c r="I723" s="106"/>
      <c r="O723" s="106"/>
      <c r="P723" s="96"/>
      <c r="Q723" s="96"/>
    </row>
    <row r="724" spans="7:17">
      <c r="G724" s="106"/>
      <c r="H724" s="106"/>
      <c r="I724" s="106"/>
      <c r="O724" s="106"/>
      <c r="P724" s="96"/>
      <c r="Q724" s="96"/>
    </row>
    <row r="725" spans="7:17">
      <c r="G725" s="106"/>
      <c r="H725" s="106"/>
      <c r="I725" s="106"/>
      <c r="O725" s="106"/>
      <c r="P725" s="96"/>
      <c r="Q725" s="96"/>
    </row>
    <row r="726" spans="7:17">
      <c r="G726" s="106"/>
      <c r="H726" s="106"/>
      <c r="I726" s="106"/>
      <c r="O726" s="106"/>
      <c r="P726" s="96"/>
      <c r="Q726" s="96"/>
    </row>
    <row r="727" spans="7:17">
      <c r="G727" s="106"/>
      <c r="H727" s="106"/>
      <c r="I727" s="106"/>
      <c r="O727" s="106"/>
      <c r="P727" s="96"/>
      <c r="Q727" s="96"/>
    </row>
    <row r="728" spans="7:17">
      <c r="G728" s="106"/>
      <c r="H728" s="106"/>
      <c r="I728" s="106"/>
      <c r="O728" s="106"/>
      <c r="P728" s="96"/>
      <c r="Q728" s="96"/>
    </row>
    <row r="729" spans="7:17">
      <c r="G729" s="106"/>
      <c r="H729" s="106"/>
      <c r="I729" s="106"/>
      <c r="O729" s="106"/>
      <c r="P729" s="96"/>
      <c r="Q729" s="96"/>
    </row>
    <row r="730" spans="7:17">
      <c r="G730" s="106"/>
      <c r="H730" s="106"/>
      <c r="I730" s="106"/>
      <c r="O730" s="106"/>
      <c r="P730" s="96"/>
      <c r="Q730" s="96"/>
    </row>
    <row r="731" spans="7:17">
      <c r="G731" s="106"/>
      <c r="H731" s="106"/>
      <c r="I731" s="106"/>
      <c r="O731" s="106"/>
      <c r="P731" s="96"/>
      <c r="Q731" s="96"/>
    </row>
    <row r="732" spans="7:17">
      <c r="G732" s="106"/>
      <c r="H732" s="106"/>
      <c r="I732" s="106"/>
      <c r="O732" s="106"/>
      <c r="P732" s="96"/>
      <c r="Q732" s="96"/>
    </row>
    <row r="733" spans="7:17">
      <c r="G733" s="106"/>
      <c r="H733" s="106"/>
      <c r="I733" s="106"/>
      <c r="O733" s="106"/>
      <c r="P733" s="96"/>
      <c r="Q733" s="96"/>
    </row>
    <row r="734" spans="7:17">
      <c r="G734" s="106"/>
      <c r="H734" s="106"/>
      <c r="I734" s="106"/>
      <c r="O734" s="106"/>
      <c r="P734" s="96"/>
      <c r="Q734" s="96"/>
    </row>
    <row r="735" spans="7:17">
      <c r="G735" s="106"/>
      <c r="H735" s="106"/>
      <c r="I735" s="106"/>
      <c r="O735" s="106"/>
      <c r="P735" s="96"/>
      <c r="Q735" s="96"/>
    </row>
    <row r="736" spans="7:17">
      <c r="G736" s="106"/>
      <c r="H736" s="106"/>
      <c r="I736" s="106"/>
      <c r="O736" s="106"/>
      <c r="P736" s="96"/>
      <c r="Q736" s="96"/>
    </row>
    <row r="737" spans="7:17">
      <c r="G737" s="106"/>
      <c r="H737" s="106"/>
      <c r="I737" s="106"/>
      <c r="O737" s="106"/>
      <c r="P737" s="96"/>
      <c r="Q737" s="96"/>
    </row>
    <row r="738" spans="7:17">
      <c r="G738" s="106"/>
      <c r="H738" s="106"/>
      <c r="I738" s="106"/>
      <c r="O738" s="106"/>
      <c r="P738" s="96"/>
      <c r="Q738" s="96"/>
    </row>
    <row r="739" spans="7:17">
      <c r="G739" s="106"/>
      <c r="H739" s="106"/>
      <c r="I739" s="106"/>
      <c r="O739" s="106"/>
      <c r="P739" s="96"/>
      <c r="Q739" s="96"/>
    </row>
    <row r="740" spans="7:17">
      <c r="G740" s="106"/>
      <c r="H740" s="106"/>
      <c r="I740" s="106"/>
      <c r="O740" s="106"/>
      <c r="P740" s="96"/>
      <c r="Q740" s="96"/>
    </row>
    <row r="741" spans="7:17">
      <c r="G741" s="106"/>
      <c r="H741" s="106"/>
      <c r="I741" s="106"/>
      <c r="O741" s="106"/>
      <c r="P741" s="96"/>
      <c r="Q741" s="96"/>
    </row>
    <row r="742" spans="7:17">
      <c r="G742" s="106"/>
      <c r="H742" s="106"/>
      <c r="I742" s="106"/>
      <c r="O742" s="106"/>
      <c r="P742" s="96"/>
      <c r="Q742" s="96"/>
    </row>
    <row r="743" spans="7:17">
      <c r="G743" s="106"/>
      <c r="H743" s="106"/>
      <c r="I743" s="106"/>
      <c r="O743" s="106"/>
      <c r="P743" s="96"/>
      <c r="Q743" s="96"/>
    </row>
    <row r="744" spans="7:17">
      <c r="G744" s="106"/>
      <c r="H744" s="106"/>
      <c r="I744" s="106"/>
      <c r="O744" s="106"/>
      <c r="P744" s="96"/>
      <c r="Q744" s="96"/>
    </row>
    <row r="745" spans="7:17">
      <c r="G745" s="106"/>
      <c r="H745" s="106"/>
      <c r="I745" s="106"/>
      <c r="O745" s="106"/>
      <c r="P745" s="96"/>
      <c r="Q745" s="96"/>
    </row>
    <row r="746" spans="7:17">
      <c r="G746" s="106"/>
      <c r="H746" s="106"/>
      <c r="I746" s="106"/>
      <c r="O746" s="106"/>
      <c r="P746" s="96"/>
      <c r="Q746" s="96"/>
    </row>
    <row r="747" spans="7:17">
      <c r="G747" s="106"/>
      <c r="H747" s="106"/>
      <c r="I747" s="106"/>
      <c r="O747" s="106"/>
      <c r="P747" s="96"/>
      <c r="Q747" s="96"/>
    </row>
    <row r="748" spans="7:17">
      <c r="G748" s="106"/>
      <c r="H748" s="106"/>
      <c r="I748" s="106"/>
      <c r="O748" s="106"/>
      <c r="P748" s="96"/>
      <c r="Q748" s="96"/>
    </row>
    <row r="749" spans="7:17">
      <c r="G749" s="106"/>
      <c r="H749" s="106"/>
      <c r="I749" s="106"/>
      <c r="O749" s="106"/>
      <c r="P749" s="96"/>
      <c r="Q749" s="96"/>
    </row>
    <row r="750" spans="7:17">
      <c r="G750" s="106"/>
      <c r="H750" s="106"/>
      <c r="I750" s="106"/>
      <c r="O750" s="106"/>
      <c r="P750" s="96"/>
      <c r="Q750" s="96"/>
    </row>
    <row r="751" spans="7:17">
      <c r="G751" s="106"/>
      <c r="H751" s="106"/>
      <c r="I751" s="106"/>
      <c r="O751" s="106"/>
      <c r="P751" s="96"/>
      <c r="Q751" s="96"/>
    </row>
    <row r="752" spans="7:17">
      <c r="G752" s="106"/>
      <c r="H752" s="106"/>
      <c r="I752" s="106"/>
      <c r="O752" s="106"/>
      <c r="P752" s="96"/>
      <c r="Q752" s="96"/>
    </row>
    <row r="753" spans="7:17">
      <c r="G753" s="106"/>
      <c r="H753" s="106"/>
      <c r="I753" s="106"/>
      <c r="O753" s="106"/>
      <c r="P753" s="96"/>
      <c r="Q753" s="96"/>
    </row>
    <row r="754" spans="7:17">
      <c r="G754" s="106"/>
      <c r="H754" s="106"/>
      <c r="I754" s="106"/>
      <c r="O754" s="106"/>
      <c r="P754" s="96"/>
      <c r="Q754" s="96"/>
    </row>
    <row r="755" spans="7:17">
      <c r="G755" s="106"/>
      <c r="H755" s="106"/>
      <c r="I755" s="106"/>
      <c r="O755" s="106"/>
      <c r="P755" s="96"/>
      <c r="Q755" s="96"/>
    </row>
    <row r="756" spans="7:17">
      <c r="G756" s="106"/>
      <c r="H756" s="106"/>
      <c r="I756" s="106"/>
      <c r="O756" s="106"/>
      <c r="P756" s="96"/>
      <c r="Q756" s="96"/>
    </row>
    <row r="757" spans="7:17">
      <c r="G757" s="106"/>
      <c r="H757" s="106"/>
      <c r="I757" s="106"/>
      <c r="O757" s="106"/>
      <c r="P757" s="96"/>
      <c r="Q757" s="96"/>
    </row>
    <row r="758" spans="7:17">
      <c r="G758" s="106"/>
      <c r="H758" s="106"/>
      <c r="I758" s="106"/>
      <c r="O758" s="106"/>
      <c r="P758" s="96"/>
      <c r="Q758" s="96"/>
    </row>
    <row r="759" spans="7:17">
      <c r="G759" s="106"/>
      <c r="H759" s="106"/>
      <c r="I759" s="106"/>
      <c r="O759" s="106"/>
      <c r="P759" s="96"/>
      <c r="Q759" s="96"/>
    </row>
    <row r="760" spans="7:17">
      <c r="G760" s="106"/>
      <c r="H760" s="106"/>
      <c r="I760" s="106"/>
      <c r="O760" s="106"/>
      <c r="P760" s="96"/>
      <c r="Q760" s="96"/>
    </row>
    <row r="761" spans="7:17">
      <c r="G761" s="106"/>
      <c r="H761" s="106"/>
      <c r="I761" s="106"/>
      <c r="O761" s="106"/>
      <c r="P761" s="96"/>
      <c r="Q761" s="96"/>
    </row>
    <row r="762" spans="7:17">
      <c r="G762" s="106"/>
      <c r="H762" s="106"/>
      <c r="I762" s="106"/>
      <c r="O762" s="106"/>
      <c r="P762" s="96"/>
      <c r="Q762" s="96"/>
    </row>
    <row r="763" spans="7:17">
      <c r="G763" s="106"/>
      <c r="H763" s="106"/>
      <c r="I763" s="106"/>
      <c r="O763" s="106"/>
      <c r="P763" s="96"/>
      <c r="Q763" s="96"/>
    </row>
    <row r="764" spans="7:17">
      <c r="G764" s="106"/>
      <c r="H764" s="106"/>
      <c r="I764" s="106"/>
      <c r="O764" s="106"/>
      <c r="P764" s="96"/>
      <c r="Q764" s="96"/>
    </row>
    <row r="765" spans="7:17">
      <c r="G765" s="106"/>
      <c r="H765" s="106"/>
      <c r="I765" s="106"/>
      <c r="O765" s="106"/>
      <c r="P765" s="96"/>
      <c r="Q765" s="96"/>
    </row>
    <row r="766" spans="7:17">
      <c r="G766" s="106"/>
      <c r="H766" s="106"/>
      <c r="I766" s="106"/>
      <c r="O766" s="106"/>
      <c r="P766" s="96"/>
      <c r="Q766" s="96"/>
    </row>
    <row r="767" spans="7:17">
      <c r="G767" s="106"/>
      <c r="H767" s="106"/>
      <c r="I767" s="106"/>
      <c r="O767" s="106"/>
      <c r="P767" s="96"/>
      <c r="Q767" s="96"/>
    </row>
    <row r="768" spans="7:17">
      <c r="G768" s="106"/>
      <c r="H768" s="106"/>
      <c r="I768" s="106"/>
      <c r="O768" s="106"/>
      <c r="P768" s="96"/>
      <c r="Q768" s="96"/>
    </row>
    <row r="769" spans="7:17">
      <c r="G769" s="106"/>
      <c r="H769" s="106"/>
      <c r="I769" s="106"/>
      <c r="O769" s="106"/>
      <c r="P769" s="96"/>
      <c r="Q769" s="96"/>
    </row>
    <row r="770" spans="7:17">
      <c r="G770" s="106"/>
      <c r="H770" s="106"/>
      <c r="I770" s="106"/>
      <c r="O770" s="106"/>
      <c r="P770" s="96"/>
      <c r="Q770" s="96"/>
    </row>
    <row r="771" spans="7:17">
      <c r="G771" s="106"/>
      <c r="H771" s="106"/>
      <c r="I771" s="106"/>
      <c r="O771" s="106"/>
      <c r="P771" s="96"/>
      <c r="Q771" s="96"/>
    </row>
    <row r="772" spans="7:17">
      <c r="G772" s="106"/>
      <c r="H772" s="106"/>
      <c r="I772" s="106"/>
      <c r="O772" s="106"/>
      <c r="P772" s="96"/>
      <c r="Q772" s="96"/>
    </row>
    <row r="773" spans="7:17">
      <c r="G773" s="106"/>
      <c r="H773" s="106"/>
      <c r="I773" s="106"/>
      <c r="O773" s="106"/>
      <c r="P773" s="96"/>
      <c r="Q773" s="96"/>
    </row>
    <row r="774" spans="7:17">
      <c r="G774" s="106"/>
      <c r="H774" s="106"/>
      <c r="I774" s="106"/>
      <c r="O774" s="106"/>
      <c r="P774" s="96"/>
      <c r="Q774" s="96"/>
    </row>
    <row r="775" spans="7:17">
      <c r="G775" s="106"/>
      <c r="H775" s="106"/>
      <c r="I775" s="106"/>
      <c r="O775" s="106"/>
      <c r="P775" s="96"/>
      <c r="Q775" s="96"/>
    </row>
    <row r="776" spans="7:17">
      <c r="G776" s="106"/>
      <c r="H776" s="106"/>
      <c r="I776" s="106"/>
      <c r="O776" s="106"/>
      <c r="P776" s="96"/>
      <c r="Q776" s="96"/>
    </row>
    <row r="777" spans="7:17">
      <c r="G777" s="106"/>
      <c r="H777" s="106"/>
      <c r="I777" s="106"/>
      <c r="O777" s="106"/>
      <c r="P777" s="96"/>
      <c r="Q777" s="96"/>
    </row>
    <row r="778" spans="7:17">
      <c r="G778" s="106"/>
      <c r="H778" s="106"/>
      <c r="I778" s="106"/>
      <c r="O778" s="106"/>
      <c r="P778" s="96"/>
      <c r="Q778" s="96"/>
    </row>
    <row r="779" spans="7:17">
      <c r="G779" s="106"/>
      <c r="H779" s="106"/>
      <c r="I779" s="106"/>
      <c r="O779" s="106"/>
      <c r="P779" s="96"/>
      <c r="Q779" s="96"/>
    </row>
    <row r="780" spans="7:17">
      <c r="G780" s="106"/>
      <c r="H780" s="106"/>
      <c r="I780" s="106"/>
      <c r="O780" s="106"/>
      <c r="P780" s="96"/>
      <c r="Q780" s="96"/>
    </row>
    <row r="781" spans="7:17">
      <c r="G781" s="106"/>
      <c r="H781" s="106"/>
      <c r="I781" s="106"/>
      <c r="O781" s="106"/>
      <c r="P781" s="96"/>
      <c r="Q781" s="96"/>
    </row>
    <row r="782" spans="7:17">
      <c r="G782" s="106"/>
      <c r="H782" s="106"/>
      <c r="I782" s="106"/>
      <c r="O782" s="106"/>
      <c r="P782" s="96"/>
      <c r="Q782" s="96"/>
    </row>
    <row r="783" spans="7:17">
      <c r="G783" s="106"/>
      <c r="H783" s="106"/>
      <c r="I783" s="106"/>
      <c r="O783" s="106"/>
      <c r="P783" s="96"/>
      <c r="Q783" s="96"/>
    </row>
    <row r="784" spans="7:17">
      <c r="G784" s="106"/>
      <c r="H784" s="106"/>
      <c r="I784" s="106"/>
      <c r="O784" s="106"/>
      <c r="P784" s="96"/>
      <c r="Q784" s="96"/>
    </row>
    <row r="785" spans="7:17">
      <c r="G785" s="106"/>
      <c r="H785" s="106"/>
      <c r="I785" s="106"/>
      <c r="O785" s="106"/>
      <c r="P785" s="96"/>
      <c r="Q785" s="96"/>
    </row>
    <row r="786" spans="7:17">
      <c r="G786" s="106"/>
      <c r="H786" s="106"/>
      <c r="I786" s="106"/>
      <c r="O786" s="106"/>
      <c r="P786" s="96"/>
      <c r="Q786" s="96"/>
    </row>
    <row r="787" spans="7:17">
      <c r="G787" s="106"/>
      <c r="H787" s="106"/>
      <c r="I787" s="106"/>
      <c r="O787" s="106"/>
      <c r="P787" s="96"/>
      <c r="Q787" s="96"/>
    </row>
    <row r="788" spans="7:17">
      <c r="G788" s="106"/>
      <c r="H788" s="106"/>
      <c r="I788" s="106"/>
      <c r="O788" s="106"/>
      <c r="P788" s="96"/>
      <c r="Q788" s="96"/>
    </row>
    <row r="789" spans="7:17">
      <c r="G789" s="106"/>
      <c r="H789" s="106"/>
      <c r="I789" s="106"/>
      <c r="O789" s="106"/>
      <c r="P789" s="96"/>
      <c r="Q789" s="96"/>
    </row>
    <row r="790" spans="7:17">
      <c r="G790" s="106"/>
      <c r="H790" s="106"/>
      <c r="I790" s="106"/>
      <c r="O790" s="106"/>
      <c r="P790" s="96"/>
      <c r="Q790" s="96"/>
    </row>
    <row r="791" spans="7:17">
      <c r="G791" s="106"/>
      <c r="H791" s="106"/>
      <c r="I791" s="106"/>
      <c r="O791" s="106"/>
      <c r="P791" s="96"/>
      <c r="Q791" s="96"/>
    </row>
    <row r="792" spans="7:17">
      <c r="G792" s="106"/>
      <c r="H792" s="106"/>
      <c r="I792" s="106"/>
      <c r="O792" s="106"/>
      <c r="P792" s="96"/>
      <c r="Q792" s="96"/>
    </row>
    <row r="793" spans="7:17">
      <c r="G793" s="106"/>
      <c r="H793" s="106"/>
      <c r="I793" s="106"/>
      <c r="O793" s="106"/>
      <c r="P793" s="96"/>
      <c r="Q793" s="96"/>
    </row>
    <row r="794" spans="7:17">
      <c r="G794" s="106"/>
      <c r="H794" s="106"/>
      <c r="I794" s="106"/>
      <c r="O794" s="106"/>
      <c r="P794" s="96"/>
      <c r="Q794" s="96"/>
    </row>
    <row r="795" spans="7:17">
      <c r="G795" s="106"/>
      <c r="H795" s="106"/>
      <c r="I795" s="106"/>
      <c r="O795" s="106"/>
      <c r="P795" s="96"/>
      <c r="Q795" s="96"/>
    </row>
    <row r="796" spans="7:17">
      <c r="G796" s="106"/>
      <c r="H796" s="106"/>
      <c r="I796" s="106"/>
      <c r="O796" s="106"/>
      <c r="P796" s="96"/>
      <c r="Q796" s="96"/>
    </row>
    <row r="797" spans="7:17">
      <c r="G797" s="106"/>
      <c r="H797" s="106"/>
      <c r="I797" s="106"/>
      <c r="O797" s="106"/>
      <c r="P797" s="96"/>
      <c r="Q797" s="96"/>
    </row>
    <row r="798" spans="7:17">
      <c r="G798" s="106"/>
      <c r="H798" s="106"/>
      <c r="I798" s="106"/>
      <c r="O798" s="106"/>
      <c r="P798" s="96"/>
      <c r="Q798" s="96"/>
    </row>
    <row r="799" spans="7:17">
      <c r="G799" s="106"/>
      <c r="H799" s="106"/>
      <c r="I799" s="106"/>
      <c r="O799" s="106"/>
      <c r="P799" s="96"/>
      <c r="Q799" s="96"/>
    </row>
    <row r="800" spans="7:17">
      <c r="G800" s="106"/>
      <c r="H800" s="106"/>
      <c r="I800" s="106"/>
      <c r="O800" s="106"/>
      <c r="P800" s="96"/>
      <c r="Q800" s="96"/>
    </row>
    <row r="801" spans="7:17">
      <c r="G801" s="106"/>
      <c r="H801" s="106"/>
      <c r="I801" s="106"/>
      <c r="O801" s="106"/>
      <c r="P801" s="96"/>
      <c r="Q801" s="96"/>
    </row>
    <row r="802" spans="7:17">
      <c r="G802" s="106"/>
      <c r="H802" s="106"/>
      <c r="I802" s="106"/>
      <c r="O802" s="106"/>
      <c r="P802" s="96"/>
      <c r="Q802" s="96"/>
    </row>
    <row r="803" spans="7:17">
      <c r="G803" s="106"/>
      <c r="H803" s="106"/>
      <c r="I803" s="106"/>
      <c r="O803" s="106"/>
      <c r="P803" s="96"/>
      <c r="Q803" s="96"/>
    </row>
    <row r="804" spans="7:17">
      <c r="G804" s="106"/>
      <c r="H804" s="106"/>
      <c r="I804" s="106"/>
      <c r="O804" s="106"/>
      <c r="P804" s="96"/>
      <c r="Q804" s="96"/>
    </row>
    <row r="805" spans="7:17">
      <c r="G805" s="106"/>
      <c r="H805" s="106"/>
      <c r="I805" s="106"/>
      <c r="O805" s="106"/>
      <c r="P805" s="96"/>
      <c r="Q805" s="96"/>
    </row>
    <row r="806" spans="7:17">
      <c r="G806" s="106"/>
      <c r="H806" s="106"/>
      <c r="I806" s="106"/>
      <c r="O806" s="106"/>
      <c r="P806" s="96"/>
      <c r="Q806" s="96"/>
    </row>
    <row r="807" spans="7:17">
      <c r="G807" s="106"/>
      <c r="H807" s="106"/>
      <c r="I807" s="106"/>
      <c r="O807" s="106"/>
      <c r="P807" s="96"/>
      <c r="Q807" s="96"/>
    </row>
    <row r="808" spans="7:17">
      <c r="G808" s="106"/>
      <c r="H808" s="106"/>
      <c r="I808" s="106"/>
      <c r="O808" s="106"/>
      <c r="P808" s="96"/>
      <c r="Q808" s="96"/>
    </row>
    <row r="809" spans="7:17">
      <c r="G809" s="106"/>
      <c r="H809" s="106"/>
      <c r="I809" s="106"/>
      <c r="O809" s="106"/>
      <c r="P809" s="96"/>
      <c r="Q809" s="96"/>
    </row>
    <row r="810" spans="7:17">
      <c r="G810" s="106"/>
      <c r="H810" s="106"/>
      <c r="I810" s="106"/>
      <c r="O810" s="106"/>
      <c r="P810" s="96"/>
      <c r="Q810" s="96"/>
    </row>
    <row r="811" spans="7:17">
      <c r="G811" s="106"/>
      <c r="H811" s="106"/>
      <c r="I811" s="106"/>
      <c r="O811" s="106"/>
      <c r="P811" s="96"/>
      <c r="Q811" s="96"/>
    </row>
    <row r="812" spans="7:17">
      <c r="G812" s="106"/>
      <c r="H812" s="106"/>
      <c r="I812" s="106"/>
      <c r="O812" s="106"/>
      <c r="P812" s="96"/>
      <c r="Q812" s="96"/>
    </row>
    <row r="813" spans="7:17">
      <c r="G813" s="106"/>
      <c r="H813" s="106"/>
      <c r="I813" s="106"/>
      <c r="O813" s="106"/>
      <c r="P813" s="96"/>
      <c r="Q813" s="96"/>
    </row>
    <row r="814" spans="7:17">
      <c r="G814" s="106"/>
      <c r="H814" s="106"/>
      <c r="I814" s="106"/>
      <c r="O814" s="106"/>
      <c r="P814" s="96"/>
      <c r="Q814" s="96"/>
    </row>
    <row r="815" spans="7:17">
      <c r="G815" s="106"/>
      <c r="H815" s="106"/>
      <c r="I815" s="106"/>
      <c r="O815" s="106"/>
      <c r="P815" s="96"/>
      <c r="Q815" s="96"/>
    </row>
    <row r="816" spans="7:17">
      <c r="G816" s="106"/>
      <c r="H816" s="106"/>
      <c r="I816" s="106"/>
      <c r="O816" s="106"/>
      <c r="P816" s="96"/>
      <c r="Q816" s="96"/>
    </row>
    <row r="817" spans="7:17">
      <c r="G817" s="106"/>
      <c r="H817" s="106"/>
      <c r="I817" s="106"/>
      <c r="O817" s="106"/>
      <c r="P817" s="96"/>
      <c r="Q817" s="96"/>
    </row>
    <row r="818" spans="7:17">
      <c r="G818" s="106"/>
      <c r="H818" s="106"/>
      <c r="I818" s="106"/>
      <c r="O818" s="106"/>
      <c r="P818" s="96"/>
      <c r="Q818" s="96"/>
    </row>
    <row r="819" spans="7:17">
      <c r="G819" s="106"/>
      <c r="H819" s="106"/>
      <c r="I819" s="106"/>
      <c r="O819" s="106"/>
      <c r="P819" s="96"/>
      <c r="Q819" s="96"/>
    </row>
    <row r="820" spans="7:17">
      <c r="G820" s="106"/>
      <c r="H820" s="106"/>
      <c r="I820" s="106"/>
      <c r="O820" s="106"/>
      <c r="P820" s="96"/>
      <c r="Q820" s="96"/>
    </row>
    <row r="821" spans="7:17">
      <c r="G821" s="106"/>
      <c r="H821" s="106"/>
      <c r="I821" s="106"/>
      <c r="O821" s="106"/>
      <c r="P821" s="96"/>
      <c r="Q821" s="96"/>
    </row>
    <row r="822" spans="7:17">
      <c r="G822" s="106"/>
      <c r="H822" s="106"/>
      <c r="I822" s="106"/>
      <c r="O822" s="106"/>
      <c r="P822" s="96"/>
      <c r="Q822" s="96"/>
    </row>
    <row r="823" spans="7:17">
      <c r="G823" s="106"/>
      <c r="H823" s="106"/>
      <c r="I823" s="106"/>
      <c r="O823" s="106"/>
      <c r="P823" s="96"/>
      <c r="Q823" s="96"/>
    </row>
    <row r="824" spans="7:17">
      <c r="G824" s="106"/>
      <c r="H824" s="106"/>
      <c r="I824" s="106"/>
      <c r="O824" s="106"/>
      <c r="P824" s="96"/>
      <c r="Q824" s="96"/>
    </row>
    <row r="825" spans="7:17">
      <c r="G825" s="106"/>
      <c r="H825" s="106"/>
      <c r="I825" s="106"/>
      <c r="O825" s="106"/>
      <c r="P825" s="96"/>
      <c r="Q825" s="96"/>
    </row>
    <row r="826" spans="7:17">
      <c r="G826" s="106"/>
      <c r="H826" s="106"/>
      <c r="I826" s="106"/>
      <c r="O826" s="106"/>
      <c r="P826" s="96"/>
      <c r="Q826" s="96"/>
    </row>
    <row r="827" spans="7:17">
      <c r="G827" s="106"/>
      <c r="H827" s="106"/>
      <c r="I827" s="106"/>
      <c r="O827" s="106"/>
      <c r="P827" s="96"/>
      <c r="Q827" s="96"/>
    </row>
    <row r="828" spans="7:17">
      <c r="G828" s="106"/>
      <c r="H828" s="106"/>
      <c r="I828" s="106"/>
      <c r="O828" s="106"/>
      <c r="P828" s="96"/>
      <c r="Q828" s="96"/>
    </row>
    <row r="829" spans="7:17">
      <c r="G829" s="106"/>
      <c r="H829" s="106"/>
      <c r="I829" s="106"/>
      <c r="O829" s="106"/>
      <c r="P829" s="96"/>
      <c r="Q829" s="96"/>
    </row>
    <row r="830" spans="7:17">
      <c r="G830" s="106"/>
      <c r="H830" s="106"/>
      <c r="I830" s="106"/>
      <c r="O830" s="106"/>
      <c r="P830" s="96"/>
      <c r="Q830" s="96"/>
    </row>
    <row r="831" spans="7:17">
      <c r="G831" s="106"/>
      <c r="H831" s="106"/>
      <c r="I831" s="106"/>
      <c r="O831" s="106"/>
      <c r="P831" s="96"/>
      <c r="Q831" s="96"/>
    </row>
    <row r="832" spans="7:17">
      <c r="G832" s="106"/>
      <c r="H832" s="106"/>
      <c r="I832" s="106"/>
      <c r="O832" s="106"/>
      <c r="P832" s="96"/>
      <c r="Q832" s="96"/>
    </row>
    <row r="833" spans="7:17">
      <c r="G833" s="106"/>
      <c r="H833" s="106"/>
      <c r="I833" s="106"/>
      <c r="O833" s="106"/>
      <c r="P833" s="96"/>
      <c r="Q833" s="96"/>
    </row>
    <row r="834" spans="7:17">
      <c r="G834" s="106"/>
      <c r="H834" s="106"/>
      <c r="I834" s="106"/>
      <c r="O834" s="106"/>
      <c r="P834" s="96"/>
      <c r="Q834" s="96"/>
    </row>
    <row r="835" spans="7:17">
      <c r="G835" s="106"/>
      <c r="H835" s="106"/>
      <c r="I835" s="106"/>
      <c r="O835" s="106"/>
      <c r="P835" s="96"/>
      <c r="Q835" s="96"/>
    </row>
    <row r="836" spans="7:17">
      <c r="G836" s="106"/>
      <c r="H836" s="106"/>
      <c r="I836" s="106"/>
      <c r="O836" s="106"/>
      <c r="P836" s="96"/>
      <c r="Q836" s="96"/>
    </row>
    <row r="837" spans="7:17">
      <c r="G837" s="106"/>
      <c r="H837" s="106"/>
      <c r="I837" s="106"/>
      <c r="O837" s="106"/>
      <c r="P837" s="96"/>
      <c r="Q837" s="96"/>
    </row>
    <row r="838" spans="7:17">
      <c r="G838" s="106"/>
      <c r="H838" s="106"/>
      <c r="I838" s="106"/>
      <c r="O838" s="106"/>
      <c r="P838" s="96"/>
      <c r="Q838" s="96"/>
    </row>
    <row r="839" spans="7:17">
      <c r="G839" s="106"/>
      <c r="H839" s="106"/>
      <c r="I839" s="106"/>
      <c r="O839" s="106"/>
      <c r="P839" s="96"/>
      <c r="Q839" s="96"/>
    </row>
    <row r="840" spans="7:17">
      <c r="G840" s="106"/>
      <c r="H840" s="106"/>
      <c r="I840" s="106"/>
      <c r="O840" s="106"/>
      <c r="P840" s="96"/>
      <c r="Q840" s="96"/>
    </row>
    <row r="841" spans="7:17">
      <c r="G841" s="106"/>
      <c r="H841" s="106"/>
      <c r="I841" s="106"/>
      <c r="O841" s="106"/>
      <c r="P841" s="96"/>
      <c r="Q841" s="96"/>
    </row>
    <row r="842" spans="7:17">
      <c r="G842" s="106"/>
      <c r="H842" s="106"/>
      <c r="I842" s="106"/>
      <c r="O842" s="106"/>
      <c r="P842" s="96"/>
      <c r="Q842" s="96"/>
    </row>
    <row r="843" spans="7:17">
      <c r="G843" s="106"/>
      <c r="H843" s="106"/>
      <c r="I843" s="106"/>
      <c r="O843" s="106"/>
      <c r="P843" s="96"/>
      <c r="Q843" s="96"/>
    </row>
    <row r="844" spans="7:17">
      <c r="G844" s="106"/>
      <c r="H844" s="106"/>
      <c r="I844" s="106"/>
      <c r="O844" s="106"/>
      <c r="P844" s="96"/>
      <c r="Q844" s="96"/>
    </row>
    <row r="845" spans="7:17">
      <c r="G845" s="106"/>
      <c r="H845" s="106"/>
      <c r="I845" s="106"/>
      <c r="O845" s="106"/>
      <c r="P845" s="96"/>
      <c r="Q845" s="96"/>
    </row>
    <row r="846" spans="7:17">
      <c r="G846" s="106"/>
      <c r="H846" s="106"/>
      <c r="I846" s="106"/>
      <c r="O846" s="106"/>
      <c r="P846" s="96"/>
      <c r="Q846" s="96"/>
    </row>
    <row r="847" spans="7:17">
      <c r="G847" s="106"/>
      <c r="H847" s="106"/>
      <c r="I847" s="106"/>
      <c r="O847" s="106"/>
      <c r="P847" s="96"/>
      <c r="Q847" s="96"/>
    </row>
    <row r="848" spans="7:17">
      <c r="G848" s="106"/>
      <c r="H848" s="106"/>
      <c r="I848" s="106"/>
      <c r="O848" s="106"/>
      <c r="P848" s="96"/>
      <c r="Q848" s="96"/>
    </row>
    <row r="849" spans="7:17">
      <c r="G849" s="106"/>
      <c r="H849" s="106"/>
      <c r="I849" s="106"/>
      <c r="O849" s="106"/>
      <c r="P849" s="96"/>
      <c r="Q849" s="96"/>
    </row>
    <row r="850" spans="7:17">
      <c r="G850" s="106"/>
      <c r="H850" s="106"/>
      <c r="I850" s="106"/>
      <c r="O850" s="106"/>
      <c r="P850" s="96"/>
      <c r="Q850" s="96"/>
    </row>
    <row r="851" spans="7:17">
      <c r="G851" s="106"/>
      <c r="H851" s="106"/>
      <c r="I851" s="106"/>
      <c r="O851" s="106"/>
      <c r="P851" s="96"/>
      <c r="Q851" s="96"/>
    </row>
    <row r="852" spans="7:17">
      <c r="G852" s="106"/>
      <c r="H852" s="106"/>
      <c r="I852" s="106"/>
      <c r="O852" s="106"/>
      <c r="P852" s="96"/>
      <c r="Q852" s="96"/>
    </row>
    <row r="853" spans="7:17">
      <c r="G853" s="106"/>
      <c r="H853" s="106"/>
      <c r="I853" s="106"/>
      <c r="O853" s="106"/>
      <c r="P853" s="96"/>
      <c r="Q853" s="96"/>
    </row>
    <row r="854" spans="7:17">
      <c r="G854" s="106"/>
      <c r="H854" s="106"/>
      <c r="I854" s="106"/>
      <c r="O854" s="106"/>
      <c r="P854" s="96"/>
      <c r="Q854" s="96"/>
    </row>
    <row r="855" spans="7:17">
      <c r="G855" s="106"/>
      <c r="H855" s="106"/>
      <c r="I855" s="106"/>
      <c r="O855" s="106"/>
      <c r="P855" s="96"/>
      <c r="Q855" s="96"/>
    </row>
    <row r="856" spans="7:17">
      <c r="G856" s="106"/>
      <c r="H856" s="106"/>
      <c r="I856" s="106"/>
      <c r="O856" s="106"/>
      <c r="P856" s="96"/>
      <c r="Q856" s="96"/>
    </row>
    <row r="857" spans="7:17">
      <c r="G857" s="106"/>
      <c r="H857" s="106"/>
      <c r="I857" s="106"/>
      <c r="O857" s="106"/>
      <c r="P857" s="96"/>
      <c r="Q857" s="96"/>
    </row>
    <row r="858" spans="7:17">
      <c r="G858" s="106"/>
      <c r="H858" s="106"/>
      <c r="I858" s="106"/>
      <c r="O858" s="106"/>
      <c r="P858" s="96"/>
      <c r="Q858" s="96"/>
    </row>
    <row r="859" spans="7:17">
      <c r="G859" s="106"/>
      <c r="H859" s="106"/>
      <c r="I859" s="106"/>
      <c r="O859" s="106"/>
      <c r="P859" s="96"/>
      <c r="Q859" s="96"/>
    </row>
    <row r="860" spans="7:17">
      <c r="G860" s="106"/>
      <c r="H860" s="106"/>
      <c r="I860" s="106"/>
      <c r="O860" s="106"/>
      <c r="P860" s="96"/>
      <c r="Q860" s="96"/>
    </row>
    <row r="861" spans="7:17">
      <c r="G861" s="106"/>
      <c r="H861" s="106"/>
      <c r="I861" s="106"/>
      <c r="O861" s="106"/>
      <c r="P861" s="96"/>
      <c r="Q861" s="96"/>
    </row>
    <row r="862" spans="7:17">
      <c r="G862" s="106"/>
      <c r="H862" s="106"/>
      <c r="I862" s="106"/>
      <c r="O862" s="106"/>
      <c r="P862" s="96"/>
      <c r="Q862" s="96"/>
    </row>
    <row r="863" spans="7:17">
      <c r="G863" s="106"/>
      <c r="H863" s="106"/>
      <c r="I863" s="106"/>
      <c r="O863" s="106"/>
      <c r="P863" s="96"/>
      <c r="Q863" s="96"/>
    </row>
    <row r="864" spans="7:17">
      <c r="G864" s="106"/>
      <c r="H864" s="106"/>
      <c r="I864" s="106"/>
      <c r="O864" s="106"/>
      <c r="P864" s="96"/>
      <c r="Q864" s="96"/>
    </row>
    <row r="865" spans="7:17">
      <c r="G865" s="106"/>
      <c r="H865" s="106"/>
      <c r="I865" s="106"/>
      <c r="O865" s="106"/>
      <c r="P865" s="96"/>
      <c r="Q865" s="96"/>
    </row>
    <row r="866" spans="7:17">
      <c r="G866" s="106"/>
      <c r="H866" s="106"/>
      <c r="I866" s="106"/>
      <c r="O866" s="106"/>
      <c r="P866" s="96"/>
      <c r="Q866" s="96"/>
    </row>
    <row r="867" spans="7:17">
      <c r="G867" s="106"/>
      <c r="H867" s="106"/>
      <c r="I867" s="106"/>
      <c r="O867" s="106"/>
      <c r="P867" s="96"/>
      <c r="Q867" s="96"/>
    </row>
    <row r="868" spans="7:17">
      <c r="G868" s="106"/>
      <c r="H868" s="106"/>
      <c r="I868" s="106"/>
      <c r="O868" s="106"/>
      <c r="P868" s="96"/>
      <c r="Q868" s="96"/>
    </row>
    <row r="869" spans="7:17">
      <c r="G869" s="106"/>
      <c r="H869" s="106"/>
      <c r="I869" s="106"/>
      <c r="O869" s="106"/>
      <c r="P869" s="96"/>
      <c r="Q869" s="96"/>
    </row>
    <row r="870" spans="7:17">
      <c r="G870" s="106"/>
      <c r="H870" s="106"/>
      <c r="I870" s="106"/>
      <c r="O870" s="106"/>
      <c r="P870" s="96"/>
      <c r="Q870" s="96"/>
    </row>
    <row r="871" spans="7:17">
      <c r="G871" s="106"/>
      <c r="H871" s="106"/>
      <c r="I871" s="106"/>
      <c r="O871" s="106"/>
      <c r="P871" s="96"/>
      <c r="Q871" s="96"/>
    </row>
    <row r="872" spans="7:17">
      <c r="G872" s="106"/>
      <c r="H872" s="106"/>
      <c r="I872" s="106"/>
      <c r="O872" s="106"/>
      <c r="P872" s="96"/>
      <c r="Q872" s="96"/>
    </row>
    <row r="873" spans="7:17">
      <c r="G873" s="106"/>
      <c r="H873" s="106"/>
      <c r="I873" s="106"/>
      <c r="O873" s="106"/>
      <c r="P873" s="96"/>
      <c r="Q873" s="96"/>
    </row>
    <row r="874" spans="7:17">
      <c r="G874" s="106"/>
      <c r="H874" s="106"/>
      <c r="I874" s="106"/>
      <c r="O874" s="106"/>
      <c r="P874" s="96"/>
      <c r="Q874" s="96"/>
    </row>
    <row r="875" spans="7:17">
      <c r="G875" s="106"/>
      <c r="H875" s="106"/>
      <c r="I875" s="106"/>
      <c r="O875" s="106"/>
      <c r="P875" s="96"/>
      <c r="Q875" s="96"/>
    </row>
    <row r="876" spans="7:17">
      <c r="G876" s="106"/>
      <c r="H876" s="106"/>
      <c r="I876" s="106"/>
      <c r="O876" s="106"/>
      <c r="P876" s="96"/>
      <c r="Q876" s="96"/>
    </row>
    <row r="877" spans="7:17">
      <c r="G877" s="106"/>
      <c r="H877" s="106"/>
      <c r="I877" s="106"/>
      <c r="O877" s="106"/>
      <c r="P877" s="96"/>
      <c r="Q877" s="96"/>
    </row>
    <row r="878" spans="7:17">
      <c r="G878" s="106"/>
      <c r="H878" s="106"/>
      <c r="I878" s="106"/>
      <c r="O878" s="106"/>
      <c r="P878" s="96"/>
      <c r="Q878" s="96"/>
    </row>
    <row r="879" spans="7:17">
      <c r="G879" s="106"/>
      <c r="H879" s="106"/>
      <c r="I879" s="106"/>
      <c r="O879" s="106"/>
      <c r="P879" s="96"/>
      <c r="Q879" s="96"/>
    </row>
    <row r="880" spans="7:17">
      <c r="G880" s="106"/>
      <c r="H880" s="106"/>
      <c r="I880" s="106"/>
      <c r="O880" s="106"/>
      <c r="P880" s="96"/>
      <c r="Q880" s="96"/>
    </row>
    <row r="881" spans="7:17">
      <c r="G881" s="106"/>
      <c r="H881" s="106"/>
      <c r="I881" s="106"/>
      <c r="O881" s="106"/>
      <c r="P881" s="96"/>
      <c r="Q881" s="96"/>
    </row>
    <row r="882" spans="7:17">
      <c r="G882" s="106"/>
      <c r="H882" s="106"/>
      <c r="I882" s="106"/>
      <c r="O882" s="106"/>
      <c r="P882" s="96"/>
      <c r="Q882" s="96"/>
    </row>
    <row r="883" spans="7:17">
      <c r="G883" s="106"/>
      <c r="H883" s="106"/>
      <c r="I883" s="106"/>
      <c r="O883" s="106"/>
      <c r="P883" s="96"/>
      <c r="Q883" s="96"/>
    </row>
    <row r="884" spans="7:17">
      <c r="G884" s="106"/>
      <c r="H884" s="106"/>
      <c r="I884" s="106"/>
      <c r="O884" s="106"/>
      <c r="P884" s="96"/>
      <c r="Q884" s="96"/>
    </row>
    <row r="885" spans="7:17">
      <c r="G885" s="106"/>
      <c r="H885" s="106"/>
      <c r="I885" s="106"/>
      <c r="O885" s="106"/>
      <c r="P885" s="96"/>
      <c r="Q885" s="96"/>
    </row>
    <row r="886" spans="7:17">
      <c r="G886" s="106"/>
      <c r="H886" s="106"/>
      <c r="I886" s="106"/>
      <c r="O886" s="106"/>
      <c r="P886" s="96"/>
      <c r="Q886" s="96"/>
    </row>
    <row r="887" spans="7:17">
      <c r="G887" s="106"/>
      <c r="H887" s="106"/>
      <c r="I887" s="106"/>
      <c r="O887" s="106"/>
      <c r="P887" s="96"/>
      <c r="Q887" s="96"/>
    </row>
    <row r="888" spans="7:17">
      <c r="G888" s="106"/>
      <c r="H888" s="106"/>
      <c r="I888" s="106"/>
      <c r="O888" s="106"/>
      <c r="P888" s="96"/>
      <c r="Q888" s="96"/>
    </row>
    <row r="889" spans="7:17">
      <c r="G889" s="106"/>
      <c r="H889" s="106"/>
      <c r="I889" s="106"/>
      <c r="O889" s="106"/>
      <c r="P889" s="96"/>
      <c r="Q889" s="96"/>
    </row>
    <row r="890" spans="7:17">
      <c r="G890" s="106"/>
      <c r="H890" s="106"/>
      <c r="I890" s="106"/>
      <c r="O890" s="106"/>
      <c r="P890" s="96"/>
      <c r="Q890" s="96"/>
    </row>
    <row r="891" spans="7:17">
      <c r="G891" s="106"/>
      <c r="H891" s="106"/>
      <c r="I891" s="106"/>
      <c r="O891" s="106"/>
      <c r="P891" s="96"/>
      <c r="Q891" s="96"/>
    </row>
    <row r="892" spans="7:17">
      <c r="G892" s="106"/>
      <c r="H892" s="106"/>
      <c r="I892" s="106"/>
      <c r="O892" s="106"/>
      <c r="P892" s="96"/>
      <c r="Q892" s="96"/>
    </row>
    <row r="893" spans="7:17">
      <c r="G893" s="106"/>
      <c r="H893" s="106"/>
      <c r="I893" s="106"/>
      <c r="O893" s="106"/>
      <c r="P893" s="96"/>
      <c r="Q893" s="96"/>
    </row>
    <row r="894" spans="7:17">
      <c r="G894" s="106"/>
      <c r="H894" s="106"/>
      <c r="I894" s="106"/>
      <c r="O894" s="106"/>
      <c r="P894" s="96"/>
      <c r="Q894" s="96"/>
    </row>
    <row r="895" spans="7:17">
      <c r="G895" s="106"/>
      <c r="H895" s="106"/>
      <c r="I895" s="106"/>
      <c r="O895" s="106"/>
      <c r="P895" s="96"/>
      <c r="Q895" s="96"/>
    </row>
    <row r="896" spans="7:17">
      <c r="G896" s="106"/>
      <c r="H896" s="106"/>
      <c r="I896" s="106"/>
      <c r="O896" s="106"/>
      <c r="P896" s="96"/>
      <c r="Q896" s="96"/>
    </row>
    <row r="897" spans="7:17">
      <c r="G897" s="106"/>
      <c r="H897" s="106"/>
      <c r="I897" s="106"/>
      <c r="O897" s="106"/>
      <c r="P897" s="96"/>
      <c r="Q897" s="96"/>
    </row>
    <row r="898" spans="7:17">
      <c r="G898" s="106"/>
      <c r="H898" s="106"/>
      <c r="I898" s="106"/>
      <c r="O898" s="106"/>
      <c r="P898" s="96"/>
      <c r="Q898" s="96"/>
    </row>
    <row r="899" spans="7:17">
      <c r="G899" s="106"/>
      <c r="H899" s="106"/>
      <c r="I899" s="106"/>
      <c r="O899" s="106"/>
      <c r="P899" s="96"/>
      <c r="Q899" s="96"/>
    </row>
    <row r="900" spans="7:17">
      <c r="G900" s="106"/>
      <c r="H900" s="106"/>
      <c r="I900" s="106"/>
      <c r="O900" s="106"/>
      <c r="P900" s="96"/>
      <c r="Q900" s="96"/>
    </row>
    <row r="901" spans="7:17">
      <c r="G901" s="106"/>
      <c r="H901" s="106"/>
      <c r="I901" s="106"/>
      <c r="O901" s="106"/>
      <c r="P901" s="96"/>
      <c r="Q901" s="96"/>
    </row>
    <row r="902" spans="7:17">
      <c r="G902" s="106"/>
      <c r="H902" s="106"/>
      <c r="I902" s="106"/>
      <c r="O902" s="106"/>
      <c r="P902" s="96"/>
      <c r="Q902" s="96"/>
    </row>
    <row r="903" spans="7:17">
      <c r="G903" s="106"/>
      <c r="H903" s="106"/>
      <c r="I903" s="106"/>
      <c r="O903" s="106"/>
      <c r="P903" s="96"/>
      <c r="Q903" s="96"/>
    </row>
    <row r="904" spans="7:17">
      <c r="G904" s="106"/>
      <c r="H904" s="106"/>
      <c r="I904" s="106"/>
      <c r="O904" s="106"/>
      <c r="P904" s="96"/>
      <c r="Q904" s="96"/>
    </row>
    <row r="905" spans="7:17">
      <c r="G905" s="106"/>
      <c r="H905" s="106"/>
      <c r="I905" s="106"/>
      <c r="O905" s="106"/>
      <c r="P905" s="96"/>
      <c r="Q905" s="96"/>
    </row>
    <row r="906" spans="7:17">
      <c r="G906" s="106"/>
      <c r="H906" s="106"/>
      <c r="I906" s="106"/>
      <c r="O906" s="106"/>
      <c r="P906" s="96"/>
      <c r="Q906" s="96"/>
    </row>
    <row r="907" spans="7:17">
      <c r="G907" s="106"/>
      <c r="H907" s="106"/>
      <c r="I907" s="106"/>
      <c r="O907" s="106"/>
      <c r="P907" s="96"/>
      <c r="Q907" s="96"/>
    </row>
    <row r="908" spans="7:17">
      <c r="G908" s="106"/>
      <c r="H908" s="106"/>
      <c r="I908" s="106"/>
      <c r="O908" s="106"/>
      <c r="P908" s="96"/>
      <c r="Q908" s="96"/>
    </row>
    <row r="909" spans="7:17">
      <c r="G909" s="106"/>
      <c r="H909" s="106"/>
      <c r="I909" s="106"/>
      <c r="O909" s="106"/>
      <c r="P909" s="96"/>
      <c r="Q909" s="96"/>
    </row>
    <row r="910" spans="7:17">
      <c r="G910" s="106"/>
      <c r="H910" s="106"/>
      <c r="I910" s="106"/>
      <c r="O910" s="106"/>
      <c r="P910" s="96"/>
      <c r="Q910" s="96"/>
    </row>
    <row r="911" spans="7:17">
      <c r="G911" s="106"/>
      <c r="H911" s="106"/>
      <c r="I911" s="106"/>
      <c r="O911" s="106"/>
      <c r="P911" s="96"/>
      <c r="Q911" s="96"/>
    </row>
    <row r="912" spans="7:17">
      <c r="G912" s="106"/>
      <c r="H912" s="106"/>
      <c r="I912" s="106"/>
      <c r="O912" s="106"/>
      <c r="P912" s="96"/>
      <c r="Q912" s="96"/>
    </row>
    <row r="913" spans="7:17">
      <c r="G913" s="106"/>
      <c r="H913" s="106"/>
      <c r="I913" s="106"/>
      <c r="O913" s="106"/>
      <c r="P913" s="96"/>
      <c r="Q913" s="96"/>
    </row>
    <row r="914" spans="7:17">
      <c r="G914" s="106"/>
      <c r="H914" s="106"/>
      <c r="I914" s="106"/>
      <c r="O914" s="106"/>
      <c r="P914" s="96"/>
      <c r="Q914" s="96"/>
    </row>
    <row r="915" spans="7:17">
      <c r="G915" s="106"/>
      <c r="H915" s="106"/>
      <c r="I915" s="106"/>
      <c r="O915" s="106"/>
      <c r="P915" s="96"/>
      <c r="Q915" s="96"/>
    </row>
    <row r="916" spans="7:17">
      <c r="G916" s="106"/>
      <c r="H916" s="106"/>
      <c r="I916" s="106"/>
      <c r="O916" s="106"/>
      <c r="P916" s="96"/>
      <c r="Q916" s="96"/>
    </row>
    <row r="917" spans="7:17">
      <c r="G917" s="106"/>
      <c r="H917" s="106"/>
      <c r="I917" s="106"/>
      <c r="O917" s="106"/>
      <c r="P917" s="96"/>
      <c r="Q917" s="96"/>
    </row>
    <row r="918" spans="7:17">
      <c r="G918" s="106"/>
      <c r="H918" s="106"/>
      <c r="I918" s="106"/>
      <c r="O918" s="106"/>
      <c r="P918" s="96"/>
      <c r="Q918" s="96"/>
    </row>
    <row r="919" spans="7:17">
      <c r="G919" s="106"/>
      <c r="H919" s="106"/>
      <c r="I919" s="106"/>
      <c r="O919" s="106"/>
      <c r="P919" s="96"/>
      <c r="Q919" s="96"/>
    </row>
    <row r="920" spans="7:17">
      <c r="G920" s="106"/>
      <c r="H920" s="106"/>
      <c r="I920" s="106"/>
      <c r="O920" s="106"/>
      <c r="P920" s="96"/>
      <c r="Q920" s="96"/>
    </row>
    <row r="921" spans="7:17">
      <c r="G921" s="106"/>
      <c r="H921" s="106"/>
      <c r="I921" s="106"/>
      <c r="O921" s="106"/>
      <c r="P921" s="96"/>
      <c r="Q921" s="96"/>
    </row>
    <row r="922" spans="7:17">
      <c r="G922" s="106"/>
      <c r="H922" s="106"/>
      <c r="I922" s="106"/>
      <c r="O922" s="106"/>
      <c r="P922" s="96"/>
      <c r="Q922" s="96"/>
    </row>
    <row r="923" spans="7:17">
      <c r="G923" s="106"/>
      <c r="H923" s="106"/>
      <c r="I923" s="106"/>
      <c r="O923" s="106"/>
      <c r="P923" s="96"/>
      <c r="Q923" s="96"/>
    </row>
    <row r="924" spans="7:17">
      <c r="G924" s="106"/>
      <c r="H924" s="106"/>
      <c r="I924" s="106"/>
      <c r="O924" s="106"/>
      <c r="P924" s="96"/>
      <c r="Q924" s="96"/>
    </row>
    <row r="925" spans="7:17">
      <c r="G925" s="106"/>
      <c r="H925" s="106"/>
      <c r="I925" s="106"/>
      <c r="O925" s="106"/>
      <c r="P925" s="96"/>
      <c r="Q925" s="96"/>
    </row>
    <row r="926" spans="7:17">
      <c r="G926" s="106"/>
      <c r="H926" s="106"/>
      <c r="I926" s="106"/>
      <c r="O926" s="106"/>
      <c r="P926" s="96"/>
      <c r="Q926" s="96"/>
    </row>
    <row r="927" spans="7:17">
      <c r="G927" s="106"/>
      <c r="H927" s="106"/>
      <c r="I927" s="106"/>
      <c r="O927" s="106"/>
      <c r="P927" s="96"/>
      <c r="Q927" s="96"/>
    </row>
    <row r="928" spans="7:17">
      <c r="G928" s="106"/>
      <c r="H928" s="106"/>
      <c r="I928" s="106"/>
      <c r="O928" s="106"/>
      <c r="P928" s="96"/>
      <c r="Q928" s="96"/>
    </row>
    <row r="929" spans="7:17">
      <c r="G929" s="106"/>
      <c r="H929" s="106"/>
      <c r="I929" s="106"/>
      <c r="O929" s="106"/>
      <c r="P929" s="96"/>
      <c r="Q929" s="96"/>
    </row>
    <row r="930" spans="7:17">
      <c r="G930" s="106"/>
      <c r="H930" s="106"/>
      <c r="I930" s="106"/>
      <c r="O930" s="106"/>
      <c r="P930" s="96"/>
      <c r="Q930" s="96"/>
    </row>
    <row r="931" spans="7:17">
      <c r="G931" s="106"/>
      <c r="H931" s="106"/>
      <c r="I931" s="106"/>
      <c r="O931" s="106"/>
      <c r="P931" s="96"/>
      <c r="Q931" s="96"/>
    </row>
    <row r="932" spans="7:17">
      <c r="G932" s="106"/>
      <c r="H932" s="106"/>
      <c r="I932" s="106"/>
      <c r="O932" s="106"/>
      <c r="P932" s="96"/>
      <c r="Q932" s="96"/>
    </row>
    <row r="933" spans="7:17">
      <c r="G933" s="106"/>
      <c r="H933" s="106"/>
      <c r="I933" s="106"/>
      <c r="O933" s="106"/>
      <c r="P933" s="96"/>
      <c r="Q933" s="96"/>
    </row>
    <row r="934" spans="7:17">
      <c r="G934" s="106"/>
      <c r="H934" s="106"/>
      <c r="I934" s="106"/>
      <c r="O934" s="106"/>
      <c r="P934" s="96"/>
      <c r="Q934" s="96"/>
    </row>
    <row r="935" spans="7:17">
      <c r="G935" s="106"/>
      <c r="H935" s="106"/>
      <c r="I935" s="106"/>
      <c r="O935" s="106"/>
      <c r="P935" s="96"/>
      <c r="Q935" s="96"/>
    </row>
    <row r="936" spans="7:17">
      <c r="G936" s="106"/>
      <c r="H936" s="106"/>
      <c r="I936" s="106"/>
      <c r="O936" s="106"/>
      <c r="P936" s="96"/>
      <c r="Q936" s="96"/>
    </row>
    <row r="937" spans="7:17">
      <c r="G937" s="106"/>
      <c r="H937" s="106"/>
      <c r="I937" s="106"/>
      <c r="O937" s="106"/>
      <c r="P937" s="96"/>
      <c r="Q937" s="96"/>
    </row>
    <row r="938" spans="7:17">
      <c r="G938" s="106"/>
      <c r="H938" s="106"/>
      <c r="I938" s="106"/>
      <c r="O938" s="106"/>
      <c r="P938" s="96"/>
      <c r="Q938" s="96"/>
    </row>
    <row r="939" spans="7:17">
      <c r="G939" s="106"/>
      <c r="H939" s="106"/>
      <c r="I939" s="106"/>
      <c r="O939" s="106"/>
      <c r="P939" s="96"/>
      <c r="Q939" s="96"/>
    </row>
    <row r="940" spans="7:17">
      <c r="G940" s="106"/>
      <c r="H940" s="106"/>
      <c r="I940" s="106"/>
      <c r="O940" s="106"/>
      <c r="P940" s="96"/>
      <c r="Q940" s="96"/>
    </row>
    <row r="941" spans="7:17">
      <c r="G941" s="106"/>
      <c r="H941" s="106"/>
      <c r="I941" s="106"/>
      <c r="O941" s="106"/>
      <c r="P941" s="96"/>
      <c r="Q941" s="96"/>
    </row>
    <row r="942" spans="7:17">
      <c r="G942" s="106"/>
      <c r="H942" s="106"/>
      <c r="I942" s="106"/>
      <c r="O942" s="106"/>
      <c r="P942" s="96"/>
      <c r="Q942" s="96"/>
    </row>
    <row r="943" spans="7:17">
      <c r="G943" s="106"/>
      <c r="H943" s="106"/>
      <c r="I943" s="106"/>
      <c r="O943" s="106"/>
      <c r="P943" s="96"/>
      <c r="Q943" s="96"/>
    </row>
    <row r="944" spans="7:17">
      <c r="G944" s="106"/>
      <c r="H944" s="106"/>
      <c r="I944" s="106"/>
      <c r="O944" s="106"/>
      <c r="P944" s="96"/>
      <c r="Q944" s="96"/>
    </row>
    <row r="945" spans="7:17">
      <c r="G945" s="106"/>
      <c r="H945" s="106"/>
      <c r="I945" s="106"/>
      <c r="O945" s="106"/>
      <c r="P945" s="96"/>
      <c r="Q945" s="96"/>
    </row>
    <row r="946" spans="7:17">
      <c r="G946" s="106"/>
      <c r="H946" s="106"/>
      <c r="I946" s="106"/>
      <c r="O946" s="106"/>
      <c r="P946" s="96"/>
      <c r="Q946" s="96"/>
    </row>
    <row r="947" spans="7:17">
      <c r="G947" s="106"/>
      <c r="H947" s="106"/>
      <c r="I947" s="106"/>
      <c r="O947" s="106"/>
      <c r="P947" s="96"/>
      <c r="Q947" s="96"/>
    </row>
    <row r="948" spans="7:17">
      <c r="G948" s="106"/>
      <c r="H948" s="106"/>
      <c r="I948" s="106"/>
      <c r="O948" s="106"/>
      <c r="P948" s="96"/>
      <c r="Q948" s="96"/>
    </row>
    <row r="949" spans="7:17">
      <c r="G949" s="106"/>
      <c r="H949" s="106"/>
      <c r="I949" s="106"/>
      <c r="O949" s="106"/>
      <c r="P949" s="96"/>
      <c r="Q949" s="96"/>
    </row>
    <row r="950" spans="7:17">
      <c r="G950" s="106"/>
      <c r="H950" s="106"/>
      <c r="I950" s="106"/>
      <c r="O950" s="106"/>
      <c r="P950" s="96"/>
      <c r="Q950" s="96"/>
    </row>
    <row r="951" spans="7:17">
      <c r="G951" s="106"/>
      <c r="H951" s="106"/>
      <c r="I951" s="106"/>
      <c r="O951" s="106"/>
      <c r="P951" s="96"/>
      <c r="Q951" s="96"/>
    </row>
    <row r="952" spans="7:17">
      <c r="G952" s="106"/>
      <c r="H952" s="106"/>
      <c r="I952" s="106"/>
      <c r="O952" s="106"/>
      <c r="P952" s="96"/>
      <c r="Q952" s="96"/>
    </row>
    <row r="953" spans="7:17">
      <c r="G953" s="106"/>
      <c r="H953" s="106"/>
      <c r="I953" s="106"/>
      <c r="O953" s="106"/>
      <c r="P953" s="96"/>
      <c r="Q953" s="96"/>
    </row>
    <row r="954" spans="7:17">
      <c r="G954" s="106"/>
      <c r="H954" s="106"/>
      <c r="I954" s="106"/>
      <c r="O954" s="106"/>
      <c r="P954" s="96"/>
      <c r="Q954" s="96"/>
    </row>
    <row r="955" spans="7:17">
      <c r="G955" s="106"/>
      <c r="H955" s="106"/>
      <c r="I955" s="106"/>
      <c r="O955" s="106"/>
      <c r="P955" s="96"/>
      <c r="Q955" s="96"/>
    </row>
    <row r="956" spans="7:17">
      <c r="G956" s="106"/>
      <c r="H956" s="106"/>
      <c r="I956" s="106"/>
      <c r="O956" s="106"/>
      <c r="P956" s="96"/>
      <c r="Q956" s="96"/>
    </row>
    <row r="957" spans="7:17">
      <c r="G957" s="106"/>
      <c r="H957" s="106"/>
      <c r="I957" s="106"/>
      <c r="O957" s="106"/>
      <c r="P957" s="96"/>
      <c r="Q957" s="96"/>
    </row>
    <row r="958" spans="7:17">
      <c r="G958" s="106"/>
      <c r="H958" s="106"/>
      <c r="I958" s="106"/>
      <c r="O958" s="106"/>
      <c r="P958" s="96"/>
      <c r="Q958" s="96"/>
    </row>
    <row r="959" spans="7:17">
      <c r="G959" s="106"/>
      <c r="H959" s="106"/>
      <c r="I959" s="106"/>
      <c r="O959" s="106"/>
      <c r="P959" s="96"/>
      <c r="Q959" s="96"/>
    </row>
    <row r="960" spans="7:17">
      <c r="G960" s="106"/>
      <c r="H960" s="106"/>
      <c r="I960" s="106"/>
      <c r="O960" s="106"/>
      <c r="P960" s="96"/>
      <c r="Q960" s="96"/>
    </row>
    <row r="961" spans="7:17">
      <c r="G961" s="106"/>
      <c r="H961" s="106"/>
      <c r="I961" s="106"/>
      <c r="O961" s="106"/>
      <c r="P961" s="96"/>
      <c r="Q961" s="96"/>
    </row>
    <row r="962" spans="7:17">
      <c r="G962" s="106"/>
      <c r="H962" s="106"/>
      <c r="I962" s="106"/>
      <c r="O962" s="106"/>
      <c r="P962" s="96"/>
      <c r="Q962" s="96"/>
    </row>
    <row r="963" spans="7:17">
      <c r="G963" s="106"/>
      <c r="H963" s="106"/>
      <c r="I963" s="106"/>
      <c r="O963" s="106"/>
      <c r="P963" s="96"/>
      <c r="Q963" s="96"/>
    </row>
    <row r="964" spans="7:17">
      <c r="G964" s="106"/>
      <c r="H964" s="106"/>
      <c r="I964" s="106"/>
      <c r="O964" s="106"/>
      <c r="P964" s="96"/>
      <c r="Q964" s="96"/>
    </row>
    <row r="965" spans="7:17">
      <c r="G965" s="106"/>
      <c r="H965" s="106"/>
      <c r="I965" s="106"/>
      <c r="O965" s="106"/>
      <c r="P965" s="96"/>
      <c r="Q965" s="96"/>
    </row>
    <row r="966" spans="7:17">
      <c r="G966" s="106"/>
      <c r="H966" s="106"/>
      <c r="I966" s="106"/>
      <c r="O966" s="106"/>
      <c r="P966" s="96"/>
      <c r="Q966" s="96"/>
    </row>
    <row r="967" spans="7:17">
      <c r="G967" s="106"/>
      <c r="H967" s="106"/>
      <c r="I967" s="106"/>
      <c r="O967" s="106"/>
      <c r="P967" s="96"/>
      <c r="Q967" s="96"/>
    </row>
    <row r="968" spans="7:17">
      <c r="G968" s="106"/>
      <c r="H968" s="106"/>
      <c r="I968" s="106"/>
      <c r="O968" s="106"/>
      <c r="P968" s="96"/>
      <c r="Q968" s="96"/>
    </row>
    <row r="969" spans="7:17">
      <c r="G969" s="106"/>
      <c r="H969" s="106"/>
      <c r="I969" s="106"/>
      <c r="O969" s="106"/>
      <c r="P969" s="96"/>
      <c r="Q969" s="96"/>
    </row>
    <row r="970" spans="7:17">
      <c r="G970" s="106"/>
      <c r="H970" s="106"/>
      <c r="I970" s="106"/>
      <c r="O970" s="106"/>
      <c r="P970" s="96"/>
      <c r="Q970" s="96"/>
    </row>
    <row r="971" spans="7:17">
      <c r="G971" s="106"/>
      <c r="H971" s="106"/>
      <c r="I971" s="106"/>
      <c r="O971" s="106"/>
      <c r="P971" s="96"/>
      <c r="Q971" s="96"/>
    </row>
    <row r="972" spans="7:17">
      <c r="G972" s="106"/>
      <c r="H972" s="106"/>
      <c r="I972" s="106"/>
      <c r="O972" s="106"/>
      <c r="P972" s="96"/>
      <c r="Q972" s="96"/>
    </row>
    <row r="973" spans="7:17">
      <c r="G973" s="106"/>
      <c r="H973" s="106"/>
      <c r="I973" s="106"/>
      <c r="O973" s="106"/>
      <c r="P973" s="96"/>
      <c r="Q973" s="96"/>
    </row>
    <row r="974" spans="7:17">
      <c r="G974" s="106"/>
      <c r="H974" s="106"/>
      <c r="I974" s="106"/>
      <c r="O974" s="106"/>
      <c r="P974" s="96"/>
      <c r="Q974" s="96"/>
    </row>
    <row r="975" spans="7:17">
      <c r="G975" s="106"/>
      <c r="H975" s="106"/>
      <c r="I975" s="106"/>
      <c r="O975" s="106"/>
      <c r="P975" s="96"/>
      <c r="Q975" s="96"/>
    </row>
    <row r="976" spans="7:17">
      <c r="G976" s="106"/>
      <c r="H976" s="106"/>
      <c r="I976" s="106"/>
      <c r="O976" s="106"/>
      <c r="P976" s="96"/>
      <c r="Q976" s="96"/>
    </row>
    <row r="977" spans="7:17">
      <c r="G977" s="106"/>
      <c r="H977" s="106"/>
      <c r="I977" s="106"/>
      <c r="O977" s="106"/>
      <c r="P977" s="96"/>
      <c r="Q977" s="96"/>
    </row>
    <row r="978" spans="7:17">
      <c r="G978" s="106"/>
      <c r="H978" s="106"/>
      <c r="I978" s="106"/>
      <c r="O978" s="106"/>
      <c r="P978" s="96"/>
      <c r="Q978" s="96"/>
    </row>
    <row r="979" spans="7:17">
      <c r="G979" s="106"/>
      <c r="H979" s="106"/>
      <c r="I979" s="106"/>
      <c r="O979" s="106"/>
      <c r="P979" s="96"/>
      <c r="Q979" s="96"/>
    </row>
    <row r="980" spans="7:17">
      <c r="G980" s="106"/>
      <c r="H980" s="106"/>
      <c r="I980" s="106"/>
      <c r="O980" s="106"/>
      <c r="P980" s="96"/>
      <c r="Q980" s="96"/>
    </row>
    <row r="981" spans="7:17">
      <c r="G981" s="106"/>
      <c r="H981" s="106"/>
      <c r="I981" s="106"/>
      <c r="O981" s="106"/>
      <c r="P981" s="96"/>
      <c r="Q981" s="96"/>
    </row>
    <row r="982" spans="7:17">
      <c r="G982" s="106"/>
      <c r="H982" s="106"/>
      <c r="I982" s="106"/>
      <c r="O982" s="106"/>
      <c r="P982" s="96"/>
      <c r="Q982" s="96"/>
    </row>
    <row r="983" spans="7:17">
      <c r="G983" s="106"/>
      <c r="H983" s="106"/>
      <c r="I983" s="106"/>
      <c r="O983" s="106"/>
      <c r="P983" s="96"/>
      <c r="Q983" s="96"/>
    </row>
    <row r="984" spans="7:17">
      <c r="G984" s="106"/>
      <c r="H984" s="106"/>
      <c r="I984" s="106"/>
      <c r="O984" s="106"/>
      <c r="P984" s="96"/>
      <c r="Q984" s="96"/>
    </row>
    <row r="985" spans="7:17">
      <c r="G985" s="106"/>
      <c r="H985" s="106"/>
      <c r="I985" s="106"/>
      <c r="O985" s="106"/>
      <c r="P985" s="96"/>
      <c r="Q985" s="96"/>
    </row>
    <row r="986" spans="7:17">
      <c r="G986" s="106"/>
      <c r="H986" s="106"/>
      <c r="I986" s="106"/>
      <c r="O986" s="106"/>
      <c r="P986" s="96"/>
      <c r="Q986" s="96"/>
    </row>
    <row r="987" spans="7:17">
      <c r="G987" s="106"/>
      <c r="H987" s="106"/>
      <c r="I987" s="106"/>
      <c r="O987" s="106"/>
      <c r="P987" s="96"/>
      <c r="Q987" s="96"/>
    </row>
    <row r="988" spans="7:17">
      <c r="G988" s="106"/>
      <c r="H988" s="106"/>
      <c r="I988" s="106"/>
      <c r="O988" s="106"/>
      <c r="P988" s="96"/>
      <c r="Q988" s="96"/>
    </row>
    <row r="989" spans="7:17">
      <c r="G989" s="106"/>
      <c r="H989" s="106"/>
      <c r="I989" s="106"/>
      <c r="O989" s="106"/>
      <c r="P989" s="96"/>
      <c r="Q989" s="96"/>
    </row>
    <row r="990" spans="7:17">
      <c r="G990" s="106"/>
      <c r="H990" s="106"/>
      <c r="I990" s="106"/>
      <c r="O990" s="106"/>
      <c r="P990" s="96"/>
      <c r="Q990" s="96"/>
    </row>
    <row r="991" spans="7:17">
      <c r="G991" s="106"/>
      <c r="H991" s="106"/>
      <c r="I991" s="106"/>
      <c r="O991" s="106"/>
      <c r="P991" s="96"/>
      <c r="Q991" s="96"/>
    </row>
    <row r="992" spans="7:17">
      <c r="G992" s="106"/>
      <c r="H992" s="106"/>
      <c r="I992" s="106"/>
      <c r="O992" s="106"/>
      <c r="P992" s="96"/>
      <c r="Q992" s="96"/>
    </row>
    <row r="993" spans="7:17">
      <c r="G993" s="106"/>
      <c r="H993" s="106"/>
      <c r="I993" s="106"/>
      <c r="O993" s="106"/>
      <c r="P993" s="96"/>
      <c r="Q993" s="96"/>
    </row>
    <row r="994" spans="7:17">
      <c r="G994" s="106"/>
      <c r="H994" s="106"/>
      <c r="I994" s="106"/>
      <c r="O994" s="106"/>
      <c r="P994" s="96"/>
      <c r="Q994" s="96"/>
    </row>
    <row r="995" spans="7:17">
      <c r="G995" s="106"/>
      <c r="H995" s="106"/>
      <c r="I995" s="106"/>
      <c r="O995" s="106"/>
      <c r="P995" s="96"/>
      <c r="Q995" s="96"/>
    </row>
    <row r="996" spans="7:17">
      <c r="G996" s="106"/>
      <c r="H996" s="106"/>
      <c r="I996" s="106"/>
      <c r="O996" s="106"/>
      <c r="P996" s="96"/>
      <c r="Q996" s="96"/>
    </row>
    <row r="997" spans="7:17">
      <c r="G997" s="106"/>
      <c r="H997" s="106"/>
      <c r="I997" s="106"/>
      <c r="O997" s="106"/>
      <c r="P997" s="96"/>
      <c r="Q997" s="96"/>
    </row>
    <row r="998" spans="7:17">
      <c r="G998" s="106"/>
      <c r="H998" s="106"/>
      <c r="I998" s="106"/>
      <c r="O998" s="106"/>
      <c r="P998" s="96"/>
      <c r="Q998" s="96"/>
    </row>
    <row r="999" spans="7:17">
      <c r="G999" s="106"/>
      <c r="H999" s="106"/>
      <c r="I999" s="106"/>
      <c r="O999" s="106"/>
      <c r="P999" s="96"/>
      <c r="Q999" s="96"/>
    </row>
    <row r="1000" spans="7:17">
      <c r="G1000" s="106"/>
      <c r="H1000" s="106"/>
      <c r="I1000" s="106"/>
      <c r="O1000" s="106"/>
      <c r="P1000" s="96"/>
      <c r="Q1000" s="96"/>
    </row>
    <row r="1001" spans="7:17">
      <c r="G1001" s="106"/>
      <c r="H1001" s="106"/>
      <c r="I1001" s="106"/>
      <c r="O1001" s="106"/>
      <c r="P1001" s="96"/>
      <c r="Q1001" s="96"/>
    </row>
    <row r="1002" spans="7:17">
      <c r="G1002" s="106"/>
      <c r="H1002" s="106"/>
      <c r="I1002" s="106"/>
      <c r="O1002" s="106"/>
      <c r="P1002" s="96"/>
      <c r="Q1002" s="96"/>
    </row>
    <row r="1003" spans="7:17">
      <c r="G1003" s="106"/>
      <c r="H1003" s="106"/>
      <c r="I1003" s="106"/>
      <c r="O1003" s="106"/>
      <c r="P1003" s="96"/>
      <c r="Q1003" s="96"/>
    </row>
    <row r="1004" spans="7:17">
      <c r="G1004" s="106"/>
      <c r="H1004" s="106"/>
      <c r="I1004" s="106"/>
      <c r="O1004" s="106"/>
      <c r="P1004" s="96"/>
      <c r="Q1004" s="96"/>
    </row>
    <row r="1005" spans="7:17">
      <c r="G1005" s="106"/>
      <c r="H1005" s="106"/>
      <c r="I1005" s="106"/>
      <c r="O1005" s="106"/>
      <c r="P1005" s="96"/>
      <c r="Q1005" s="96"/>
    </row>
    <row r="1006" spans="7:17">
      <c r="G1006" s="106"/>
      <c r="H1006" s="106"/>
      <c r="I1006" s="106"/>
      <c r="O1006" s="106"/>
      <c r="P1006" s="96"/>
      <c r="Q1006" s="96"/>
    </row>
    <row r="1007" spans="7:17">
      <c r="G1007" s="106"/>
      <c r="H1007" s="106"/>
      <c r="I1007" s="106"/>
      <c r="O1007" s="106"/>
      <c r="P1007" s="96"/>
      <c r="Q1007" s="96"/>
    </row>
    <row r="1008" spans="7:17">
      <c r="G1008" s="106"/>
      <c r="H1008" s="106"/>
      <c r="I1008" s="106"/>
      <c r="O1008" s="106"/>
      <c r="P1008" s="96"/>
      <c r="Q1008" s="96"/>
    </row>
    <row r="1009" spans="7:17">
      <c r="G1009" s="106"/>
      <c r="H1009" s="106"/>
      <c r="I1009" s="106"/>
      <c r="O1009" s="106"/>
      <c r="P1009" s="96"/>
      <c r="Q1009" s="96"/>
    </row>
    <row r="1010" spans="7:17">
      <c r="G1010" s="106"/>
      <c r="H1010" s="106"/>
      <c r="I1010" s="106"/>
      <c r="O1010" s="106"/>
      <c r="P1010" s="96"/>
      <c r="Q1010" s="96"/>
    </row>
    <row r="1011" spans="7:17">
      <c r="G1011" s="106"/>
      <c r="H1011" s="106"/>
      <c r="I1011" s="106"/>
      <c r="O1011" s="106"/>
      <c r="P1011" s="96"/>
      <c r="Q1011" s="96"/>
    </row>
    <row r="1012" spans="7:17">
      <c r="G1012" s="106"/>
      <c r="H1012" s="106"/>
      <c r="I1012" s="106"/>
      <c r="O1012" s="106"/>
      <c r="P1012" s="96"/>
      <c r="Q1012" s="96"/>
    </row>
    <row r="1013" spans="7:17">
      <c r="G1013" s="106"/>
      <c r="H1013" s="106"/>
      <c r="I1013" s="106"/>
      <c r="O1013" s="106"/>
      <c r="P1013" s="96"/>
      <c r="Q1013" s="96"/>
    </row>
    <row r="1014" spans="7:17">
      <c r="G1014" s="106"/>
      <c r="H1014" s="106"/>
      <c r="I1014" s="106"/>
      <c r="O1014" s="106"/>
      <c r="P1014" s="96"/>
      <c r="Q1014" s="96"/>
    </row>
    <row r="1015" spans="7:17">
      <c r="G1015" s="106"/>
      <c r="H1015" s="106"/>
      <c r="I1015" s="106"/>
      <c r="O1015" s="106"/>
      <c r="P1015" s="96"/>
      <c r="Q1015" s="96"/>
    </row>
    <row r="1016" spans="7:17">
      <c r="G1016" s="106"/>
      <c r="H1016" s="106"/>
      <c r="I1016" s="106"/>
      <c r="O1016" s="106"/>
      <c r="P1016" s="96"/>
      <c r="Q1016" s="96"/>
    </row>
    <row r="1017" spans="7:17">
      <c r="G1017" s="106"/>
      <c r="H1017" s="106"/>
      <c r="I1017" s="106"/>
      <c r="O1017" s="106"/>
      <c r="P1017" s="96"/>
      <c r="Q1017" s="96"/>
    </row>
    <row r="1018" spans="7:17">
      <c r="G1018" s="106"/>
      <c r="H1018" s="106"/>
      <c r="I1018" s="106"/>
      <c r="O1018" s="106"/>
      <c r="P1018" s="96"/>
      <c r="Q1018" s="96"/>
    </row>
    <row r="1019" spans="7:17">
      <c r="G1019" s="106"/>
      <c r="H1019" s="106"/>
      <c r="I1019" s="106"/>
      <c r="O1019" s="106"/>
      <c r="P1019" s="96"/>
      <c r="Q1019" s="96"/>
    </row>
    <row r="1020" spans="7:17">
      <c r="G1020" s="106"/>
      <c r="H1020" s="106"/>
      <c r="I1020" s="106"/>
      <c r="O1020" s="106"/>
      <c r="P1020" s="96"/>
      <c r="Q1020" s="96"/>
    </row>
    <row r="1021" spans="7:17">
      <c r="G1021" s="106"/>
      <c r="H1021" s="106"/>
      <c r="I1021" s="106"/>
      <c r="O1021" s="106"/>
      <c r="P1021" s="96"/>
      <c r="Q1021" s="96"/>
    </row>
    <row r="1022" spans="7:17">
      <c r="G1022" s="106"/>
      <c r="H1022" s="106"/>
      <c r="I1022" s="106"/>
      <c r="O1022" s="106"/>
      <c r="P1022" s="96"/>
      <c r="Q1022" s="96"/>
    </row>
    <row r="1023" spans="7:17">
      <c r="G1023" s="106"/>
      <c r="H1023" s="106"/>
      <c r="I1023" s="106"/>
      <c r="O1023" s="106"/>
      <c r="P1023" s="96"/>
      <c r="Q1023" s="96"/>
    </row>
    <row r="1024" spans="7:17">
      <c r="G1024" s="106"/>
      <c r="H1024" s="106"/>
      <c r="I1024" s="106"/>
      <c r="O1024" s="106"/>
      <c r="P1024" s="96"/>
      <c r="Q1024" s="96"/>
    </row>
    <row r="1025" spans="7:17">
      <c r="G1025" s="106"/>
      <c r="H1025" s="106"/>
      <c r="I1025" s="106"/>
      <c r="O1025" s="106"/>
      <c r="P1025" s="96"/>
      <c r="Q1025" s="96"/>
    </row>
    <row r="1026" spans="7:17">
      <c r="G1026" s="106"/>
      <c r="H1026" s="106"/>
      <c r="I1026" s="106"/>
      <c r="O1026" s="106"/>
      <c r="P1026" s="96"/>
      <c r="Q1026" s="96"/>
    </row>
    <row r="1027" spans="7:17">
      <c r="G1027" s="106"/>
      <c r="H1027" s="106"/>
      <c r="I1027" s="106"/>
      <c r="O1027" s="106"/>
      <c r="P1027" s="96"/>
      <c r="Q1027" s="96"/>
    </row>
    <row r="1028" spans="7:17">
      <c r="G1028" s="106"/>
      <c r="H1028" s="106"/>
      <c r="I1028" s="106"/>
      <c r="O1028" s="106"/>
      <c r="P1028" s="96"/>
      <c r="Q1028" s="96"/>
    </row>
    <row r="1029" spans="7:17">
      <c r="G1029" s="106"/>
      <c r="H1029" s="106"/>
      <c r="I1029" s="106"/>
      <c r="O1029" s="106"/>
      <c r="P1029" s="96"/>
      <c r="Q1029" s="96"/>
    </row>
    <row r="1030" spans="7:17">
      <c r="G1030" s="106"/>
      <c r="H1030" s="106"/>
      <c r="I1030" s="106"/>
      <c r="O1030" s="106"/>
      <c r="P1030" s="96"/>
      <c r="Q1030" s="96"/>
    </row>
    <row r="1031" spans="7:17">
      <c r="G1031" s="106"/>
      <c r="H1031" s="106"/>
      <c r="I1031" s="106"/>
      <c r="O1031" s="106"/>
      <c r="P1031" s="96"/>
      <c r="Q1031" s="96"/>
    </row>
    <row r="1032" spans="7:17">
      <c r="G1032" s="106"/>
      <c r="H1032" s="106"/>
      <c r="I1032" s="106"/>
      <c r="O1032" s="106"/>
      <c r="P1032" s="96"/>
      <c r="Q1032" s="96"/>
    </row>
    <row r="1033" spans="7:17">
      <c r="G1033" s="106"/>
      <c r="H1033" s="106"/>
      <c r="I1033" s="106"/>
      <c r="O1033" s="106"/>
      <c r="P1033" s="96"/>
      <c r="Q1033" s="96"/>
    </row>
    <row r="1034" spans="7:17">
      <c r="G1034" s="106"/>
      <c r="H1034" s="106"/>
      <c r="I1034" s="106"/>
      <c r="O1034" s="106"/>
      <c r="P1034" s="96"/>
      <c r="Q1034" s="96"/>
    </row>
    <row r="1035" spans="7:17">
      <c r="G1035" s="106"/>
      <c r="H1035" s="106"/>
      <c r="I1035" s="106"/>
      <c r="O1035" s="106"/>
      <c r="P1035" s="96"/>
      <c r="Q1035" s="96"/>
    </row>
    <row r="1036" spans="7:17">
      <c r="G1036" s="106"/>
      <c r="H1036" s="106"/>
      <c r="I1036" s="106"/>
      <c r="O1036" s="106"/>
      <c r="P1036" s="96"/>
      <c r="Q1036" s="96"/>
    </row>
    <row r="1037" spans="7:17">
      <c r="G1037" s="106"/>
      <c r="H1037" s="106"/>
      <c r="I1037" s="106"/>
      <c r="O1037" s="106"/>
      <c r="P1037" s="96"/>
      <c r="Q1037" s="96"/>
    </row>
    <row r="1038" spans="7:17">
      <c r="G1038" s="106"/>
      <c r="H1038" s="106"/>
      <c r="I1038" s="106"/>
      <c r="O1038" s="106"/>
      <c r="P1038" s="96"/>
      <c r="Q1038" s="96"/>
    </row>
    <row r="1039" spans="7:17">
      <c r="G1039" s="106"/>
      <c r="H1039" s="106"/>
      <c r="I1039" s="106"/>
      <c r="O1039" s="106"/>
      <c r="P1039" s="96"/>
      <c r="Q1039" s="96"/>
    </row>
    <row r="1040" spans="7:17">
      <c r="G1040" s="106"/>
      <c r="H1040" s="106"/>
      <c r="I1040" s="106"/>
      <c r="O1040" s="106"/>
      <c r="P1040" s="96"/>
      <c r="Q1040" s="96"/>
    </row>
    <row r="1041" spans="7:17">
      <c r="G1041" s="106"/>
      <c r="H1041" s="106"/>
      <c r="I1041" s="106"/>
      <c r="O1041" s="106"/>
      <c r="P1041" s="96"/>
      <c r="Q1041" s="96"/>
    </row>
    <row r="1042" spans="7:17">
      <c r="G1042" s="106"/>
      <c r="H1042" s="106"/>
      <c r="I1042" s="106"/>
      <c r="O1042" s="106"/>
      <c r="P1042" s="96"/>
      <c r="Q1042" s="96"/>
    </row>
    <row r="1043" spans="7:17">
      <c r="G1043" s="106"/>
      <c r="H1043" s="106"/>
      <c r="I1043" s="106"/>
      <c r="O1043" s="106"/>
      <c r="P1043" s="96"/>
      <c r="Q1043" s="96"/>
    </row>
    <row r="1044" spans="7:17">
      <c r="G1044" s="106"/>
      <c r="H1044" s="106"/>
      <c r="I1044" s="106"/>
      <c r="O1044" s="106"/>
      <c r="P1044" s="96"/>
      <c r="Q1044" s="96"/>
    </row>
    <row r="1045" spans="7:17">
      <c r="G1045" s="106"/>
      <c r="H1045" s="106"/>
      <c r="I1045" s="106"/>
      <c r="O1045" s="106"/>
      <c r="P1045" s="96"/>
      <c r="Q1045" s="96"/>
    </row>
    <row r="1046" spans="7:17">
      <c r="G1046" s="106"/>
      <c r="H1046" s="106"/>
      <c r="I1046" s="106"/>
      <c r="O1046" s="106"/>
      <c r="P1046" s="96"/>
      <c r="Q1046" s="96"/>
    </row>
    <row r="1047" spans="7:17">
      <c r="G1047" s="106"/>
      <c r="H1047" s="106"/>
      <c r="I1047" s="106"/>
      <c r="O1047" s="106"/>
      <c r="P1047" s="96"/>
      <c r="Q1047" s="96"/>
    </row>
    <row r="1048" spans="7:17">
      <c r="G1048" s="106"/>
      <c r="H1048" s="106"/>
      <c r="I1048" s="106"/>
      <c r="O1048" s="106"/>
      <c r="P1048" s="96"/>
      <c r="Q1048" s="96"/>
    </row>
    <row r="1049" spans="7:17">
      <c r="G1049" s="106"/>
      <c r="H1049" s="106"/>
      <c r="I1049" s="106"/>
      <c r="O1049" s="106"/>
      <c r="P1049" s="96"/>
      <c r="Q1049" s="96"/>
    </row>
    <row r="1050" spans="7:17">
      <c r="G1050" s="106"/>
      <c r="H1050" s="106"/>
      <c r="I1050" s="106"/>
      <c r="O1050" s="106"/>
      <c r="P1050" s="96"/>
      <c r="Q1050" s="96"/>
    </row>
    <row r="1051" spans="7:17">
      <c r="G1051" s="106"/>
      <c r="H1051" s="106"/>
      <c r="I1051" s="106"/>
      <c r="O1051" s="106"/>
      <c r="P1051" s="96"/>
      <c r="Q1051" s="96"/>
    </row>
    <row r="1052" spans="7:17">
      <c r="G1052" s="106"/>
      <c r="H1052" s="106"/>
      <c r="I1052" s="106"/>
      <c r="O1052" s="106"/>
      <c r="P1052" s="96"/>
      <c r="Q1052" s="96"/>
    </row>
    <row r="1053" spans="7:17">
      <c r="G1053" s="106"/>
      <c r="H1053" s="106"/>
      <c r="I1053" s="106"/>
      <c r="O1053" s="106"/>
      <c r="P1053" s="96"/>
      <c r="Q1053" s="96"/>
    </row>
    <row r="1054" spans="7:17">
      <c r="G1054" s="106"/>
      <c r="H1054" s="106"/>
      <c r="I1054" s="106"/>
      <c r="O1054" s="106"/>
      <c r="P1054" s="96"/>
      <c r="Q1054" s="96"/>
    </row>
    <row r="1055" spans="7:17">
      <c r="G1055" s="106"/>
      <c r="H1055" s="106"/>
      <c r="I1055" s="106"/>
      <c r="O1055" s="106"/>
      <c r="P1055" s="96"/>
      <c r="Q1055" s="96"/>
    </row>
    <row r="1056" spans="7:17">
      <c r="G1056" s="106"/>
      <c r="H1056" s="106"/>
      <c r="I1056" s="106"/>
      <c r="O1056" s="106"/>
      <c r="P1056" s="96"/>
      <c r="Q1056" s="96"/>
    </row>
    <row r="1057" spans="7:17">
      <c r="G1057" s="106"/>
      <c r="H1057" s="106"/>
      <c r="I1057" s="106"/>
      <c r="O1057" s="106"/>
      <c r="P1057" s="96"/>
      <c r="Q1057" s="96"/>
    </row>
    <row r="1058" spans="7:17">
      <c r="G1058" s="106"/>
      <c r="H1058" s="106"/>
      <c r="I1058" s="106"/>
      <c r="O1058" s="106"/>
      <c r="P1058" s="96"/>
      <c r="Q1058" s="96"/>
    </row>
    <row r="1059" spans="7:17">
      <c r="G1059" s="106"/>
      <c r="H1059" s="106"/>
      <c r="I1059" s="106"/>
      <c r="O1059" s="106"/>
      <c r="P1059" s="96"/>
      <c r="Q1059" s="96"/>
    </row>
    <row r="1060" spans="7:17">
      <c r="G1060" s="106"/>
      <c r="H1060" s="106"/>
      <c r="I1060" s="106"/>
      <c r="O1060" s="106"/>
      <c r="P1060" s="96"/>
      <c r="Q1060" s="96"/>
    </row>
    <row r="1061" spans="7:17">
      <c r="G1061" s="106"/>
      <c r="H1061" s="106"/>
      <c r="I1061" s="106"/>
      <c r="O1061" s="106"/>
      <c r="P1061" s="96"/>
      <c r="Q1061" s="96"/>
    </row>
    <row r="1062" spans="7:17">
      <c r="G1062" s="106"/>
      <c r="H1062" s="106"/>
      <c r="I1062" s="106"/>
      <c r="O1062" s="106"/>
      <c r="P1062" s="96"/>
      <c r="Q1062" s="96"/>
    </row>
    <row r="1063" spans="7:17">
      <c r="G1063" s="106"/>
      <c r="H1063" s="106"/>
      <c r="I1063" s="106"/>
      <c r="O1063" s="106"/>
      <c r="P1063" s="96"/>
      <c r="Q1063" s="96"/>
    </row>
    <row r="1064" spans="7:17">
      <c r="G1064" s="106"/>
      <c r="H1064" s="106"/>
      <c r="I1064" s="106"/>
      <c r="O1064" s="106"/>
      <c r="P1064" s="96"/>
      <c r="Q1064" s="96"/>
    </row>
    <row r="1065" spans="7:17">
      <c r="G1065" s="106"/>
      <c r="H1065" s="106"/>
      <c r="I1065" s="106"/>
      <c r="O1065" s="106"/>
      <c r="P1065" s="96"/>
      <c r="Q1065" s="96"/>
    </row>
    <row r="1066" spans="7:17">
      <c r="G1066" s="106"/>
      <c r="H1066" s="106"/>
      <c r="I1066" s="106"/>
      <c r="O1066" s="106"/>
      <c r="P1066" s="96"/>
      <c r="Q1066" s="96"/>
    </row>
    <row r="1067" spans="7:17">
      <c r="G1067" s="106"/>
      <c r="H1067" s="106"/>
      <c r="I1067" s="106"/>
      <c r="O1067" s="106"/>
      <c r="P1067" s="96"/>
      <c r="Q1067" s="96"/>
    </row>
    <row r="1068" spans="7:17">
      <c r="G1068" s="106"/>
      <c r="H1068" s="106"/>
      <c r="I1068" s="106"/>
      <c r="O1068" s="106"/>
      <c r="P1068" s="96"/>
      <c r="Q1068" s="96"/>
    </row>
    <row r="1069" spans="7:17">
      <c r="G1069" s="106"/>
      <c r="H1069" s="106"/>
      <c r="I1069" s="106"/>
      <c r="O1069" s="106"/>
      <c r="P1069" s="96"/>
      <c r="Q1069" s="96"/>
    </row>
    <row r="1070" spans="7:17">
      <c r="G1070" s="106"/>
      <c r="H1070" s="106"/>
      <c r="I1070" s="106"/>
      <c r="O1070" s="106"/>
      <c r="P1070" s="96"/>
      <c r="Q1070" s="96"/>
    </row>
    <row r="1071" spans="7:17">
      <c r="G1071" s="106"/>
      <c r="H1071" s="106"/>
      <c r="I1071" s="106"/>
      <c r="O1071" s="106"/>
      <c r="P1071" s="96"/>
      <c r="Q1071" s="96"/>
    </row>
    <row r="1072" spans="7:17">
      <c r="G1072" s="106"/>
      <c r="H1072" s="106"/>
      <c r="I1072" s="106"/>
      <c r="O1072" s="106"/>
      <c r="P1072" s="96"/>
      <c r="Q1072" s="96"/>
    </row>
    <row r="1073" spans="7:17">
      <c r="G1073" s="106"/>
      <c r="H1073" s="106"/>
      <c r="I1073" s="106"/>
      <c r="O1073" s="106"/>
      <c r="P1073" s="96"/>
      <c r="Q1073" s="96"/>
    </row>
    <row r="1074" spans="7:17">
      <c r="G1074" s="106"/>
      <c r="H1074" s="106"/>
      <c r="I1074" s="106"/>
      <c r="O1074" s="106"/>
      <c r="P1074" s="96"/>
      <c r="Q1074" s="96"/>
    </row>
    <row r="1075" spans="7:17">
      <c r="G1075" s="106"/>
      <c r="H1075" s="106"/>
      <c r="I1075" s="106"/>
      <c r="O1075" s="106"/>
      <c r="P1075" s="96"/>
      <c r="Q1075" s="96"/>
    </row>
    <row r="1076" spans="7:17">
      <c r="G1076" s="106"/>
      <c r="H1076" s="106"/>
      <c r="I1076" s="106"/>
      <c r="O1076" s="106"/>
      <c r="P1076" s="96"/>
      <c r="Q1076" s="96"/>
    </row>
    <row r="1077" spans="7:17">
      <c r="G1077" s="106"/>
      <c r="H1077" s="106"/>
      <c r="I1077" s="106"/>
      <c r="O1077" s="106"/>
      <c r="P1077" s="96"/>
      <c r="Q1077" s="96"/>
    </row>
    <row r="1078" spans="7:17">
      <c r="G1078" s="106"/>
      <c r="H1078" s="106"/>
      <c r="I1078" s="106"/>
      <c r="O1078" s="106"/>
      <c r="P1078" s="96"/>
      <c r="Q1078" s="96"/>
    </row>
    <row r="1079" spans="7:17">
      <c r="G1079" s="106"/>
      <c r="H1079" s="106"/>
      <c r="I1079" s="106"/>
      <c r="O1079" s="106"/>
      <c r="P1079" s="96"/>
      <c r="Q1079" s="96"/>
    </row>
    <row r="1080" spans="7:17">
      <c r="G1080" s="106"/>
      <c r="H1080" s="106"/>
      <c r="I1080" s="106"/>
      <c r="O1080" s="106"/>
      <c r="P1080" s="96"/>
      <c r="Q1080" s="96"/>
    </row>
    <row r="1081" spans="7:17">
      <c r="G1081" s="106"/>
      <c r="H1081" s="106"/>
      <c r="I1081" s="106"/>
      <c r="O1081" s="106"/>
      <c r="P1081" s="96"/>
      <c r="Q1081" s="96"/>
    </row>
    <row r="1082" spans="7:17">
      <c r="G1082" s="106"/>
      <c r="H1082" s="106"/>
      <c r="I1082" s="106"/>
      <c r="O1082" s="106"/>
      <c r="P1082" s="96"/>
      <c r="Q1082" s="96"/>
    </row>
    <row r="1083" spans="7:17">
      <c r="G1083" s="106"/>
      <c r="H1083" s="106"/>
      <c r="I1083" s="106"/>
      <c r="O1083" s="106"/>
      <c r="P1083" s="96"/>
      <c r="Q1083" s="96"/>
    </row>
    <row r="1084" spans="7:17">
      <c r="G1084" s="106"/>
      <c r="H1084" s="106"/>
      <c r="I1084" s="106"/>
      <c r="O1084" s="106"/>
      <c r="P1084" s="96"/>
      <c r="Q1084" s="96"/>
    </row>
    <row r="1085" spans="7:17">
      <c r="G1085" s="106"/>
      <c r="H1085" s="106"/>
      <c r="I1085" s="106"/>
      <c r="O1085" s="106"/>
      <c r="P1085" s="96"/>
      <c r="Q1085" s="96"/>
    </row>
    <row r="1086" spans="7:17">
      <c r="G1086" s="106"/>
      <c r="H1086" s="106"/>
      <c r="I1086" s="106"/>
      <c r="O1086" s="106"/>
      <c r="P1086" s="96"/>
      <c r="Q1086" s="96"/>
    </row>
    <row r="1087" spans="7:17">
      <c r="G1087" s="106"/>
      <c r="H1087" s="106"/>
      <c r="I1087" s="106"/>
      <c r="O1087" s="106"/>
      <c r="P1087" s="96"/>
      <c r="Q1087" s="96"/>
    </row>
    <row r="1088" spans="7:17">
      <c r="G1088" s="106"/>
      <c r="H1088" s="106"/>
      <c r="I1088" s="106"/>
      <c r="O1088" s="106"/>
      <c r="P1088" s="96"/>
      <c r="Q1088" s="96"/>
    </row>
    <row r="1089" spans="7:17">
      <c r="G1089" s="106"/>
      <c r="H1089" s="106"/>
      <c r="I1089" s="106"/>
      <c r="O1089" s="106"/>
      <c r="P1089" s="96"/>
      <c r="Q1089" s="96"/>
    </row>
    <row r="1090" spans="7:17">
      <c r="G1090" s="106"/>
      <c r="H1090" s="106"/>
      <c r="I1090" s="106"/>
      <c r="O1090" s="106"/>
      <c r="P1090" s="96"/>
      <c r="Q1090" s="96"/>
    </row>
    <row r="1091" spans="7:17">
      <c r="G1091" s="106"/>
      <c r="H1091" s="106"/>
      <c r="I1091" s="106"/>
      <c r="O1091" s="106"/>
      <c r="P1091" s="96"/>
      <c r="Q1091" s="96"/>
    </row>
    <row r="1092" spans="7:17">
      <c r="G1092" s="106"/>
      <c r="H1092" s="106"/>
      <c r="I1092" s="106"/>
      <c r="O1092" s="106"/>
      <c r="P1092" s="96"/>
      <c r="Q1092" s="96"/>
    </row>
    <row r="1093" spans="7:17">
      <c r="G1093" s="106"/>
      <c r="H1093" s="106"/>
      <c r="I1093" s="106"/>
      <c r="O1093" s="106"/>
      <c r="P1093" s="96"/>
      <c r="Q1093" s="96"/>
    </row>
    <row r="1094" spans="7:17">
      <c r="G1094" s="106"/>
      <c r="H1094" s="106"/>
      <c r="I1094" s="106"/>
      <c r="O1094" s="106"/>
      <c r="P1094" s="96"/>
      <c r="Q1094" s="96"/>
    </row>
    <row r="1095" spans="7:17">
      <c r="G1095" s="106"/>
      <c r="H1095" s="106"/>
      <c r="I1095" s="106"/>
      <c r="O1095" s="106"/>
      <c r="P1095" s="96"/>
      <c r="Q1095" s="96"/>
    </row>
    <row r="1096" spans="7:17">
      <c r="G1096" s="106"/>
      <c r="H1096" s="106"/>
      <c r="I1096" s="106"/>
      <c r="O1096" s="106"/>
      <c r="P1096" s="96"/>
      <c r="Q1096" s="96"/>
    </row>
    <row r="1097" spans="7:17">
      <c r="G1097" s="106"/>
      <c r="H1097" s="106"/>
      <c r="I1097" s="106"/>
      <c r="O1097" s="106"/>
      <c r="P1097" s="96"/>
      <c r="Q1097" s="96"/>
    </row>
    <row r="1098" spans="7:17">
      <c r="G1098" s="106"/>
      <c r="H1098" s="106"/>
      <c r="I1098" s="106"/>
      <c r="O1098" s="106"/>
      <c r="P1098" s="96"/>
      <c r="Q1098" s="96"/>
    </row>
    <row r="1099" spans="7:17">
      <c r="G1099" s="106"/>
      <c r="H1099" s="106"/>
      <c r="I1099" s="106"/>
      <c r="O1099" s="106"/>
      <c r="P1099" s="96"/>
      <c r="Q1099" s="96"/>
    </row>
    <row r="1100" spans="7:17">
      <c r="G1100" s="106"/>
      <c r="H1100" s="106"/>
      <c r="I1100" s="106"/>
      <c r="O1100" s="106"/>
      <c r="P1100" s="96"/>
      <c r="Q1100" s="96"/>
    </row>
    <row r="1101" spans="7:17">
      <c r="G1101" s="106"/>
      <c r="H1101" s="106"/>
      <c r="I1101" s="106"/>
      <c r="O1101" s="106"/>
      <c r="P1101" s="96"/>
      <c r="Q1101" s="96"/>
    </row>
    <row r="1102" spans="7:17">
      <c r="G1102" s="106"/>
      <c r="H1102" s="106"/>
      <c r="I1102" s="106"/>
      <c r="O1102" s="106"/>
      <c r="P1102" s="96"/>
      <c r="Q1102" s="96"/>
    </row>
    <row r="1103" spans="7:17">
      <c r="G1103" s="106"/>
      <c r="H1103" s="106"/>
      <c r="I1103" s="106"/>
      <c r="O1103" s="106"/>
      <c r="P1103" s="96"/>
      <c r="Q1103" s="96"/>
    </row>
    <row r="1104" spans="7:17">
      <c r="G1104" s="106"/>
      <c r="H1104" s="106"/>
      <c r="I1104" s="106"/>
      <c r="O1104" s="106"/>
      <c r="P1104" s="96"/>
      <c r="Q1104" s="96"/>
    </row>
    <row r="1105" spans="7:17">
      <c r="G1105" s="106"/>
      <c r="H1105" s="106"/>
      <c r="I1105" s="106"/>
      <c r="O1105" s="106"/>
      <c r="P1105" s="96"/>
      <c r="Q1105" s="96"/>
    </row>
    <row r="1106" spans="7:17">
      <c r="G1106" s="106"/>
      <c r="H1106" s="106"/>
      <c r="I1106" s="106"/>
      <c r="O1106" s="106"/>
      <c r="P1106" s="96"/>
      <c r="Q1106" s="96"/>
    </row>
    <row r="1107" spans="7:17">
      <c r="G1107" s="106"/>
      <c r="H1107" s="106"/>
      <c r="I1107" s="106"/>
      <c r="O1107" s="106"/>
      <c r="P1107" s="96"/>
      <c r="Q1107" s="96"/>
    </row>
    <row r="1108" spans="7:17">
      <c r="G1108" s="106"/>
      <c r="H1108" s="106"/>
      <c r="I1108" s="106"/>
      <c r="O1108" s="106"/>
      <c r="P1108" s="96"/>
      <c r="Q1108" s="96"/>
    </row>
    <row r="1109" spans="7:17">
      <c r="G1109" s="106"/>
      <c r="H1109" s="106"/>
      <c r="I1109" s="106"/>
      <c r="O1109" s="106"/>
      <c r="P1109" s="96"/>
      <c r="Q1109" s="96"/>
    </row>
    <row r="1110" spans="7:17">
      <c r="G1110" s="106"/>
      <c r="H1110" s="106"/>
      <c r="I1110" s="106"/>
      <c r="O1110" s="106"/>
      <c r="P1110" s="96"/>
      <c r="Q1110" s="96"/>
    </row>
    <row r="1111" spans="7:17">
      <c r="G1111" s="106"/>
      <c r="H1111" s="106"/>
      <c r="I1111" s="106"/>
      <c r="O1111" s="106"/>
      <c r="P1111" s="96"/>
      <c r="Q1111" s="96"/>
    </row>
    <row r="1112" spans="7:17">
      <c r="G1112" s="106"/>
      <c r="H1112" s="106"/>
      <c r="I1112" s="106"/>
      <c r="O1112" s="106"/>
      <c r="P1112" s="96"/>
      <c r="Q1112" s="96"/>
    </row>
    <row r="1113" spans="7:17">
      <c r="G1113" s="106"/>
      <c r="H1113" s="106"/>
      <c r="I1113" s="106"/>
      <c r="O1113" s="106"/>
      <c r="P1113" s="96"/>
      <c r="Q1113" s="96"/>
    </row>
    <row r="1114" spans="7:17">
      <c r="G1114" s="106"/>
      <c r="H1114" s="106"/>
      <c r="I1114" s="106"/>
      <c r="O1114" s="106"/>
      <c r="P1114" s="96"/>
      <c r="Q1114" s="96"/>
    </row>
    <row r="1115" spans="7:17">
      <c r="G1115" s="106"/>
      <c r="H1115" s="106"/>
      <c r="I1115" s="106"/>
      <c r="O1115" s="106"/>
      <c r="P1115" s="96"/>
      <c r="Q1115" s="96"/>
    </row>
    <row r="1116" spans="7:17">
      <c r="G1116" s="106"/>
      <c r="H1116" s="106"/>
      <c r="I1116" s="106"/>
      <c r="O1116" s="106"/>
      <c r="P1116" s="96"/>
      <c r="Q1116" s="96"/>
    </row>
    <row r="1117" spans="7:17">
      <c r="G1117" s="106"/>
      <c r="H1117" s="106"/>
      <c r="I1117" s="106"/>
      <c r="O1117" s="106"/>
      <c r="P1117" s="96"/>
      <c r="Q1117" s="96"/>
    </row>
    <row r="1118" spans="7:17">
      <c r="G1118" s="106"/>
      <c r="H1118" s="106"/>
      <c r="I1118" s="106"/>
      <c r="O1118" s="106"/>
      <c r="P1118" s="96"/>
      <c r="Q1118" s="96"/>
    </row>
    <row r="1119" spans="7:17">
      <c r="G1119" s="106"/>
      <c r="H1119" s="106"/>
      <c r="I1119" s="106"/>
      <c r="O1119" s="106"/>
      <c r="P1119" s="96"/>
      <c r="Q1119" s="96"/>
    </row>
    <row r="1120" spans="7:17">
      <c r="G1120" s="106"/>
      <c r="H1120" s="106"/>
      <c r="I1120" s="106"/>
      <c r="O1120" s="106"/>
      <c r="P1120" s="96"/>
      <c r="Q1120" s="96"/>
    </row>
    <row r="1121" spans="7:17">
      <c r="G1121" s="106"/>
      <c r="H1121" s="106"/>
      <c r="I1121" s="106"/>
      <c r="O1121" s="106"/>
      <c r="P1121" s="96"/>
      <c r="Q1121" s="96"/>
    </row>
    <row r="1122" spans="7:17">
      <c r="G1122" s="106"/>
      <c r="H1122" s="106"/>
      <c r="I1122" s="106"/>
      <c r="O1122" s="106"/>
      <c r="P1122" s="96"/>
      <c r="Q1122" s="96"/>
    </row>
    <row r="1123" spans="7:17">
      <c r="G1123" s="106"/>
      <c r="H1123" s="106"/>
      <c r="I1123" s="106"/>
      <c r="O1123" s="106"/>
      <c r="P1123" s="96"/>
      <c r="Q1123" s="96"/>
    </row>
    <row r="1124" spans="7:17">
      <c r="G1124" s="106"/>
      <c r="H1124" s="106"/>
      <c r="I1124" s="106"/>
      <c r="O1124" s="106"/>
      <c r="P1124" s="96"/>
      <c r="Q1124" s="96"/>
    </row>
    <row r="1125" spans="7:17">
      <c r="G1125" s="106"/>
      <c r="H1125" s="106"/>
      <c r="I1125" s="106"/>
      <c r="O1125" s="106"/>
      <c r="P1125" s="96"/>
      <c r="Q1125" s="96"/>
    </row>
    <row r="1126" spans="7:17">
      <c r="G1126" s="106"/>
      <c r="H1126" s="106"/>
      <c r="I1126" s="106"/>
      <c r="O1126" s="106"/>
      <c r="P1126" s="96"/>
      <c r="Q1126" s="96"/>
    </row>
    <row r="1127" spans="7:17">
      <c r="G1127" s="106"/>
      <c r="H1127" s="106"/>
      <c r="I1127" s="106"/>
      <c r="O1127" s="106"/>
      <c r="P1127" s="96"/>
      <c r="Q1127" s="96"/>
    </row>
    <row r="1128" spans="7:17">
      <c r="G1128" s="106"/>
      <c r="H1128" s="106"/>
      <c r="I1128" s="106"/>
      <c r="O1128" s="106"/>
      <c r="P1128" s="96"/>
      <c r="Q1128" s="96"/>
    </row>
    <row r="1129" spans="7:17">
      <c r="G1129" s="106"/>
      <c r="H1129" s="106"/>
      <c r="I1129" s="106"/>
      <c r="O1129" s="106"/>
      <c r="P1129" s="96"/>
      <c r="Q1129" s="96"/>
    </row>
    <row r="1130" spans="7:17">
      <c r="G1130" s="106"/>
      <c r="H1130" s="106"/>
      <c r="I1130" s="106"/>
      <c r="O1130" s="106"/>
      <c r="P1130" s="96"/>
      <c r="Q1130" s="96"/>
    </row>
    <row r="1131" spans="7:17">
      <c r="G1131" s="106"/>
      <c r="H1131" s="106"/>
      <c r="I1131" s="106"/>
      <c r="O1131" s="106"/>
      <c r="P1131" s="96"/>
      <c r="Q1131" s="96"/>
    </row>
    <row r="1132" spans="7:17">
      <c r="G1132" s="106"/>
      <c r="H1132" s="106"/>
      <c r="I1132" s="106"/>
      <c r="O1132" s="106"/>
      <c r="P1132" s="96"/>
      <c r="Q1132" s="96"/>
    </row>
    <row r="1133" spans="7:17">
      <c r="G1133" s="106"/>
      <c r="H1133" s="106"/>
      <c r="I1133" s="106"/>
      <c r="O1133" s="106"/>
      <c r="P1133" s="96"/>
      <c r="Q1133" s="96"/>
    </row>
    <row r="1134" spans="7:17">
      <c r="G1134" s="106"/>
      <c r="H1134" s="106"/>
      <c r="I1134" s="106"/>
      <c r="O1134" s="106"/>
      <c r="P1134" s="96"/>
      <c r="Q1134" s="96"/>
    </row>
    <row r="1135" spans="7:17">
      <c r="G1135" s="106"/>
      <c r="H1135" s="106"/>
      <c r="I1135" s="106"/>
      <c r="O1135" s="106"/>
      <c r="P1135" s="96"/>
      <c r="Q1135" s="96"/>
    </row>
    <row r="1136" spans="7:17">
      <c r="G1136" s="106"/>
      <c r="H1136" s="106"/>
      <c r="I1136" s="106"/>
      <c r="O1136" s="106"/>
      <c r="P1136" s="96"/>
      <c r="Q1136" s="96"/>
    </row>
    <row r="1137" spans="7:17">
      <c r="G1137" s="106"/>
      <c r="H1137" s="106"/>
      <c r="I1137" s="106"/>
      <c r="O1137" s="106"/>
      <c r="P1137" s="96"/>
      <c r="Q1137" s="96"/>
    </row>
    <row r="1138" spans="7:17">
      <c r="G1138" s="106"/>
      <c r="H1138" s="106"/>
      <c r="I1138" s="106"/>
      <c r="O1138" s="106"/>
      <c r="P1138" s="96"/>
      <c r="Q1138" s="96"/>
    </row>
    <row r="1139" spans="7:17">
      <c r="G1139" s="106"/>
      <c r="H1139" s="106"/>
      <c r="I1139" s="106"/>
      <c r="O1139" s="106"/>
      <c r="P1139" s="96"/>
      <c r="Q1139" s="96"/>
    </row>
    <row r="1140" spans="7:17">
      <c r="G1140" s="106"/>
      <c r="H1140" s="106"/>
      <c r="I1140" s="106"/>
      <c r="O1140" s="106"/>
      <c r="P1140" s="96"/>
      <c r="Q1140" s="96"/>
    </row>
    <row r="1141" spans="7:17">
      <c r="G1141" s="106"/>
      <c r="H1141" s="106"/>
      <c r="I1141" s="106"/>
      <c r="O1141" s="106"/>
      <c r="P1141" s="96"/>
      <c r="Q1141" s="96"/>
    </row>
    <row r="1142" spans="7:17">
      <c r="G1142" s="106"/>
      <c r="H1142" s="106"/>
      <c r="I1142" s="106"/>
      <c r="O1142" s="106"/>
      <c r="P1142" s="96"/>
      <c r="Q1142" s="96"/>
    </row>
    <row r="1143" spans="7:17">
      <c r="G1143" s="106"/>
      <c r="H1143" s="106"/>
      <c r="I1143" s="106"/>
      <c r="O1143" s="106"/>
      <c r="P1143" s="96"/>
      <c r="Q1143" s="96"/>
    </row>
    <row r="1144" spans="7:17">
      <c r="G1144" s="106"/>
      <c r="H1144" s="106"/>
      <c r="I1144" s="106"/>
      <c r="O1144" s="106"/>
      <c r="P1144" s="96"/>
      <c r="Q1144" s="96"/>
    </row>
    <row r="1145" spans="7:17">
      <c r="G1145" s="106"/>
      <c r="H1145" s="106"/>
      <c r="I1145" s="106"/>
      <c r="O1145" s="106"/>
      <c r="P1145" s="96"/>
      <c r="Q1145" s="96"/>
    </row>
    <row r="1146" spans="7:17">
      <c r="G1146" s="106"/>
      <c r="H1146" s="106"/>
      <c r="I1146" s="106"/>
      <c r="O1146" s="106"/>
      <c r="P1146" s="96"/>
      <c r="Q1146" s="96"/>
    </row>
    <row r="1147" spans="7:17">
      <c r="G1147" s="106"/>
      <c r="H1147" s="106"/>
      <c r="I1147" s="106"/>
      <c r="O1147" s="106"/>
      <c r="P1147" s="96"/>
      <c r="Q1147" s="96"/>
    </row>
    <row r="1148" spans="7:17">
      <c r="G1148" s="106"/>
      <c r="H1148" s="106"/>
      <c r="I1148" s="106"/>
      <c r="O1148" s="106"/>
      <c r="P1148" s="96"/>
      <c r="Q1148" s="96"/>
    </row>
    <row r="1149" spans="7:17">
      <c r="G1149" s="106"/>
      <c r="H1149" s="106"/>
      <c r="I1149" s="106"/>
      <c r="O1149" s="106"/>
      <c r="P1149" s="96"/>
      <c r="Q1149" s="96"/>
    </row>
    <row r="1150" spans="7:17">
      <c r="G1150" s="106"/>
      <c r="H1150" s="106"/>
      <c r="I1150" s="106"/>
      <c r="O1150" s="106"/>
      <c r="P1150" s="96"/>
      <c r="Q1150" s="96"/>
    </row>
    <row r="1151" spans="7:17">
      <c r="G1151" s="106"/>
      <c r="H1151" s="106"/>
      <c r="I1151" s="106"/>
      <c r="O1151" s="106"/>
      <c r="P1151" s="96"/>
      <c r="Q1151" s="96"/>
    </row>
    <row r="1152" spans="7:17">
      <c r="G1152" s="106"/>
      <c r="H1152" s="106"/>
      <c r="I1152" s="106"/>
      <c r="O1152" s="106"/>
      <c r="P1152" s="96"/>
      <c r="Q1152" s="96"/>
    </row>
    <row r="1153" spans="7:17">
      <c r="G1153" s="106"/>
      <c r="H1153" s="106"/>
      <c r="I1153" s="106"/>
      <c r="O1153" s="106"/>
      <c r="P1153" s="96"/>
      <c r="Q1153" s="96"/>
    </row>
    <row r="1154" spans="7:17">
      <c r="G1154" s="106"/>
      <c r="H1154" s="106"/>
      <c r="I1154" s="106"/>
      <c r="O1154" s="106"/>
      <c r="P1154" s="96"/>
      <c r="Q1154" s="96"/>
    </row>
    <row r="1155" spans="7:17">
      <c r="G1155" s="106"/>
      <c r="H1155" s="106"/>
      <c r="I1155" s="106"/>
      <c r="O1155" s="106"/>
      <c r="P1155" s="96"/>
      <c r="Q1155" s="96"/>
    </row>
    <row r="1156" spans="7:17">
      <c r="G1156" s="106"/>
      <c r="H1156" s="106"/>
      <c r="I1156" s="106"/>
      <c r="O1156" s="106"/>
      <c r="P1156" s="96"/>
      <c r="Q1156" s="96"/>
    </row>
    <row r="1157" spans="7:17">
      <c r="G1157" s="106"/>
      <c r="H1157" s="106"/>
      <c r="I1157" s="106"/>
      <c r="O1157" s="106"/>
      <c r="P1157" s="96"/>
      <c r="Q1157" s="96"/>
    </row>
    <row r="1158" spans="7:17">
      <c r="G1158" s="106"/>
      <c r="H1158" s="106"/>
      <c r="I1158" s="106"/>
      <c r="O1158" s="106"/>
      <c r="P1158" s="96"/>
      <c r="Q1158" s="96"/>
    </row>
    <row r="1159" spans="7:17">
      <c r="G1159" s="106"/>
      <c r="H1159" s="106"/>
      <c r="I1159" s="106"/>
      <c r="O1159" s="106"/>
      <c r="P1159" s="96"/>
      <c r="Q1159" s="96"/>
    </row>
    <row r="1160" spans="7:17">
      <c r="G1160" s="106"/>
      <c r="H1160" s="106"/>
      <c r="I1160" s="106"/>
      <c r="O1160" s="106"/>
      <c r="P1160" s="96"/>
      <c r="Q1160" s="96"/>
    </row>
    <row r="1161" spans="7:17">
      <c r="G1161" s="106"/>
      <c r="H1161" s="106"/>
      <c r="I1161" s="106"/>
      <c r="O1161" s="106"/>
      <c r="P1161" s="96"/>
      <c r="Q1161" s="96"/>
    </row>
    <row r="1162" spans="7:17">
      <c r="G1162" s="106"/>
      <c r="H1162" s="106"/>
      <c r="I1162" s="106"/>
      <c r="O1162" s="106"/>
      <c r="P1162" s="96"/>
      <c r="Q1162" s="96"/>
    </row>
    <row r="1163" spans="7:17">
      <c r="G1163" s="106"/>
      <c r="H1163" s="106"/>
      <c r="I1163" s="106"/>
      <c r="O1163" s="106"/>
      <c r="P1163" s="96"/>
      <c r="Q1163" s="96"/>
    </row>
    <row r="1164" spans="7:17">
      <c r="G1164" s="106"/>
      <c r="H1164" s="106"/>
      <c r="I1164" s="106"/>
      <c r="O1164" s="106"/>
      <c r="P1164" s="96"/>
      <c r="Q1164" s="96"/>
    </row>
    <row r="1165" spans="7:17">
      <c r="G1165" s="106"/>
      <c r="H1165" s="106"/>
      <c r="I1165" s="106"/>
      <c r="O1165" s="106"/>
      <c r="P1165" s="96"/>
      <c r="Q1165" s="96"/>
    </row>
    <row r="1166" spans="7:17">
      <c r="G1166" s="106"/>
      <c r="H1166" s="106"/>
      <c r="I1166" s="106"/>
      <c r="O1166" s="106"/>
      <c r="P1166" s="96"/>
      <c r="Q1166" s="96"/>
    </row>
    <row r="1167" spans="7:17">
      <c r="G1167" s="106"/>
      <c r="H1167" s="106"/>
      <c r="I1167" s="106"/>
      <c r="O1167" s="106"/>
      <c r="P1167" s="96"/>
      <c r="Q1167" s="96"/>
    </row>
    <row r="1168" spans="7:17">
      <c r="G1168" s="106"/>
      <c r="H1168" s="106"/>
      <c r="I1168" s="106"/>
      <c r="O1168" s="106"/>
      <c r="P1168" s="96"/>
      <c r="Q1168" s="96"/>
    </row>
    <row r="1169" spans="7:17">
      <c r="G1169" s="106"/>
      <c r="H1169" s="106"/>
      <c r="I1169" s="106"/>
      <c r="O1169" s="106"/>
      <c r="P1169" s="96"/>
      <c r="Q1169" s="96"/>
    </row>
    <row r="1170" spans="7:17">
      <c r="G1170" s="106"/>
      <c r="H1170" s="106"/>
      <c r="I1170" s="106"/>
      <c r="O1170" s="106"/>
      <c r="P1170" s="96"/>
      <c r="Q1170" s="96"/>
    </row>
    <row r="1171" spans="7:17">
      <c r="G1171" s="106"/>
      <c r="H1171" s="106"/>
      <c r="I1171" s="106"/>
      <c r="O1171" s="106"/>
      <c r="P1171" s="96"/>
      <c r="Q1171" s="96"/>
    </row>
    <row r="1172" spans="7:17">
      <c r="G1172" s="106"/>
      <c r="H1172" s="106"/>
      <c r="I1172" s="106"/>
      <c r="O1172" s="106"/>
      <c r="P1172" s="96"/>
      <c r="Q1172" s="96"/>
    </row>
    <row r="1173" spans="7:17">
      <c r="G1173" s="106"/>
      <c r="H1173" s="106"/>
      <c r="I1173" s="106"/>
      <c r="O1173" s="106"/>
      <c r="P1173" s="96"/>
      <c r="Q1173" s="96"/>
    </row>
    <row r="1174" spans="7:17">
      <c r="G1174" s="106"/>
      <c r="H1174" s="106"/>
      <c r="I1174" s="106"/>
      <c r="O1174" s="106"/>
      <c r="P1174" s="96"/>
      <c r="Q1174" s="96"/>
    </row>
    <row r="1175" spans="7:17">
      <c r="G1175" s="106"/>
      <c r="H1175" s="106"/>
      <c r="I1175" s="106"/>
      <c r="O1175" s="106"/>
      <c r="P1175" s="96"/>
      <c r="Q1175" s="96"/>
    </row>
    <row r="1176" spans="7:17">
      <c r="G1176" s="106"/>
      <c r="H1176" s="106"/>
      <c r="I1176" s="106"/>
      <c r="O1176" s="106"/>
      <c r="P1176" s="96"/>
      <c r="Q1176" s="96"/>
    </row>
    <row r="1177" spans="7:17">
      <c r="G1177" s="106"/>
      <c r="H1177" s="106"/>
      <c r="I1177" s="106"/>
      <c r="O1177" s="106"/>
      <c r="P1177" s="96"/>
      <c r="Q1177" s="96"/>
    </row>
    <row r="1178" spans="7:17">
      <c r="G1178" s="106"/>
      <c r="H1178" s="106"/>
      <c r="I1178" s="106"/>
      <c r="O1178" s="106"/>
      <c r="P1178" s="96"/>
      <c r="Q1178" s="96"/>
    </row>
    <row r="1179" spans="7:17">
      <c r="G1179" s="106"/>
      <c r="H1179" s="106"/>
      <c r="I1179" s="106"/>
      <c r="O1179" s="106"/>
      <c r="P1179" s="96"/>
      <c r="Q1179" s="96"/>
    </row>
    <row r="1180" spans="7:17">
      <c r="G1180" s="106"/>
      <c r="H1180" s="106"/>
      <c r="I1180" s="106"/>
      <c r="O1180" s="106"/>
      <c r="P1180" s="96"/>
      <c r="Q1180" s="96"/>
    </row>
    <row r="1181" spans="7:17">
      <c r="G1181" s="106"/>
      <c r="H1181" s="106"/>
      <c r="I1181" s="106"/>
      <c r="O1181" s="106"/>
      <c r="P1181" s="96"/>
      <c r="Q1181" s="96"/>
    </row>
    <row r="1182" spans="7:17">
      <c r="G1182" s="106"/>
      <c r="H1182" s="106"/>
      <c r="I1182" s="106"/>
      <c r="O1182" s="106"/>
      <c r="P1182" s="96"/>
      <c r="Q1182" s="96"/>
    </row>
    <row r="1183" spans="7:17">
      <c r="G1183" s="106"/>
      <c r="H1183" s="106"/>
      <c r="I1183" s="106"/>
      <c r="O1183" s="106"/>
      <c r="P1183" s="96"/>
      <c r="Q1183" s="96"/>
    </row>
    <row r="1184" spans="7:17">
      <c r="G1184" s="106"/>
      <c r="H1184" s="106"/>
      <c r="I1184" s="106"/>
      <c r="O1184" s="106"/>
      <c r="P1184" s="96"/>
      <c r="Q1184" s="96"/>
    </row>
    <row r="1185" spans="7:17">
      <c r="G1185" s="106"/>
      <c r="H1185" s="106"/>
      <c r="I1185" s="106"/>
      <c r="O1185" s="106"/>
      <c r="P1185" s="96"/>
      <c r="Q1185" s="96"/>
    </row>
    <row r="1186" spans="7:17">
      <c r="G1186" s="106"/>
      <c r="H1186" s="106"/>
      <c r="I1186" s="106"/>
      <c r="O1186" s="106"/>
      <c r="P1186" s="96"/>
      <c r="Q1186" s="96"/>
    </row>
    <row r="1187" spans="7:17">
      <c r="G1187" s="106"/>
      <c r="H1187" s="106"/>
      <c r="I1187" s="106"/>
      <c r="O1187" s="106"/>
      <c r="P1187" s="96"/>
      <c r="Q1187" s="96"/>
    </row>
    <row r="1188" spans="7:17">
      <c r="G1188" s="106"/>
      <c r="H1188" s="106"/>
      <c r="I1188" s="106"/>
      <c r="O1188" s="106"/>
      <c r="P1188" s="96"/>
      <c r="Q1188" s="96"/>
    </row>
    <row r="1189" spans="7:17">
      <c r="G1189" s="106"/>
      <c r="H1189" s="106"/>
      <c r="I1189" s="106"/>
      <c r="O1189" s="106"/>
      <c r="P1189" s="96"/>
      <c r="Q1189" s="96"/>
    </row>
    <row r="1190" spans="7:17">
      <c r="G1190" s="106"/>
      <c r="H1190" s="106"/>
      <c r="I1190" s="106"/>
      <c r="O1190" s="106"/>
      <c r="P1190" s="96"/>
      <c r="Q1190" s="96"/>
    </row>
    <row r="1191" spans="7:17">
      <c r="G1191" s="106"/>
      <c r="H1191" s="106"/>
      <c r="I1191" s="106"/>
      <c r="O1191" s="106"/>
      <c r="P1191" s="96"/>
      <c r="Q1191" s="96"/>
    </row>
    <row r="1192" spans="7:17">
      <c r="G1192" s="106"/>
      <c r="H1192" s="106"/>
      <c r="I1192" s="106"/>
      <c r="O1192" s="106"/>
      <c r="P1192" s="96"/>
      <c r="Q1192" s="96"/>
    </row>
    <row r="1193" spans="7:17">
      <c r="G1193" s="106"/>
      <c r="H1193" s="106"/>
      <c r="I1193" s="106"/>
      <c r="O1193" s="106"/>
      <c r="P1193" s="96"/>
      <c r="Q1193" s="96"/>
    </row>
    <row r="1194" spans="7:17">
      <c r="G1194" s="106"/>
      <c r="H1194" s="106"/>
      <c r="I1194" s="106"/>
      <c r="O1194" s="106"/>
      <c r="P1194" s="96"/>
      <c r="Q1194" s="96"/>
    </row>
    <row r="1195" spans="7:17">
      <c r="G1195" s="106"/>
      <c r="H1195" s="106"/>
      <c r="I1195" s="106"/>
      <c r="O1195" s="106"/>
      <c r="P1195" s="96"/>
      <c r="Q1195" s="96"/>
    </row>
    <row r="1196" spans="7:17">
      <c r="G1196" s="106"/>
      <c r="H1196" s="106"/>
      <c r="I1196" s="106"/>
      <c r="O1196" s="106"/>
      <c r="P1196" s="96"/>
      <c r="Q1196" s="96"/>
    </row>
    <row r="1197" spans="7:17">
      <c r="G1197" s="106"/>
      <c r="H1197" s="106"/>
      <c r="I1197" s="106"/>
      <c r="O1197" s="106"/>
      <c r="P1197" s="96"/>
      <c r="Q1197" s="96"/>
    </row>
    <row r="1198" spans="7:17">
      <c r="G1198" s="106"/>
      <c r="H1198" s="106"/>
      <c r="I1198" s="106"/>
      <c r="O1198" s="106"/>
      <c r="P1198" s="96"/>
      <c r="Q1198" s="96"/>
    </row>
    <row r="1199" spans="7:17">
      <c r="G1199" s="106"/>
      <c r="H1199" s="106"/>
      <c r="I1199" s="106"/>
      <c r="O1199" s="106"/>
      <c r="P1199" s="96"/>
      <c r="Q1199" s="96"/>
    </row>
    <row r="1200" spans="7:17">
      <c r="G1200" s="106"/>
      <c r="H1200" s="106"/>
      <c r="I1200" s="106"/>
      <c r="O1200" s="106"/>
      <c r="P1200" s="96"/>
      <c r="Q1200" s="96"/>
    </row>
    <row r="1201" spans="7:17">
      <c r="G1201" s="106"/>
      <c r="H1201" s="106"/>
      <c r="I1201" s="106"/>
      <c r="O1201" s="106"/>
      <c r="P1201" s="96"/>
      <c r="Q1201" s="96"/>
    </row>
    <row r="1202" spans="7:17">
      <c r="G1202" s="106"/>
      <c r="H1202" s="106"/>
      <c r="I1202" s="106"/>
      <c r="O1202" s="106"/>
      <c r="P1202" s="96"/>
      <c r="Q1202" s="96"/>
    </row>
    <row r="1203" spans="7:17">
      <c r="G1203" s="106"/>
      <c r="H1203" s="106"/>
      <c r="I1203" s="106"/>
      <c r="O1203" s="106"/>
      <c r="P1203" s="96"/>
      <c r="Q1203" s="96"/>
    </row>
    <row r="1204" spans="7:17">
      <c r="G1204" s="106"/>
      <c r="H1204" s="106"/>
      <c r="I1204" s="106"/>
      <c r="O1204" s="106"/>
      <c r="P1204" s="96"/>
      <c r="Q1204" s="96"/>
    </row>
    <row r="1205" spans="7:17">
      <c r="G1205" s="106"/>
      <c r="H1205" s="106"/>
      <c r="I1205" s="106"/>
      <c r="O1205" s="106"/>
      <c r="P1205" s="96"/>
      <c r="Q1205" s="96"/>
    </row>
    <row r="1206" spans="7:17">
      <c r="G1206" s="106"/>
      <c r="H1206" s="106"/>
      <c r="I1206" s="106"/>
      <c r="O1206" s="106"/>
      <c r="P1206" s="96"/>
      <c r="Q1206" s="96"/>
    </row>
    <row r="1207" spans="7:17">
      <c r="G1207" s="106"/>
      <c r="H1207" s="106"/>
      <c r="I1207" s="106"/>
      <c r="O1207" s="106"/>
      <c r="P1207" s="96"/>
      <c r="Q1207" s="96"/>
    </row>
    <row r="1208" spans="7:17">
      <c r="G1208" s="106"/>
      <c r="H1208" s="106"/>
      <c r="I1208" s="106"/>
      <c r="O1208" s="106"/>
      <c r="P1208" s="96"/>
      <c r="Q1208" s="96"/>
    </row>
    <row r="1209" spans="7:17">
      <c r="G1209" s="106"/>
      <c r="H1209" s="106"/>
      <c r="I1209" s="106"/>
      <c r="O1209" s="106"/>
      <c r="P1209" s="96"/>
      <c r="Q1209" s="96"/>
    </row>
    <row r="1210" spans="7:17">
      <c r="G1210" s="106"/>
      <c r="H1210" s="106"/>
      <c r="I1210" s="106"/>
      <c r="O1210" s="106"/>
      <c r="P1210" s="96"/>
      <c r="Q1210" s="96"/>
    </row>
    <row r="1211" spans="7:17">
      <c r="G1211" s="106"/>
      <c r="H1211" s="106"/>
      <c r="I1211" s="106"/>
      <c r="O1211" s="106"/>
      <c r="P1211" s="96"/>
      <c r="Q1211" s="96"/>
    </row>
    <row r="1212" spans="7:17">
      <c r="G1212" s="106"/>
      <c r="H1212" s="106"/>
      <c r="I1212" s="106"/>
      <c r="O1212" s="106"/>
      <c r="P1212" s="96"/>
      <c r="Q1212" s="96"/>
    </row>
    <row r="1213" spans="7:17">
      <c r="G1213" s="106"/>
      <c r="H1213" s="106"/>
      <c r="I1213" s="106"/>
      <c r="O1213" s="106"/>
      <c r="P1213" s="96"/>
      <c r="Q1213" s="96"/>
    </row>
    <row r="1214" spans="7:17">
      <c r="G1214" s="106"/>
      <c r="H1214" s="106"/>
      <c r="I1214" s="106"/>
      <c r="O1214" s="106"/>
      <c r="P1214" s="96"/>
      <c r="Q1214" s="96"/>
    </row>
    <row r="1215" spans="7:17">
      <c r="G1215" s="106"/>
      <c r="H1215" s="106"/>
      <c r="I1215" s="106"/>
      <c r="O1215" s="106"/>
      <c r="P1215" s="96"/>
      <c r="Q1215" s="96"/>
    </row>
    <row r="1216" spans="7:17">
      <c r="G1216" s="106"/>
      <c r="H1216" s="106"/>
      <c r="I1216" s="106"/>
      <c r="O1216" s="106"/>
      <c r="P1216" s="96"/>
      <c r="Q1216" s="96"/>
    </row>
    <row r="1217" spans="7:17">
      <c r="G1217" s="106"/>
      <c r="H1217" s="106"/>
      <c r="I1217" s="106"/>
      <c r="O1217" s="106"/>
      <c r="P1217" s="96"/>
      <c r="Q1217" s="96"/>
    </row>
    <row r="1218" spans="7:17">
      <c r="G1218" s="106"/>
      <c r="H1218" s="106"/>
      <c r="I1218" s="106"/>
      <c r="O1218" s="106"/>
      <c r="P1218" s="96"/>
      <c r="Q1218" s="96"/>
    </row>
    <row r="1219" spans="7:17">
      <c r="G1219" s="106"/>
      <c r="H1219" s="106"/>
      <c r="I1219" s="106"/>
      <c r="O1219" s="106"/>
      <c r="P1219" s="96"/>
      <c r="Q1219" s="96"/>
    </row>
    <row r="1220" spans="7:17">
      <c r="G1220" s="106"/>
      <c r="H1220" s="106"/>
      <c r="I1220" s="106"/>
      <c r="O1220" s="106"/>
      <c r="P1220" s="96"/>
      <c r="Q1220" s="96"/>
    </row>
    <row r="1221" spans="7:17">
      <c r="G1221" s="106"/>
      <c r="H1221" s="106"/>
      <c r="I1221" s="106"/>
      <c r="O1221" s="106"/>
      <c r="P1221" s="96"/>
      <c r="Q1221" s="96"/>
    </row>
    <row r="1222" spans="7:17">
      <c r="G1222" s="106"/>
      <c r="H1222" s="106"/>
      <c r="I1222" s="106"/>
      <c r="O1222" s="106"/>
      <c r="P1222" s="96"/>
      <c r="Q1222" s="96"/>
    </row>
    <row r="1223" spans="7:17">
      <c r="G1223" s="106"/>
      <c r="H1223" s="106"/>
      <c r="I1223" s="106"/>
      <c r="O1223" s="106"/>
      <c r="P1223" s="96"/>
      <c r="Q1223" s="96"/>
    </row>
    <row r="1224" spans="7:17">
      <c r="G1224" s="106"/>
      <c r="H1224" s="106"/>
      <c r="I1224" s="106"/>
      <c r="O1224" s="106"/>
      <c r="P1224" s="96"/>
      <c r="Q1224" s="96"/>
    </row>
    <row r="1225" spans="7:17">
      <c r="G1225" s="106"/>
      <c r="H1225" s="106"/>
      <c r="I1225" s="106"/>
      <c r="O1225" s="106"/>
      <c r="P1225" s="96"/>
      <c r="Q1225" s="96"/>
    </row>
    <row r="1226" spans="7:17">
      <c r="G1226" s="106"/>
      <c r="H1226" s="106"/>
      <c r="I1226" s="106"/>
      <c r="O1226" s="106"/>
      <c r="P1226" s="96"/>
      <c r="Q1226" s="96"/>
    </row>
    <row r="1227" spans="7:17">
      <c r="G1227" s="106"/>
      <c r="H1227" s="106"/>
      <c r="I1227" s="106"/>
      <c r="O1227" s="106"/>
      <c r="P1227" s="96"/>
      <c r="Q1227" s="96"/>
    </row>
    <row r="1228" spans="7:17">
      <c r="G1228" s="106"/>
      <c r="H1228" s="106"/>
      <c r="I1228" s="106"/>
      <c r="O1228" s="106"/>
      <c r="P1228" s="96"/>
      <c r="Q1228" s="96"/>
    </row>
    <row r="1229" spans="7:17">
      <c r="G1229" s="106"/>
      <c r="H1229" s="106"/>
      <c r="I1229" s="106"/>
      <c r="O1229" s="106"/>
      <c r="P1229" s="96"/>
      <c r="Q1229" s="96"/>
    </row>
    <row r="1230" spans="7:17">
      <c r="G1230" s="106"/>
      <c r="H1230" s="106"/>
      <c r="I1230" s="106"/>
      <c r="O1230" s="106"/>
      <c r="P1230" s="96"/>
      <c r="Q1230" s="96"/>
    </row>
    <row r="1231" spans="7:17">
      <c r="G1231" s="106"/>
      <c r="H1231" s="106"/>
      <c r="I1231" s="106"/>
      <c r="O1231" s="106"/>
      <c r="P1231" s="96"/>
      <c r="Q1231" s="96"/>
    </row>
    <row r="1232" spans="7:17">
      <c r="G1232" s="106"/>
      <c r="H1232" s="106"/>
      <c r="I1232" s="106"/>
      <c r="O1232" s="106"/>
      <c r="P1232" s="96"/>
      <c r="Q1232" s="96"/>
    </row>
    <row r="1233" spans="7:17">
      <c r="G1233" s="106"/>
      <c r="H1233" s="106"/>
      <c r="I1233" s="106"/>
      <c r="O1233" s="106"/>
      <c r="P1233" s="96"/>
      <c r="Q1233" s="96"/>
    </row>
    <row r="1234" spans="7:17">
      <c r="G1234" s="106"/>
      <c r="H1234" s="106"/>
      <c r="I1234" s="106"/>
      <c r="O1234" s="106"/>
      <c r="P1234" s="96"/>
      <c r="Q1234" s="96"/>
    </row>
    <row r="1235" spans="7:17">
      <c r="G1235" s="106"/>
      <c r="H1235" s="106"/>
      <c r="I1235" s="106"/>
      <c r="O1235" s="106"/>
      <c r="P1235" s="96"/>
      <c r="Q1235" s="96"/>
    </row>
    <row r="1236" spans="7:17">
      <c r="G1236" s="106"/>
      <c r="H1236" s="106"/>
      <c r="I1236" s="106"/>
      <c r="O1236" s="106"/>
      <c r="P1236" s="96"/>
      <c r="Q1236" s="96"/>
    </row>
    <row r="1237" spans="7:17">
      <c r="G1237" s="106"/>
      <c r="H1237" s="106"/>
      <c r="I1237" s="106"/>
      <c r="O1237" s="106"/>
      <c r="P1237" s="96"/>
      <c r="Q1237" s="96"/>
    </row>
    <row r="1238" spans="7:17">
      <c r="G1238" s="106"/>
      <c r="H1238" s="106"/>
      <c r="I1238" s="106"/>
      <c r="O1238" s="106"/>
      <c r="P1238" s="96"/>
      <c r="Q1238" s="96"/>
    </row>
    <row r="1239" spans="7:17">
      <c r="G1239" s="106"/>
      <c r="H1239" s="106"/>
      <c r="I1239" s="106"/>
      <c r="O1239" s="106"/>
      <c r="P1239" s="96"/>
      <c r="Q1239" s="96"/>
    </row>
    <row r="1240" spans="7:17">
      <c r="G1240" s="106"/>
      <c r="H1240" s="106"/>
      <c r="I1240" s="106"/>
      <c r="O1240" s="106"/>
      <c r="P1240" s="96"/>
      <c r="Q1240" s="96"/>
    </row>
    <row r="1241" spans="7:17">
      <c r="G1241" s="106"/>
      <c r="H1241" s="106"/>
      <c r="I1241" s="106"/>
      <c r="O1241" s="106"/>
      <c r="P1241" s="96"/>
      <c r="Q1241" s="96"/>
    </row>
    <row r="1242" spans="7:17">
      <c r="G1242" s="106"/>
      <c r="H1242" s="106"/>
      <c r="I1242" s="106"/>
      <c r="O1242" s="106"/>
      <c r="P1242" s="96"/>
      <c r="Q1242" s="96"/>
    </row>
    <row r="1243" spans="7:17">
      <c r="G1243" s="106"/>
      <c r="H1243" s="106"/>
      <c r="I1243" s="106"/>
      <c r="O1243" s="106"/>
      <c r="P1243" s="96"/>
      <c r="Q1243" s="96"/>
    </row>
    <row r="1244" spans="7:17">
      <c r="G1244" s="106"/>
      <c r="H1244" s="106"/>
      <c r="I1244" s="106"/>
      <c r="O1244" s="106"/>
      <c r="P1244" s="96"/>
      <c r="Q1244" s="96"/>
    </row>
    <row r="1245" spans="7:17">
      <c r="G1245" s="106"/>
      <c r="H1245" s="106"/>
      <c r="I1245" s="106"/>
      <c r="O1245" s="106"/>
      <c r="P1245" s="96"/>
      <c r="Q1245" s="96"/>
    </row>
    <row r="1246" spans="7:17">
      <c r="G1246" s="106"/>
      <c r="H1246" s="106"/>
      <c r="I1246" s="106"/>
      <c r="O1246" s="106"/>
      <c r="P1246" s="96"/>
      <c r="Q1246" s="96"/>
    </row>
    <row r="1247" spans="7:17">
      <c r="G1247" s="106"/>
      <c r="H1247" s="106"/>
      <c r="I1247" s="106"/>
      <c r="O1247" s="106"/>
      <c r="P1247" s="96"/>
      <c r="Q1247" s="96"/>
    </row>
    <row r="1248" spans="7:17">
      <c r="G1248" s="106"/>
      <c r="H1248" s="106"/>
      <c r="I1248" s="106"/>
      <c r="O1248" s="106"/>
      <c r="P1248" s="96"/>
      <c r="Q1248" s="96"/>
    </row>
    <row r="1249" spans="7:17">
      <c r="G1249" s="106"/>
      <c r="H1249" s="106"/>
      <c r="I1249" s="106"/>
      <c r="O1249" s="106"/>
      <c r="P1249" s="96"/>
      <c r="Q1249" s="96"/>
    </row>
    <row r="1250" spans="7:17">
      <c r="G1250" s="106"/>
      <c r="H1250" s="106"/>
      <c r="I1250" s="106"/>
      <c r="O1250" s="106"/>
      <c r="P1250" s="96"/>
      <c r="Q1250" s="96"/>
    </row>
    <row r="1251" spans="7:17">
      <c r="G1251" s="106"/>
      <c r="H1251" s="106"/>
      <c r="I1251" s="106"/>
      <c r="O1251" s="106"/>
      <c r="P1251" s="96"/>
      <c r="Q1251" s="96"/>
    </row>
    <row r="1252" spans="7:17">
      <c r="G1252" s="106"/>
      <c r="H1252" s="106"/>
      <c r="I1252" s="106"/>
      <c r="O1252" s="106"/>
      <c r="P1252" s="96"/>
      <c r="Q1252" s="96"/>
    </row>
    <row r="1253" spans="7:17">
      <c r="G1253" s="106"/>
      <c r="H1253" s="106"/>
      <c r="I1253" s="106"/>
      <c r="O1253" s="106"/>
      <c r="P1253" s="96"/>
      <c r="Q1253" s="96"/>
    </row>
    <row r="1254" spans="7:17">
      <c r="G1254" s="106"/>
      <c r="H1254" s="106"/>
      <c r="I1254" s="106"/>
      <c r="O1254" s="106"/>
      <c r="P1254" s="96"/>
      <c r="Q1254" s="96"/>
    </row>
    <row r="1255" spans="7:17">
      <c r="G1255" s="106"/>
      <c r="H1255" s="106"/>
      <c r="I1255" s="106"/>
      <c r="O1255" s="106"/>
      <c r="P1255" s="96"/>
      <c r="Q1255" s="96"/>
    </row>
    <row r="1256" spans="7:17">
      <c r="G1256" s="106"/>
      <c r="H1256" s="106"/>
      <c r="I1256" s="106"/>
      <c r="O1256" s="106"/>
      <c r="P1256" s="96"/>
      <c r="Q1256" s="96"/>
    </row>
    <row r="1257" spans="7:17">
      <c r="G1257" s="106"/>
      <c r="H1257" s="106"/>
      <c r="I1257" s="106"/>
      <c r="O1257" s="106"/>
      <c r="P1257" s="96"/>
      <c r="Q1257" s="96"/>
    </row>
    <row r="1258" spans="7:17">
      <c r="G1258" s="106"/>
      <c r="H1258" s="106"/>
      <c r="I1258" s="106"/>
      <c r="O1258" s="106"/>
      <c r="P1258" s="96"/>
      <c r="Q1258" s="96"/>
    </row>
    <row r="1259" spans="7:17">
      <c r="G1259" s="106"/>
      <c r="H1259" s="106"/>
      <c r="I1259" s="106"/>
      <c r="O1259" s="106"/>
      <c r="P1259" s="96"/>
      <c r="Q1259" s="96"/>
    </row>
    <row r="1260" spans="7:17">
      <c r="G1260" s="106"/>
      <c r="H1260" s="106"/>
      <c r="I1260" s="106"/>
      <c r="O1260" s="106"/>
      <c r="P1260" s="96"/>
      <c r="Q1260" s="96"/>
    </row>
    <row r="1261" spans="7:17">
      <c r="G1261" s="106"/>
      <c r="H1261" s="106"/>
      <c r="I1261" s="106"/>
      <c r="O1261" s="106"/>
      <c r="P1261" s="96"/>
      <c r="Q1261" s="96"/>
    </row>
    <row r="1262" spans="7:17">
      <c r="G1262" s="106"/>
      <c r="H1262" s="106"/>
      <c r="I1262" s="106"/>
      <c r="O1262" s="106"/>
      <c r="P1262" s="96"/>
      <c r="Q1262" s="96"/>
    </row>
    <row r="1263" spans="7:17">
      <c r="G1263" s="106"/>
      <c r="H1263" s="106"/>
      <c r="I1263" s="106"/>
      <c r="O1263" s="106"/>
      <c r="P1263" s="96"/>
      <c r="Q1263" s="96"/>
    </row>
    <row r="1264" spans="7:17">
      <c r="G1264" s="106"/>
      <c r="H1264" s="106"/>
      <c r="I1264" s="106"/>
      <c r="O1264" s="106"/>
      <c r="P1264" s="96"/>
      <c r="Q1264" s="96"/>
    </row>
    <row r="1265" spans="7:17">
      <c r="G1265" s="106"/>
      <c r="H1265" s="106"/>
      <c r="I1265" s="106"/>
      <c r="O1265" s="106"/>
      <c r="P1265" s="96"/>
      <c r="Q1265" s="96"/>
    </row>
    <row r="1266" spans="7:17">
      <c r="G1266" s="106"/>
      <c r="H1266" s="106"/>
      <c r="I1266" s="106"/>
      <c r="O1266" s="106"/>
      <c r="P1266" s="96"/>
      <c r="Q1266" s="96"/>
    </row>
    <row r="1267" spans="7:17">
      <c r="G1267" s="106"/>
      <c r="H1267" s="106"/>
      <c r="I1267" s="106"/>
      <c r="O1267" s="106"/>
      <c r="P1267" s="96"/>
      <c r="Q1267" s="96"/>
    </row>
    <row r="1268" spans="7:17">
      <c r="G1268" s="106"/>
      <c r="H1268" s="106"/>
      <c r="I1268" s="106"/>
      <c r="O1268" s="106"/>
      <c r="P1268" s="96"/>
      <c r="Q1268" s="96"/>
    </row>
    <row r="1269" spans="7:17">
      <c r="G1269" s="106"/>
      <c r="H1269" s="106"/>
      <c r="I1269" s="106"/>
      <c r="O1269" s="106"/>
      <c r="P1269" s="96"/>
      <c r="Q1269" s="96"/>
    </row>
    <row r="1270" spans="7:17">
      <c r="G1270" s="106"/>
      <c r="H1270" s="106"/>
      <c r="I1270" s="106"/>
      <c r="O1270" s="106"/>
      <c r="P1270" s="96"/>
      <c r="Q1270" s="96"/>
    </row>
    <row r="1271" spans="7:17">
      <c r="G1271" s="106"/>
      <c r="H1271" s="106"/>
      <c r="I1271" s="106"/>
      <c r="O1271" s="106"/>
      <c r="P1271" s="96"/>
      <c r="Q1271" s="96"/>
    </row>
    <row r="1272" spans="7:17">
      <c r="G1272" s="106"/>
      <c r="H1272" s="106"/>
      <c r="I1272" s="106"/>
      <c r="O1272" s="106"/>
      <c r="P1272" s="96"/>
      <c r="Q1272" s="96"/>
    </row>
    <row r="1273" spans="7:17">
      <c r="G1273" s="106"/>
      <c r="H1273" s="106"/>
      <c r="I1273" s="106"/>
      <c r="O1273" s="106"/>
      <c r="P1273" s="96"/>
      <c r="Q1273" s="96"/>
    </row>
    <row r="1274" spans="7:17">
      <c r="G1274" s="106"/>
      <c r="H1274" s="106"/>
      <c r="I1274" s="106"/>
      <c r="O1274" s="106"/>
      <c r="P1274" s="96"/>
      <c r="Q1274" s="96"/>
    </row>
    <row r="1275" spans="7:17">
      <c r="G1275" s="106"/>
      <c r="H1275" s="106"/>
      <c r="I1275" s="106"/>
      <c r="O1275" s="106"/>
      <c r="P1275" s="96"/>
      <c r="Q1275" s="96"/>
    </row>
    <row r="1276" spans="7:17">
      <c r="G1276" s="106"/>
      <c r="H1276" s="106"/>
      <c r="I1276" s="106"/>
      <c r="O1276" s="106"/>
      <c r="P1276" s="96"/>
      <c r="Q1276" s="96"/>
    </row>
    <row r="1277" spans="7:17">
      <c r="G1277" s="106"/>
      <c r="H1277" s="106"/>
      <c r="I1277" s="106"/>
      <c r="O1277" s="106"/>
      <c r="P1277" s="96"/>
      <c r="Q1277" s="96"/>
    </row>
    <row r="1278" spans="7:17">
      <c r="G1278" s="106"/>
      <c r="H1278" s="106"/>
      <c r="I1278" s="106"/>
      <c r="O1278" s="106"/>
      <c r="P1278" s="96"/>
      <c r="Q1278" s="96"/>
    </row>
    <row r="1279" spans="7:17">
      <c r="G1279" s="106"/>
      <c r="H1279" s="106"/>
      <c r="I1279" s="106"/>
      <c r="O1279" s="106"/>
      <c r="P1279" s="96"/>
      <c r="Q1279" s="96"/>
    </row>
    <row r="1280" spans="7:17">
      <c r="G1280" s="106"/>
      <c r="H1280" s="106"/>
      <c r="I1280" s="106"/>
      <c r="O1280" s="106"/>
      <c r="P1280" s="96"/>
      <c r="Q1280" s="96"/>
    </row>
    <row r="1281" spans="7:17">
      <c r="G1281" s="106"/>
      <c r="H1281" s="106"/>
      <c r="I1281" s="106"/>
      <c r="O1281" s="106"/>
      <c r="P1281" s="96"/>
      <c r="Q1281" s="96"/>
    </row>
    <row r="1282" spans="7:17">
      <c r="G1282" s="106"/>
      <c r="H1282" s="106"/>
      <c r="I1282" s="106"/>
      <c r="O1282" s="106"/>
      <c r="P1282" s="96"/>
      <c r="Q1282" s="96"/>
    </row>
    <row r="1283" spans="7:17">
      <c r="G1283" s="106"/>
      <c r="H1283" s="106"/>
      <c r="I1283" s="106"/>
      <c r="O1283" s="106"/>
      <c r="P1283" s="96"/>
      <c r="Q1283" s="96"/>
    </row>
    <row r="1284" spans="7:17">
      <c r="G1284" s="106"/>
      <c r="H1284" s="106"/>
      <c r="I1284" s="106"/>
      <c r="O1284" s="106"/>
      <c r="P1284" s="96"/>
      <c r="Q1284" s="96"/>
    </row>
    <row r="1285" spans="7:17">
      <c r="G1285" s="106"/>
      <c r="H1285" s="106"/>
      <c r="I1285" s="106"/>
      <c r="O1285" s="106"/>
      <c r="P1285" s="96"/>
      <c r="Q1285" s="96"/>
    </row>
    <row r="1286" spans="7:17">
      <c r="G1286" s="106"/>
      <c r="H1286" s="106"/>
      <c r="I1286" s="106"/>
      <c r="O1286" s="106"/>
      <c r="P1286" s="96"/>
      <c r="Q1286" s="96"/>
    </row>
    <row r="1287" spans="7:17">
      <c r="G1287" s="106"/>
      <c r="H1287" s="106"/>
      <c r="I1287" s="106"/>
      <c r="O1287" s="106"/>
      <c r="P1287" s="96"/>
      <c r="Q1287" s="96"/>
    </row>
    <row r="1288" spans="7:17">
      <c r="G1288" s="106"/>
      <c r="H1288" s="106"/>
      <c r="I1288" s="106"/>
      <c r="O1288" s="106"/>
      <c r="P1288" s="96"/>
      <c r="Q1288" s="96"/>
    </row>
    <row r="1289" spans="7:17">
      <c r="G1289" s="106"/>
      <c r="H1289" s="106"/>
      <c r="I1289" s="106"/>
      <c r="O1289" s="106"/>
      <c r="P1289" s="96"/>
      <c r="Q1289" s="96"/>
    </row>
    <row r="1290" spans="7:17">
      <c r="G1290" s="106"/>
      <c r="H1290" s="106"/>
      <c r="I1290" s="106"/>
      <c r="O1290" s="106"/>
      <c r="P1290" s="96"/>
      <c r="Q1290" s="96"/>
    </row>
    <row r="1291" spans="7:17">
      <c r="G1291" s="106"/>
      <c r="H1291" s="106"/>
      <c r="I1291" s="106"/>
      <c r="O1291" s="106"/>
      <c r="P1291" s="96"/>
      <c r="Q1291" s="96"/>
    </row>
    <row r="1292" spans="7:17">
      <c r="G1292" s="106"/>
      <c r="H1292" s="106"/>
      <c r="I1292" s="106"/>
      <c r="O1292" s="106"/>
      <c r="P1292" s="96"/>
      <c r="Q1292" s="96"/>
    </row>
    <row r="1293" spans="7:17">
      <c r="G1293" s="106"/>
      <c r="H1293" s="106"/>
      <c r="I1293" s="106"/>
      <c r="O1293" s="106"/>
      <c r="P1293" s="96"/>
      <c r="Q1293" s="96"/>
    </row>
    <row r="1294" spans="7:17">
      <c r="G1294" s="106"/>
      <c r="H1294" s="106"/>
      <c r="I1294" s="106"/>
      <c r="O1294" s="106"/>
      <c r="P1294" s="96"/>
      <c r="Q1294" s="96"/>
    </row>
    <row r="1295" spans="7:17">
      <c r="G1295" s="106"/>
      <c r="H1295" s="106"/>
      <c r="I1295" s="106"/>
      <c r="O1295" s="106"/>
      <c r="P1295" s="96"/>
      <c r="Q1295" s="96"/>
    </row>
    <row r="1296" spans="7:17">
      <c r="G1296" s="106"/>
      <c r="H1296" s="106"/>
      <c r="I1296" s="106"/>
      <c r="O1296" s="106"/>
      <c r="P1296" s="96"/>
      <c r="Q1296" s="96"/>
    </row>
    <row r="1297" spans="7:17">
      <c r="G1297" s="106"/>
      <c r="H1297" s="106"/>
      <c r="I1297" s="106"/>
      <c r="O1297" s="106"/>
      <c r="P1297" s="96"/>
      <c r="Q1297" s="96"/>
    </row>
    <row r="1298" spans="7:17">
      <c r="G1298" s="106"/>
      <c r="H1298" s="106"/>
      <c r="I1298" s="106"/>
      <c r="O1298" s="106"/>
      <c r="P1298" s="96"/>
      <c r="Q1298" s="96"/>
    </row>
    <row r="1299" spans="7:17">
      <c r="G1299" s="106"/>
      <c r="H1299" s="106"/>
      <c r="I1299" s="106"/>
      <c r="O1299" s="106"/>
      <c r="P1299" s="96"/>
      <c r="Q1299" s="96"/>
    </row>
    <row r="1300" spans="7:17">
      <c r="G1300" s="106"/>
      <c r="H1300" s="106"/>
      <c r="I1300" s="106"/>
      <c r="O1300" s="106"/>
      <c r="P1300" s="96"/>
      <c r="Q1300" s="96"/>
    </row>
    <row r="1301" spans="7:17">
      <c r="G1301" s="106"/>
      <c r="H1301" s="106"/>
      <c r="I1301" s="106"/>
      <c r="O1301" s="106"/>
      <c r="P1301" s="96"/>
      <c r="Q1301" s="96"/>
    </row>
    <row r="1302" spans="7:17">
      <c r="G1302" s="106"/>
      <c r="H1302" s="106"/>
      <c r="I1302" s="106"/>
      <c r="O1302" s="106"/>
      <c r="P1302" s="96"/>
      <c r="Q1302" s="96"/>
    </row>
    <row r="1303" spans="7:17">
      <c r="G1303" s="106"/>
      <c r="H1303" s="106"/>
      <c r="I1303" s="106"/>
      <c r="O1303" s="106"/>
      <c r="P1303" s="96"/>
      <c r="Q1303" s="96"/>
    </row>
    <row r="1304" spans="7:17">
      <c r="G1304" s="106"/>
      <c r="H1304" s="106"/>
      <c r="I1304" s="106"/>
      <c r="O1304" s="106"/>
      <c r="P1304" s="96"/>
      <c r="Q1304" s="96"/>
    </row>
    <row r="1305" spans="7:17">
      <c r="G1305" s="106"/>
      <c r="H1305" s="106"/>
      <c r="I1305" s="106"/>
      <c r="O1305" s="106"/>
      <c r="P1305" s="96"/>
      <c r="Q1305" s="96"/>
    </row>
    <row r="1306" spans="7:17">
      <c r="G1306" s="106"/>
      <c r="H1306" s="106"/>
      <c r="I1306" s="106"/>
      <c r="O1306" s="106"/>
      <c r="P1306" s="96"/>
      <c r="Q1306" s="96"/>
    </row>
    <row r="1307" spans="7:17">
      <c r="G1307" s="106"/>
      <c r="H1307" s="106"/>
      <c r="I1307" s="106"/>
      <c r="O1307" s="106"/>
      <c r="P1307" s="96"/>
      <c r="Q1307" s="96"/>
    </row>
    <row r="1308" spans="7:17">
      <c r="G1308" s="106"/>
      <c r="H1308" s="106"/>
      <c r="I1308" s="106"/>
      <c r="O1308" s="106"/>
      <c r="P1308" s="96"/>
      <c r="Q1308" s="96"/>
    </row>
    <row r="1309" spans="7:17">
      <c r="G1309" s="106"/>
      <c r="H1309" s="106"/>
      <c r="I1309" s="106"/>
      <c r="O1309" s="106"/>
      <c r="P1309" s="96"/>
      <c r="Q1309" s="96"/>
    </row>
    <row r="1310" spans="7:17">
      <c r="G1310" s="106"/>
      <c r="H1310" s="106"/>
      <c r="I1310" s="106"/>
      <c r="O1310" s="106"/>
      <c r="P1310" s="96"/>
      <c r="Q1310" s="96"/>
    </row>
    <row r="1311" spans="7:17">
      <c r="G1311" s="106"/>
      <c r="H1311" s="106"/>
      <c r="I1311" s="106"/>
      <c r="O1311" s="106"/>
      <c r="P1311" s="96"/>
      <c r="Q1311" s="96"/>
    </row>
    <row r="1312" spans="7:17">
      <c r="G1312" s="106"/>
      <c r="H1312" s="106"/>
      <c r="I1312" s="106"/>
      <c r="O1312" s="106"/>
      <c r="P1312" s="96"/>
      <c r="Q1312" s="96"/>
    </row>
    <row r="1313" spans="7:17">
      <c r="G1313" s="106"/>
      <c r="H1313" s="106"/>
      <c r="I1313" s="106"/>
      <c r="O1313" s="106"/>
      <c r="P1313" s="96"/>
      <c r="Q1313" s="96"/>
    </row>
    <row r="1314" spans="7:17">
      <c r="G1314" s="106"/>
      <c r="H1314" s="106"/>
      <c r="I1314" s="106"/>
      <c r="O1314" s="106"/>
      <c r="P1314" s="96"/>
      <c r="Q1314" s="96"/>
    </row>
    <row r="1315" spans="7:17">
      <c r="G1315" s="106"/>
      <c r="H1315" s="106"/>
      <c r="I1315" s="106"/>
      <c r="O1315" s="106"/>
      <c r="P1315" s="96"/>
      <c r="Q1315" s="96"/>
    </row>
    <row r="1316" spans="7:17">
      <c r="G1316" s="106"/>
      <c r="H1316" s="106"/>
      <c r="I1316" s="106"/>
      <c r="O1316" s="106"/>
      <c r="P1316" s="96"/>
      <c r="Q1316" s="96"/>
    </row>
    <row r="1317" spans="7:17">
      <c r="G1317" s="106"/>
      <c r="H1317" s="106"/>
      <c r="I1317" s="106"/>
      <c r="O1317" s="106"/>
      <c r="P1317" s="96"/>
      <c r="Q1317" s="96"/>
    </row>
    <row r="1318" spans="7:17">
      <c r="G1318" s="106"/>
      <c r="H1318" s="106"/>
      <c r="I1318" s="106"/>
      <c r="O1318" s="106"/>
      <c r="P1318" s="96"/>
      <c r="Q1318" s="96"/>
    </row>
    <row r="1319" spans="7:17">
      <c r="G1319" s="106"/>
      <c r="H1319" s="106"/>
      <c r="I1319" s="106"/>
      <c r="O1319" s="106"/>
      <c r="P1319" s="96"/>
      <c r="Q1319" s="96"/>
    </row>
    <row r="1320" spans="7:17">
      <c r="G1320" s="106"/>
      <c r="H1320" s="106"/>
      <c r="I1320" s="106"/>
      <c r="O1320" s="106"/>
      <c r="P1320" s="96"/>
      <c r="Q1320" s="96"/>
    </row>
    <row r="1321" spans="7:17">
      <c r="G1321" s="106"/>
      <c r="H1321" s="106"/>
      <c r="I1321" s="106"/>
      <c r="O1321" s="106"/>
      <c r="P1321" s="96"/>
      <c r="Q1321" s="96"/>
    </row>
    <row r="1322" spans="7:17">
      <c r="G1322" s="106"/>
      <c r="H1322" s="106"/>
      <c r="I1322" s="106"/>
      <c r="O1322" s="106"/>
      <c r="P1322" s="96"/>
      <c r="Q1322" s="96"/>
    </row>
    <row r="1323" spans="7:17">
      <c r="G1323" s="106"/>
      <c r="H1323" s="106"/>
      <c r="I1323" s="106"/>
      <c r="O1323" s="106"/>
      <c r="P1323" s="96"/>
      <c r="Q1323" s="96"/>
    </row>
    <row r="1324" spans="7:17">
      <c r="G1324" s="106"/>
      <c r="H1324" s="106"/>
      <c r="I1324" s="106"/>
      <c r="O1324" s="106"/>
      <c r="P1324" s="96"/>
      <c r="Q1324" s="96"/>
    </row>
    <row r="1325" spans="7:17">
      <c r="G1325" s="106"/>
      <c r="H1325" s="106"/>
      <c r="I1325" s="106"/>
      <c r="O1325" s="106"/>
      <c r="P1325" s="96"/>
      <c r="Q1325" s="96"/>
    </row>
    <row r="1326" spans="7:17">
      <c r="G1326" s="106"/>
      <c r="H1326" s="106"/>
      <c r="I1326" s="106"/>
      <c r="O1326" s="106"/>
      <c r="P1326" s="96"/>
      <c r="Q1326" s="96"/>
    </row>
    <row r="1327" spans="7:17">
      <c r="G1327" s="106"/>
      <c r="H1327" s="106"/>
      <c r="I1327" s="106"/>
      <c r="O1327" s="106"/>
      <c r="P1327" s="96"/>
      <c r="Q1327" s="96"/>
    </row>
    <row r="1328" spans="7:17">
      <c r="G1328" s="106"/>
      <c r="H1328" s="106"/>
      <c r="I1328" s="106"/>
      <c r="O1328" s="106"/>
      <c r="P1328" s="96"/>
      <c r="Q1328" s="96"/>
    </row>
    <row r="1329" spans="7:17">
      <c r="G1329" s="106"/>
      <c r="H1329" s="106"/>
      <c r="I1329" s="106"/>
      <c r="O1329" s="106"/>
      <c r="P1329" s="96"/>
      <c r="Q1329" s="96"/>
    </row>
    <row r="1330" spans="7:17">
      <c r="G1330" s="106"/>
      <c r="H1330" s="106"/>
      <c r="I1330" s="106"/>
      <c r="O1330" s="106"/>
      <c r="P1330" s="96"/>
      <c r="Q1330" s="96"/>
    </row>
    <row r="1331" spans="7:17">
      <c r="G1331" s="106"/>
      <c r="H1331" s="106"/>
      <c r="I1331" s="106"/>
      <c r="O1331" s="106"/>
      <c r="P1331" s="96"/>
      <c r="Q1331" s="96"/>
    </row>
    <row r="1332" spans="7:17">
      <c r="G1332" s="106"/>
      <c r="H1332" s="106"/>
      <c r="I1332" s="106"/>
      <c r="O1332" s="106"/>
      <c r="P1332" s="96"/>
      <c r="Q1332" s="96"/>
    </row>
    <row r="1333" spans="7:17">
      <c r="G1333" s="106"/>
      <c r="H1333" s="106"/>
      <c r="I1333" s="106"/>
      <c r="O1333" s="106"/>
      <c r="P1333" s="96"/>
      <c r="Q1333" s="96"/>
    </row>
    <row r="1334" spans="7:17">
      <c r="G1334" s="106"/>
      <c r="H1334" s="106"/>
      <c r="I1334" s="106"/>
      <c r="O1334" s="106"/>
      <c r="P1334" s="96"/>
      <c r="Q1334" s="96"/>
    </row>
    <row r="1335" spans="7:17">
      <c r="G1335" s="106"/>
      <c r="H1335" s="106"/>
      <c r="I1335" s="106"/>
      <c r="O1335" s="106"/>
      <c r="P1335" s="96"/>
      <c r="Q1335" s="96"/>
    </row>
    <row r="1336" spans="7:17">
      <c r="G1336" s="106"/>
      <c r="H1336" s="106"/>
      <c r="I1336" s="106"/>
      <c r="O1336" s="106"/>
      <c r="P1336" s="96"/>
      <c r="Q1336" s="96"/>
    </row>
    <row r="1337" spans="7:17">
      <c r="G1337" s="106"/>
      <c r="H1337" s="106"/>
      <c r="I1337" s="106"/>
      <c r="O1337" s="106"/>
      <c r="P1337" s="96"/>
      <c r="Q1337" s="96"/>
    </row>
    <row r="1338" spans="7:17">
      <c r="G1338" s="106"/>
      <c r="H1338" s="106"/>
      <c r="I1338" s="106"/>
      <c r="O1338" s="106"/>
      <c r="P1338" s="96"/>
      <c r="Q1338" s="96"/>
    </row>
    <row r="1339" spans="7:17">
      <c r="G1339" s="106"/>
      <c r="H1339" s="106"/>
      <c r="I1339" s="106"/>
      <c r="O1339" s="106"/>
      <c r="P1339" s="96"/>
      <c r="Q1339" s="96"/>
    </row>
    <row r="1340" spans="7:17">
      <c r="G1340" s="106"/>
      <c r="H1340" s="106"/>
      <c r="I1340" s="106"/>
      <c r="O1340" s="106"/>
      <c r="P1340" s="96"/>
      <c r="Q1340" s="96"/>
    </row>
    <row r="1341" spans="7:17">
      <c r="G1341" s="106"/>
      <c r="H1341" s="106"/>
      <c r="I1341" s="106"/>
      <c r="O1341" s="106"/>
      <c r="P1341" s="96"/>
      <c r="Q1341" s="96"/>
    </row>
    <row r="1342" spans="7:17">
      <c r="G1342" s="106"/>
      <c r="H1342" s="106"/>
      <c r="I1342" s="106"/>
      <c r="O1342" s="106"/>
      <c r="P1342" s="96"/>
      <c r="Q1342" s="96"/>
    </row>
    <row r="1343" spans="7:17">
      <c r="G1343" s="106"/>
      <c r="H1343" s="106"/>
      <c r="I1343" s="106"/>
      <c r="O1343" s="106"/>
      <c r="P1343" s="96"/>
      <c r="Q1343" s="96"/>
    </row>
    <row r="1344" spans="7:17">
      <c r="G1344" s="106"/>
      <c r="H1344" s="106"/>
      <c r="I1344" s="106"/>
      <c r="O1344" s="106"/>
      <c r="P1344" s="96"/>
      <c r="Q1344" s="96"/>
    </row>
    <row r="1345" spans="7:17">
      <c r="G1345" s="106"/>
      <c r="H1345" s="106"/>
      <c r="I1345" s="106"/>
      <c r="O1345" s="106"/>
      <c r="P1345" s="96"/>
      <c r="Q1345" s="96"/>
    </row>
    <row r="1346" spans="7:17">
      <c r="G1346" s="106"/>
      <c r="H1346" s="106"/>
      <c r="I1346" s="106"/>
      <c r="O1346" s="106"/>
      <c r="P1346" s="96"/>
      <c r="Q1346" s="96"/>
    </row>
    <row r="1347" spans="7:17">
      <c r="G1347" s="106"/>
      <c r="H1347" s="106"/>
      <c r="I1347" s="106"/>
      <c r="O1347" s="106"/>
      <c r="P1347" s="96"/>
      <c r="Q1347" s="96"/>
    </row>
    <row r="1348" spans="7:17">
      <c r="G1348" s="106"/>
      <c r="H1348" s="106"/>
      <c r="I1348" s="106"/>
      <c r="O1348" s="106"/>
      <c r="P1348" s="96"/>
      <c r="Q1348" s="96"/>
    </row>
    <row r="1349" spans="7:17">
      <c r="G1349" s="106"/>
      <c r="H1349" s="106"/>
      <c r="I1349" s="106"/>
      <c r="O1349" s="106"/>
      <c r="P1349" s="96"/>
      <c r="Q1349" s="96"/>
    </row>
    <row r="1350" spans="7:17">
      <c r="G1350" s="106"/>
      <c r="H1350" s="106"/>
      <c r="I1350" s="106"/>
      <c r="O1350" s="106"/>
      <c r="P1350" s="96"/>
      <c r="Q1350" s="96"/>
    </row>
    <row r="1351" spans="7:17">
      <c r="G1351" s="106"/>
      <c r="H1351" s="106"/>
      <c r="I1351" s="106"/>
      <c r="O1351" s="106"/>
      <c r="P1351" s="96"/>
      <c r="Q1351" s="96"/>
    </row>
    <row r="1352" spans="7:17">
      <c r="G1352" s="106"/>
      <c r="H1352" s="106"/>
      <c r="I1352" s="106"/>
      <c r="O1352" s="106"/>
      <c r="P1352" s="96"/>
      <c r="Q1352" s="96"/>
    </row>
    <row r="1353" spans="7:17">
      <c r="G1353" s="106"/>
      <c r="H1353" s="106"/>
      <c r="I1353" s="106"/>
      <c r="O1353" s="106"/>
      <c r="P1353" s="96"/>
      <c r="Q1353" s="96"/>
    </row>
    <row r="1354" spans="7:17">
      <c r="G1354" s="106"/>
      <c r="H1354" s="106"/>
      <c r="I1354" s="106"/>
      <c r="O1354" s="106"/>
      <c r="P1354" s="96"/>
      <c r="Q1354" s="96"/>
    </row>
    <row r="1355" spans="7:17">
      <c r="G1355" s="106"/>
      <c r="H1355" s="106"/>
      <c r="I1355" s="106"/>
      <c r="O1355" s="106"/>
      <c r="P1355" s="96"/>
      <c r="Q1355" s="96"/>
    </row>
    <row r="1356" spans="7:17">
      <c r="G1356" s="106"/>
      <c r="H1356" s="106"/>
      <c r="I1356" s="106"/>
      <c r="O1356" s="106"/>
      <c r="P1356" s="96"/>
      <c r="Q1356" s="96"/>
    </row>
    <row r="1357" spans="7:17">
      <c r="G1357" s="106"/>
      <c r="H1357" s="106"/>
      <c r="I1357" s="106"/>
      <c r="O1357" s="106"/>
      <c r="P1357" s="96"/>
      <c r="Q1357" s="96"/>
    </row>
    <row r="1358" spans="7:17">
      <c r="G1358" s="106"/>
      <c r="H1358" s="106"/>
      <c r="I1358" s="106"/>
      <c r="O1358" s="106"/>
      <c r="P1358" s="96"/>
      <c r="Q1358" s="96"/>
    </row>
    <row r="1359" spans="7:17">
      <c r="G1359" s="106"/>
      <c r="H1359" s="106"/>
      <c r="I1359" s="106"/>
      <c r="O1359" s="106"/>
      <c r="P1359" s="96"/>
      <c r="Q1359" s="96"/>
    </row>
    <row r="1360" spans="7:17">
      <c r="G1360" s="106"/>
      <c r="H1360" s="106"/>
      <c r="I1360" s="106"/>
      <c r="O1360" s="106"/>
      <c r="P1360" s="96"/>
      <c r="Q1360" s="96"/>
    </row>
    <row r="1361" spans="7:17">
      <c r="G1361" s="106"/>
      <c r="H1361" s="106"/>
      <c r="I1361" s="106"/>
      <c r="O1361" s="106"/>
      <c r="P1361" s="96"/>
      <c r="Q1361" s="96"/>
    </row>
    <row r="1362" spans="7:17">
      <c r="G1362" s="106"/>
      <c r="H1362" s="106"/>
      <c r="I1362" s="106"/>
      <c r="O1362" s="106"/>
      <c r="P1362" s="96"/>
      <c r="Q1362" s="96"/>
    </row>
    <row r="1363" spans="7:17">
      <c r="G1363" s="106"/>
      <c r="H1363" s="106"/>
      <c r="I1363" s="106"/>
      <c r="O1363" s="106"/>
      <c r="P1363" s="96"/>
      <c r="Q1363" s="96"/>
    </row>
    <row r="1364" spans="7:17">
      <c r="G1364" s="106"/>
      <c r="H1364" s="106"/>
      <c r="I1364" s="106"/>
      <c r="O1364" s="106"/>
      <c r="P1364" s="96"/>
      <c r="Q1364" s="96"/>
    </row>
    <row r="1365" spans="7:17">
      <c r="G1365" s="106"/>
      <c r="H1365" s="106"/>
      <c r="I1365" s="106"/>
      <c r="O1365" s="106"/>
      <c r="P1365" s="96"/>
      <c r="Q1365" s="96"/>
    </row>
    <row r="1366" spans="7:17">
      <c r="G1366" s="106"/>
      <c r="H1366" s="106"/>
      <c r="I1366" s="106"/>
      <c r="O1366" s="106"/>
      <c r="P1366" s="96"/>
      <c r="Q1366" s="96"/>
    </row>
    <row r="1367" spans="7:17">
      <c r="G1367" s="106"/>
      <c r="H1367" s="106"/>
      <c r="I1367" s="106"/>
      <c r="O1367" s="106"/>
      <c r="P1367" s="96"/>
      <c r="Q1367" s="96"/>
    </row>
    <row r="1368" spans="7:17">
      <c r="G1368" s="106"/>
      <c r="H1368" s="106"/>
      <c r="I1368" s="106"/>
      <c r="O1368" s="106"/>
      <c r="P1368" s="96"/>
      <c r="Q1368" s="96"/>
    </row>
    <row r="1369" spans="7:17">
      <c r="G1369" s="106"/>
      <c r="H1369" s="106"/>
      <c r="I1369" s="106"/>
      <c r="O1369" s="106"/>
      <c r="P1369" s="96"/>
      <c r="Q1369" s="96"/>
    </row>
    <row r="1370" spans="7:17">
      <c r="G1370" s="106"/>
      <c r="H1370" s="106"/>
      <c r="I1370" s="106"/>
      <c r="O1370" s="106"/>
      <c r="P1370" s="96"/>
      <c r="Q1370" s="96"/>
    </row>
    <row r="1371" spans="7:17">
      <c r="G1371" s="106"/>
      <c r="H1371" s="106"/>
      <c r="I1371" s="106"/>
      <c r="O1371" s="106"/>
      <c r="P1371" s="96"/>
      <c r="Q1371" s="96"/>
    </row>
    <row r="1372" spans="7:17">
      <c r="G1372" s="106"/>
      <c r="H1372" s="106"/>
      <c r="I1372" s="106"/>
      <c r="O1372" s="106"/>
      <c r="P1372" s="96"/>
      <c r="Q1372" s="96"/>
    </row>
    <row r="1373" spans="7:17">
      <c r="G1373" s="106"/>
      <c r="H1373" s="106"/>
      <c r="I1373" s="106"/>
      <c r="O1373" s="106"/>
      <c r="P1373" s="96"/>
      <c r="Q1373" s="96"/>
    </row>
    <row r="1374" spans="7:17">
      <c r="G1374" s="106"/>
      <c r="H1374" s="106"/>
      <c r="I1374" s="106"/>
      <c r="O1374" s="106"/>
      <c r="P1374" s="96"/>
      <c r="Q1374" s="96"/>
    </row>
    <row r="1375" spans="7:17">
      <c r="G1375" s="106"/>
      <c r="H1375" s="106"/>
      <c r="I1375" s="106"/>
      <c r="O1375" s="106"/>
      <c r="P1375" s="96"/>
      <c r="Q1375" s="96"/>
    </row>
    <row r="1376" spans="7:17">
      <c r="G1376" s="106"/>
      <c r="H1376" s="106"/>
      <c r="I1376" s="106"/>
      <c r="O1376" s="106"/>
      <c r="P1376" s="96"/>
      <c r="Q1376" s="96"/>
    </row>
    <row r="1377" spans="7:17">
      <c r="G1377" s="106"/>
      <c r="H1377" s="106"/>
      <c r="I1377" s="106"/>
      <c r="O1377" s="106"/>
      <c r="P1377" s="96"/>
      <c r="Q1377" s="96"/>
    </row>
    <row r="1378" spans="7:17">
      <c r="G1378" s="106"/>
      <c r="H1378" s="106"/>
      <c r="I1378" s="106"/>
      <c r="O1378" s="106"/>
      <c r="P1378" s="96"/>
      <c r="Q1378" s="96"/>
    </row>
    <row r="1379" spans="7:17">
      <c r="G1379" s="106"/>
      <c r="H1379" s="106"/>
      <c r="I1379" s="106"/>
      <c r="O1379" s="106"/>
      <c r="P1379" s="96"/>
      <c r="Q1379" s="96"/>
    </row>
    <row r="1380" spans="7:17">
      <c r="G1380" s="106"/>
      <c r="H1380" s="106"/>
      <c r="I1380" s="106"/>
      <c r="O1380" s="106"/>
      <c r="P1380" s="96"/>
      <c r="Q1380" s="96"/>
    </row>
    <row r="1381" spans="7:17">
      <c r="G1381" s="106"/>
      <c r="H1381" s="106"/>
      <c r="I1381" s="106"/>
      <c r="O1381" s="106"/>
      <c r="P1381" s="96"/>
      <c r="Q1381" s="96"/>
    </row>
    <row r="1382" spans="7:17">
      <c r="G1382" s="106"/>
      <c r="H1382" s="106"/>
      <c r="I1382" s="106"/>
      <c r="O1382" s="106"/>
      <c r="P1382" s="96"/>
      <c r="Q1382" s="96"/>
    </row>
    <row r="1383" spans="7:17">
      <c r="G1383" s="106"/>
      <c r="H1383" s="106"/>
      <c r="I1383" s="106"/>
      <c r="O1383" s="106"/>
      <c r="P1383" s="96"/>
      <c r="Q1383" s="96"/>
    </row>
    <row r="1384" spans="7:17">
      <c r="G1384" s="106"/>
      <c r="H1384" s="106"/>
      <c r="I1384" s="106"/>
      <c r="O1384" s="106"/>
      <c r="P1384" s="96"/>
      <c r="Q1384" s="96"/>
    </row>
    <row r="1385" spans="7:17">
      <c r="G1385" s="106"/>
      <c r="H1385" s="106"/>
      <c r="I1385" s="106"/>
      <c r="O1385" s="106"/>
      <c r="P1385" s="96"/>
      <c r="Q1385" s="96"/>
    </row>
    <row r="1386" spans="7:17">
      <c r="G1386" s="106"/>
      <c r="H1386" s="106"/>
      <c r="I1386" s="106"/>
      <c r="O1386" s="106"/>
      <c r="P1386" s="96"/>
      <c r="Q1386" s="96"/>
    </row>
    <row r="1387" spans="7:17">
      <c r="G1387" s="106"/>
      <c r="H1387" s="106"/>
      <c r="I1387" s="106"/>
      <c r="O1387" s="106"/>
      <c r="P1387" s="96"/>
      <c r="Q1387" s="96"/>
    </row>
    <row r="1388" spans="7:17">
      <c r="G1388" s="106"/>
      <c r="H1388" s="106"/>
      <c r="I1388" s="106"/>
      <c r="O1388" s="106"/>
      <c r="P1388" s="96"/>
      <c r="Q1388" s="96"/>
    </row>
    <row r="1389" spans="7:17">
      <c r="G1389" s="106"/>
      <c r="H1389" s="106"/>
      <c r="I1389" s="106"/>
      <c r="O1389" s="106"/>
      <c r="P1389" s="96"/>
      <c r="Q1389" s="96"/>
    </row>
    <row r="1390" spans="7:17">
      <c r="G1390" s="106"/>
      <c r="H1390" s="106"/>
      <c r="I1390" s="106"/>
      <c r="O1390" s="106"/>
      <c r="P1390" s="96"/>
      <c r="Q1390" s="96"/>
    </row>
    <row r="1391" spans="7:17">
      <c r="G1391" s="106"/>
      <c r="H1391" s="106"/>
      <c r="I1391" s="106"/>
      <c r="O1391" s="106"/>
      <c r="P1391" s="96"/>
      <c r="Q1391" s="96"/>
    </row>
    <row r="1392" spans="7:17">
      <c r="G1392" s="106"/>
      <c r="H1392" s="106"/>
      <c r="I1392" s="106"/>
      <c r="O1392" s="106"/>
      <c r="P1392" s="96"/>
      <c r="Q1392" s="96"/>
    </row>
    <row r="1393" spans="7:17">
      <c r="G1393" s="106"/>
      <c r="H1393" s="106"/>
      <c r="I1393" s="106"/>
      <c r="O1393" s="106"/>
      <c r="P1393" s="96"/>
      <c r="Q1393" s="96"/>
    </row>
    <row r="1394" spans="7:17">
      <c r="G1394" s="106"/>
      <c r="H1394" s="106"/>
      <c r="I1394" s="106"/>
      <c r="O1394" s="106"/>
      <c r="P1394" s="96"/>
      <c r="Q1394" s="96"/>
    </row>
    <row r="1395" spans="7:17">
      <c r="G1395" s="106"/>
      <c r="H1395" s="106"/>
      <c r="I1395" s="106"/>
      <c r="O1395" s="106"/>
      <c r="P1395" s="96"/>
      <c r="Q1395" s="96"/>
    </row>
    <row r="1396" spans="7:17">
      <c r="G1396" s="106"/>
      <c r="H1396" s="106"/>
      <c r="I1396" s="106"/>
      <c r="O1396" s="106"/>
      <c r="P1396" s="96"/>
      <c r="Q1396" s="96"/>
    </row>
    <row r="1397" spans="7:17">
      <c r="G1397" s="106"/>
      <c r="H1397" s="106"/>
      <c r="I1397" s="106"/>
      <c r="O1397" s="106"/>
      <c r="P1397" s="96"/>
      <c r="Q1397" s="96"/>
    </row>
    <row r="1398" spans="7:17">
      <c r="G1398" s="106"/>
      <c r="H1398" s="106"/>
      <c r="I1398" s="106"/>
      <c r="O1398" s="106"/>
      <c r="P1398" s="96"/>
      <c r="Q1398" s="96"/>
    </row>
    <row r="1399" spans="7:17">
      <c r="G1399" s="106"/>
      <c r="H1399" s="106"/>
      <c r="I1399" s="106"/>
      <c r="O1399" s="106"/>
      <c r="P1399" s="96"/>
      <c r="Q1399" s="96"/>
    </row>
    <row r="1400" spans="7:17">
      <c r="G1400" s="106"/>
      <c r="H1400" s="106"/>
      <c r="I1400" s="106"/>
      <c r="O1400" s="106"/>
      <c r="P1400" s="96"/>
      <c r="Q1400" s="96"/>
    </row>
    <row r="1401" spans="7:17">
      <c r="G1401" s="106"/>
      <c r="H1401" s="106"/>
      <c r="I1401" s="106"/>
      <c r="O1401" s="106"/>
      <c r="P1401" s="96"/>
      <c r="Q1401" s="96"/>
    </row>
    <row r="1402" spans="7:17">
      <c r="G1402" s="106"/>
      <c r="H1402" s="106"/>
      <c r="I1402" s="106"/>
      <c r="O1402" s="106"/>
      <c r="P1402" s="96"/>
      <c r="Q1402" s="96"/>
    </row>
    <row r="1403" spans="7:17">
      <c r="G1403" s="106"/>
      <c r="H1403" s="106"/>
      <c r="I1403" s="106"/>
      <c r="O1403" s="106"/>
      <c r="P1403" s="96"/>
      <c r="Q1403" s="96"/>
    </row>
    <row r="1404" spans="7:17">
      <c r="G1404" s="106"/>
      <c r="H1404" s="106"/>
      <c r="I1404" s="106"/>
      <c r="O1404" s="106"/>
      <c r="P1404" s="96"/>
      <c r="Q1404" s="96"/>
    </row>
    <row r="1405" spans="7:17">
      <c r="G1405" s="106"/>
      <c r="H1405" s="106"/>
      <c r="I1405" s="106"/>
      <c r="O1405" s="106"/>
      <c r="P1405" s="96"/>
      <c r="Q1405" s="96"/>
    </row>
    <row r="1406" spans="7:17">
      <c r="G1406" s="106"/>
      <c r="H1406" s="106"/>
      <c r="I1406" s="106"/>
      <c r="O1406" s="106"/>
      <c r="P1406" s="96"/>
      <c r="Q1406" s="96"/>
    </row>
    <row r="1407" spans="7:17">
      <c r="G1407" s="106"/>
      <c r="H1407" s="106"/>
      <c r="I1407" s="106"/>
      <c r="O1407" s="106"/>
      <c r="P1407" s="96"/>
      <c r="Q1407" s="96"/>
    </row>
    <row r="1408" spans="7:17">
      <c r="G1408" s="106"/>
      <c r="H1408" s="106"/>
      <c r="I1408" s="106"/>
      <c r="O1408" s="106"/>
      <c r="P1408" s="96"/>
      <c r="Q1408" s="96"/>
    </row>
    <row r="1409" spans="7:17">
      <c r="G1409" s="106"/>
      <c r="H1409" s="106"/>
      <c r="I1409" s="106"/>
      <c r="O1409" s="106"/>
      <c r="P1409" s="96"/>
      <c r="Q1409" s="96"/>
    </row>
    <row r="1410" spans="7:17">
      <c r="G1410" s="106"/>
      <c r="H1410" s="106"/>
      <c r="I1410" s="106"/>
      <c r="O1410" s="106"/>
      <c r="P1410" s="96"/>
      <c r="Q1410" s="96"/>
    </row>
    <row r="1411" spans="7:17">
      <c r="G1411" s="106"/>
      <c r="H1411" s="106"/>
      <c r="I1411" s="106"/>
      <c r="O1411" s="106"/>
      <c r="P1411" s="96"/>
      <c r="Q1411" s="96"/>
    </row>
    <row r="1412" spans="7:17">
      <c r="G1412" s="106"/>
      <c r="H1412" s="106"/>
      <c r="I1412" s="106"/>
      <c r="O1412" s="106"/>
      <c r="P1412" s="96"/>
      <c r="Q1412" s="96"/>
    </row>
    <row r="1413" spans="7:17">
      <c r="G1413" s="106"/>
      <c r="H1413" s="106"/>
      <c r="I1413" s="106"/>
      <c r="O1413" s="106"/>
      <c r="P1413" s="96"/>
      <c r="Q1413" s="96"/>
    </row>
    <row r="1414" spans="7:17">
      <c r="G1414" s="106"/>
      <c r="H1414" s="106"/>
      <c r="I1414" s="106"/>
      <c r="O1414" s="106"/>
      <c r="P1414" s="96"/>
      <c r="Q1414" s="96"/>
    </row>
    <row r="1415" spans="7:17">
      <c r="G1415" s="106"/>
      <c r="H1415" s="106"/>
      <c r="I1415" s="106"/>
      <c r="O1415" s="106"/>
      <c r="P1415" s="96"/>
      <c r="Q1415" s="96"/>
    </row>
    <row r="1416" spans="7:17">
      <c r="G1416" s="106"/>
      <c r="H1416" s="106"/>
      <c r="I1416" s="106"/>
      <c r="O1416" s="106"/>
      <c r="P1416" s="96"/>
      <c r="Q1416" s="96"/>
    </row>
    <row r="1417" spans="7:17">
      <c r="G1417" s="106"/>
      <c r="H1417" s="106"/>
      <c r="I1417" s="106"/>
      <c r="O1417" s="106"/>
      <c r="P1417" s="96"/>
      <c r="Q1417" s="96"/>
    </row>
    <row r="1418" spans="7:17">
      <c r="G1418" s="106"/>
      <c r="H1418" s="106"/>
      <c r="I1418" s="106"/>
      <c r="O1418" s="106"/>
      <c r="P1418" s="96"/>
      <c r="Q1418" s="96"/>
    </row>
    <row r="1419" spans="7:17">
      <c r="G1419" s="106"/>
      <c r="H1419" s="106"/>
      <c r="I1419" s="106"/>
      <c r="O1419" s="106"/>
      <c r="P1419" s="96"/>
      <c r="Q1419" s="96"/>
    </row>
    <row r="1420" spans="7:17">
      <c r="G1420" s="106"/>
      <c r="H1420" s="106"/>
      <c r="I1420" s="106"/>
      <c r="O1420" s="106"/>
      <c r="P1420" s="96"/>
      <c r="Q1420" s="96"/>
    </row>
    <row r="1421" spans="7:17">
      <c r="G1421" s="106"/>
      <c r="H1421" s="106"/>
      <c r="I1421" s="106"/>
      <c r="O1421" s="106"/>
      <c r="P1421" s="96"/>
      <c r="Q1421" s="96"/>
    </row>
    <row r="1422" spans="7:17">
      <c r="G1422" s="106"/>
      <c r="H1422" s="106"/>
      <c r="I1422" s="106"/>
      <c r="O1422" s="106"/>
      <c r="P1422" s="96"/>
      <c r="Q1422" s="96"/>
    </row>
    <row r="1423" spans="7:17">
      <c r="G1423" s="106"/>
      <c r="H1423" s="106"/>
      <c r="I1423" s="106"/>
      <c r="O1423" s="106"/>
      <c r="P1423" s="96"/>
      <c r="Q1423" s="96"/>
    </row>
    <row r="1424" spans="7:17">
      <c r="G1424" s="106"/>
      <c r="H1424" s="106"/>
      <c r="I1424" s="106"/>
      <c r="O1424" s="106"/>
      <c r="P1424" s="96"/>
      <c r="Q1424" s="96"/>
    </row>
    <row r="1425" spans="7:17">
      <c r="G1425" s="106"/>
      <c r="H1425" s="106"/>
      <c r="I1425" s="106"/>
      <c r="O1425" s="106"/>
      <c r="P1425" s="96"/>
      <c r="Q1425" s="96"/>
    </row>
    <row r="1426" spans="7:17">
      <c r="G1426" s="106"/>
      <c r="H1426" s="106"/>
      <c r="I1426" s="106"/>
      <c r="O1426" s="106"/>
      <c r="P1426" s="96"/>
      <c r="Q1426" s="96"/>
    </row>
    <row r="1427" spans="7:17">
      <c r="G1427" s="106"/>
      <c r="H1427" s="106"/>
      <c r="I1427" s="106"/>
      <c r="O1427" s="106"/>
      <c r="P1427" s="96"/>
      <c r="Q1427" s="96"/>
    </row>
    <row r="1428" spans="7:17">
      <c r="G1428" s="106"/>
      <c r="H1428" s="106"/>
      <c r="I1428" s="106"/>
      <c r="O1428" s="106"/>
      <c r="P1428" s="96"/>
      <c r="Q1428" s="96"/>
    </row>
    <row r="1429" spans="7:17">
      <c r="G1429" s="106"/>
      <c r="H1429" s="106"/>
      <c r="I1429" s="106"/>
      <c r="O1429" s="106"/>
      <c r="P1429" s="96"/>
      <c r="Q1429" s="96"/>
    </row>
    <row r="1430" spans="7:17">
      <c r="G1430" s="106"/>
      <c r="H1430" s="106"/>
      <c r="I1430" s="106"/>
      <c r="O1430" s="106"/>
      <c r="P1430" s="96"/>
      <c r="Q1430" s="96"/>
    </row>
    <row r="1431" spans="7:17">
      <c r="G1431" s="106"/>
      <c r="H1431" s="106"/>
      <c r="I1431" s="106"/>
      <c r="O1431" s="106"/>
      <c r="P1431" s="96"/>
      <c r="Q1431" s="96"/>
    </row>
    <row r="1432" spans="7:17">
      <c r="G1432" s="106"/>
      <c r="H1432" s="106"/>
      <c r="I1432" s="106"/>
      <c r="O1432" s="106"/>
      <c r="P1432" s="96"/>
      <c r="Q1432" s="96"/>
    </row>
    <row r="1433" spans="7:17">
      <c r="G1433" s="106"/>
      <c r="H1433" s="106"/>
      <c r="I1433" s="106"/>
      <c r="O1433" s="106"/>
      <c r="P1433" s="96"/>
      <c r="Q1433" s="96"/>
    </row>
    <row r="1434" spans="7:17">
      <c r="G1434" s="106"/>
      <c r="H1434" s="106"/>
      <c r="I1434" s="106"/>
      <c r="O1434" s="106"/>
      <c r="P1434" s="96"/>
      <c r="Q1434" s="96"/>
    </row>
    <row r="1435" spans="7:17">
      <c r="G1435" s="106"/>
      <c r="H1435" s="106"/>
      <c r="I1435" s="106"/>
      <c r="O1435" s="106"/>
      <c r="P1435" s="96"/>
      <c r="Q1435" s="96"/>
    </row>
    <row r="1436" spans="7:17">
      <c r="G1436" s="106"/>
      <c r="H1436" s="106"/>
      <c r="I1436" s="106"/>
      <c r="O1436" s="106"/>
      <c r="P1436" s="96"/>
      <c r="Q1436" s="96"/>
    </row>
    <row r="1437" spans="7:17">
      <c r="G1437" s="106"/>
      <c r="H1437" s="106"/>
      <c r="I1437" s="106"/>
      <c r="O1437" s="106"/>
      <c r="P1437" s="96"/>
      <c r="Q1437" s="96"/>
    </row>
    <row r="1438" spans="7:17">
      <c r="G1438" s="106"/>
      <c r="H1438" s="106"/>
      <c r="I1438" s="106"/>
      <c r="O1438" s="106"/>
      <c r="P1438" s="96"/>
      <c r="Q1438" s="96"/>
    </row>
    <row r="1439" spans="7:17">
      <c r="G1439" s="106"/>
      <c r="H1439" s="106"/>
      <c r="I1439" s="106"/>
      <c r="O1439" s="106"/>
      <c r="P1439" s="96"/>
      <c r="Q1439" s="96"/>
    </row>
    <row r="1440" spans="7:17">
      <c r="G1440" s="106"/>
      <c r="H1440" s="106"/>
      <c r="I1440" s="106"/>
      <c r="O1440" s="106"/>
      <c r="P1440" s="96"/>
      <c r="Q1440" s="96"/>
    </row>
    <row r="1441" spans="7:17">
      <c r="G1441" s="106"/>
      <c r="H1441" s="106"/>
      <c r="I1441" s="106"/>
      <c r="O1441" s="106"/>
      <c r="P1441" s="96"/>
      <c r="Q1441" s="96"/>
    </row>
    <row r="1442" spans="7:17">
      <c r="G1442" s="106"/>
      <c r="H1442" s="106"/>
      <c r="I1442" s="106"/>
      <c r="O1442" s="106"/>
      <c r="P1442" s="96"/>
      <c r="Q1442" s="96"/>
    </row>
    <row r="1443" spans="7:17">
      <c r="G1443" s="106"/>
      <c r="H1443" s="106"/>
      <c r="I1443" s="106"/>
      <c r="O1443" s="106"/>
      <c r="P1443" s="96"/>
      <c r="Q1443" s="96"/>
    </row>
    <row r="1444" spans="7:17">
      <c r="G1444" s="106"/>
      <c r="H1444" s="106"/>
      <c r="I1444" s="106"/>
      <c r="O1444" s="106"/>
      <c r="P1444" s="96"/>
      <c r="Q1444" s="96"/>
    </row>
    <row r="1445" spans="7:17">
      <c r="G1445" s="106"/>
      <c r="H1445" s="106"/>
      <c r="I1445" s="106"/>
      <c r="O1445" s="106"/>
      <c r="P1445" s="96"/>
      <c r="Q1445" s="96"/>
    </row>
    <row r="1446" spans="7:17">
      <c r="G1446" s="106"/>
      <c r="H1446" s="106"/>
      <c r="I1446" s="106"/>
      <c r="O1446" s="106"/>
      <c r="P1446" s="96"/>
      <c r="Q1446" s="96"/>
    </row>
    <row r="1447" spans="7:17">
      <c r="G1447" s="106"/>
      <c r="H1447" s="106"/>
      <c r="I1447" s="106"/>
      <c r="O1447" s="106"/>
      <c r="P1447" s="96"/>
      <c r="Q1447" s="96"/>
    </row>
    <row r="1448" spans="7:17">
      <c r="G1448" s="106"/>
      <c r="H1448" s="106"/>
      <c r="I1448" s="106"/>
      <c r="O1448" s="106"/>
      <c r="P1448" s="96"/>
      <c r="Q1448" s="96"/>
    </row>
    <row r="1449" spans="7:17">
      <c r="G1449" s="106"/>
      <c r="H1449" s="106"/>
      <c r="I1449" s="106"/>
      <c r="O1449" s="106"/>
      <c r="P1449" s="96"/>
      <c r="Q1449" s="96"/>
    </row>
    <row r="1450" spans="7:17">
      <c r="G1450" s="106"/>
      <c r="H1450" s="106"/>
      <c r="I1450" s="106"/>
      <c r="O1450" s="106"/>
      <c r="P1450" s="96"/>
      <c r="Q1450" s="96"/>
    </row>
    <row r="1451" spans="7:17">
      <c r="G1451" s="106"/>
      <c r="H1451" s="106"/>
      <c r="I1451" s="106"/>
      <c r="O1451" s="106"/>
      <c r="P1451" s="96"/>
      <c r="Q1451" s="96"/>
    </row>
    <row r="1452" spans="7:17">
      <c r="G1452" s="106"/>
      <c r="H1452" s="106"/>
      <c r="I1452" s="106"/>
      <c r="O1452" s="106"/>
      <c r="P1452" s="96"/>
      <c r="Q1452" s="96"/>
    </row>
    <row r="1453" spans="7:17">
      <c r="G1453" s="106"/>
      <c r="H1453" s="106"/>
      <c r="I1453" s="106"/>
      <c r="O1453" s="106"/>
      <c r="P1453" s="96"/>
      <c r="Q1453" s="96"/>
    </row>
    <row r="1454" spans="7:17">
      <c r="G1454" s="106"/>
      <c r="H1454" s="106"/>
      <c r="I1454" s="106"/>
      <c r="O1454" s="106"/>
      <c r="P1454" s="96"/>
      <c r="Q1454" s="96"/>
    </row>
    <row r="1455" spans="7:17">
      <c r="G1455" s="106"/>
      <c r="H1455" s="106"/>
      <c r="I1455" s="106"/>
      <c r="O1455" s="106"/>
      <c r="P1455" s="96"/>
      <c r="Q1455" s="96"/>
    </row>
    <row r="1456" spans="7:17">
      <c r="G1456" s="106"/>
      <c r="H1456" s="106"/>
      <c r="I1456" s="106"/>
      <c r="O1456" s="106"/>
      <c r="P1456" s="96"/>
      <c r="Q1456" s="96"/>
    </row>
    <row r="1457" spans="7:17">
      <c r="G1457" s="106"/>
      <c r="H1457" s="106"/>
      <c r="I1457" s="106"/>
      <c r="O1457" s="106"/>
      <c r="P1457" s="96"/>
      <c r="Q1457" s="96"/>
    </row>
    <row r="1458" spans="7:17">
      <c r="G1458" s="106"/>
      <c r="H1458" s="106"/>
      <c r="I1458" s="106"/>
      <c r="O1458" s="106"/>
      <c r="P1458" s="96"/>
      <c r="Q1458" s="96"/>
    </row>
    <row r="1459" spans="7:17">
      <c r="G1459" s="106"/>
      <c r="H1459" s="106"/>
      <c r="I1459" s="106"/>
      <c r="O1459" s="106"/>
      <c r="P1459" s="96"/>
      <c r="Q1459" s="96"/>
    </row>
    <row r="1460" spans="7:17">
      <c r="G1460" s="106"/>
      <c r="H1460" s="106"/>
      <c r="I1460" s="106"/>
      <c r="O1460" s="106"/>
      <c r="P1460" s="96"/>
      <c r="Q1460" s="96"/>
    </row>
    <row r="1461" spans="7:17">
      <c r="G1461" s="106"/>
      <c r="H1461" s="106"/>
      <c r="I1461" s="106"/>
      <c r="O1461" s="106"/>
      <c r="P1461" s="96"/>
      <c r="Q1461" s="96"/>
    </row>
    <row r="1462" spans="7:17">
      <c r="G1462" s="106"/>
      <c r="H1462" s="106"/>
      <c r="I1462" s="106"/>
      <c r="O1462" s="106"/>
      <c r="P1462" s="96"/>
      <c r="Q1462" s="96"/>
    </row>
    <row r="1463" spans="7:17">
      <c r="G1463" s="106"/>
      <c r="H1463" s="106"/>
      <c r="I1463" s="106"/>
      <c r="O1463" s="106"/>
      <c r="P1463" s="96"/>
      <c r="Q1463" s="96"/>
    </row>
    <row r="1464" spans="7:17">
      <c r="G1464" s="106"/>
      <c r="H1464" s="106"/>
      <c r="I1464" s="106"/>
      <c r="O1464" s="106"/>
      <c r="P1464" s="96"/>
      <c r="Q1464" s="96"/>
    </row>
    <row r="1465" spans="7:17">
      <c r="G1465" s="106"/>
      <c r="H1465" s="106"/>
      <c r="I1465" s="106"/>
      <c r="O1465" s="106"/>
      <c r="P1465" s="96"/>
      <c r="Q1465" s="96"/>
    </row>
    <row r="1466" spans="7:17">
      <c r="G1466" s="106"/>
      <c r="H1466" s="106"/>
      <c r="I1466" s="106"/>
      <c r="O1466" s="106"/>
      <c r="P1466" s="96"/>
      <c r="Q1466" s="96"/>
    </row>
    <row r="1467" spans="7:17">
      <c r="G1467" s="106"/>
      <c r="H1467" s="106"/>
      <c r="I1467" s="106"/>
      <c r="O1467" s="106"/>
      <c r="P1467" s="96"/>
      <c r="Q1467" s="96"/>
    </row>
    <row r="1468" spans="7:17">
      <c r="G1468" s="106"/>
      <c r="H1468" s="106"/>
      <c r="I1468" s="106"/>
      <c r="O1468" s="106"/>
      <c r="P1468" s="96"/>
      <c r="Q1468" s="96"/>
    </row>
    <row r="1469" spans="7:17">
      <c r="G1469" s="106"/>
      <c r="H1469" s="106"/>
      <c r="I1469" s="106"/>
      <c r="O1469" s="106"/>
      <c r="P1469" s="96"/>
      <c r="Q1469" s="96"/>
    </row>
    <row r="1470" spans="7:17">
      <c r="G1470" s="106"/>
      <c r="H1470" s="106"/>
      <c r="I1470" s="106"/>
      <c r="O1470" s="106"/>
      <c r="P1470" s="96"/>
      <c r="Q1470" s="96"/>
    </row>
    <row r="1471" spans="7:17">
      <c r="G1471" s="106"/>
      <c r="H1471" s="106"/>
      <c r="I1471" s="106"/>
      <c r="O1471" s="106"/>
      <c r="P1471" s="96"/>
      <c r="Q1471" s="96"/>
    </row>
    <row r="1472" spans="7:17">
      <c r="G1472" s="106"/>
      <c r="H1472" s="106"/>
      <c r="I1472" s="106"/>
      <c r="O1472" s="106"/>
      <c r="P1472" s="96"/>
      <c r="Q1472" s="96"/>
    </row>
    <row r="1473" spans="7:17">
      <c r="G1473" s="106"/>
      <c r="H1473" s="106"/>
      <c r="I1473" s="106"/>
      <c r="O1473" s="106"/>
      <c r="P1473" s="96"/>
      <c r="Q1473" s="96"/>
    </row>
    <row r="1474" spans="7:17">
      <c r="G1474" s="106"/>
      <c r="H1474" s="106"/>
      <c r="I1474" s="106"/>
      <c r="O1474" s="106"/>
      <c r="P1474" s="96"/>
      <c r="Q1474" s="96"/>
    </row>
    <row r="1475" spans="7:17">
      <c r="G1475" s="106"/>
      <c r="H1475" s="106"/>
      <c r="I1475" s="106"/>
      <c r="O1475" s="106"/>
      <c r="P1475" s="96"/>
      <c r="Q1475" s="96"/>
    </row>
    <row r="1476" spans="7:17">
      <c r="G1476" s="106"/>
      <c r="H1476" s="106"/>
      <c r="I1476" s="106"/>
      <c r="O1476" s="106"/>
      <c r="P1476" s="96"/>
      <c r="Q1476" s="96"/>
    </row>
    <row r="1477" spans="7:17">
      <c r="G1477" s="106"/>
      <c r="H1477" s="106"/>
      <c r="I1477" s="106"/>
      <c r="O1477" s="106"/>
      <c r="P1477" s="96"/>
      <c r="Q1477" s="96"/>
    </row>
    <row r="1478" spans="7:17">
      <c r="G1478" s="106"/>
      <c r="H1478" s="106"/>
      <c r="I1478" s="106"/>
      <c r="O1478" s="106"/>
      <c r="P1478" s="96"/>
      <c r="Q1478" s="96"/>
    </row>
    <row r="1479" spans="7:17">
      <c r="G1479" s="106"/>
      <c r="H1479" s="106"/>
      <c r="I1479" s="106"/>
      <c r="O1479" s="106"/>
      <c r="P1479" s="96"/>
      <c r="Q1479" s="96"/>
    </row>
    <row r="1480" spans="7:17">
      <c r="G1480" s="106"/>
      <c r="H1480" s="106"/>
      <c r="I1480" s="106"/>
      <c r="O1480" s="106"/>
      <c r="P1480" s="96"/>
      <c r="Q1480" s="96"/>
    </row>
    <row r="1481" spans="7:17">
      <c r="G1481" s="106"/>
      <c r="H1481" s="106"/>
      <c r="I1481" s="106"/>
      <c r="O1481" s="106"/>
      <c r="P1481" s="96"/>
      <c r="Q1481" s="96"/>
    </row>
    <row r="1482" spans="7:17">
      <c r="G1482" s="106"/>
      <c r="H1482" s="106"/>
      <c r="I1482" s="106"/>
      <c r="O1482" s="106"/>
      <c r="P1482" s="96"/>
      <c r="Q1482" s="96"/>
    </row>
    <row r="1483" spans="7:17">
      <c r="G1483" s="106"/>
      <c r="H1483" s="106"/>
      <c r="I1483" s="106"/>
      <c r="O1483" s="106"/>
      <c r="P1483" s="96"/>
      <c r="Q1483" s="96"/>
    </row>
    <row r="1484" spans="7:17">
      <c r="G1484" s="106"/>
      <c r="H1484" s="106"/>
      <c r="I1484" s="106"/>
      <c r="O1484" s="106"/>
      <c r="P1484" s="96"/>
      <c r="Q1484" s="96"/>
    </row>
    <row r="1485" spans="7:17">
      <c r="G1485" s="106"/>
      <c r="H1485" s="106"/>
      <c r="I1485" s="106"/>
      <c r="O1485" s="106"/>
      <c r="P1485" s="96"/>
      <c r="Q1485" s="96"/>
    </row>
    <row r="1486" spans="7:17">
      <c r="G1486" s="106"/>
      <c r="H1486" s="106"/>
      <c r="I1486" s="106"/>
      <c r="O1486" s="106"/>
      <c r="P1486" s="96"/>
      <c r="Q1486" s="96"/>
    </row>
    <row r="1487" spans="7:17">
      <c r="G1487" s="106"/>
      <c r="H1487" s="106"/>
      <c r="I1487" s="106"/>
      <c r="O1487" s="106"/>
      <c r="P1487" s="96"/>
      <c r="Q1487" s="96"/>
    </row>
    <row r="1488" spans="7:17">
      <c r="G1488" s="106"/>
      <c r="H1488" s="106"/>
      <c r="I1488" s="106"/>
      <c r="O1488" s="106"/>
      <c r="P1488" s="96"/>
      <c r="Q1488" s="96"/>
    </row>
    <row r="1489" spans="7:17">
      <c r="G1489" s="106"/>
      <c r="H1489" s="106"/>
      <c r="I1489" s="106"/>
      <c r="O1489" s="106"/>
      <c r="P1489" s="96"/>
      <c r="Q1489" s="96"/>
    </row>
    <row r="1490" spans="7:17">
      <c r="G1490" s="106"/>
      <c r="H1490" s="106"/>
      <c r="I1490" s="106"/>
      <c r="O1490" s="106"/>
      <c r="P1490" s="96"/>
      <c r="Q1490" s="96"/>
    </row>
    <row r="1491" spans="7:17">
      <c r="G1491" s="106"/>
      <c r="H1491" s="106"/>
      <c r="I1491" s="106"/>
      <c r="O1491" s="106"/>
      <c r="P1491" s="96"/>
      <c r="Q1491" s="96"/>
    </row>
    <row r="1492" spans="7:17">
      <c r="G1492" s="106"/>
      <c r="H1492" s="106"/>
      <c r="I1492" s="106"/>
      <c r="O1492" s="106"/>
      <c r="P1492" s="96"/>
      <c r="Q1492" s="96"/>
    </row>
    <row r="1493" spans="7:17">
      <c r="G1493" s="106"/>
      <c r="H1493" s="106"/>
      <c r="I1493" s="106"/>
      <c r="O1493" s="106"/>
      <c r="P1493" s="96"/>
      <c r="Q1493" s="96"/>
    </row>
    <row r="1494" spans="7:17">
      <c r="G1494" s="106"/>
      <c r="H1494" s="106"/>
      <c r="I1494" s="106"/>
      <c r="O1494" s="106"/>
      <c r="P1494" s="96"/>
      <c r="Q1494" s="96"/>
    </row>
    <row r="1495" spans="7:17">
      <c r="G1495" s="106"/>
      <c r="H1495" s="106"/>
      <c r="I1495" s="106"/>
      <c r="O1495" s="106"/>
      <c r="P1495" s="96"/>
      <c r="Q1495" s="96"/>
    </row>
    <row r="1496" spans="7:17">
      <c r="G1496" s="106"/>
      <c r="H1496" s="106"/>
      <c r="I1496" s="106"/>
      <c r="O1496" s="106"/>
      <c r="P1496" s="96"/>
      <c r="Q1496" s="96"/>
    </row>
    <row r="1497" spans="7:17">
      <c r="G1497" s="106"/>
      <c r="H1497" s="106"/>
      <c r="I1497" s="106"/>
      <c r="O1497" s="106"/>
      <c r="P1497" s="96"/>
      <c r="Q1497" s="96"/>
    </row>
    <row r="1498" spans="7:17">
      <c r="G1498" s="106"/>
      <c r="H1498" s="106"/>
      <c r="I1498" s="106"/>
      <c r="O1498" s="106"/>
      <c r="P1498" s="96"/>
      <c r="Q1498" s="96"/>
    </row>
    <row r="1499" spans="7:17">
      <c r="G1499" s="106"/>
      <c r="H1499" s="106"/>
      <c r="I1499" s="106"/>
      <c r="O1499" s="106"/>
      <c r="P1499" s="96"/>
      <c r="Q1499" s="96"/>
    </row>
    <row r="1500" spans="7:17">
      <c r="G1500" s="106"/>
      <c r="H1500" s="106"/>
      <c r="I1500" s="106"/>
      <c r="O1500" s="106"/>
      <c r="P1500" s="96"/>
      <c r="Q1500" s="96"/>
    </row>
    <row r="1501" spans="7:17">
      <c r="G1501" s="106"/>
      <c r="H1501" s="106"/>
      <c r="I1501" s="106"/>
      <c r="O1501" s="106"/>
      <c r="P1501" s="96"/>
      <c r="Q1501" s="96"/>
    </row>
    <row r="1502" spans="7:17">
      <c r="G1502" s="106"/>
      <c r="H1502" s="106"/>
      <c r="I1502" s="106"/>
      <c r="O1502" s="106"/>
      <c r="P1502" s="96"/>
      <c r="Q1502" s="96"/>
    </row>
    <row r="1503" spans="7:17">
      <c r="G1503" s="106"/>
      <c r="H1503" s="106"/>
      <c r="I1503" s="106"/>
      <c r="O1503" s="106"/>
      <c r="P1503" s="96"/>
      <c r="Q1503" s="96"/>
    </row>
    <row r="1504" spans="7:17">
      <c r="G1504" s="106"/>
      <c r="H1504" s="106"/>
      <c r="I1504" s="106"/>
      <c r="O1504" s="106"/>
      <c r="P1504" s="96"/>
      <c r="Q1504" s="96"/>
    </row>
    <row r="1505" spans="7:17">
      <c r="G1505" s="106"/>
      <c r="H1505" s="106"/>
      <c r="I1505" s="106"/>
      <c r="O1505" s="106"/>
      <c r="P1505" s="96"/>
      <c r="Q1505" s="96"/>
    </row>
    <row r="1506" spans="7:17">
      <c r="G1506" s="106"/>
      <c r="H1506" s="106"/>
      <c r="I1506" s="106"/>
      <c r="O1506" s="106"/>
      <c r="P1506" s="96"/>
      <c r="Q1506" s="96"/>
    </row>
    <row r="1507" spans="7:17">
      <c r="G1507" s="106"/>
      <c r="H1507" s="106"/>
      <c r="I1507" s="106"/>
      <c r="O1507" s="106"/>
      <c r="P1507" s="96"/>
      <c r="Q1507" s="96"/>
    </row>
    <row r="1508" spans="7:17">
      <c r="G1508" s="106"/>
      <c r="H1508" s="106"/>
      <c r="I1508" s="106"/>
      <c r="O1508" s="106"/>
      <c r="P1508" s="96"/>
      <c r="Q1508" s="96"/>
    </row>
    <row r="1509" spans="7:17">
      <c r="G1509" s="106"/>
      <c r="H1509" s="106"/>
      <c r="I1509" s="106"/>
      <c r="O1509" s="106"/>
      <c r="P1509" s="96"/>
      <c r="Q1509" s="96"/>
    </row>
    <row r="1510" spans="7:17">
      <c r="G1510" s="106"/>
      <c r="H1510" s="106"/>
      <c r="I1510" s="106"/>
      <c r="O1510" s="106"/>
      <c r="P1510" s="96"/>
      <c r="Q1510" s="96"/>
    </row>
    <row r="1511" spans="7:17">
      <c r="G1511" s="106"/>
      <c r="H1511" s="106"/>
      <c r="I1511" s="106"/>
      <c r="O1511" s="106"/>
      <c r="P1511" s="96"/>
      <c r="Q1511" s="96"/>
    </row>
    <row r="1512" spans="7:17">
      <c r="G1512" s="106"/>
      <c r="H1512" s="106"/>
      <c r="I1512" s="106"/>
      <c r="O1512" s="106"/>
      <c r="P1512" s="96"/>
      <c r="Q1512" s="96"/>
    </row>
    <row r="1513" spans="7:17">
      <c r="G1513" s="106"/>
      <c r="H1513" s="106"/>
      <c r="I1513" s="106"/>
      <c r="O1513" s="106"/>
      <c r="P1513" s="96"/>
      <c r="Q1513" s="96"/>
    </row>
    <row r="1514" spans="7:17">
      <c r="G1514" s="106"/>
      <c r="H1514" s="106"/>
      <c r="I1514" s="106"/>
      <c r="O1514" s="106"/>
      <c r="P1514" s="96"/>
      <c r="Q1514" s="96"/>
    </row>
    <row r="1515" spans="7:17">
      <c r="G1515" s="106"/>
      <c r="H1515" s="106"/>
      <c r="I1515" s="106"/>
      <c r="O1515" s="106"/>
      <c r="P1515" s="96"/>
      <c r="Q1515" s="96"/>
    </row>
    <row r="1516" spans="7:17">
      <c r="G1516" s="106"/>
      <c r="H1516" s="106"/>
      <c r="I1516" s="106"/>
      <c r="O1516" s="106"/>
      <c r="P1516" s="96"/>
      <c r="Q1516" s="96"/>
    </row>
    <row r="1517" spans="7:17">
      <c r="G1517" s="106"/>
      <c r="H1517" s="106"/>
      <c r="I1517" s="106"/>
      <c r="O1517" s="106"/>
      <c r="P1517" s="96"/>
      <c r="Q1517" s="96"/>
    </row>
    <row r="1518" spans="7:17">
      <c r="G1518" s="106"/>
      <c r="H1518" s="106"/>
      <c r="I1518" s="106"/>
      <c r="O1518" s="106"/>
      <c r="P1518" s="96"/>
      <c r="Q1518" s="96"/>
    </row>
    <row r="1519" spans="7:17">
      <c r="G1519" s="106"/>
      <c r="H1519" s="106"/>
      <c r="I1519" s="106"/>
      <c r="O1519" s="106"/>
      <c r="P1519" s="96"/>
      <c r="Q1519" s="96"/>
    </row>
    <row r="1520" spans="7:17">
      <c r="G1520" s="106"/>
      <c r="H1520" s="106"/>
      <c r="I1520" s="106"/>
      <c r="O1520" s="106"/>
      <c r="P1520" s="96"/>
      <c r="Q1520" s="96"/>
    </row>
    <row r="1521" spans="7:17">
      <c r="G1521" s="106"/>
      <c r="H1521" s="106"/>
      <c r="I1521" s="106"/>
      <c r="O1521" s="106"/>
      <c r="P1521" s="96"/>
      <c r="Q1521" s="96"/>
    </row>
    <row r="1522" spans="7:17">
      <c r="G1522" s="106"/>
      <c r="H1522" s="106"/>
      <c r="I1522" s="106"/>
      <c r="O1522" s="106"/>
      <c r="P1522" s="96"/>
      <c r="Q1522" s="96"/>
    </row>
    <row r="1523" spans="7:17">
      <c r="G1523" s="106"/>
      <c r="H1523" s="106"/>
      <c r="I1523" s="106"/>
      <c r="O1523" s="106"/>
      <c r="P1523" s="96"/>
      <c r="Q1523" s="96"/>
    </row>
    <row r="1524" spans="7:17">
      <c r="G1524" s="106"/>
      <c r="H1524" s="106"/>
      <c r="I1524" s="106"/>
      <c r="O1524" s="106"/>
      <c r="P1524" s="96"/>
      <c r="Q1524" s="96"/>
    </row>
    <row r="1525" spans="7:17">
      <c r="G1525" s="106"/>
      <c r="H1525" s="106"/>
      <c r="I1525" s="106"/>
      <c r="O1525" s="106"/>
      <c r="P1525" s="96"/>
      <c r="Q1525" s="96"/>
    </row>
    <row r="1526" spans="7:17">
      <c r="G1526" s="106"/>
      <c r="H1526" s="106"/>
      <c r="I1526" s="106"/>
      <c r="O1526" s="106"/>
      <c r="P1526" s="96"/>
      <c r="Q1526" s="96"/>
    </row>
    <row r="1527" spans="7:17">
      <c r="G1527" s="106"/>
      <c r="H1527" s="106"/>
      <c r="I1527" s="106"/>
      <c r="O1527" s="106"/>
      <c r="P1527" s="96"/>
      <c r="Q1527" s="96"/>
    </row>
    <row r="1528" spans="7:17">
      <c r="G1528" s="106"/>
      <c r="H1528" s="106"/>
      <c r="I1528" s="106"/>
      <c r="O1528" s="106"/>
      <c r="P1528" s="96"/>
      <c r="Q1528" s="96"/>
    </row>
    <row r="1529" spans="7:17">
      <c r="G1529" s="106"/>
      <c r="H1529" s="106"/>
      <c r="I1529" s="106"/>
      <c r="O1529" s="106"/>
      <c r="P1529" s="96"/>
      <c r="Q1529" s="96"/>
    </row>
    <row r="1530" spans="7:17">
      <c r="G1530" s="106"/>
      <c r="H1530" s="106"/>
      <c r="I1530" s="106"/>
      <c r="O1530" s="106"/>
      <c r="P1530" s="96"/>
      <c r="Q1530" s="96"/>
    </row>
    <row r="1531" spans="7:17">
      <c r="G1531" s="106"/>
      <c r="H1531" s="106"/>
      <c r="I1531" s="106"/>
      <c r="O1531" s="106"/>
      <c r="P1531" s="96"/>
      <c r="Q1531" s="96"/>
    </row>
    <row r="1532" spans="7:17">
      <c r="G1532" s="106"/>
      <c r="H1532" s="106"/>
      <c r="I1532" s="106"/>
      <c r="O1532" s="106"/>
      <c r="P1532" s="96"/>
      <c r="Q1532" s="96"/>
    </row>
    <row r="1533" spans="7:17">
      <c r="G1533" s="106"/>
      <c r="H1533" s="106"/>
      <c r="I1533" s="106"/>
      <c r="O1533" s="106"/>
      <c r="P1533" s="96"/>
      <c r="Q1533" s="96"/>
    </row>
    <row r="1534" spans="7:17">
      <c r="G1534" s="106"/>
      <c r="H1534" s="106"/>
      <c r="I1534" s="106"/>
      <c r="O1534" s="106"/>
      <c r="P1534" s="96"/>
      <c r="Q1534" s="96"/>
    </row>
    <row r="1535" spans="7:17">
      <c r="G1535" s="106"/>
      <c r="H1535" s="106"/>
      <c r="I1535" s="106"/>
      <c r="O1535" s="106"/>
      <c r="P1535" s="96"/>
      <c r="Q1535" s="96"/>
    </row>
    <row r="1536" spans="7:17">
      <c r="G1536" s="106"/>
      <c r="H1536" s="106"/>
      <c r="I1536" s="106"/>
      <c r="O1536" s="106"/>
      <c r="P1536" s="96"/>
      <c r="Q1536" s="96"/>
    </row>
    <row r="1537" spans="7:17">
      <c r="G1537" s="106"/>
      <c r="H1537" s="106"/>
      <c r="I1537" s="106"/>
      <c r="O1537" s="106"/>
      <c r="P1537" s="96"/>
      <c r="Q1537" s="96"/>
    </row>
    <row r="1538" spans="7:17">
      <c r="G1538" s="106"/>
      <c r="H1538" s="106"/>
      <c r="I1538" s="106"/>
      <c r="O1538" s="106"/>
      <c r="P1538" s="96"/>
      <c r="Q1538" s="96"/>
    </row>
    <row r="1539" spans="7:17">
      <c r="G1539" s="106"/>
      <c r="H1539" s="106"/>
      <c r="I1539" s="106"/>
      <c r="O1539" s="106"/>
      <c r="P1539" s="96"/>
      <c r="Q1539" s="96"/>
    </row>
    <row r="1540" spans="7:17">
      <c r="G1540" s="106"/>
      <c r="H1540" s="106"/>
      <c r="I1540" s="106"/>
      <c r="O1540" s="106"/>
      <c r="P1540" s="96"/>
      <c r="Q1540" s="96"/>
    </row>
    <row r="1541" spans="7:17">
      <c r="G1541" s="106"/>
      <c r="H1541" s="106"/>
      <c r="I1541" s="106"/>
      <c r="O1541" s="106"/>
      <c r="P1541" s="96"/>
      <c r="Q1541" s="96"/>
    </row>
    <row r="1542" spans="7:17">
      <c r="G1542" s="106"/>
      <c r="H1542" s="106"/>
      <c r="I1542" s="106"/>
      <c r="O1542" s="106"/>
      <c r="P1542" s="96"/>
      <c r="Q1542" s="96"/>
    </row>
    <row r="1543" spans="7:17">
      <c r="G1543" s="106"/>
      <c r="H1543" s="106"/>
      <c r="I1543" s="106"/>
      <c r="O1543" s="106"/>
      <c r="P1543" s="96"/>
      <c r="Q1543" s="96"/>
    </row>
    <row r="1544" spans="7:17">
      <c r="G1544" s="106"/>
      <c r="H1544" s="106"/>
      <c r="I1544" s="106"/>
      <c r="O1544" s="106"/>
      <c r="P1544" s="96"/>
      <c r="Q1544" s="96"/>
    </row>
    <row r="1545" spans="7:17">
      <c r="G1545" s="106"/>
      <c r="H1545" s="106"/>
      <c r="I1545" s="106"/>
      <c r="O1545" s="106"/>
      <c r="P1545" s="96"/>
      <c r="Q1545" s="96"/>
    </row>
    <row r="1546" spans="7:17">
      <c r="G1546" s="106"/>
      <c r="H1546" s="106"/>
      <c r="I1546" s="106"/>
      <c r="O1546" s="106"/>
      <c r="P1546" s="96"/>
      <c r="Q1546" s="96"/>
    </row>
    <row r="1547" spans="7:17">
      <c r="G1547" s="106"/>
      <c r="H1547" s="106"/>
      <c r="I1547" s="106"/>
      <c r="O1547" s="106"/>
      <c r="P1547" s="96"/>
      <c r="Q1547" s="96"/>
    </row>
    <row r="1548" spans="7:17">
      <c r="G1548" s="106"/>
      <c r="H1548" s="106"/>
      <c r="I1548" s="106"/>
      <c r="O1548" s="106"/>
      <c r="P1548" s="96"/>
      <c r="Q1548" s="96"/>
    </row>
    <row r="1549" spans="7:17">
      <c r="G1549" s="106"/>
      <c r="H1549" s="106"/>
      <c r="I1549" s="106"/>
      <c r="O1549" s="106"/>
      <c r="P1549" s="96"/>
      <c r="Q1549" s="96"/>
    </row>
    <row r="1550" spans="7:17">
      <c r="G1550" s="106"/>
      <c r="H1550" s="106"/>
      <c r="I1550" s="106"/>
      <c r="O1550" s="106"/>
      <c r="P1550" s="96"/>
      <c r="Q1550" s="96"/>
    </row>
    <row r="1551" spans="7:17">
      <c r="G1551" s="106"/>
      <c r="H1551" s="106"/>
      <c r="I1551" s="106"/>
      <c r="O1551" s="106"/>
      <c r="P1551" s="96"/>
      <c r="Q1551" s="96"/>
    </row>
    <row r="1552" spans="7:17">
      <c r="G1552" s="106"/>
      <c r="H1552" s="106"/>
      <c r="I1552" s="106"/>
      <c r="O1552" s="106"/>
      <c r="P1552" s="96"/>
      <c r="Q1552" s="96"/>
    </row>
    <row r="1553" spans="7:17">
      <c r="G1553" s="106"/>
      <c r="H1553" s="106"/>
      <c r="I1553" s="106"/>
      <c r="O1553" s="106"/>
      <c r="P1553" s="96"/>
      <c r="Q1553" s="96"/>
    </row>
    <row r="1554" spans="7:17">
      <c r="G1554" s="106"/>
      <c r="H1554" s="106"/>
      <c r="I1554" s="106"/>
      <c r="O1554" s="106"/>
      <c r="P1554" s="96"/>
      <c r="Q1554" s="96"/>
    </row>
    <row r="1555" spans="7:17">
      <c r="G1555" s="106"/>
      <c r="H1555" s="106"/>
      <c r="I1555" s="106"/>
      <c r="O1555" s="106"/>
      <c r="P1555" s="96"/>
      <c r="Q1555" s="96"/>
    </row>
    <row r="1556" spans="7:17">
      <c r="G1556" s="106"/>
      <c r="H1556" s="106"/>
      <c r="I1556" s="106"/>
      <c r="O1556" s="106"/>
      <c r="P1556" s="96"/>
      <c r="Q1556" s="96"/>
    </row>
    <row r="1557" spans="7:17">
      <c r="G1557" s="106"/>
      <c r="H1557" s="106"/>
      <c r="I1557" s="106"/>
      <c r="O1557" s="106"/>
      <c r="P1557" s="96"/>
      <c r="Q1557" s="96"/>
    </row>
    <row r="1558" spans="7:17">
      <c r="G1558" s="106"/>
      <c r="H1558" s="106"/>
      <c r="I1558" s="106"/>
      <c r="O1558" s="106"/>
      <c r="P1558" s="96"/>
      <c r="Q1558" s="96"/>
    </row>
    <row r="1559" spans="7:17">
      <c r="G1559" s="106"/>
      <c r="H1559" s="106"/>
      <c r="I1559" s="106"/>
      <c r="O1559" s="106"/>
      <c r="P1559" s="96"/>
      <c r="Q1559" s="96"/>
    </row>
    <row r="1560" spans="7:17">
      <c r="G1560" s="106"/>
      <c r="H1560" s="106"/>
      <c r="I1560" s="106"/>
      <c r="O1560" s="106"/>
      <c r="P1560" s="96"/>
      <c r="Q1560" s="96"/>
    </row>
    <row r="1561" spans="7:17">
      <c r="G1561" s="106"/>
      <c r="H1561" s="106"/>
      <c r="I1561" s="106"/>
      <c r="O1561" s="106"/>
      <c r="P1561" s="96"/>
      <c r="Q1561" s="96"/>
    </row>
    <row r="1562" spans="7:17">
      <c r="G1562" s="106"/>
      <c r="H1562" s="106"/>
      <c r="I1562" s="106"/>
      <c r="O1562" s="106"/>
      <c r="P1562" s="96"/>
      <c r="Q1562" s="96"/>
    </row>
    <row r="1563" spans="7:17">
      <c r="G1563" s="106"/>
      <c r="H1563" s="106"/>
      <c r="I1563" s="106"/>
      <c r="O1563" s="106"/>
      <c r="P1563" s="96"/>
      <c r="Q1563" s="96"/>
    </row>
    <row r="1564" spans="7:17">
      <c r="G1564" s="106"/>
      <c r="H1564" s="106"/>
      <c r="I1564" s="106"/>
      <c r="O1564" s="106"/>
      <c r="P1564" s="96"/>
      <c r="Q1564" s="96"/>
    </row>
    <row r="1565" spans="7:17">
      <c r="G1565" s="106"/>
      <c r="H1565" s="106"/>
      <c r="I1565" s="106"/>
      <c r="O1565" s="106"/>
      <c r="P1565" s="96"/>
      <c r="Q1565" s="96"/>
    </row>
    <row r="1566" spans="7:17">
      <c r="G1566" s="106"/>
      <c r="H1566" s="106"/>
      <c r="I1566" s="106"/>
      <c r="O1566" s="106"/>
      <c r="P1566" s="96"/>
      <c r="Q1566" s="96"/>
    </row>
    <row r="1567" spans="7:17">
      <c r="G1567" s="106"/>
      <c r="H1567" s="106"/>
      <c r="I1567" s="106"/>
      <c r="O1567" s="106"/>
      <c r="P1567" s="96"/>
      <c r="Q1567" s="96"/>
    </row>
    <row r="1568" spans="7:17">
      <c r="G1568" s="106"/>
      <c r="H1568" s="106"/>
      <c r="I1568" s="106"/>
      <c r="O1568" s="106"/>
      <c r="P1568" s="96"/>
      <c r="Q1568" s="96"/>
    </row>
    <row r="1569" spans="7:17">
      <c r="G1569" s="106"/>
      <c r="H1569" s="106"/>
      <c r="I1569" s="106"/>
      <c r="O1569" s="106"/>
      <c r="P1569" s="96"/>
      <c r="Q1569" s="96"/>
    </row>
    <row r="1570" spans="7:17">
      <c r="G1570" s="106"/>
      <c r="H1570" s="106"/>
      <c r="I1570" s="106"/>
      <c r="O1570" s="106"/>
      <c r="P1570" s="96"/>
      <c r="Q1570" s="96"/>
    </row>
    <row r="1571" spans="7:17">
      <c r="G1571" s="106"/>
      <c r="H1571" s="106"/>
      <c r="I1571" s="106"/>
      <c r="O1571" s="106"/>
      <c r="P1571" s="96"/>
      <c r="Q1571" s="96"/>
    </row>
    <row r="1572" spans="7:17">
      <c r="G1572" s="106"/>
      <c r="H1572" s="106"/>
      <c r="I1572" s="106"/>
      <c r="O1572" s="106"/>
      <c r="P1572" s="96"/>
      <c r="Q1572" s="96"/>
    </row>
    <row r="1573" spans="7:17">
      <c r="G1573" s="106"/>
      <c r="H1573" s="106"/>
      <c r="I1573" s="106"/>
      <c r="O1573" s="106"/>
      <c r="P1573" s="96"/>
      <c r="Q1573" s="96"/>
    </row>
    <row r="1574" spans="7:17">
      <c r="G1574" s="106"/>
      <c r="H1574" s="106"/>
      <c r="I1574" s="106"/>
      <c r="O1574" s="106"/>
      <c r="P1574" s="96"/>
      <c r="Q1574" s="96"/>
    </row>
    <row r="1575" spans="7:17">
      <c r="G1575" s="106"/>
      <c r="H1575" s="106"/>
      <c r="I1575" s="106"/>
      <c r="O1575" s="106"/>
      <c r="P1575" s="96"/>
      <c r="Q1575" s="96"/>
    </row>
    <row r="1576" spans="7:17">
      <c r="G1576" s="106"/>
      <c r="H1576" s="106"/>
      <c r="I1576" s="106"/>
      <c r="O1576" s="106"/>
      <c r="P1576" s="96"/>
      <c r="Q1576" s="96"/>
    </row>
    <row r="1577" spans="7:17">
      <c r="G1577" s="106"/>
      <c r="H1577" s="106"/>
      <c r="I1577" s="106"/>
      <c r="O1577" s="106"/>
      <c r="P1577" s="96"/>
      <c r="Q1577" s="96"/>
    </row>
    <row r="1578" spans="7:17">
      <c r="G1578" s="106"/>
      <c r="H1578" s="106"/>
      <c r="I1578" s="106"/>
      <c r="O1578" s="106"/>
      <c r="P1578" s="96"/>
      <c r="Q1578" s="96"/>
    </row>
    <row r="1579" spans="7:17">
      <c r="G1579" s="106"/>
      <c r="H1579" s="106"/>
      <c r="I1579" s="106"/>
      <c r="O1579" s="106"/>
      <c r="P1579" s="96"/>
      <c r="Q1579" s="96"/>
    </row>
    <row r="1580" spans="7:17">
      <c r="G1580" s="106"/>
      <c r="H1580" s="106"/>
      <c r="I1580" s="106"/>
      <c r="O1580" s="106"/>
      <c r="P1580" s="96"/>
      <c r="Q1580" s="96"/>
    </row>
    <row r="1581" spans="7:17">
      <c r="G1581" s="106"/>
      <c r="H1581" s="106"/>
      <c r="I1581" s="106"/>
      <c r="O1581" s="106"/>
      <c r="P1581" s="96"/>
      <c r="Q1581" s="96"/>
    </row>
    <row r="1582" spans="7:17">
      <c r="G1582" s="106"/>
      <c r="H1582" s="106"/>
      <c r="I1582" s="106"/>
      <c r="O1582" s="106"/>
      <c r="P1582" s="96"/>
      <c r="Q1582" s="96"/>
    </row>
    <row r="1583" spans="7:17">
      <c r="G1583" s="106"/>
      <c r="H1583" s="106"/>
      <c r="I1583" s="106"/>
      <c r="O1583" s="106"/>
      <c r="P1583" s="96"/>
      <c r="Q1583" s="96"/>
    </row>
    <row r="1584" spans="7:17">
      <c r="G1584" s="106"/>
      <c r="H1584" s="106"/>
      <c r="I1584" s="106"/>
      <c r="O1584" s="106"/>
      <c r="P1584" s="96"/>
      <c r="Q1584" s="96"/>
    </row>
    <row r="1585" spans="7:17">
      <c r="G1585" s="106"/>
      <c r="H1585" s="106"/>
      <c r="I1585" s="106"/>
      <c r="O1585" s="106"/>
      <c r="P1585" s="96"/>
      <c r="Q1585" s="96"/>
    </row>
    <row r="1586" spans="7:17">
      <c r="G1586" s="106"/>
      <c r="H1586" s="106"/>
      <c r="I1586" s="106"/>
      <c r="O1586" s="106"/>
      <c r="P1586" s="96"/>
      <c r="Q1586" s="96"/>
    </row>
    <row r="1587" spans="7:17">
      <c r="G1587" s="106"/>
      <c r="H1587" s="106"/>
      <c r="I1587" s="106"/>
      <c r="O1587" s="106"/>
      <c r="P1587" s="96"/>
      <c r="Q1587" s="96"/>
    </row>
    <row r="1588" spans="7:17">
      <c r="G1588" s="106"/>
      <c r="H1588" s="106"/>
      <c r="I1588" s="106"/>
      <c r="O1588" s="106"/>
      <c r="P1588" s="96"/>
      <c r="Q1588" s="96"/>
    </row>
    <row r="1589" spans="7:17">
      <c r="G1589" s="106"/>
      <c r="H1589" s="106"/>
      <c r="I1589" s="106"/>
      <c r="O1589" s="106"/>
      <c r="P1589" s="96"/>
      <c r="Q1589" s="96"/>
    </row>
    <row r="1590" spans="7:17">
      <c r="G1590" s="106"/>
      <c r="H1590" s="106"/>
      <c r="I1590" s="106"/>
      <c r="O1590" s="106"/>
      <c r="P1590" s="96"/>
      <c r="Q1590" s="96"/>
    </row>
    <row r="1591" spans="7:17">
      <c r="G1591" s="106"/>
      <c r="H1591" s="106"/>
      <c r="I1591" s="106"/>
      <c r="O1591" s="106"/>
      <c r="P1591" s="96"/>
      <c r="Q1591" s="96"/>
    </row>
    <row r="1592" spans="7:17">
      <c r="G1592" s="106"/>
      <c r="H1592" s="106"/>
      <c r="I1592" s="106"/>
      <c r="O1592" s="106"/>
      <c r="P1592" s="96"/>
      <c r="Q1592" s="96"/>
    </row>
    <row r="1593" spans="7:17">
      <c r="G1593" s="106"/>
      <c r="H1593" s="106"/>
      <c r="I1593" s="106"/>
      <c r="O1593" s="106"/>
      <c r="P1593" s="96"/>
      <c r="Q1593" s="96"/>
    </row>
    <row r="1594" spans="7:17">
      <c r="G1594" s="106"/>
      <c r="H1594" s="106"/>
      <c r="I1594" s="106"/>
      <c r="O1594" s="106"/>
      <c r="P1594" s="96"/>
      <c r="Q1594" s="96"/>
    </row>
    <row r="1595" spans="7:17">
      <c r="G1595" s="106"/>
      <c r="H1595" s="106"/>
      <c r="I1595" s="106"/>
      <c r="O1595" s="106"/>
      <c r="P1595" s="96"/>
      <c r="Q1595" s="96"/>
    </row>
    <row r="1596" spans="7:17">
      <c r="G1596" s="106"/>
      <c r="H1596" s="106"/>
      <c r="I1596" s="106"/>
      <c r="O1596" s="106"/>
      <c r="P1596" s="96"/>
      <c r="Q1596" s="96"/>
    </row>
    <row r="1597" spans="7:17">
      <c r="G1597" s="106"/>
      <c r="H1597" s="106"/>
      <c r="I1597" s="106"/>
      <c r="O1597" s="106"/>
      <c r="P1597" s="96"/>
      <c r="Q1597" s="96"/>
    </row>
    <row r="1598" spans="7:17">
      <c r="G1598" s="106"/>
      <c r="H1598" s="106"/>
      <c r="I1598" s="106"/>
      <c r="O1598" s="106"/>
      <c r="P1598" s="96"/>
      <c r="Q1598" s="96"/>
    </row>
    <row r="1599" spans="7:17">
      <c r="G1599" s="106"/>
      <c r="H1599" s="106"/>
      <c r="I1599" s="106"/>
      <c r="O1599" s="106"/>
      <c r="P1599" s="96"/>
      <c r="Q1599" s="96"/>
    </row>
    <row r="1600" spans="7:17">
      <c r="G1600" s="106"/>
      <c r="H1600" s="106"/>
      <c r="I1600" s="106"/>
      <c r="O1600" s="106"/>
      <c r="P1600" s="96"/>
      <c r="Q1600" s="96"/>
    </row>
    <row r="1601" spans="7:17">
      <c r="G1601" s="106"/>
      <c r="H1601" s="106"/>
      <c r="I1601" s="106"/>
      <c r="O1601" s="106"/>
      <c r="P1601" s="96"/>
      <c r="Q1601" s="96"/>
    </row>
    <row r="1602" spans="7:17">
      <c r="G1602" s="106"/>
      <c r="H1602" s="106"/>
      <c r="I1602" s="106"/>
      <c r="O1602" s="106"/>
      <c r="P1602" s="96"/>
      <c r="Q1602" s="96"/>
    </row>
    <row r="1603" spans="7:17">
      <c r="G1603" s="106"/>
      <c r="H1603" s="106"/>
      <c r="I1603" s="106"/>
      <c r="O1603" s="106"/>
      <c r="P1603" s="96"/>
      <c r="Q1603" s="96"/>
    </row>
    <row r="1604" spans="7:17">
      <c r="G1604" s="106"/>
      <c r="H1604" s="106"/>
      <c r="I1604" s="106"/>
      <c r="O1604" s="106"/>
      <c r="P1604" s="96"/>
      <c r="Q1604" s="96"/>
    </row>
    <row r="1605" spans="7:17">
      <c r="G1605" s="106"/>
      <c r="H1605" s="106"/>
      <c r="I1605" s="106"/>
      <c r="O1605" s="106"/>
      <c r="P1605" s="96"/>
      <c r="Q1605" s="96"/>
    </row>
    <row r="1606" spans="7:17">
      <c r="G1606" s="106"/>
      <c r="H1606" s="106"/>
      <c r="I1606" s="106"/>
      <c r="O1606" s="106"/>
      <c r="P1606" s="96"/>
      <c r="Q1606" s="96"/>
    </row>
    <row r="1607" spans="7:17">
      <c r="G1607" s="106"/>
      <c r="H1607" s="106"/>
      <c r="I1607" s="106"/>
      <c r="O1607" s="106"/>
      <c r="P1607" s="96"/>
      <c r="Q1607" s="96"/>
    </row>
    <row r="1608" spans="7:17">
      <c r="G1608" s="106"/>
      <c r="H1608" s="106"/>
      <c r="I1608" s="106"/>
      <c r="O1608" s="106"/>
      <c r="P1608" s="96"/>
      <c r="Q1608" s="96"/>
    </row>
    <row r="1609" spans="7:17">
      <c r="G1609" s="106"/>
      <c r="H1609" s="106"/>
      <c r="I1609" s="106"/>
      <c r="O1609" s="106"/>
      <c r="P1609" s="96"/>
      <c r="Q1609" s="96"/>
    </row>
    <row r="1610" spans="7:17">
      <c r="G1610" s="106"/>
      <c r="H1610" s="106"/>
      <c r="I1610" s="106"/>
      <c r="O1610" s="106"/>
      <c r="P1610" s="96"/>
      <c r="Q1610" s="96"/>
    </row>
    <row r="1611" spans="7:17">
      <c r="G1611" s="106"/>
      <c r="H1611" s="106"/>
      <c r="I1611" s="106"/>
      <c r="O1611" s="106"/>
      <c r="P1611" s="96"/>
      <c r="Q1611" s="96"/>
    </row>
    <row r="1612" spans="7:17">
      <c r="G1612" s="106"/>
      <c r="H1612" s="106"/>
      <c r="I1612" s="106"/>
      <c r="O1612" s="106"/>
      <c r="P1612" s="96"/>
      <c r="Q1612" s="96"/>
    </row>
    <row r="1613" spans="7:17">
      <c r="G1613" s="106"/>
      <c r="H1613" s="106"/>
      <c r="I1613" s="106"/>
      <c r="O1613" s="106"/>
      <c r="P1613" s="96"/>
      <c r="Q1613" s="96"/>
    </row>
    <row r="1614" spans="7:17">
      <c r="G1614" s="106"/>
      <c r="H1614" s="106"/>
      <c r="I1614" s="106"/>
      <c r="O1614" s="106"/>
      <c r="P1614" s="96"/>
      <c r="Q1614" s="96"/>
    </row>
    <row r="1615" spans="7:17">
      <c r="G1615" s="106"/>
      <c r="H1615" s="106"/>
      <c r="I1615" s="106"/>
      <c r="O1615" s="106"/>
      <c r="P1615" s="96"/>
      <c r="Q1615" s="96"/>
    </row>
    <row r="1616" spans="7:17">
      <c r="G1616" s="106"/>
      <c r="H1616" s="106"/>
      <c r="I1616" s="106"/>
      <c r="O1616" s="106"/>
      <c r="P1616" s="96"/>
      <c r="Q1616" s="96"/>
    </row>
    <row r="1617" spans="7:17">
      <c r="G1617" s="106"/>
      <c r="H1617" s="106"/>
      <c r="I1617" s="106"/>
      <c r="O1617" s="106"/>
      <c r="P1617" s="96"/>
      <c r="Q1617" s="96"/>
    </row>
    <row r="1618" spans="7:17">
      <c r="G1618" s="106"/>
      <c r="H1618" s="106"/>
      <c r="I1618" s="106"/>
      <c r="O1618" s="106"/>
      <c r="P1618" s="96"/>
      <c r="Q1618" s="96"/>
    </row>
    <row r="1619" spans="7:17">
      <c r="G1619" s="106"/>
      <c r="H1619" s="106"/>
      <c r="I1619" s="106"/>
      <c r="O1619" s="106"/>
      <c r="P1619" s="96"/>
      <c r="Q1619" s="96"/>
    </row>
    <row r="1620" spans="7:17">
      <c r="G1620" s="106"/>
      <c r="H1620" s="106"/>
      <c r="I1620" s="106"/>
      <c r="O1620" s="106"/>
      <c r="P1620" s="96"/>
      <c r="Q1620" s="96"/>
    </row>
    <row r="1621" spans="7:17">
      <c r="G1621" s="106"/>
      <c r="H1621" s="106"/>
      <c r="I1621" s="106"/>
      <c r="O1621" s="106"/>
      <c r="P1621" s="96"/>
      <c r="Q1621" s="96"/>
    </row>
    <row r="1622" spans="7:17">
      <c r="G1622" s="106"/>
      <c r="H1622" s="106"/>
      <c r="I1622" s="106"/>
      <c r="O1622" s="106"/>
      <c r="P1622" s="96"/>
      <c r="Q1622" s="96"/>
    </row>
    <row r="1623" spans="7:17">
      <c r="G1623" s="106"/>
      <c r="H1623" s="106"/>
      <c r="I1623" s="106"/>
      <c r="O1623" s="106"/>
      <c r="P1623" s="96"/>
      <c r="Q1623" s="96"/>
    </row>
    <row r="1624" spans="7:17">
      <c r="G1624" s="106"/>
      <c r="H1624" s="106"/>
      <c r="I1624" s="106"/>
      <c r="O1624" s="106"/>
      <c r="P1624" s="96"/>
      <c r="Q1624" s="96"/>
    </row>
    <row r="1625" spans="7:17">
      <c r="G1625" s="106"/>
      <c r="H1625" s="106"/>
      <c r="I1625" s="106"/>
      <c r="O1625" s="106"/>
      <c r="P1625" s="96"/>
      <c r="Q1625" s="96"/>
    </row>
    <row r="1626" spans="7:17">
      <c r="G1626" s="106"/>
      <c r="H1626" s="106"/>
      <c r="I1626" s="106"/>
      <c r="O1626" s="106"/>
      <c r="P1626" s="96"/>
      <c r="Q1626" s="96"/>
    </row>
    <row r="1627" spans="7:17">
      <c r="G1627" s="106"/>
      <c r="H1627" s="106"/>
      <c r="I1627" s="106"/>
      <c r="O1627" s="106"/>
      <c r="P1627" s="96"/>
      <c r="Q1627" s="96"/>
    </row>
    <row r="1628" spans="7:17">
      <c r="G1628" s="106"/>
      <c r="H1628" s="106"/>
      <c r="I1628" s="106"/>
      <c r="O1628" s="106"/>
      <c r="P1628" s="96"/>
      <c r="Q1628" s="96"/>
    </row>
    <row r="1629" spans="7:17">
      <c r="G1629" s="106"/>
      <c r="H1629" s="106"/>
      <c r="I1629" s="106"/>
      <c r="O1629" s="106"/>
      <c r="P1629" s="96"/>
      <c r="Q1629" s="96"/>
    </row>
    <row r="1630" spans="7:17">
      <c r="G1630" s="106"/>
      <c r="H1630" s="106"/>
      <c r="I1630" s="106"/>
      <c r="O1630" s="106"/>
      <c r="P1630" s="96"/>
      <c r="Q1630" s="96"/>
    </row>
    <row r="1631" spans="7:17">
      <c r="G1631" s="106"/>
      <c r="H1631" s="106"/>
      <c r="I1631" s="106"/>
      <c r="O1631" s="106"/>
      <c r="P1631" s="96"/>
      <c r="Q1631" s="96"/>
    </row>
    <row r="1632" spans="7:17">
      <c r="G1632" s="106"/>
      <c r="H1632" s="106"/>
      <c r="I1632" s="106"/>
      <c r="O1632" s="106"/>
      <c r="P1632" s="96"/>
      <c r="Q1632" s="96"/>
    </row>
    <row r="1633" spans="7:17">
      <c r="G1633" s="106"/>
      <c r="H1633" s="106"/>
      <c r="I1633" s="106"/>
      <c r="O1633" s="106"/>
      <c r="P1633" s="96"/>
      <c r="Q1633" s="96"/>
    </row>
    <row r="1634" spans="7:17">
      <c r="G1634" s="106"/>
      <c r="H1634" s="106"/>
      <c r="I1634" s="106"/>
      <c r="O1634" s="106"/>
      <c r="P1634" s="96"/>
      <c r="Q1634" s="96"/>
    </row>
    <row r="1635" spans="7:17">
      <c r="G1635" s="106"/>
      <c r="H1635" s="106"/>
      <c r="I1635" s="106"/>
      <c r="O1635" s="106"/>
      <c r="P1635" s="96"/>
      <c r="Q1635" s="96"/>
    </row>
    <row r="1636" spans="7:17">
      <c r="G1636" s="106"/>
      <c r="H1636" s="106"/>
      <c r="I1636" s="106"/>
      <c r="O1636" s="106"/>
      <c r="P1636" s="96"/>
      <c r="Q1636" s="96"/>
    </row>
    <row r="1637" spans="7:17">
      <c r="G1637" s="106"/>
      <c r="H1637" s="106"/>
      <c r="I1637" s="106"/>
      <c r="O1637" s="106"/>
      <c r="P1637" s="96"/>
      <c r="Q1637" s="96"/>
    </row>
    <row r="1638" spans="7:17">
      <c r="G1638" s="106"/>
      <c r="H1638" s="106"/>
      <c r="I1638" s="106"/>
      <c r="O1638" s="106"/>
      <c r="P1638" s="96"/>
      <c r="Q1638" s="96"/>
    </row>
    <row r="1639" spans="7:17">
      <c r="G1639" s="106"/>
      <c r="H1639" s="106"/>
      <c r="I1639" s="106"/>
      <c r="O1639" s="106"/>
      <c r="P1639" s="96"/>
      <c r="Q1639" s="96"/>
    </row>
    <row r="1640" spans="7:17">
      <c r="G1640" s="106"/>
      <c r="H1640" s="106"/>
      <c r="I1640" s="106"/>
      <c r="O1640" s="106"/>
      <c r="P1640" s="96"/>
      <c r="Q1640" s="96"/>
    </row>
    <row r="1641" spans="7:17">
      <c r="G1641" s="106"/>
      <c r="H1641" s="106"/>
      <c r="I1641" s="106"/>
      <c r="O1641" s="106"/>
      <c r="P1641" s="96"/>
      <c r="Q1641" s="96"/>
    </row>
    <row r="1642" spans="7:17">
      <c r="G1642" s="106"/>
      <c r="H1642" s="106"/>
      <c r="I1642" s="106"/>
      <c r="O1642" s="106"/>
      <c r="P1642" s="96"/>
      <c r="Q1642" s="96"/>
    </row>
    <row r="1643" spans="7:17">
      <c r="G1643" s="106"/>
      <c r="H1643" s="106"/>
      <c r="I1643" s="106"/>
      <c r="O1643" s="106"/>
      <c r="P1643" s="96"/>
      <c r="Q1643" s="96"/>
    </row>
    <row r="1644" spans="7:17">
      <c r="G1644" s="106"/>
      <c r="H1644" s="106"/>
      <c r="I1644" s="106"/>
      <c r="O1644" s="106"/>
      <c r="P1644" s="96"/>
      <c r="Q1644" s="96"/>
    </row>
    <row r="1645" spans="7:17">
      <c r="G1645" s="106"/>
      <c r="H1645" s="106"/>
      <c r="I1645" s="106"/>
      <c r="O1645" s="106"/>
      <c r="P1645" s="96"/>
      <c r="Q1645" s="96"/>
    </row>
    <row r="1646" spans="7:17">
      <c r="G1646" s="106"/>
      <c r="H1646" s="106"/>
      <c r="I1646" s="106"/>
      <c r="O1646" s="106"/>
      <c r="P1646" s="96"/>
      <c r="Q1646" s="96"/>
    </row>
    <row r="1647" spans="7:17">
      <c r="G1647" s="106"/>
      <c r="H1647" s="106"/>
      <c r="I1647" s="106"/>
      <c r="O1647" s="106"/>
      <c r="P1647" s="96"/>
      <c r="Q1647" s="96"/>
    </row>
    <row r="1648" spans="7:17">
      <c r="G1648" s="106"/>
      <c r="H1648" s="106"/>
      <c r="I1648" s="106"/>
      <c r="O1648" s="106"/>
      <c r="P1648" s="96"/>
      <c r="Q1648" s="96"/>
    </row>
    <row r="1649" spans="7:17">
      <c r="G1649" s="106"/>
      <c r="H1649" s="106"/>
      <c r="I1649" s="106"/>
      <c r="O1649" s="106"/>
      <c r="P1649" s="96"/>
      <c r="Q1649" s="96"/>
    </row>
    <row r="1650" spans="7:17">
      <c r="G1650" s="106"/>
      <c r="H1650" s="106"/>
      <c r="I1650" s="106"/>
      <c r="O1650" s="106"/>
      <c r="P1650" s="96"/>
      <c r="Q1650" s="96"/>
    </row>
    <row r="1651" spans="7:17">
      <c r="G1651" s="106"/>
      <c r="H1651" s="106"/>
      <c r="I1651" s="106"/>
      <c r="O1651" s="106"/>
      <c r="P1651" s="96"/>
      <c r="Q1651" s="96"/>
    </row>
    <row r="1652" spans="7:17">
      <c r="G1652" s="106"/>
      <c r="H1652" s="106"/>
      <c r="I1652" s="106"/>
      <c r="O1652" s="106"/>
      <c r="P1652" s="96"/>
      <c r="Q1652" s="96"/>
    </row>
    <row r="1653" spans="7:17">
      <c r="G1653" s="106"/>
      <c r="H1653" s="106"/>
      <c r="I1653" s="106"/>
      <c r="O1653" s="106"/>
      <c r="P1653" s="96"/>
      <c r="Q1653" s="96"/>
    </row>
    <row r="1654" spans="7:17">
      <c r="G1654" s="106"/>
      <c r="H1654" s="106"/>
      <c r="I1654" s="106"/>
      <c r="O1654" s="106"/>
      <c r="P1654" s="96"/>
      <c r="Q1654" s="96"/>
    </row>
    <row r="1655" spans="7:17">
      <c r="G1655" s="106"/>
      <c r="H1655" s="106"/>
      <c r="I1655" s="106"/>
      <c r="O1655" s="106"/>
      <c r="P1655" s="96"/>
      <c r="Q1655" s="96"/>
    </row>
    <row r="1656" spans="7:17">
      <c r="G1656" s="106"/>
      <c r="H1656" s="106"/>
      <c r="I1656" s="106"/>
      <c r="O1656" s="106"/>
      <c r="P1656" s="96"/>
      <c r="Q1656" s="96"/>
    </row>
    <row r="1657" spans="7:17">
      <c r="G1657" s="106"/>
      <c r="H1657" s="106"/>
      <c r="I1657" s="106"/>
      <c r="O1657" s="106"/>
      <c r="P1657" s="96"/>
      <c r="Q1657" s="96"/>
    </row>
    <row r="1658" spans="7:17">
      <c r="G1658" s="106"/>
      <c r="H1658" s="106"/>
      <c r="I1658" s="106"/>
      <c r="O1658" s="106"/>
      <c r="P1658" s="96"/>
      <c r="Q1658" s="96"/>
    </row>
    <row r="1659" spans="7:17">
      <c r="G1659" s="106"/>
      <c r="H1659" s="106"/>
      <c r="I1659" s="106"/>
      <c r="O1659" s="106"/>
      <c r="P1659" s="96"/>
      <c r="Q1659" s="96"/>
    </row>
    <row r="1660" spans="7:17">
      <c r="G1660" s="106"/>
      <c r="H1660" s="106"/>
      <c r="I1660" s="106"/>
      <c r="O1660" s="106"/>
      <c r="P1660" s="96"/>
      <c r="Q1660" s="96"/>
    </row>
    <row r="1661" spans="7:17">
      <c r="G1661" s="106"/>
      <c r="H1661" s="106"/>
      <c r="I1661" s="106"/>
      <c r="O1661" s="106"/>
      <c r="P1661" s="96"/>
      <c r="Q1661" s="96"/>
    </row>
    <row r="1662" spans="7:17">
      <c r="G1662" s="106"/>
      <c r="H1662" s="106"/>
      <c r="I1662" s="106"/>
      <c r="O1662" s="106"/>
      <c r="P1662" s="96"/>
      <c r="Q1662" s="96"/>
    </row>
    <row r="1663" spans="7:17">
      <c r="G1663" s="106"/>
      <c r="H1663" s="106"/>
      <c r="I1663" s="106"/>
      <c r="O1663" s="106"/>
      <c r="P1663" s="96"/>
      <c r="Q1663" s="96"/>
    </row>
    <row r="1664" spans="7:17">
      <c r="G1664" s="106"/>
      <c r="H1664" s="106"/>
      <c r="I1664" s="106"/>
      <c r="O1664" s="106"/>
      <c r="P1664" s="96"/>
      <c r="Q1664" s="96"/>
    </row>
    <row r="1665" spans="7:17">
      <c r="G1665" s="106"/>
      <c r="H1665" s="106"/>
      <c r="I1665" s="106"/>
      <c r="O1665" s="106"/>
      <c r="P1665" s="96"/>
      <c r="Q1665" s="96"/>
    </row>
    <row r="1666" spans="7:17">
      <c r="G1666" s="106"/>
      <c r="H1666" s="106"/>
      <c r="I1666" s="106"/>
      <c r="O1666" s="106"/>
      <c r="P1666" s="96"/>
      <c r="Q1666" s="96"/>
    </row>
    <row r="1667" spans="7:17">
      <c r="G1667" s="106"/>
      <c r="H1667" s="106"/>
      <c r="I1667" s="106"/>
      <c r="O1667" s="106"/>
      <c r="P1667" s="96"/>
      <c r="Q1667" s="96"/>
    </row>
    <row r="1668" spans="7:17">
      <c r="G1668" s="106"/>
      <c r="H1668" s="106"/>
      <c r="I1668" s="106"/>
      <c r="O1668" s="106"/>
      <c r="P1668" s="96"/>
      <c r="Q1668" s="96"/>
    </row>
    <row r="1669" spans="7:17">
      <c r="G1669" s="106"/>
      <c r="H1669" s="106"/>
      <c r="I1669" s="106"/>
      <c r="O1669" s="106"/>
      <c r="P1669" s="96"/>
      <c r="Q1669" s="96"/>
    </row>
    <row r="1670" spans="7:17">
      <c r="G1670" s="106"/>
      <c r="H1670" s="106"/>
      <c r="I1670" s="106"/>
      <c r="O1670" s="106"/>
      <c r="P1670" s="96"/>
      <c r="Q1670" s="96"/>
    </row>
    <row r="1671" spans="7:17">
      <c r="G1671" s="106"/>
      <c r="H1671" s="106"/>
      <c r="I1671" s="106"/>
      <c r="O1671" s="106"/>
      <c r="P1671" s="96"/>
      <c r="Q1671" s="96"/>
    </row>
    <row r="1672" spans="7:17">
      <c r="G1672" s="106"/>
      <c r="H1672" s="106"/>
      <c r="I1672" s="106"/>
      <c r="O1672" s="106"/>
      <c r="P1672" s="96"/>
      <c r="Q1672" s="96"/>
    </row>
    <row r="1673" spans="7:17">
      <c r="G1673" s="106"/>
      <c r="H1673" s="106"/>
      <c r="I1673" s="106"/>
      <c r="O1673" s="106"/>
      <c r="P1673" s="96"/>
      <c r="Q1673" s="96"/>
    </row>
    <row r="1674" spans="7:17">
      <c r="G1674" s="106"/>
      <c r="H1674" s="106"/>
      <c r="I1674" s="106"/>
      <c r="O1674" s="106"/>
      <c r="P1674" s="96"/>
      <c r="Q1674" s="96"/>
    </row>
    <row r="1675" spans="7:17">
      <c r="G1675" s="106"/>
      <c r="H1675" s="106"/>
      <c r="I1675" s="106"/>
      <c r="O1675" s="106"/>
      <c r="P1675" s="96"/>
      <c r="Q1675" s="96"/>
    </row>
    <row r="1676" spans="7:17">
      <c r="G1676" s="106"/>
      <c r="H1676" s="106"/>
      <c r="I1676" s="106"/>
      <c r="O1676" s="106"/>
      <c r="P1676" s="96"/>
      <c r="Q1676" s="96"/>
    </row>
    <row r="1677" spans="7:17">
      <c r="G1677" s="106"/>
      <c r="H1677" s="106"/>
      <c r="I1677" s="106"/>
      <c r="O1677" s="106"/>
      <c r="P1677" s="96"/>
      <c r="Q1677" s="96"/>
    </row>
    <row r="1678" spans="7:17">
      <c r="G1678" s="106"/>
      <c r="H1678" s="106"/>
      <c r="I1678" s="106"/>
      <c r="O1678" s="106"/>
      <c r="P1678" s="96"/>
      <c r="Q1678" s="96"/>
    </row>
    <row r="1679" spans="7:17">
      <c r="G1679" s="106"/>
      <c r="H1679" s="106"/>
      <c r="I1679" s="106"/>
      <c r="O1679" s="106"/>
      <c r="P1679" s="96"/>
      <c r="Q1679" s="96"/>
    </row>
    <row r="1680" spans="7:17">
      <c r="G1680" s="106"/>
      <c r="H1680" s="106"/>
      <c r="I1680" s="106"/>
      <c r="O1680" s="106"/>
      <c r="P1680" s="96"/>
      <c r="Q1680" s="96"/>
    </row>
    <row r="1681" spans="7:17">
      <c r="G1681" s="106"/>
      <c r="H1681" s="106"/>
      <c r="I1681" s="106"/>
      <c r="O1681" s="106"/>
      <c r="P1681" s="96"/>
      <c r="Q1681" s="96"/>
    </row>
    <row r="1682" spans="7:17">
      <c r="G1682" s="106"/>
      <c r="H1682" s="106"/>
      <c r="I1682" s="106"/>
      <c r="O1682" s="106"/>
      <c r="P1682" s="96"/>
      <c r="Q1682" s="96"/>
    </row>
    <row r="1683" spans="7:17">
      <c r="G1683" s="106"/>
      <c r="H1683" s="106"/>
      <c r="I1683" s="106"/>
      <c r="O1683" s="106"/>
      <c r="P1683" s="96"/>
      <c r="Q1683" s="96"/>
    </row>
    <row r="1684" spans="7:17">
      <c r="G1684" s="106"/>
      <c r="H1684" s="106"/>
      <c r="I1684" s="106"/>
      <c r="O1684" s="106"/>
      <c r="P1684" s="96"/>
      <c r="Q1684" s="96"/>
    </row>
    <row r="1685" spans="7:17">
      <c r="G1685" s="106"/>
      <c r="H1685" s="106"/>
      <c r="I1685" s="106"/>
      <c r="O1685" s="106"/>
      <c r="P1685" s="96"/>
      <c r="Q1685" s="96"/>
    </row>
    <row r="1686" spans="7:17">
      <c r="G1686" s="106"/>
      <c r="H1686" s="106"/>
      <c r="I1686" s="106"/>
      <c r="O1686" s="106"/>
      <c r="P1686" s="96"/>
      <c r="Q1686" s="96"/>
    </row>
    <row r="1687" spans="7:17">
      <c r="G1687" s="106"/>
      <c r="H1687" s="106"/>
      <c r="I1687" s="106"/>
      <c r="O1687" s="106"/>
      <c r="P1687" s="96"/>
      <c r="Q1687" s="96"/>
    </row>
    <row r="1688" spans="7:17">
      <c r="G1688" s="106"/>
      <c r="H1688" s="106"/>
      <c r="I1688" s="106"/>
      <c r="O1688" s="106"/>
      <c r="P1688" s="96"/>
      <c r="Q1688" s="96"/>
    </row>
    <row r="1689" spans="7:17">
      <c r="G1689" s="106"/>
      <c r="H1689" s="106"/>
      <c r="I1689" s="106"/>
      <c r="O1689" s="106"/>
      <c r="P1689" s="96"/>
      <c r="Q1689" s="96"/>
    </row>
    <row r="1690" spans="7:17">
      <c r="G1690" s="106"/>
      <c r="H1690" s="106"/>
      <c r="I1690" s="106"/>
      <c r="O1690" s="106"/>
      <c r="P1690" s="96"/>
      <c r="Q1690" s="96"/>
    </row>
    <row r="1691" spans="7:17">
      <c r="G1691" s="106"/>
      <c r="H1691" s="106"/>
      <c r="I1691" s="106"/>
      <c r="O1691" s="106"/>
      <c r="P1691" s="96"/>
      <c r="Q1691" s="96"/>
    </row>
    <row r="1692" spans="7:17">
      <c r="G1692" s="106"/>
      <c r="H1692" s="106"/>
      <c r="I1692" s="106"/>
      <c r="O1692" s="106"/>
      <c r="P1692" s="96"/>
      <c r="Q1692" s="96"/>
    </row>
    <row r="1693" spans="7:17">
      <c r="G1693" s="106"/>
      <c r="H1693" s="106"/>
      <c r="I1693" s="106"/>
      <c r="O1693" s="106"/>
      <c r="P1693" s="96"/>
      <c r="Q1693" s="96"/>
    </row>
    <row r="1694" spans="7:17">
      <c r="G1694" s="106"/>
      <c r="H1694" s="106"/>
      <c r="I1694" s="106"/>
      <c r="O1694" s="106"/>
      <c r="P1694" s="96"/>
      <c r="Q1694" s="96"/>
    </row>
    <row r="1695" spans="7:17">
      <c r="G1695" s="106"/>
      <c r="H1695" s="106"/>
      <c r="I1695" s="106"/>
      <c r="O1695" s="106"/>
      <c r="P1695" s="96"/>
      <c r="Q1695" s="96"/>
    </row>
    <row r="1696" spans="7:17">
      <c r="G1696" s="106"/>
      <c r="H1696" s="106"/>
      <c r="I1696" s="106"/>
      <c r="O1696" s="106"/>
      <c r="P1696" s="96"/>
      <c r="Q1696" s="96"/>
    </row>
    <row r="1697" spans="7:17">
      <c r="G1697" s="106"/>
      <c r="H1697" s="106"/>
      <c r="I1697" s="106"/>
      <c r="O1697" s="106"/>
      <c r="P1697" s="96"/>
      <c r="Q1697" s="96"/>
    </row>
    <row r="1698" spans="7:17">
      <c r="G1698" s="106"/>
      <c r="H1698" s="106"/>
      <c r="I1698" s="106"/>
      <c r="O1698" s="106"/>
      <c r="P1698" s="96"/>
      <c r="Q1698" s="96"/>
    </row>
    <row r="1699" spans="7:17">
      <c r="G1699" s="106"/>
      <c r="H1699" s="106"/>
      <c r="I1699" s="106"/>
      <c r="O1699" s="106"/>
      <c r="P1699" s="96"/>
      <c r="Q1699" s="96"/>
    </row>
    <row r="1700" spans="7:17">
      <c r="G1700" s="106"/>
      <c r="H1700" s="106"/>
      <c r="I1700" s="106"/>
      <c r="O1700" s="106"/>
      <c r="P1700" s="96"/>
      <c r="Q1700" s="96"/>
    </row>
    <row r="1701" spans="7:17">
      <c r="G1701" s="106"/>
      <c r="H1701" s="106"/>
      <c r="I1701" s="106"/>
      <c r="O1701" s="106"/>
      <c r="P1701" s="96"/>
      <c r="Q1701" s="96"/>
    </row>
    <row r="1702" spans="7:17">
      <c r="G1702" s="106"/>
      <c r="H1702" s="106"/>
      <c r="I1702" s="106"/>
      <c r="O1702" s="106"/>
      <c r="P1702" s="96"/>
      <c r="Q1702" s="96"/>
    </row>
    <row r="1703" spans="7:17">
      <c r="G1703" s="106"/>
      <c r="H1703" s="106"/>
      <c r="I1703" s="106"/>
      <c r="O1703" s="106"/>
      <c r="P1703" s="96"/>
      <c r="Q1703" s="96"/>
    </row>
    <row r="1704" spans="7:17">
      <c r="G1704" s="106"/>
      <c r="H1704" s="106"/>
      <c r="I1704" s="106"/>
      <c r="O1704" s="106"/>
      <c r="P1704" s="96"/>
      <c r="Q1704" s="96"/>
    </row>
    <row r="1705" spans="7:17">
      <c r="G1705" s="106"/>
      <c r="H1705" s="106"/>
      <c r="I1705" s="106"/>
      <c r="O1705" s="106"/>
      <c r="P1705" s="96"/>
      <c r="Q1705" s="96"/>
    </row>
    <row r="1706" spans="7:17">
      <c r="G1706" s="106"/>
      <c r="H1706" s="106"/>
      <c r="I1706" s="106"/>
      <c r="O1706" s="106"/>
      <c r="P1706" s="96"/>
      <c r="Q1706" s="96"/>
    </row>
    <row r="1707" spans="7:17">
      <c r="G1707" s="106"/>
      <c r="H1707" s="106"/>
      <c r="I1707" s="106"/>
      <c r="O1707" s="106"/>
      <c r="P1707" s="96"/>
      <c r="Q1707" s="96"/>
    </row>
    <row r="1708" spans="7:17">
      <c r="G1708" s="106"/>
      <c r="H1708" s="106"/>
      <c r="I1708" s="106"/>
      <c r="O1708" s="106"/>
      <c r="P1708" s="96"/>
      <c r="Q1708" s="96"/>
    </row>
    <row r="1709" spans="7:17">
      <c r="G1709" s="106"/>
      <c r="H1709" s="106"/>
      <c r="I1709" s="106"/>
      <c r="O1709" s="106"/>
      <c r="P1709" s="96"/>
      <c r="Q1709" s="96"/>
    </row>
    <row r="1710" spans="7:17">
      <c r="G1710" s="106"/>
      <c r="H1710" s="106"/>
      <c r="I1710" s="106"/>
      <c r="O1710" s="106"/>
      <c r="P1710" s="96"/>
      <c r="Q1710" s="96"/>
    </row>
    <row r="1711" spans="7:17">
      <c r="G1711" s="106"/>
      <c r="H1711" s="106"/>
      <c r="I1711" s="106"/>
      <c r="O1711" s="106"/>
      <c r="P1711" s="96"/>
      <c r="Q1711" s="96"/>
    </row>
    <row r="1712" spans="7:17">
      <c r="G1712" s="106"/>
      <c r="H1712" s="106"/>
      <c r="I1712" s="106"/>
      <c r="O1712" s="106"/>
      <c r="P1712" s="96"/>
      <c r="Q1712" s="96"/>
    </row>
    <row r="1713" spans="7:17">
      <c r="G1713" s="106"/>
      <c r="H1713" s="106"/>
      <c r="I1713" s="106"/>
      <c r="O1713" s="106"/>
      <c r="P1713" s="96"/>
      <c r="Q1713" s="96"/>
    </row>
    <row r="1714" spans="7:17">
      <c r="G1714" s="106"/>
      <c r="H1714" s="106"/>
      <c r="I1714" s="106"/>
      <c r="O1714" s="106"/>
      <c r="P1714" s="96"/>
      <c r="Q1714" s="96"/>
    </row>
    <row r="1715" spans="7:17">
      <c r="G1715" s="106"/>
      <c r="H1715" s="106"/>
      <c r="I1715" s="106"/>
      <c r="O1715" s="106"/>
      <c r="P1715" s="96"/>
      <c r="Q1715" s="96"/>
    </row>
    <row r="1716" spans="7:17">
      <c r="G1716" s="106"/>
      <c r="H1716" s="106"/>
      <c r="I1716" s="106"/>
      <c r="O1716" s="106"/>
      <c r="P1716" s="96"/>
      <c r="Q1716" s="96"/>
    </row>
    <row r="1717" spans="7:17">
      <c r="G1717" s="106"/>
      <c r="H1717" s="106"/>
      <c r="I1717" s="106"/>
      <c r="O1717" s="106"/>
      <c r="P1717" s="96"/>
      <c r="Q1717" s="96"/>
    </row>
    <row r="1718" spans="7:17">
      <c r="G1718" s="106"/>
      <c r="H1718" s="106"/>
      <c r="I1718" s="106"/>
      <c r="O1718" s="106"/>
      <c r="P1718" s="96"/>
      <c r="Q1718" s="96"/>
    </row>
    <row r="1719" spans="7:17">
      <c r="G1719" s="106"/>
      <c r="H1719" s="106"/>
      <c r="I1719" s="106"/>
      <c r="O1719" s="106"/>
      <c r="P1719" s="96"/>
      <c r="Q1719" s="96"/>
    </row>
    <row r="1720" spans="7:17">
      <c r="G1720" s="106"/>
      <c r="H1720" s="106"/>
      <c r="I1720" s="106"/>
      <c r="O1720" s="106"/>
      <c r="P1720" s="96"/>
      <c r="Q1720" s="96"/>
    </row>
    <row r="1721" spans="7:17">
      <c r="G1721" s="106"/>
      <c r="H1721" s="106"/>
      <c r="I1721" s="106"/>
      <c r="O1721" s="106"/>
      <c r="P1721" s="96"/>
      <c r="Q1721" s="96"/>
    </row>
    <row r="1722" spans="7:17">
      <c r="G1722" s="106"/>
      <c r="H1722" s="106"/>
      <c r="I1722" s="106"/>
      <c r="O1722" s="106"/>
      <c r="P1722" s="96"/>
      <c r="Q1722" s="96"/>
    </row>
    <row r="1723" spans="7:17">
      <c r="G1723" s="106"/>
      <c r="H1723" s="106"/>
      <c r="I1723" s="106"/>
      <c r="O1723" s="106"/>
      <c r="P1723" s="96"/>
      <c r="Q1723" s="96"/>
    </row>
    <row r="1724" spans="7:17">
      <c r="G1724" s="106"/>
      <c r="H1724" s="106"/>
      <c r="I1724" s="106"/>
      <c r="O1724" s="106"/>
      <c r="P1724" s="96"/>
      <c r="Q1724" s="96"/>
    </row>
    <row r="1725" spans="7:17">
      <c r="G1725" s="106"/>
      <c r="H1725" s="106"/>
      <c r="I1725" s="106"/>
      <c r="O1725" s="106"/>
      <c r="P1725" s="96"/>
      <c r="Q1725" s="96"/>
    </row>
    <row r="1726" spans="7:17">
      <c r="G1726" s="106"/>
      <c r="H1726" s="106"/>
      <c r="I1726" s="106"/>
      <c r="O1726" s="106"/>
      <c r="P1726" s="96"/>
      <c r="Q1726" s="96"/>
    </row>
    <row r="1727" spans="7:17">
      <c r="G1727" s="106"/>
      <c r="H1727" s="106"/>
      <c r="I1727" s="106"/>
      <c r="O1727" s="106"/>
      <c r="P1727" s="96"/>
      <c r="Q1727" s="96"/>
    </row>
    <row r="1728" spans="7:17">
      <c r="G1728" s="106"/>
      <c r="H1728" s="106"/>
      <c r="I1728" s="106"/>
      <c r="O1728" s="106"/>
      <c r="P1728" s="96"/>
      <c r="Q1728" s="96"/>
    </row>
    <row r="1729" spans="7:17">
      <c r="G1729" s="106"/>
      <c r="H1729" s="106"/>
      <c r="I1729" s="106"/>
      <c r="O1729" s="106"/>
      <c r="P1729" s="96"/>
      <c r="Q1729" s="96"/>
    </row>
    <row r="1730" spans="7:17">
      <c r="G1730" s="106"/>
      <c r="H1730" s="106"/>
      <c r="I1730" s="106"/>
      <c r="O1730" s="106"/>
      <c r="P1730" s="96"/>
      <c r="Q1730" s="96"/>
    </row>
    <row r="1731" spans="7:17">
      <c r="G1731" s="106"/>
      <c r="H1731" s="106"/>
      <c r="I1731" s="106"/>
      <c r="O1731" s="106"/>
      <c r="P1731" s="96"/>
      <c r="Q1731" s="96"/>
    </row>
    <row r="1732" spans="7:17">
      <c r="G1732" s="106"/>
      <c r="H1732" s="106"/>
      <c r="I1732" s="106"/>
      <c r="O1732" s="106"/>
      <c r="P1732" s="96"/>
      <c r="Q1732" s="96"/>
    </row>
    <row r="1733" spans="7:17">
      <c r="G1733" s="106"/>
      <c r="H1733" s="106"/>
      <c r="I1733" s="106"/>
      <c r="O1733" s="106"/>
      <c r="P1733" s="96"/>
      <c r="Q1733" s="96"/>
    </row>
    <row r="1734" spans="7:17">
      <c r="G1734" s="106"/>
      <c r="H1734" s="106"/>
      <c r="I1734" s="106"/>
      <c r="O1734" s="106"/>
      <c r="P1734" s="96"/>
      <c r="Q1734" s="96"/>
    </row>
    <row r="1735" spans="7:17">
      <c r="G1735" s="106"/>
      <c r="H1735" s="106"/>
      <c r="I1735" s="106"/>
      <c r="O1735" s="106"/>
      <c r="P1735" s="96"/>
      <c r="Q1735" s="96"/>
    </row>
    <row r="1736" spans="7:17">
      <c r="G1736" s="106"/>
      <c r="H1736" s="106"/>
      <c r="I1736" s="106"/>
      <c r="O1736" s="106"/>
      <c r="P1736" s="96"/>
      <c r="Q1736" s="96"/>
    </row>
    <row r="1737" spans="7:17">
      <c r="G1737" s="106"/>
      <c r="H1737" s="106"/>
      <c r="I1737" s="106"/>
      <c r="O1737" s="106"/>
      <c r="P1737" s="96"/>
      <c r="Q1737" s="96"/>
    </row>
    <row r="1738" spans="7:17">
      <c r="G1738" s="106"/>
      <c r="H1738" s="106"/>
      <c r="I1738" s="106"/>
      <c r="O1738" s="106"/>
      <c r="P1738" s="96"/>
      <c r="Q1738" s="96"/>
    </row>
    <row r="1739" spans="7:17">
      <c r="G1739" s="106"/>
      <c r="H1739" s="106"/>
      <c r="I1739" s="106"/>
      <c r="O1739" s="106"/>
      <c r="P1739" s="96"/>
      <c r="Q1739" s="96"/>
    </row>
    <row r="1740" spans="7:17">
      <c r="G1740" s="106"/>
      <c r="H1740" s="106"/>
      <c r="I1740" s="106"/>
      <c r="O1740" s="106"/>
      <c r="P1740" s="96"/>
      <c r="Q1740" s="96"/>
    </row>
    <row r="1741" spans="7:17">
      <c r="G1741" s="106"/>
      <c r="H1741" s="106"/>
      <c r="I1741" s="106"/>
      <c r="O1741" s="106"/>
      <c r="P1741" s="96"/>
      <c r="Q1741" s="96"/>
    </row>
    <row r="1742" spans="7:17">
      <c r="G1742" s="106"/>
      <c r="H1742" s="106"/>
      <c r="I1742" s="106"/>
      <c r="O1742" s="106"/>
      <c r="P1742" s="96"/>
      <c r="Q1742" s="96"/>
    </row>
    <row r="1743" spans="7:17">
      <c r="G1743" s="106"/>
      <c r="H1743" s="106"/>
      <c r="I1743" s="106"/>
      <c r="O1743" s="106"/>
      <c r="P1743" s="96"/>
      <c r="Q1743" s="96"/>
    </row>
    <row r="1744" spans="7:17">
      <c r="G1744" s="106"/>
      <c r="H1744" s="106"/>
      <c r="I1744" s="106"/>
      <c r="O1744" s="106"/>
      <c r="P1744" s="96"/>
      <c r="Q1744" s="96"/>
    </row>
    <row r="1745" spans="7:17">
      <c r="G1745" s="106"/>
      <c r="H1745" s="106"/>
      <c r="I1745" s="106"/>
      <c r="O1745" s="106"/>
      <c r="P1745" s="96"/>
      <c r="Q1745" s="96"/>
    </row>
    <row r="1746" spans="7:17">
      <c r="G1746" s="106"/>
      <c r="H1746" s="106"/>
      <c r="I1746" s="106"/>
      <c r="O1746" s="106"/>
      <c r="P1746" s="96"/>
      <c r="Q1746" s="96"/>
    </row>
    <row r="1747" spans="7:17">
      <c r="G1747" s="106"/>
      <c r="H1747" s="106"/>
      <c r="I1747" s="106"/>
      <c r="O1747" s="106"/>
      <c r="P1747" s="96"/>
      <c r="Q1747" s="96"/>
    </row>
    <row r="1748" spans="7:17">
      <c r="G1748" s="106"/>
      <c r="H1748" s="106"/>
      <c r="I1748" s="106"/>
      <c r="O1748" s="106"/>
      <c r="P1748" s="96"/>
      <c r="Q1748" s="96"/>
    </row>
    <row r="1749" spans="7:17">
      <c r="G1749" s="106"/>
      <c r="H1749" s="106"/>
      <c r="I1749" s="106"/>
      <c r="O1749" s="106"/>
      <c r="P1749" s="96"/>
      <c r="Q1749" s="96"/>
    </row>
    <row r="1750" spans="7:17">
      <c r="G1750" s="106"/>
      <c r="H1750" s="106"/>
      <c r="I1750" s="106"/>
      <c r="O1750" s="106"/>
      <c r="P1750" s="96"/>
      <c r="Q1750" s="96"/>
    </row>
    <row r="1751" spans="7:17">
      <c r="G1751" s="106"/>
      <c r="H1751" s="106"/>
      <c r="I1751" s="106"/>
      <c r="O1751" s="106"/>
      <c r="P1751" s="96"/>
      <c r="Q1751" s="96"/>
    </row>
    <row r="1752" spans="7:17">
      <c r="G1752" s="106"/>
      <c r="H1752" s="106"/>
      <c r="I1752" s="106"/>
      <c r="O1752" s="106"/>
      <c r="P1752" s="96"/>
      <c r="Q1752" s="96"/>
    </row>
    <row r="1753" spans="7:17">
      <c r="G1753" s="106"/>
      <c r="H1753" s="106"/>
      <c r="I1753" s="106"/>
      <c r="O1753" s="106"/>
      <c r="P1753" s="96"/>
      <c r="Q1753" s="96"/>
    </row>
    <row r="1754" spans="7:17">
      <c r="G1754" s="106"/>
      <c r="H1754" s="106"/>
      <c r="I1754" s="106"/>
      <c r="O1754" s="106"/>
      <c r="P1754" s="96"/>
      <c r="Q1754" s="96"/>
    </row>
    <row r="1755" spans="7:17">
      <c r="G1755" s="106"/>
      <c r="H1755" s="106"/>
      <c r="I1755" s="106"/>
      <c r="O1755" s="106"/>
      <c r="P1755" s="96"/>
      <c r="Q1755" s="96"/>
    </row>
    <row r="1756" spans="7:17">
      <c r="G1756" s="106"/>
      <c r="H1756" s="106"/>
      <c r="I1756" s="106"/>
      <c r="O1756" s="106"/>
      <c r="P1756" s="96"/>
      <c r="Q1756" s="96"/>
    </row>
    <row r="1757" spans="7:17">
      <c r="G1757" s="106"/>
      <c r="H1757" s="106"/>
      <c r="I1757" s="106"/>
      <c r="O1757" s="106"/>
      <c r="P1757" s="96"/>
      <c r="Q1757" s="96"/>
    </row>
    <row r="1758" spans="7:17">
      <c r="G1758" s="106"/>
      <c r="H1758" s="106"/>
      <c r="I1758" s="106"/>
      <c r="O1758" s="106"/>
      <c r="P1758" s="96"/>
      <c r="Q1758" s="96"/>
    </row>
    <row r="1759" spans="7:17">
      <c r="G1759" s="106"/>
      <c r="H1759" s="106"/>
      <c r="I1759" s="106"/>
      <c r="O1759" s="106"/>
      <c r="P1759" s="96"/>
      <c r="Q1759" s="96"/>
    </row>
    <row r="1760" spans="7:17">
      <c r="G1760" s="106"/>
      <c r="H1760" s="106"/>
      <c r="I1760" s="106"/>
      <c r="O1760" s="106"/>
      <c r="P1760" s="96"/>
      <c r="Q1760" s="96"/>
    </row>
    <row r="1761" spans="7:17">
      <c r="G1761" s="106"/>
      <c r="H1761" s="106"/>
      <c r="I1761" s="106"/>
      <c r="O1761" s="106"/>
      <c r="P1761" s="96"/>
      <c r="Q1761" s="96"/>
    </row>
    <row r="1762" spans="7:17">
      <c r="G1762" s="106"/>
      <c r="H1762" s="106"/>
      <c r="I1762" s="106"/>
      <c r="O1762" s="106"/>
      <c r="P1762" s="96"/>
      <c r="Q1762" s="96"/>
    </row>
    <row r="1763" spans="7:17">
      <c r="G1763" s="106"/>
      <c r="H1763" s="106"/>
      <c r="I1763" s="106"/>
      <c r="O1763" s="106"/>
      <c r="P1763" s="96"/>
      <c r="Q1763" s="96"/>
    </row>
    <row r="1764" spans="7:17">
      <c r="G1764" s="106"/>
      <c r="H1764" s="106"/>
      <c r="I1764" s="106"/>
      <c r="O1764" s="106"/>
      <c r="P1764" s="96"/>
      <c r="Q1764" s="96"/>
    </row>
    <row r="1765" spans="7:17">
      <c r="G1765" s="106"/>
      <c r="H1765" s="106"/>
      <c r="I1765" s="106"/>
      <c r="O1765" s="106"/>
      <c r="P1765" s="96"/>
      <c r="Q1765" s="96"/>
    </row>
    <row r="1766" spans="7:17">
      <c r="G1766" s="106"/>
      <c r="H1766" s="106"/>
      <c r="I1766" s="106"/>
      <c r="O1766" s="106"/>
      <c r="P1766" s="96"/>
      <c r="Q1766" s="96"/>
    </row>
    <row r="1767" spans="7:17">
      <c r="G1767" s="106"/>
      <c r="H1767" s="106"/>
      <c r="I1767" s="106"/>
      <c r="O1767" s="106"/>
      <c r="P1767" s="96"/>
      <c r="Q1767" s="96"/>
    </row>
    <row r="1768" spans="7:17">
      <c r="G1768" s="106"/>
      <c r="H1768" s="106"/>
      <c r="I1768" s="106"/>
      <c r="O1768" s="106"/>
      <c r="P1768" s="96"/>
      <c r="Q1768" s="96"/>
    </row>
    <row r="1769" spans="7:17">
      <c r="G1769" s="106"/>
      <c r="H1769" s="106"/>
      <c r="I1769" s="106"/>
      <c r="O1769" s="106"/>
      <c r="P1769" s="96"/>
      <c r="Q1769" s="96"/>
    </row>
    <row r="1770" spans="7:17">
      <c r="G1770" s="106"/>
      <c r="H1770" s="106"/>
      <c r="I1770" s="106"/>
      <c r="O1770" s="106"/>
      <c r="P1770" s="96"/>
      <c r="Q1770" s="96"/>
    </row>
    <row r="1771" spans="7:17">
      <c r="G1771" s="106"/>
      <c r="H1771" s="106"/>
      <c r="I1771" s="106"/>
      <c r="O1771" s="106"/>
      <c r="P1771" s="96"/>
      <c r="Q1771" s="96"/>
    </row>
    <row r="1772" spans="7:17">
      <c r="G1772" s="106"/>
      <c r="H1772" s="106"/>
      <c r="I1772" s="106"/>
      <c r="O1772" s="106"/>
      <c r="P1772" s="96"/>
      <c r="Q1772" s="96"/>
    </row>
    <row r="1773" spans="7:17">
      <c r="G1773" s="106"/>
      <c r="H1773" s="106"/>
      <c r="I1773" s="106"/>
      <c r="O1773" s="106"/>
      <c r="P1773" s="96"/>
      <c r="Q1773" s="96"/>
    </row>
    <row r="1774" spans="7:17">
      <c r="G1774" s="106"/>
      <c r="H1774" s="106"/>
      <c r="I1774" s="106"/>
      <c r="O1774" s="106"/>
      <c r="P1774" s="96"/>
      <c r="Q1774" s="96"/>
    </row>
    <row r="1775" spans="7:17">
      <c r="G1775" s="106"/>
      <c r="H1775" s="106"/>
      <c r="I1775" s="106"/>
      <c r="O1775" s="106"/>
      <c r="P1775" s="96"/>
      <c r="Q1775" s="96"/>
    </row>
    <row r="1776" spans="7:17">
      <c r="G1776" s="106"/>
      <c r="H1776" s="106"/>
      <c r="I1776" s="106"/>
      <c r="O1776" s="106"/>
      <c r="P1776" s="96"/>
      <c r="Q1776" s="96"/>
    </row>
    <row r="1777" spans="7:17">
      <c r="G1777" s="106"/>
      <c r="H1777" s="106"/>
      <c r="I1777" s="106"/>
      <c r="O1777" s="106"/>
      <c r="P1777" s="96"/>
      <c r="Q1777" s="96"/>
    </row>
    <row r="1778" spans="7:17">
      <c r="G1778" s="106"/>
      <c r="H1778" s="106"/>
      <c r="I1778" s="106"/>
      <c r="O1778" s="106"/>
      <c r="P1778" s="96"/>
      <c r="Q1778" s="96"/>
    </row>
    <row r="1779" spans="7:17">
      <c r="G1779" s="106"/>
      <c r="H1779" s="106"/>
      <c r="I1779" s="106"/>
      <c r="O1779" s="106"/>
      <c r="P1779" s="96"/>
      <c r="Q1779" s="96"/>
    </row>
    <row r="1780" spans="7:17">
      <c r="G1780" s="106"/>
      <c r="H1780" s="106"/>
      <c r="I1780" s="106"/>
      <c r="O1780" s="106"/>
      <c r="P1780" s="96"/>
      <c r="Q1780" s="96"/>
    </row>
    <row r="1781" spans="7:17">
      <c r="G1781" s="106"/>
      <c r="H1781" s="106"/>
      <c r="I1781" s="106"/>
      <c r="O1781" s="106"/>
      <c r="P1781" s="96"/>
      <c r="Q1781" s="96"/>
    </row>
    <row r="1782" spans="7:17">
      <c r="G1782" s="106"/>
      <c r="H1782" s="106"/>
      <c r="I1782" s="106"/>
      <c r="O1782" s="106"/>
      <c r="P1782" s="96"/>
      <c r="Q1782" s="96"/>
    </row>
    <row r="1783" spans="7:17">
      <c r="G1783" s="106"/>
      <c r="H1783" s="106"/>
      <c r="I1783" s="106"/>
      <c r="O1783" s="106"/>
      <c r="P1783" s="96"/>
      <c r="Q1783" s="96"/>
    </row>
    <row r="1784" spans="7:17">
      <c r="G1784" s="106"/>
      <c r="H1784" s="106"/>
      <c r="I1784" s="106"/>
      <c r="O1784" s="106"/>
      <c r="P1784" s="96"/>
      <c r="Q1784" s="96"/>
    </row>
    <row r="1785" spans="7:17">
      <c r="G1785" s="106"/>
      <c r="H1785" s="106"/>
      <c r="I1785" s="106"/>
      <c r="O1785" s="106"/>
      <c r="P1785" s="96"/>
      <c r="Q1785" s="96"/>
    </row>
    <row r="1786" spans="7:17">
      <c r="G1786" s="106"/>
      <c r="H1786" s="106"/>
      <c r="I1786" s="106"/>
      <c r="O1786" s="106"/>
      <c r="P1786" s="96"/>
      <c r="Q1786" s="96"/>
    </row>
    <row r="1787" spans="7:17">
      <c r="G1787" s="106"/>
      <c r="H1787" s="106"/>
      <c r="I1787" s="106"/>
      <c r="O1787" s="106"/>
      <c r="P1787" s="96"/>
      <c r="Q1787" s="96"/>
    </row>
    <row r="1788" spans="7:17">
      <c r="G1788" s="106"/>
      <c r="H1788" s="106"/>
      <c r="I1788" s="106"/>
      <c r="O1788" s="106"/>
      <c r="P1788" s="96"/>
      <c r="Q1788" s="96"/>
    </row>
    <row r="1789" spans="7:17">
      <c r="G1789" s="106"/>
      <c r="H1789" s="106"/>
      <c r="I1789" s="106"/>
      <c r="O1789" s="106"/>
      <c r="P1789" s="96"/>
      <c r="Q1789" s="96"/>
    </row>
    <row r="1790" spans="7:17">
      <c r="G1790" s="106"/>
      <c r="H1790" s="106"/>
      <c r="I1790" s="106"/>
      <c r="O1790" s="106"/>
      <c r="P1790" s="96"/>
      <c r="Q1790" s="96"/>
    </row>
    <row r="1791" spans="7:17">
      <c r="G1791" s="106"/>
      <c r="H1791" s="106"/>
      <c r="I1791" s="106"/>
      <c r="O1791" s="106"/>
      <c r="P1791" s="96"/>
      <c r="Q1791" s="96"/>
    </row>
    <row r="1792" spans="7:17">
      <c r="G1792" s="106"/>
      <c r="H1792" s="106"/>
      <c r="I1792" s="106"/>
      <c r="O1792" s="106"/>
      <c r="P1792" s="96"/>
      <c r="Q1792" s="96"/>
    </row>
    <row r="1793" spans="7:17">
      <c r="G1793" s="106"/>
      <c r="H1793" s="106"/>
      <c r="I1793" s="106"/>
      <c r="O1793" s="106"/>
      <c r="P1793" s="96"/>
      <c r="Q1793" s="96"/>
    </row>
    <row r="1794" spans="7:17">
      <c r="G1794" s="106"/>
      <c r="H1794" s="106"/>
      <c r="I1794" s="106"/>
      <c r="O1794" s="106"/>
      <c r="P1794" s="96"/>
      <c r="Q1794" s="96"/>
    </row>
    <row r="1795" spans="7:17">
      <c r="G1795" s="106"/>
      <c r="H1795" s="106"/>
      <c r="I1795" s="106"/>
      <c r="O1795" s="106"/>
      <c r="P1795" s="96"/>
      <c r="Q1795" s="96"/>
    </row>
    <row r="1796" spans="7:17">
      <c r="G1796" s="106"/>
      <c r="H1796" s="106"/>
      <c r="I1796" s="106"/>
      <c r="O1796" s="106"/>
      <c r="P1796" s="96"/>
      <c r="Q1796" s="96"/>
    </row>
    <row r="1797" spans="7:17">
      <c r="G1797" s="106"/>
      <c r="H1797" s="106"/>
      <c r="I1797" s="106"/>
      <c r="O1797" s="106"/>
      <c r="P1797" s="96"/>
      <c r="Q1797" s="96"/>
    </row>
    <row r="1798" spans="7:17">
      <c r="G1798" s="106"/>
      <c r="H1798" s="106"/>
      <c r="I1798" s="106"/>
      <c r="O1798" s="106"/>
      <c r="P1798" s="96"/>
      <c r="Q1798" s="96"/>
    </row>
    <row r="1799" spans="7:17">
      <c r="G1799" s="106"/>
      <c r="H1799" s="106"/>
      <c r="I1799" s="106"/>
      <c r="O1799" s="106"/>
      <c r="P1799" s="96"/>
      <c r="Q1799" s="96"/>
    </row>
    <row r="1800" spans="7:17">
      <c r="G1800" s="106"/>
      <c r="H1800" s="106"/>
      <c r="I1800" s="106"/>
      <c r="O1800" s="106"/>
      <c r="P1800" s="96"/>
      <c r="Q1800" s="96"/>
    </row>
    <row r="1801" spans="7:17">
      <c r="G1801" s="106"/>
      <c r="H1801" s="106"/>
      <c r="I1801" s="106"/>
      <c r="O1801" s="106"/>
      <c r="P1801" s="96"/>
      <c r="Q1801" s="96"/>
    </row>
    <row r="1802" spans="7:17">
      <c r="G1802" s="106"/>
      <c r="H1802" s="106"/>
      <c r="I1802" s="106"/>
      <c r="O1802" s="106"/>
      <c r="P1802" s="96"/>
      <c r="Q1802" s="96"/>
    </row>
    <row r="1803" spans="7:17">
      <c r="G1803" s="106"/>
      <c r="H1803" s="106"/>
      <c r="I1803" s="106"/>
      <c r="O1803" s="106"/>
      <c r="P1803" s="96"/>
      <c r="Q1803" s="96"/>
    </row>
    <row r="1804" spans="7:17">
      <c r="G1804" s="106"/>
      <c r="H1804" s="106"/>
      <c r="I1804" s="106"/>
      <c r="O1804" s="106"/>
      <c r="P1804" s="96"/>
      <c r="Q1804" s="96"/>
    </row>
    <row r="1805" spans="7:17">
      <c r="G1805" s="106"/>
      <c r="H1805" s="106"/>
      <c r="I1805" s="106"/>
      <c r="O1805" s="106"/>
      <c r="P1805" s="96"/>
      <c r="Q1805" s="96"/>
    </row>
    <row r="1806" spans="7:17">
      <c r="G1806" s="106"/>
      <c r="H1806" s="106"/>
      <c r="I1806" s="106"/>
      <c r="O1806" s="106"/>
      <c r="P1806" s="96"/>
      <c r="Q1806" s="96"/>
    </row>
    <row r="1807" spans="7:17">
      <c r="G1807" s="106"/>
      <c r="H1807" s="106"/>
      <c r="I1807" s="106"/>
      <c r="O1807" s="106"/>
      <c r="P1807" s="96"/>
      <c r="Q1807" s="96"/>
    </row>
    <row r="1808" spans="7:17">
      <c r="G1808" s="106"/>
      <c r="H1808" s="106"/>
      <c r="I1808" s="106"/>
      <c r="O1808" s="106"/>
      <c r="P1808" s="96"/>
      <c r="Q1808" s="96"/>
    </row>
    <row r="1809" spans="7:17">
      <c r="G1809" s="106"/>
      <c r="H1809" s="106"/>
      <c r="I1809" s="106"/>
      <c r="O1809" s="106"/>
      <c r="P1809" s="96"/>
      <c r="Q1809" s="96"/>
    </row>
    <row r="1810" spans="7:17">
      <c r="G1810" s="106"/>
      <c r="H1810" s="106"/>
      <c r="I1810" s="106"/>
      <c r="O1810" s="106"/>
      <c r="P1810" s="96"/>
      <c r="Q1810" s="96"/>
    </row>
    <row r="1811" spans="7:17">
      <c r="G1811" s="106"/>
      <c r="H1811" s="106"/>
      <c r="I1811" s="106"/>
      <c r="O1811" s="106"/>
      <c r="P1811" s="96"/>
      <c r="Q1811" s="96"/>
    </row>
    <row r="1812" spans="7:17">
      <c r="G1812" s="106"/>
      <c r="H1812" s="106"/>
      <c r="I1812" s="106"/>
      <c r="O1812" s="106"/>
      <c r="P1812" s="96"/>
      <c r="Q1812" s="96"/>
    </row>
    <row r="1813" spans="7:17">
      <c r="G1813" s="106"/>
      <c r="H1813" s="106"/>
      <c r="I1813" s="106"/>
      <c r="O1813" s="106"/>
      <c r="P1813" s="96"/>
      <c r="Q1813" s="96"/>
    </row>
    <row r="1814" spans="7:17">
      <c r="G1814" s="106"/>
      <c r="H1814" s="106"/>
      <c r="I1814" s="106"/>
      <c r="O1814" s="106"/>
      <c r="P1814" s="96"/>
      <c r="Q1814" s="96"/>
    </row>
    <row r="1815" spans="7:17">
      <c r="G1815" s="106"/>
      <c r="H1815" s="106"/>
      <c r="I1815" s="106"/>
      <c r="O1815" s="106"/>
      <c r="P1815" s="96"/>
      <c r="Q1815" s="96"/>
    </row>
    <row r="1816" spans="7:17">
      <c r="G1816" s="106"/>
      <c r="H1816" s="106"/>
      <c r="I1816" s="106"/>
      <c r="O1816" s="106"/>
      <c r="P1816" s="96"/>
      <c r="Q1816" s="96"/>
    </row>
    <row r="1817" spans="7:17">
      <c r="G1817" s="106"/>
      <c r="H1817" s="106"/>
      <c r="I1817" s="106"/>
      <c r="O1817" s="106"/>
      <c r="P1817" s="96"/>
      <c r="Q1817" s="96"/>
    </row>
    <row r="1818" spans="7:17">
      <c r="G1818" s="106"/>
      <c r="H1818" s="106"/>
      <c r="I1818" s="106"/>
      <c r="O1818" s="106"/>
      <c r="P1818" s="96"/>
      <c r="Q1818" s="96"/>
    </row>
    <row r="1819" spans="7:17">
      <c r="G1819" s="106"/>
      <c r="H1819" s="106"/>
      <c r="I1819" s="106"/>
      <c r="O1819" s="106"/>
      <c r="P1819" s="96"/>
      <c r="Q1819" s="96"/>
    </row>
    <row r="1820" spans="7:17">
      <c r="G1820" s="106"/>
      <c r="H1820" s="106"/>
      <c r="I1820" s="106"/>
      <c r="O1820" s="106"/>
      <c r="P1820" s="96"/>
      <c r="Q1820" s="96"/>
    </row>
    <row r="1821" spans="7:17">
      <c r="G1821" s="106"/>
      <c r="H1821" s="106"/>
      <c r="I1821" s="106"/>
      <c r="O1821" s="106"/>
      <c r="P1821" s="96"/>
      <c r="Q1821" s="96"/>
    </row>
    <row r="1822" spans="7:17">
      <c r="G1822" s="106"/>
      <c r="H1822" s="106"/>
      <c r="I1822" s="106"/>
      <c r="O1822" s="106"/>
      <c r="P1822" s="96"/>
      <c r="Q1822" s="96"/>
    </row>
    <row r="1823" spans="7:17">
      <c r="G1823" s="106"/>
      <c r="H1823" s="106"/>
      <c r="I1823" s="106"/>
      <c r="O1823" s="106"/>
      <c r="P1823" s="96"/>
      <c r="Q1823" s="96"/>
    </row>
    <row r="1824" spans="7:17">
      <c r="G1824" s="106"/>
      <c r="H1824" s="106"/>
      <c r="I1824" s="106"/>
      <c r="O1824" s="106"/>
      <c r="P1824" s="96"/>
      <c r="Q1824" s="96"/>
    </row>
    <row r="1825" spans="7:17">
      <c r="G1825" s="106"/>
      <c r="H1825" s="106"/>
      <c r="I1825" s="106"/>
      <c r="O1825" s="106"/>
      <c r="P1825" s="96"/>
      <c r="Q1825" s="96"/>
    </row>
    <row r="1826" spans="7:17">
      <c r="G1826" s="106"/>
      <c r="H1826" s="106"/>
      <c r="I1826" s="106"/>
      <c r="O1826" s="106"/>
      <c r="P1826" s="96"/>
      <c r="Q1826" s="96"/>
    </row>
    <row r="1827" spans="7:17">
      <c r="G1827" s="106"/>
      <c r="H1827" s="106"/>
      <c r="I1827" s="106"/>
      <c r="O1827" s="106"/>
      <c r="P1827" s="96"/>
      <c r="Q1827" s="96"/>
    </row>
    <row r="1828" spans="7:17">
      <c r="G1828" s="106"/>
      <c r="H1828" s="106"/>
      <c r="I1828" s="106"/>
      <c r="O1828" s="106"/>
      <c r="P1828" s="96"/>
      <c r="Q1828" s="96"/>
    </row>
    <row r="1829" spans="7:17">
      <c r="G1829" s="106"/>
      <c r="H1829" s="106"/>
      <c r="I1829" s="106"/>
      <c r="O1829" s="106"/>
      <c r="P1829" s="96"/>
      <c r="Q1829" s="96"/>
    </row>
    <row r="1830" spans="7:17">
      <c r="G1830" s="106"/>
      <c r="H1830" s="106"/>
      <c r="I1830" s="106"/>
      <c r="O1830" s="106"/>
      <c r="P1830" s="96"/>
      <c r="Q1830" s="96"/>
    </row>
    <row r="1831" spans="7:17">
      <c r="G1831" s="106"/>
      <c r="H1831" s="106"/>
      <c r="I1831" s="106"/>
      <c r="O1831" s="106"/>
      <c r="P1831" s="96"/>
      <c r="Q1831" s="96"/>
    </row>
    <row r="1832" spans="7:17">
      <c r="G1832" s="106"/>
      <c r="H1832" s="106"/>
      <c r="I1832" s="106"/>
      <c r="O1832" s="106"/>
      <c r="P1832" s="96"/>
      <c r="Q1832" s="96"/>
    </row>
    <row r="1833" spans="7:17">
      <c r="G1833" s="106"/>
      <c r="H1833" s="106"/>
      <c r="I1833" s="106"/>
      <c r="O1833" s="106"/>
      <c r="P1833" s="96"/>
      <c r="Q1833" s="96"/>
    </row>
    <row r="1834" spans="7:17">
      <c r="G1834" s="106"/>
      <c r="H1834" s="106"/>
      <c r="I1834" s="106"/>
      <c r="O1834" s="106"/>
      <c r="P1834" s="96"/>
      <c r="Q1834" s="96"/>
    </row>
    <row r="1835" spans="7:17">
      <c r="G1835" s="106"/>
      <c r="H1835" s="106"/>
      <c r="I1835" s="106"/>
      <c r="O1835" s="106"/>
      <c r="P1835" s="96"/>
      <c r="Q1835" s="96"/>
    </row>
    <row r="1836" spans="7:17">
      <c r="G1836" s="106"/>
      <c r="H1836" s="106"/>
      <c r="I1836" s="106"/>
      <c r="O1836" s="106"/>
      <c r="P1836" s="96"/>
      <c r="Q1836" s="96"/>
    </row>
    <row r="1837" spans="7:17">
      <c r="G1837" s="106"/>
      <c r="H1837" s="106"/>
      <c r="I1837" s="106"/>
      <c r="O1837" s="106"/>
      <c r="P1837" s="96"/>
      <c r="Q1837" s="96"/>
    </row>
    <row r="1838" spans="7:17">
      <c r="G1838" s="106"/>
      <c r="H1838" s="106"/>
      <c r="I1838" s="106"/>
      <c r="O1838" s="106"/>
      <c r="P1838" s="96"/>
      <c r="Q1838" s="96"/>
    </row>
    <row r="1839" spans="7:17">
      <c r="G1839" s="106"/>
      <c r="H1839" s="106"/>
      <c r="I1839" s="106"/>
      <c r="O1839" s="106"/>
      <c r="P1839" s="96"/>
      <c r="Q1839" s="96"/>
    </row>
    <row r="1840" spans="7:17">
      <c r="G1840" s="106"/>
      <c r="H1840" s="106"/>
      <c r="I1840" s="106"/>
      <c r="O1840" s="106"/>
      <c r="P1840" s="96"/>
      <c r="Q1840" s="96"/>
    </row>
    <row r="1841" spans="7:17">
      <c r="G1841" s="106"/>
      <c r="H1841" s="106"/>
      <c r="I1841" s="106"/>
      <c r="O1841" s="106"/>
      <c r="P1841" s="96"/>
      <c r="Q1841" s="96"/>
    </row>
    <row r="1842" spans="7:17">
      <c r="G1842" s="106"/>
      <c r="H1842" s="106"/>
      <c r="I1842" s="106"/>
      <c r="O1842" s="106"/>
      <c r="P1842" s="96"/>
      <c r="Q1842" s="96"/>
    </row>
    <row r="1843" spans="7:17">
      <c r="G1843" s="106"/>
      <c r="H1843" s="106"/>
      <c r="I1843" s="106"/>
      <c r="O1843" s="106"/>
      <c r="P1843" s="96"/>
      <c r="Q1843" s="96"/>
    </row>
    <row r="1844" spans="7:17">
      <c r="G1844" s="106"/>
      <c r="H1844" s="106"/>
      <c r="I1844" s="106"/>
      <c r="O1844" s="106"/>
      <c r="P1844" s="96"/>
      <c r="Q1844" s="96"/>
    </row>
    <row r="1845" spans="7:17">
      <c r="G1845" s="106"/>
      <c r="H1845" s="106"/>
      <c r="I1845" s="106"/>
      <c r="O1845" s="106"/>
      <c r="P1845" s="96"/>
      <c r="Q1845" s="96"/>
    </row>
    <row r="1846" spans="7:17">
      <c r="G1846" s="106"/>
      <c r="H1846" s="106"/>
      <c r="I1846" s="106"/>
      <c r="O1846" s="106"/>
      <c r="P1846" s="96"/>
      <c r="Q1846" s="96"/>
    </row>
    <row r="1847" spans="7:17">
      <c r="G1847" s="106"/>
      <c r="H1847" s="106"/>
      <c r="I1847" s="106"/>
      <c r="O1847" s="106"/>
      <c r="P1847" s="96"/>
      <c r="Q1847" s="96"/>
    </row>
    <row r="1848" spans="7:17">
      <c r="G1848" s="106"/>
      <c r="H1848" s="106"/>
      <c r="I1848" s="106"/>
      <c r="O1848" s="106"/>
      <c r="P1848" s="96"/>
      <c r="Q1848" s="96"/>
    </row>
    <row r="1849" spans="7:17">
      <c r="G1849" s="106"/>
      <c r="H1849" s="106"/>
      <c r="I1849" s="106"/>
      <c r="O1849" s="106"/>
      <c r="P1849" s="96"/>
      <c r="Q1849" s="96"/>
    </row>
    <row r="1850" spans="7:17">
      <c r="G1850" s="106"/>
      <c r="H1850" s="106"/>
      <c r="I1850" s="106"/>
      <c r="O1850" s="106"/>
      <c r="P1850" s="96"/>
      <c r="Q1850" s="96"/>
    </row>
    <row r="1851" spans="7:17">
      <c r="G1851" s="106"/>
      <c r="H1851" s="106"/>
      <c r="I1851" s="106"/>
      <c r="O1851" s="106"/>
      <c r="P1851" s="96"/>
      <c r="Q1851" s="96"/>
    </row>
    <row r="1852" spans="7:17">
      <c r="G1852" s="106"/>
      <c r="H1852" s="106"/>
      <c r="I1852" s="106"/>
      <c r="O1852" s="106"/>
      <c r="P1852" s="96"/>
      <c r="Q1852" s="96"/>
    </row>
    <row r="1853" spans="7:17">
      <c r="G1853" s="106"/>
      <c r="H1853" s="106"/>
      <c r="I1853" s="106"/>
      <c r="O1853" s="106"/>
      <c r="P1853" s="96"/>
      <c r="Q1853" s="96"/>
    </row>
    <row r="1854" spans="7:17">
      <c r="G1854" s="106"/>
      <c r="H1854" s="106"/>
      <c r="I1854" s="106"/>
      <c r="O1854" s="106"/>
      <c r="P1854" s="96"/>
      <c r="Q1854" s="96"/>
    </row>
    <row r="1855" spans="7:17">
      <c r="G1855" s="106"/>
      <c r="H1855" s="106"/>
      <c r="I1855" s="106"/>
      <c r="O1855" s="106"/>
      <c r="P1855" s="96"/>
      <c r="Q1855" s="96"/>
    </row>
    <row r="1856" spans="7:17">
      <c r="G1856" s="106"/>
      <c r="H1856" s="106"/>
      <c r="I1856" s="106"/>
      <c r="O1856" s="106"/>
      <c r="P1856" s="96"/>
      <c r="Q1856" s="96"/>
    </row>
    <row r="1857" spans="7:17">
      <c r="G1857" s="106"/>
      <c r="H1857" s="106"/>
      <c r="I1857" s="106"/>
      <c r="O1857" s="106"/>
      <c r="P1857" s="96"/>
      <c r="Q1857" s="96"/>
    </row>
    <row r="1858" spans="7:17">
      <c r="G1858" s="106"/>
      <c r="H1858" s="106"/>
      <c r="I1858" s="106"/>
      <c r="O1858" s="106"/>
      <c r="P1858" s="96"/>
      <c r="Q1858" s="96"/>
    </row>
    <row r="1859" spans="7:17">
      <c r="G1859" s="106"/>
      <c r="H1859" s="106"/>
      <c r="I1859" s="106"/>
      <c r="O1859" s="106"/>
      <c r="P1859" s="96"/>
      <c r="Q1859" s="96"/>
    </row>
    <row r="1860" spans="7:17">
      <c r="G1860" s="106"/>
      <c r="H1860" s="106"/>
      <c r="I1860" s="106"/>
      <c r="O1860" s="106"/>
      <c r="P1860" s="96"/>
      <c r="Q1860" s="96"/>
    </row>
    <row r="1861" spans="7:17">
      <c r="G1861" s="106"/>
      <c r="H1861" s="106"/>
      <c r="I1861" s="106"/>
      <c r="O1861" s="106"/>
      <c r="P1861" s="96"/>
      <c r="Q1861" s="96"/>
    </row>
    <row r="1862" spans="7:17">
      <c r="G1862" s="106"/>
      <c r="H1862" s="106"/>
      <c r="I1862" s="106"/>
      <c r="O1862" s="106"/>
      <c r="P1862" s="96"/>
      <c r="Q1862" s="96"/>
    </row>
    <row r="1863" spans="7:17">
      <c r="G1863" s="106"/>
      <c r="H1863" s="106"/>
      <c r="I1863" s="106"/>
      <c r="O1863" s="106"/>
      <c r="P1863" s="96"/>
      <c r="Q1863" s="96"/>
    </row>
    <row r="1864" spans="7:17">
      <c r="G1864" s="106"/>
      <c r="H1864" s="106"/>
      <c r="I1864" s="106"/>
      <c r="O1864" s="106"/>
      <c r="P1864" s="96"/>
      <c r="Q1864" s="96"/>
    </row>
    <row r="1865" spans="7:17">
      <c r="G1865" s="106"/>
      <c r="H1865" s="106"/>
      <c r="I1865" s="106"/>
      <c r="O1865" s="106"/>
      <c r="P1865" s="96"/>
      <c r="Q1865" s="96"/>
    </row>
    <row r="1866" spans="7:17">
      <c r="G1866" s="106"/>
      <c r="H1866" s="106"/>
      <c r="I1866" s="106"/>
      <c r="O1866" s="106"/>
      <c r="P1866" s="96"/>
      <c r="Q1866" s="96"/>
    </row>
    <row r="1867" spans="7:17">
      <c r="G1867" s="106"/>
      <c r="H1867" s="106"/>
      <c r="I1867" s="106"/>
      <c r="O1867" s="106"/>
      <c r="P1867" s="96"/>
      <c r="Q1867" s="96"/>
    </row>
    <row r="1868" spans="7:17">
      <c r="G1868" s="106"/>
      <c r="H1868" s="106"/>
      <c r="I1868" s="106"/>
      <c r="O1868" s="106"/>
      <c r="P1868" s="96"/>
      <c r="Q1868" s="96"/>
    </row>
    <row r="1869" spans="7:17">
      <c r="G1869" s="106"/>
      <c r="H1869" s="106"/>
      <c r="I1869" s="106"/>
      <c r="O1869" s="106"/>
      <c r="P1869" s="96"/>
      <c r="Q1869" s="96"/>
    </row>
    <row r="1870" spans="7:17">
      <c r="G1870" s="106"/>
      <c r="H1870" s="106"/>
      <c r="I1870" s="106"/>
      <c r="O1870" s="106"/>
      <c r="P1870" s="96"/>
      <c r="Q1870" s="96"/>
    </row>
    <row r="1871" spans="7:17">
      <c r="G1871" s="106"/>
      <c r="H1871" s="106"/>
      <c r="I1871" s="106"/>
      <c r="O1871" s="106"/>
      <c r="P1871" s="96"/>
      <c r="Q1871" s="96"/>
    </row>
    <row r="1872" spans="7:17">
      <c r="G1872" s="106"/>
      <c r="H1872" s="106"/>
      <c r="I1872" s="106"/>
      <c r="O1872" s="106"/>
      <c r="P1872" s="96"/>
      <c r="Q1872" s="96"/>
    </row>
    <row r="1873" spans="7:17">
      <c r="G1873" s="106"/>
      <c r="H1873" s="106"/>
      <c r="I1873" s="106"/>
      <c r="O1873" s="106"/>
      <c r="P1873" s="96"/>
      <c r="Q1873" s="96"/>
    </row>
    <row r="1874" spans="7:17">
      <c r="G1874" s="106"/>
      <c r="H1874" s="106"/>
      <c r="I1874" s="106"/>
      <c r="O1874" s="106"/>
      <c r="P1874" s="96"/>
      <c r="Q1874" s="96"/>
    </row>
    <row r="1875" spans="7:17">
      <c r="G1875" s="106"/>
      <c r="H1875" s="106"/>
      <c r="I1875" s="106"/>
      <c r="O1875" s="106"/>
      <c r="P1875" s="96"/>
      <c r="Q1875" s="96"/>
    </row>
    <row r="1876" spans="7:17">
      <c r="G1876" s="106"/>
      <c r="H1876" s="106"/>
      <c r="I1876" s="106"/>
      <c r="O1876" s="106"/>
      <c r="P1876" s="96"/>
      <c r="Q1876" s="96"/>
    </row>
    <row r="1877" spans="7:17">
      <c r="G1877" s="106"/>
      <c r="H1877" s="106"/>
      <c r="I1877" s="106"/>
      <c r="O1877" s="106"/>
      <c r="P1877" s="96"/>
      <c r="Q1877" s="96"/>
    </row>
    <row r="1878" spans="7:17">
      <c r="G1878" s="106"/>
      <c r="H1878" s="106"/>
      <c r="I1878" s="106"/>
      <c r="O1878" s="106"/>
      <c r="P1878" s="96"/>
      <c r="Q1878" s="96"/>
    </row>
    <row r="1879" spans="7:17">
      <c r="G1879" s="106"/>
      <c r="H1879" s="106"/>
      <c r="I1879" s="106"/>
      <c r="O1879" s="106"/>
      <c r="P1879" s="96"/>
      <c r="Q1879" s="96"/>
    </row>
    <row r="1880" spans="7:17">
      <c r="G1880" s="106"/>
      <c r="H1880" s="106"/>
      <c r="I1880" s="106"/>
      <c r="O1880" s="106"/>
      <c r="P1880" s="96"/>
      <c r="Q1880" s="96"/>
    </row>
    <row r="1881" spans="7:17">
      <c r="G1881" s="106"/>
      <c r="H1881" s="106"/>
      <c r="I1881" s="106"/>
      <c r="O1881" s="106"/>
      <c r="P1881" s="96"/>
      <c r="Q1881" s="96"/>
    </row>
    <row r="1882" spans="7:17">
      <c r="G1882" s="106"/>
      <c r="H1882" s="106"/>
      <c r="I1882" s="106"/>
      <c r="O1882" s="106"/>
      <c r="P1882" s="96"/>
      <c r="Q1882" s="96"/>
    </row>
    <row r="1883" spans="7:17">
      <c r="G1883" s="106"/>
      <c r="H1883" s="106"/>
      <c r="I1883" s="106"/>
      <c r="O1883" s="106"/>
      <c r="P1883" s="96"/>
      <c r="Q1883" s="96"/>
    </row>
    <row r="1884" spans="7:17">
      <c r="G1884" s="106"/>
      <c r="H1884" s="106"/>
      <c r="I1884" s="106"/>
      <c r="O1884" s="106"/>
      <c r="P1884" s="96"/>
      <c r="Q1884" s="96"/>
    </row>
    <row r="1885" spans="7:17">
      <c r="G1885" s="106"/>
      <c r="H1885" s="106"/>
      <c r="I1885" s="106"/>
      <c r="O1885" s="106"/>
      <c r="P1885" s="96"/>
      <c r="Q1885" s="96"/>
    </row>
    <row r="1886" spans="7:17">
      <c r="G1886" s="106"/>
      <c r="H1886" s="106"/>
      <c r="I1886" s="106"/>
      <c r="O1886" s="106"/>
      <c r="P1886" s="96"/>
      <c r="Q1886" s="96"/>
    </row>
    <row r="1887" spans="7:17">
      <c r="G1887" s="106"/>
      <c r="H1887" s="106"/>
      <c r="I1887" s="106"/>
      <c r="O1887" s="106"/>
      <c r="P1887" s="96"/>
      <c r="Q1887" s="96"/>
    </row>
    <row r="1888" spans="7:17">
      <c r="G1888" s="106"/>
      <c r="H1888" s="106"/>
      <c r="I1888" s="106"/>
      <c r="O1888" s="106"/>
      <c r="P1888" s="96"/>
      <c r="Q1888" s="96"/>
    </row>
    <row r="1889" spans="7:17">
      <c r="G1889" s="106"/>
      <c r="H1889" s="106"/>
      <c r="I1889" s="106"/>
      <c r="O1889" s="106"/>
      <c r="P1889" s="96"/>
      <c r="Q1889" s="96"/>
    </row>
    <row r="1890" spans="7:17">
      <c r="G1890" s="106"/>
      <c r="H1890" s="106"/>
      <c r="I1890" s="106"/>
      <c r="O1890" s="106"/>
      <c r="P1890" s="96"/>
      <c r="Q1890" s="96"/>
    </row>
    <row r="1891" spans="7:17">
      <c r="G1891" s="106"/>
      <c r="H1891" s="106"/>
      <c r="I1891" s="106"/>
      <c r="O1891" s="106"/>
      <c r="P1891" s="96"/>
      <c r="Q1891" s="96"/>
    </row>
    <row r="1892" spans="7:17">
      <c r="G1892" s="106"/>
      <c r="H1892" s="106"/>
      <c r="I1892" s="106"/>
      <c r="O1892" s="106"/>
      <c r="P1892" s="96"/>
      <c r="Q1892" s="96"/>
    </row>
    <row r="1893" spans="7:17">
      <c r="G1893" s="106"/>
      <c r="H1893" s="106"/>
      <c r="I1893" s="106"/>
      <c r="O1893" s="106"/>
      <c r="P1893" s="96"/>
      <c r="Q1893" s="96"/>
    </row>
    <row r="1894" spans="7:17">
      <c r="G1894" s="106"/>
      <c r="H1894" s="106"/>
      <c r="I1894" s="106"/>
      <c r="O1894" s="106"/>
      <c r="P1894" s="96"/>
      <c r="Q1894" s="96"/>
    </row>
    <row r="1895" spans="7:17">
      <c r="G1895" s="106"/>
      <c r="H1895" s="106"/>
      <c r="I1895" s="106"/>
      <c r="O1895" s="106"/>
      <c r="P1895" s="96"/>
      <c r="Q1895" s="96"/>
    </row>
    <row r="1896" spans="7:17">
      <c r="G1896" s="106"/>
      <c r="H1896" s="106"/>
      <c r="I1896" s="106"/>
      <c r="O1896" s="106"/>
      <c r="P1896" s="96"/>
      <c r="Q1896" s="96"/>
    </row>
    <row r="1897" spans="7:17">
      <c r="G1897" s="106"/>
      <c r="H1897" s="106"/>
      <c r="I1897" s="106"/>
      <c r="O1897" s="106"/>
      <c r="P1897" s="96"/>
      <c r="Q1897" s="96"/>
    </row>
    <row r="1898" spans="7:17">
      <c r="G1898" s="106"/>
      <c r="H1898" s="106"/>
      <c r="I1898" s="106"/>
      <c r="O1898" s="106"/>
      <c r="P1898" s="96"/>
      <c r="Q1898" s="96"/>
    </row>
    <row r="1899" spans="7:17">
      <c r="G1899" s="106"/>
      <c r="H1899" s="106"/>
      <c r="I1899" s="106"/>
      <c r="O1899" s="106"/>
      <c r="P1899" s="96"/>
      <c r="Q1899" s="96"/>
    </row>
    <row r="1900" spans="7:17">
      <c r="G1900" s="106"/>
      <c r="H1900" s="106"/>
      <c r="I1900" s="106"/>
      <c r="O1900" s="106"/>
      <c r="P1900" s="96"/>
      <c r="Q1900" s="96"/>
    </row>
    <row r="1901" spans="7:17">
      <c r="G1901" s="106"/>
      <c r="H1901" s="106"/>
      <c r="I1901" s="106"/>
      <c r="O1901" s="106"/>
      <c r="P1901" s="96"/>
      <c r="Q1901" s="96"/>
    </row>
    <row r="1902" spans="7:17">
      <c r="G1902" s="106"/>
      <c r="H1902" s="106"/>
      <c r="I1902" s="106"/>
      <c r="O1902" s="106"/>
      <c r="P1902" s="96"/>
      <c r="Q1902" s="96"/>
    </row>
    <row r="1903" spans="7:17">
      <c r="G1903" s="106"/>
      <c r="H1903" s="106"/>
      <c r="I1903" s="106"/>
      <c r="O1903" s="106"/>
      <c r="P1903" s="96"/>
      <c r="Q1903" s="96"/>
    </row>
    <row r="1904" spans="7:17">
      <c r="G1904" s="106"/>
      <c r="H1904" s="106"/>
      <c r="I1904" s="106"/>
      <c r="O1904" s="106"/>
      <c r="P1904" s="96"/>
      <c r="Q1904" s="96"/>
    </row>
    <row r="1905" spans="7:17">
      <c r="G1905" s="106"/>
      <c r="H1905" s="106"/>
      <c r="I1905" s="106"/>
      <c r="O1905" s="106"/>
      <c r="P1905" s="96"/>
      <c r="Q1905" s="96"/>
    </row>
    <row r="1906" spans="7:17">
      <c r="G1906" s="106"/>
      <c r="H1906" s="106"/>
      <c r="I1906" s="106"/>
      <c r="O1906" s="106"/>
      <c r="P1906" s="96"/>
      <c r="Q1906" s="96"/>
    </row>
    <row r="1907" spans="7:17">
      <c r="G1907" s="106"/>
      <c r="H1907" s="106"/>
      <c r="I1907" s="106"/>
      <c r="O1907" s="106"/>
      <c r="P1907" s="96"/>
      <c r="Q1907" s="96"/>
    </row>
    <row r="1908" spans="7:17">
      <c r="G1908" s="106"/>
      <c r="H1908" s="106"/>
      <c r="I1908" s="106"/>
      <c r="O1908" s="106"/>
      <c r="P1908" s="96"/>
      <c r="Q1908" s="96"/>
    </row>
    <row r="1909" spans="7:17">
      <c r="G1909" s="106"/>
      <c r="H1909" s="106"/>
      <c r="I1909" s="106"/>
      <c r="O1909" s="106"/>
      <c r="P1909" s="96"/>
      <c r="Q1909" s="96"/>
    </row>
    <row r="1910" spans="7:17">
      <c r="G1910" s="106"/>
      <c r="H1910" s="106"/>
      <c r="I1910" s="106"/>
      <c r="O1910" s="106"/>
      <c r="P1910" s="96"/>
      <c r="Q1910" s="96"/>
    </row>
    <row r="1911" spans="7:17">
      <c r="G1911" s="106"/>
      <c r="H1911" s="106"/>
      <c r="I1911" s="106"/>
      <c r="O1911" s="106"/>
      <c r="P1911" s="96"/>
      <c r="Q1911" s="96"/>
    </row>
    <row r="1912" spans="7:17">
      <c r="G1912" s="106"/>
      <c r="H1912" s="106"/>
      <c r="I1912" s="106"/>
      <c r="O1912" s="106"/>
      <c r="P1912" s="96"/>
      <c r="Q1912" s="96"/>
    </row>
    <row r="1913" spans="7:17">
      <c r="G1913" s="106"/>
      <c r="H1913" s="106"/>
      <c r="I1913" s="106"/>
      <c r="O1913" s="106"/>
      <c r="P1913" s="96"/>
      <c r="Q1913" s="96"/>
    </row>
    <row r="1914" spans="7:17">
      <c r="G1914" s="106"/>
      <c r="H1914" s="106"/>
      <c r="I1914" s="106"/>
      <c r="O1914" s="106"/>
      <c r="P1914" s="96"/>
      <c r="Q1914" s="96"/>
    </row>
    <row r="1915" spans="7:17">
      <c r="G1915" s="106"/>
      <c r="H1915" s="106"/>
      <c r="I1915" s="106"/>
      <c r="O1915" s="106"/>
      <c r="P1915" s="96"/>
      <c r="Q1915" s="96"/>
    </row>
    <row r="1916" spans="7:17">
      <c r="G1916" s="106"/>
      <c r="H1916" s="106"/>
      <c r="I1916" s="106"/>
      <c r="O1916" s="106"/>
      <c r="P1916" s="96"/>
      <c r="Q1916" s="96"/>
    </row>
    <row r="1917" spans="7:17">
      <c r="G1917" s="106"/>
      <c r="H1917" s="106"/>
      <c r="I1917" s="106"/>
      <c r="O1917" s="106"/>
      <c r="P1917" s="96"/>
      <c r="Q1917" s="96"/>
    </row>
    <row r="1918" spans="7:17">
      <c r="G1918" s="106"/>
      <c r="H1918" s="106"/>
      <c r="I1918" s="106"/>
      <c r="O1918" s="106"/>
      <c r="P1918" s="96"/>
      <c r="Q1918" s="96"/>
    </row>
    <row r="1919" spans="7:17">
      <c r="G1919" s="106"/>
      <c r="H1919" s="106"/>
      <c r="I1919" s="106"/>
      <c r="O1919" s="106"/>
      <c r="P1919" s="96"/>
      <c r="Q1919" s="96"/>
    </row>
    <row r="1920" spans="7:17">
      <c r="G1920" s="106"/>
      <c r="H1920" s="106"/>
      <c r="I1920" s="106"/>
      <c r="O1920" s="106"/>
      <c r="P1920" s="96"/>
      <c r="Q1920" s="96"/>
    </row>
    <row r="1921" spans="7:17">
      <c r="G1921" s="106"/>
      <c r="H1921" s="106"/>
      <c r="I1921" s="106"/>
      <c r="O1921" s="106"/>
      <c r="P1921" s="96"/>
      <c r="Q1921" s="96"/>
    </row>
    <row r="1922" spans="7:17">
      <c r="G1922" s="106"/>
      <c r="H1922" s="106"/>
      <c r="I1922" s="106"/>
      <c r="O1922" s="106"/>
      <c r="P1922" s="96"/>
      <c r="Q1922" s="96"/>
    </row>
    <row r="1923" spans="7:17">
      <c r="G1923" s="106"/>
      <c r="H1923" s="106"/>
      <c r="I1923" s="106"/>
      <c r="O1923" s="106"/>
      <c r="P1923" s="96"/>
      <c r="Q1923" s="96"/>
    </row>
    <row r="1924" spans="7:17">
      <c r="G1924" s="106"/>
      <c r="H1924" s="106"/>
      <c r="I1924" s="106"/>
      <c r="O1924" s="106"/>
      <c r="P1924" s="96"/>
      <c r="Q1924" s="96"/>
    </row>
    <row r="1925" spans="7:17">
      <c r="G1925" s="106"/>
      <c r="H1925" s="106"/>
      <c r="I1925" s="106"/>
      <c r="O1925" s="106"/>
      <c r="P1925" s="96"/>
      <c r="Q1925" s="96"/>
    </row>
    <row r="1926" spans="7:17">
      <c r="G1926" s="106"/>
      <c r="H1926" s="106"/>
      <c r="I1926" s="106"/>
      <c r="O1926" s="106"/>
      <c r="P1926" s="96"/>
      <c r="Q1926" s="96"/>
    </row>
    <row r="1927" spans="7:17">
      <c r="G1927" s="106"/>
      <c r="H1927" s="106"/>
      <c r="I1927" s="106"/>
      <c r="O1927" s="106"/>
      <c r="P1927" s="96"/>
      <c r="Q1927" s="96"/>
    </row>
    <row r="1928" spans="7:17">
      <c r="G1928" s="106"/>
      <c r="H1928" s="106"/>
      <c r="I1928" s="106"/>
      <c r="O1928" s="106"/>
      <c r="P1928" s="96"/>
      <c r="Q1928" s="96"/>
    </row>
    <row r="1929" spans="7:17">
      <c r="G1929" s="106"/>
      <c r="H1929" s="106"/>
      <c r="I1929" s="106"/>
      <c r="O1929" s="106"/>
      <c r="P1929" s="96"/>
      <c r="Q1929" s="96"/>
    </row>
    <row r="1930" spans="7:17">
      <c r="G1930" s="106"/>
      <c r="H1930" s="106"/>
      <c r="I1930" s="106"/>
      <c r="O1930" s="106"/>
      <c r="P1930" s="96"/>
      <c r="Q1930" s="96"/>
    </row>
    <row r="1931" spans="7:17">
      <c r="G1931" s="106"/>
      <c r="H1931" s="106"/>
      <c r="I1931" s="106"/>
      <c r="O1931" s="106"/>
      <c r="P1931" s="96"/>
      <c r="Q1931" s="96"/>
    </row>
    <row r="1932" spans="7:17">
      <c r="G1932" s="106"/>
      <c r="H1932" s="106"/>
      <c r="I1932" s="106"/>
      <c r="O1932" s="106"/>
      <c r="P1932" s="96"/>
      <c r="Q1932" s="96"/>
    </row>
    <row r="1933" spans="7:17">
      <c r="G1933" s="106"/>
      <c r="H1933" s="106"/>
      <c r="I1933" s="106"/>
      <c r="O1933" s="106"/>
      <c r="P1933" s="96"/>
      <c r="Q1933" s="96"/>
    </row>
    <row r="1934" spans="7:17">
      <c r="G1934" s="106"/>
      <c r="H1934" s="106"/>
      <c r="I1934" s="106"/>
      <c r="O1934" s="106"/>
      <c r="P1934" s="96"/>
      <c r="Q1934" s="96"/>
    </row>
    <row r="1935" spans="7:17">
      <c r="G1935" s="106"/>
      <c r="H1935" s="106"/>
      <c r="I1935" s="106"/>
      <c r="O1935" s="106"/>
      <c r="P1935" s="96"/>
      <c r="Q1935" s="96"/>
    </row>
    <row r="1936" spans="7:17">
      <c r="G1936" s="106"/>
      <c r="H1936" s="106"/>
      <c r="I1936" s="106"/>
      <c r="O1936" s="106"/>
      <c r="P1936" s="96"/>
      <c r="Q1936" s="96"/>
    </row>
    <row r="1937" spans="7:17">
      <c r="G1937" s="106"/>
      <c r="H1937" s="106"/>
      <c r="I1937" s="106"/>
      <c r="O1937" s="106"/>
      <c r="P1937" s="96"/>
      <c r="Q1937" s="96"/>
    </row>
    <row r="1938" spans="7:17">
      <c r="G1938" s="106"/>
      <c r="H1938" s="106"/>
      <c r="I1938" s="106"/>
      <c r="O1938" s="106"/>
      <c r="P1938" s="96"/>
      <c r="Q1938" s="96"/>
    </row>
    <row r="1939" spans="7:17">
      <c r="G1939" s="106"/>
      <c r="H1939" s="106"/>
      <c r="I1939" s="106"/>
      <c r="O1939" s="106"/>
      <c r="P1939" s="96"/>
      <c r="Q1939" s="96"/>
    </row>
    <row r="1940" spans="7:17">
      <c r="G1940" s="106"/>
      <c r="H1940" s="106"/>
      <c r="I1940" s="106"/>
      <c r="O1940" s="106"/>
      <c r="P1940" s="96"/>
      <c r="Q1940" s="96"/>
    </row>
    <row r="1941" spans="7:17">
      <c r="G1941" s="106"/>
      <c r="H1941" s="106"/>
      <c r="I1941" s="106"/>
      <c r="O1941" s="106"/>
      <c r="P1941" s="96"/>
      <c r="Q1941" s="96"/>
    </row>
    <row r="1942" spans="7:17">
      <c r="G1942" s="106"/>
      <c r="H1942" s="106"/>
      <c r="I1942" s="106"/>
      <c r="O1942" s="106"/>
      <c r="P1942" s="96"/>
      <c r="Q1942" s="96"/>
    </row>
    <row r="1943" spans="7:17">
      <c r="G1943" s="106"/>
      <c r="H1943" s="106"/>
      <c r="I1943" s="106"/>
      <c r="O1943" s="106"/>
      <c r="P1943" s="96"/>
      <c r="Q1943" s="96"/>
    </row>
    <row r="1944" spans="7:17">
      <c r="G1944" s="106"/>
      <c r="H1944" s="106"/>
      <c r="I1944" s="106"/>
      <c r="O1944" s="106"/>
      <c r="P1944" s="96"/>
      <c r="Q1944" s="96"/>
    </row>
    <row r="1945" spans="7:17">
      <c r="G1945" s="106"/>
      <c r="H1945" s="106"/>
      <c r="I1945" s="106"/>
      <c r="O1945" s="106"/>
      <c r="P1945" s="96"/>
      <c r="Q1945" s="96"/>
    </row>
    <row r="1946" spans="7:17">
      <c r="G1946" s="106"/>
      <c r="H1946" s="106"/>
      <c r="I1946" s="106"/>
      <c r="O1946" s="106"/>
      <c r="P1946" s="96"/>
      <c r="Q1946" s="96"/>
    </row>
    <row r="1947" spans="7:17">
      <c r="G1947" s="106"/>
      <c r="H1947" s="106"/>
      <c r="I1947" s="106"/>
      <c r="O1947" s="106"/>
      <c r="P1947" s="96"/>
      <c r="Q1947" s="96"/>
    </row>
    <row r="1948" spans="7:17">
      <c r="G1948" s="106"/>
      <c r="H1948" s="106"/>
      <c r="I1948" s="106"/>
      <c r="O1948" s="106"/>
      <c r="P1948" s="96"/>
      <c r="Q1948" s="96"/>
    </row>
    <row r="1949" spans="7:17">
      <c r="G1949" s="106"/>
      <c r="H1949" s="106"/>
      <c r="I1949" s="106"/>
      <c r="O1949" s="106"/>
      <c r="P1949" s="96"/>
      <c r="Q1949" s="96"/>
    </row>
    <row r="1950" spans="7:17">
      <c r="G1950" s="106"/>
      <c r="H1950" s="106"/>
      <c r="I1950" s="106"/>
      <c r="O1950" s="106"/>
      <c r="P1950" s="96"/>
      <c r="Q1950" s="96"/>
    </row>
    <row r="1951" spans="7:17">
      <c r="G1951" s="106"/>
      <c r="H1951" s="106"/>
      <c r="I1951" s="106"/>
      <c r="O1951" s="106"/>
      <c r="P1951" s="96"/>
      <c r="Q1951" s="96"/>
    </row>
    <row r="1952" spans="7:17">
      <c r="G1952" s="106"/>
      <c r="H1952" s="106"/>
      <c r="I1952" s="106"/>
      <c r="O1952" s="106"/>
      <c r="P1952" s="96"/>
      <c r="Q1952" s="96"/>
    </row>
    <row r="1953" spans="7:17">
      <c r="G1953" s="106"/>
      <c r="H1953" s="106"/>
      <c r="I1953" s="106"/>
      <c r="O1953" s="106"/>
      <c r="P1953" s="96"/>
      <c r="Q1953" s="96"/>
    </row>
    <row r="1954" spans="7:17">
      <c r="G1954" s="106"/>
      <c r="H1954" s="106"/>
      <c r="I1954" s="106"/>
      <c r="O1954" s="106"/>
      <c r="P1954" s="96"/>
      <c r="Q1954" s="96"/>
    </row>
    <row r="1955" spans="7:17">
      <c r="G1955" s="106"/>
      <c r="H1955" s="106"/>
      <c r="I1955" s="106"/>
      <c r="O1955" s="106"/>
      <c r="P1955" s="96"/>
      <c r="Q1955" s="96"/>
    </row>
    <row r="1956" spans="7:17">
      <c r="G1956" s="106"/>
      <c r="H1956" s="106"/>
      <c r="I1956" s="106"/>
      <c r="O1956" s="106"/>
      <c r="P1956" s="96"/>
      <c r="Q1956" s="96"/>
    </row>
    <row r="1957" spans="7:17">
      <c r="G1957" s="106"/>
      <c r="H1957" s="106"/>
      <c r="I1957" s="106"/>
      <c r="O1957" s="106"/>
      <c r="P1957" s="96"/>
      <c r="Q1957" s="96"/>
    </row>
    <row r="1958" spans="7:17">
      <c r="G1958" s="106"/>
      <c r="H1958" s="106"/>
      <c r="I1958" s="106"/>
      <c r="O1958" s="106"/>
      <c r="P1958" s="96"/>
      <c r="Q1958" s="96"/>
    </row>
    <row r="1959" spans="7:17">
      <c r="G1959" s="106"/>
      <c r="H1959" s="106"/>
      <c r="I1959" s="106"/>
      <c r="O1959" s="106"/>
      <c r="P1959" s="96"/>
      <c r="Q1959" s="96"/>
    </row>
    <row r="1960" spans="7:17">
      <c r="G1960" s="106"/>
      <c r="H1960" s="106"/>
      <c r="I1960" s="106"/>
      <c r="O1960" s="106"/>
      <c r="P1960" s="96"/>
      <c r="Q1960" s="96"/>
    </row>
    <row r="1961" spans="7:17">
      <c r="G1961" s="106"/>
      <c r="H1961" s="106"/>
      <c r="I1961" s="106"/>
      <c r="O1961" s="106"/>
      <c r="P1961" s="96"/>
      <c r="Q1961" s="96"/>
    </row>
    <row r="1962" spans="7:17">
      <c r="G1962" s="106"/>
      <c r="H1962" s="106"/>
      <c r="I1962" s="106"/>
      <c r="O1962" s="106"/>
      <c r="P1962" s="96"/>
      <c r="Q1962" s="96"/>
    </row>
    <row r="1963" spans="7:17">
      <c r="G1963" s="106"/>
      <c r="H1963" s="106"/>
      <c r="I1963" s="106"/>
      <c r="O1963" s="106"/>
      <c r="P1963" s="96"/>
      <c r="Q1963" s="96"/>
    </row>
    <row r="1964" spans="7:17">
      <c r="G1964" s="106"/>
      <c r="H1964" s="106"/>
      <c r="I1964" s="106"/>
      <c r="O1964" s="106"/>
      <c r="P1964" s="96"/>
      <c r="Q1964" s="96"/>
    </row>
    <row r="1965" spans="7:17">
      <c r="G1965" s="106"/>
      <c r="H1965" s="106"/>
      <c r="I1965" s="106"/>
      <c r="O1965" s="106"/>
      <c r="P1965" s="96"/>
      <c r="Q1965" s="96"/>
    </row>
    <row r="1966" spans="7:17">
      <c r="G1966" s="106"/>
      <c r="H1966" s="106"/>
      <c r="I1966" s="106"/>
      <c r="O1966" s="106"/>
      <c r="P1966" s="96"/>
      <c r="Q1966" s="96"/>
    </row>
    <row r="1967" spans="7:17">
      <c r="G1967" s="106"/>
      <c r="H1967" s="106"/>
      <c r="I1967" s="106"/>
      <c r="O1967" s="106"/>
      <c r="P1967" s="96"/>
      <c r="Q1967" s="96"/>
    </row>
    <row r="1968" spans="7:17">
      <c r="G1968" s="106"/>
      <c r="H1968" s="106"/>
      <c r="I1968" s="106"/>
      <c r="O1968" s="106"/>
      <c r="P1968" s="96"/>
      <c r="Q1968" s="96"/>
    </row>
    <row r="1969" spans="7:17">
      <c r="G1969" s="106"/>
      <c r="H1969" s="106"/>
      <c r="I1969" s="106"/>
      <c r="O1969" s="106"/>
      <c r="P1969" s="96"/>
      <c r="Q1969" s="96"/>
    </row>
    <row r="1970" spans="7:17">
      <c r="G1970" s="106"/>
      <c r="H1970" s="106"/>
      <c r="I1970" s="106"/>
      <c r="O1970" s="106"/>
      <c r="P1970" s="96"/>
      <c r="Q1970" s="96"/>
    </row>
    <row r="1971" spans="7:17">
      <c r="G1971" s="106"/>
      <c r="H1971" s="106"/>
      <c r="I1971" s="106"/>
      <c r="O1971" s="106"/>
      <c r="P1971" s="96"/>
      <c r="Q1971" s="96"/>
    </row>
    <row r="1972" spans="7:17">
      <c r="G1972" s="106"/>
      <c r="H1972" s="106"/>
      <c r="I1972" s="106"/>
      <c r="O1972" s="106"/>
      <c r="P1972" s="96"/>
      <c r="Q1972" s="96"/>
    </row>
    <row r="1973" spans="7:17">
      <c r="G1973" s="106"/>
      <c r="H1973" s="106"/>
      <c r="I1973" s="106"/>
      <c r="O1973" s="106"/>
      <c r="P1973" s="96"/>
      <c r="Q1973" s="96"/>
    </row>
    <row r="1974" spans="7:17">
      <c r="G1974" s="106"/>
      <c r="H1974" s="106"/>
      <c r="I1974" s="106"/>
      <c r="O1974" s="106"/>
      <c r="P1974" s="96"/>
      <c r="Q1974" s="96"/>
    </row>
    <row r="1975" spans="7:17">
      <c r="G1975" s="106"/>
      <c r="H1975" s="106"/>
      <c r="I1975" s="106"/>
      <c r="O1975" s="106"/>
      <c r="P1975" s="96"/>
      <c r="Q1975" s="96"/>
    </row>
    <row r="1976" spans="7:17">
      <c r="G1976" s="106"/>
      <c r="H1976" s="106"/>
      <c r="I1976" s="106"/>
      <c r="O1976" s="106"/>
      <c r="P1976" s="96"/>
      <c r="Q1976" s="96"/>
    </row>
    <row r="1977" spans="7:17">
      <c r="G1977" s="106"/>
      <c r="H1977" s="106"/>
      <c r="I1977" s="106"/>
      <c r="O1977" s="106"/>
      <c r="P1977" s="96"/>
      <c r="Q1977" s="96"/>
    </row>
    <row r="1978" spans="7:17">
      <c r="G1978" s="106"/>
      <c r="H1978" s="106"/>
      <c r="I1978" s="106"/>
      <c r="O1978" s="106"/>
      <c r="P1978" s="96"/>
      <c r="Q1978" s="96"/>
    </row>
    <row r="1979" spans="7:17">
      <c r="G1979" s="106"/>
      <c r="H1979" s="106"/>
      <c r="I1979" s="106"/>
      <c r="O1979" s="106"/>
      <c r="P1979" s="96"/>
      <c r="Q1979" s="96"/>
    </row>
    <row r="1980" spans="7:17">
      <c r="G1980" s="106"/>
      <c r="H1980" s="106"/>
      <c r="I1980" s="106"/>
      <c r="O1980" s="106"/>
      <c r="P1980" s="96"/>
      <c r="Q1980" s="96"/>
    </row>
    <row r="1981" spans="7:17">
      <c r="G1981" s="106"/>
      <c r="H1981" s="106"/>
      <c r="I1981" s="106"/>
      <c r="O1981" s="106"/>
      <c r="P1981" s="96"/>
      <c r="Q1981" s="96"/>
    </row>
    <row r="1982" spans="7:17">
      <c r="G1982" s="106"/>
      <c r="H1982" s="106"/>
      <c r="I1982" s="106"/>
      <c r="O1982" s="106"/>
      <c r="P1982" s="96"/>
      <c r="Q1982" s="96"/>
    </row>
    <row r="1983" spans="7:17">
      <c r="G1983" s="106"/>
      <c r="H1983" s="106"/>
      <c r="I1983" s="106"/>
      <c r="O1983" s="106"/>
      <c r="P1983" s="96"/>
      <c r="Q1983" s="96"/>
    </row>
    <row r="1984" spans="7:17">
      <c r="G1984" s="106"/>
      <c r="H1984" s="106"/>
      <c r="I1984" s="106"/>
      <c r="O1984" s="106"/>
      <c r="P1984" s="96"/>
      <c r="Q1984" s="96"/>
    </row>
    <row r="1985" spans="7:17">
      <c r="G1985" s="106"/>
      <c r="H1985" s="106"/>
      <c r="I1985" s="106"/>
      <c r="O1985" s="106"/>
      <c r="P1985" s="96"/>
      <c r="Q1985" s="96"/>
    </row>
    <row r="1986" spans="7:17">
      <c r="G1986" s="106"/>
      <c r="H1986" s="106"/>
      <c r="I1986" s="106"/>
      <c r="O1986" s="106"/>
      <c r="P1986" s="96"/>
      <c r="Q1986" s="96"/>
    </row>
    <row r="1987" spans="7:17">
      <c r="G1987" s="106"/>
      <c r="H1987" s="106"/>
      <c r="I1987" s="106"/>
      <c r="O1987" s="106"/>
      <c r="P1987" s="96"/>
      <c r="Q1987" s="96"/>
    </row>
    <row r="1988" spans="7:17">
      <c r="G1988" s="106"/>
      <c r="H1988" s="106"/>
      <c r="I1988" s="106"/>
      <c r="O1988" s="106"/>
      <c r="P1988" s="96"/>
      <c r="Q1988" s="96"/>
    </row>
    <row r="1989" spans="7:17">
      <c r="G1989" s="106"/>
      <c r="H1989" s="106"/>
      <c r="I1989" s="106"/>
      <c r="O1989" s="106"/>
      <c r="P1989" s="96"/>
      <c r="Q1989" s="96"/>
    </row>
    <row r="1990" spans="7:17">
      <c r="G1990" s="106"/>
      <c r="H1990" s="106"/>
      <c r="I1990" s="106"/>
      <c r="O1990" s="106"/>
      <c r="P1990" s="96"/>
      <c r="Q1990" s="96"/>
    </row>
    <row r="1991" spans="7:17">
      <c r="G1991" s="106"/>
      <c r="H1991" s="106"/>
      <c r="I1991" s="106"/>
      <c r="O1991" s="106"/>
      <c r="P1991" s="96"/>
      <c r="Q1991" s="96"/>
    </row>
    <row r="1992" spans="7:17">
      <c r="G1992" s="106"/>
      <c r="H1992" s="106"/>
      <c r="I1992" s="106"/>
      <c r="O1992" s="106"/>
      <c r="P1992" s="96"/>
      <c r="Q1992" s="96"/>
    </row>
    <row r="1993" spans="7:17">
      <c r="G1993" s="106"/>
      <c r="H1993" s="106"/>
      <c r="I1993" s="106"/>
      <c r="O1993" s="106"/>
      <c r="P1993" s="96"/>
      <c r="Q1993" s="96"/>
    </row>
    <row r="1994" spans="7:17">
      <c r="G1994" s="106"/>
      <c r="H1994" s="106"/>
      <c r="I1994" s="106"/>
      <c r="O1994" s="106"/>
      <c r="P1994" s="96"/>
      <c r="Q1994" s="96"/>
    </row>
    <row r="1995" spans="7:17">
      <c r="G1995" s="106"/>
      <c r="H1995" s="106"/>
      <c r="I1995" s="106"/>
      <c r="O1995" s="106"/>
      <c r="P1995" s="96"/>
      <c r="Q1995" s="96"/>
    </row>
    <row r="1996" spans="7:17">
      <c r="G1996" s="106"/>
      <c r="H1996" s="106"/>
      <c r="I1996" s="106"/>
      <c r="O1996" s="106"/>
      <c r="P1996" s="96"/>
      <c r="Q1996" s="96"/>
    </row>
    <row r="1997" spans="7:17">
      <c r="G1997" s="106"/>
      <c r="H1997" s="106"/>
      <c r="I1997" s="106"/>
      <c r="O1997" s="106"/>
      <c r="P1997" s="96"/>
      <c r="Q1997" s="96"/>
    </row>
    <row r="1998" spans="7:17">
      <c r="G1998" s="106"/>
      <c r="H1998" s="106"/>
      <c r="I1998" s="106"/>
      <c r="O1998" s="106"/>
      <c r="P1998" s="96"/>
      <c r="Q1998" s="96"/>
    </row>
    <row r="1999" spans="7:17">
      <c r="G1999" s="106"/>
      <c r="H1999" s="106"/>
      <c r="I1999" s="106"/>
      <c r="O1999" s="106"/>
      <c r="P1999" s="96"/>
      <c r="Q1999" s="96"/>
    </row>
    <row r="2000" spans="7:17">
      <c r="G2000" s="106"/>
      <c r="H2000" s="106"/>
      <c r="I2000" s="106"/>
      <c r="O2000" s="106"/>
      <c r="P2000" s="96"/>
      <c r="Q2000" s="96"/>
    </row>
    <row r="2001" spans="7:17">
      <c r="G2001" s="106"/>
      <c r="H2001" s="106"/>
      <c r="I2001" s="106"/>
      <c r="O2001" s="106"/>
      <c r="P2001" s="96"/>
      <c r="Q2001" s="96"/>
    </row>
    <row r="2002" spans="7:17">
      <c r="G2002" s="106"/>
      <c r="H2002" s="106"/>
      <c r="I2002" s="106"/>
      <c r="O2002" s="106"/>
      <c r="P2002" s="96"/>
      <c r="Q2002" s="96"/>
    </row>
    <row r="2003" spans="7:17">
      <c r="G2003" s="106"/>
      <c r="H2003" s="106"/>
      <c r="I2003" s="106"/>
      <c r="O2003" s="106"/>
      <c r="P2003" s="96"/>
      <c r="Q2003" s="96"/>
    </row>
    <row r="2004" spans="7:17">
      <c r="G2004" s="106"/>
      <c r="H2004" s="106"/>
      <c r="I2004" s="106"/>
      <c r="O2004" s="106"/>
      <c r="P2004" s="96"/>
      <c r="Q2004" s="96"/>
    </row>
    <row r="2005" spans="7:17">
      <c r="G2005" s="106"/>
      <c r="H2005" s="106"/>
      <c r="I2005" s="106"/>
      <c r="O2005" s="106"/>
      <c r="P2005" s="96"/>
      <c r="Q2005" s="96"/>
    </row>
    <row r="2006" spans="7:17">
      <c r="G2006" s="106"/>
      <c r="H2006" s="106"/>
      <c r="I2006" s="106"/>
      <c r="O2006" s="106"/>
      <c r="P2006" s="96"/>
      <c r="Q2006" s="96"/>
    </row>
    <row r="2007" spans="7:17">
      <c r="G2007" s="106"/>
      <c r="H2007" s="106"/>
      <c r="I2007" s="106"/>
      <c r="O2007" s="106"/>
      <c r="P2007" s="96"/>
      <c r="Q2007" s="96"/>
    </row>
    <row r="2008" spans="7:17">
      <c r="G2008" s="106"/>
      <c r="H2008" s="106"/>
      <c r="I2008" s="106"/>
      <c r="O2008" s="106"/>
      <c r="P2008" s="96"/>
      <c r="Q2008" s="96"/>
    </row>
    <row r="2009" spans="7:17">
      <c r="G2009" s="106"/>
      <c r="H2009" s="106"/>
      <c r="I2009" s="106"/>
      <c r="O2009" s="106"/>
      <c r="P2009" s="96"/>
      <c r="Q2009" s="96"/>
    </row>
    <row r="2010" spans="7:17">
      <c r="G2010" s="106"/>
      <c r="H2010" s="106"/>
      <c r="I2010" s="106"/>
      <c r="O2010" s="106"/>
      <c r="P2010" s="96"/>
      <c r="Q2010" s="96"/>
    </row>
    <row r="2011" spans="7:17">
      <c r="G2011" s="106"/>
      <c r="H2011" s="106"/>
      <c r="I2011" s="106"/>
      <c r="O2011" s="106"/>
      <c r="P2011" s="96"/>
      <c r="Q2011" s="96"/>
    </row>
    <row r="2012" spans="7:17">
      <c r="G2012" s="106"/>
      <c r="H2012" s="106"/>
      <c r="I2012" s="106"/>
      <c r="O2012" s="106"/>
      <c r="P2012" s="96"/>
      <c r="Q2012" s="96"/>
    </row>
    <row r="2013" spans="7:17">
      <c r="G2013" s="106"/>
      <c r="H2013" s="106"/>
      <c r="I2013" s="106"/>
      <c r="O2013" s="106"/>
      <c r="P2013" s="96"/>
      <c r="Q2013" s="96"/>
    </row>
    <row r="2014" spans="7:17">
      <c r="G2014" s="106"/>
      <c r="H2014" s="106"/>
      <c r="I2014" s="106"/>
      <c r="O2014" s="106"/>
      <c r="P2014" s="96"/>
      <c r="Q2014" s="96"/>
    </row>
    <row r="2015" spans="7:17">
      <c r="G2015" s="106"/>
      <c r="H2015" s="106"/>
      <c r="I2015" s="106"/>
      <c r="O2015" s="106"/>
      <c r="P2015" s="96"/>
      <c r="Q2015" s="96"/>
    </row>
    <row r="2016" spans="7:17">
      <c r="G2016" s="106"/>
      <c r="H2016" s="106"/>
      <c r="I2016" s="106"/>
      <c r="O2016" s="106"/>
      <c r="P2016" s="96"/>
      <c r="Q2016" s="96"/>
    </row>
    <row r="2017" spans="7:17">
      <c r="G2017" s="106"/>
      <c r="H2017" s="106"/>
      <c r="I2017" s="106"/>
      <c r="O2017" s="106"/>
      <c r="P2017" s="96"/>
      <c r="Q2017" s="96"/>
    </row>
    <row r="2018" spans="7:17">
      <c r="G2018" s="106"/>
      <c r="H2018" s="106"/>
      <c r="I2018" s="106"/>
      <c r="O2018" s="106"/>
      <c r="P2018" s="96"/>
      <c r="Q2018" s="96"/>
    </row>
    <row r="2019" spans="7:17">
      <c r="G2019" s="106"/>
      <c r="H2019" s="106"/>
      <c r="I2019" s="106"/>
      <c r="O2019" s="106"/>
      <c r="P2019" s="96"/>
      <c r="Q2019" s="96"/>
    </row>
    <row r="2020" spans="7:17">
      <c r="G2020" s="106"/>
      <c r="H2020" s="106"/>
      <c r="I2020" s="106"/>
      <c r="O2020" s="106"/>
      <c r="P2020" s="96"/>
      <c r="Q2020" s="96"/>
    </row>
    <row r="2021" spans="7:17">
      <c r="G2021" s="106"/>
      <c r="H2021" s="106"/>
      <c r="I2021" s="106"/>
      <c r="O2021" s="106"/>
      <c r="P2021" s="96"/>
      <c r="Q2021" s="96"/>
    </row>
    <row r="2022" spans="7:17">
      <c r="G2022" s="106"/>
      <c r="H2022" s="106"/>
      <c r="I2022" s="106"/>
      <c r="O2022" s="106"/>
      <c r="P2022" s="96"/>
      <c r="Q2022" s="96"/>
    </row>
    <row r="2023" spans="7:17">
      <c r="G2023" s="106"/>
      <c r="H2023" s="106"/>
      <c r="I2023" s="106"/>
      <c r="O2023" s="106"/>
      <c r="P2023" s="96"/>
      <c r="Q2023" s="96"/>
    </row>
    <row r="2024" spans="7:17">
      <c r="G2024" s="106"/>
      <c r="H2024" s="106"/>
      <c r="I2024" s="106"/>
      <c r="O2024" s="106"/>
      <c r="P2024" s="96"/>
      <c r="Q2024" s="96"/>
    </row>
    <row r="2025" spans="7:17">
      <c r="G2025" s="106"/>
      <c r="H2025" s="106"/>
      <c r="I2025" s="106"/>
      <c r="O2025" s="106"/>
      <c r="P2025" s="96"/>
      <c r="Q2025" s="96"/>
    </row>
    <row r="2026" spans="7:17">
      <c r="G2026" s="106"/>
      <c r="H2026" s="106"/>
      <c r="I2026" s="106"/>
      <c r="O2026" s="106"/>
      <c r="P2026" s="96"/>
      <c r="Q2026" s="96"/>
    </row>
    <row r="2027" spans="7:17">
      <c r="G2027" s="106"/>
      <c r="H2027" s="106"/>
      <c r="I2027" s="106"/>
      <c r="O2027" s="106"/>
      <c r="P2027" s="96"/>
      <c r="Q2027" s="96"/>
    </row>
    <row r="2028" spans="7:17">
      <c r="G2028" s="106"/>
      <c r="H2028" s="106"/>
      <c r="I2028" s="106"/>
      <c r="O2028" s="106"/>
      <c r="P2028" s="96"/>
      <c r="Q2028" s="96"/>
    </row>
    <row r="2029" spans="7:17">
      <c r="G2029" s="106"/>
      <c r="H2029" s="106"/>
      <c r="I2029" s="106"/>
      <c r="O2029" s="106"/>
      <c r="P2029" s="96"/>
      <c r="Q2029" s="96"/>
    </row>
    <row r="2030" spans="7:17">
      <c r="G2030" s="106"/>
      <c r="H2030" s="106"/>
      <c r="I2030" s="106"/>
      <c r="O2030" s="106"/>
      <c r="P2030" s="96"/>
      <c r="Q2030" s="96"/>
    </row>
    <row r="2031" spans="7:17">
      <c r="G2031" s="106"/>
      <c r="H2031" s="106"/>
      <c r="I2031" s="106"/>
      <c r="O2031" s="106"/>
      <c r="P2031" s="96"/>
      <c r="Q2031" s="96"/>
    </row>
    <row r="2032" spans="7:17">
      <c r="G2032" s="106"/>
      <c r="H2032" s="106"/>
      <c r="I2032" s="106"/>
      <c r="O2032" s="106"/>
      <c r="P2032" s="96"/>
      <c r="Q2032" s="96"/>
    </row>
    <row r="2033" spans="7:17">
      <c r="G2033" s="106"/>
      <c r="H2033" s="106"/>
      <c r="I2033" s="106"/>
      <c r="O2033" s="106"/>
      <c r="P2033" s="96"/>
      <c r="Q2033" s="96"/>
    </row>
    <row r="2034" spans="7:17">
      <c r="G2034" s="106"/>
      <c r="H2034" s="106"/>
      <c r="I2034" s="106"/>
      <c r="O2034" s="106"/>
      <c r="P2034" s="96"/>
      <c r="Q2034" s="96"/>
    </row>
    <row r="2035" spans="7:17">
      <c r="G2035" s="106"/>
      <c r="H2035" s="106"/>
      <c r="I2035" s="106"/>
      <c r="O2035" s="106"/>
      <c r="P2035" s="96"/>
      <c r="Q2035" s="96"/>
    </row>
    <row r="2036" spans="7:17">
      <c r="G2036" s="106"/>
      <c r="H2036" s="106"/>
      <c r="I2036" s="106"/>
      <c r="O2036" s="106"/>
      <c r="P2036" s="96"/>
      <c r="Q2036" s="96"/>
    </row>
    <row r="2037" spans="7:17">
      <c r="G2037" s="106"/>
      <c r="H2037" s="106"/>
      <c r="I2037" s="106"/>
      <c r="O2037" s="106"/>
      <c r="P2037" s="96"/>
      <c r="Q2037" s="96"/>
    </row>
    <row r="2038" spans="7:17">
      <c r="G2038" s="106"/>
      <c r="H2038" s="106"/>
      <c r="I2038" s="106"/>
      <c r="O2038" s="106"/>
      <c r="P2038" s="96"/>
      <c r="Q2038" s="96"/>
    </row>
    <row r="2039" spans="7:17">
      <c r="G2039" s="106"/>
      <c r="H2039" s="106"/>
      <c r="I2039" s="106"/>
      <c r="O2039" s="106"/>
      <c r="P2039" s="96"/>
      <c r="Q2039" s="96"/>
    </row>
    <row r="2040" spans="7:17">
      <c r="G2040" s="106"/>
      <c r="H2040" s="106"/>
      <c r="I2040" s="106"/>
      <c r="O2040" s="106"/>
      <c r="P2040" s="96"/>
      <c r="Q2040" s="96"/>
    </row>
    <row r="2041" spans="7:17">
      <c r="G2041" s="106"/>
      <c r="H2041" s="106"/>
      <c r="I2041" s="106"/>
      <c r="O2041" s="106"/>
      <c r="P2041" s="96"/>
      <c r="Q2041" s="96"/>
    </row>
    <row r="2042" spans="7:17">
      <c r="G2042" s="106"/>
      <c r="H2042" s="106"/>
      <c r="I2042" s="106"/>
      <c r="O2042" s="106"/>
      <c r="P2042" s="96"/>
      <c r="Q2042" s="96"/>
    </row>
    <row r="2043" spans="7:17">
      <c r="G2043" s="106"/>
      <c r="H2043" s="106"/>
      <c r="I2043" s="106"/>
      <c r="O2043" s="106"/>
      <c r="P2043" s="96"/>
      <c r="Q2043" s="96"/>
    </row>
    <row r="2044" spans="7:17">
      <c r="G2044" s="106"/>
      <c r="H2044" s="106"/>
      <c r="I2044" s="106"/>
      <c r="O2044" s="106"/>
      <c r="P2044" s="96"/>
      <c r="Q2044" s="96"/>
    </row>
    <row r="2045" spans="7:17">
      <c r="G2045" s="106"/>
      <c r="H2045" s="106"/>
      <c r="I2045" s="106"/>
      <c r="O2045" s="106"/>
      <c r="P2045" s="96"/>
      <c r="Q2045" s="96"/>
    </row>
  </sheetData>
  <pageMargins left="0.74803149606299213" right="0.74803149606299213" top="0.98425196850393704" bottom="0.98425196850393704" header="0.51181102362204722" footer="0.51181102362204722"/>
  <pageSetup paperSize="9" scale="49" fitToHeight="0"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595B9-8800-4F91-9285-B910C0839A85}">
  <sheetPr codeName="Sheet8"/>
  <dimension ref="A1:AK330"/>
  <sheetViews>
    <sheetView topLeftCell="J1" zoomScale="80" zoomScaleNormal="80" workbookViewId="0">
      <selection activeCell="U3" sqref="U3"/>
    </sheetView>
  </sheetViews>
  <sheetFormatPr defaultRowHeight="12.75"/>
  <cols>
    <col min="1" max="1" width="7.5703125" style="14" bestFit="1" customWidth="1"/>
    <col min="2" max="2" width="36.85546875" style="14" customWidth="1"/>
    <col min="3" max="3" width="9" style="16" bestFit="1" customWidth="1"/>
    <col min="4" max="4" width="9.140625" style="16" bestFit="1" customWidth="1"/>
    <col min="5" max="5" width="7.140625" style="16" bestFit="1" customWidth="1"/>
    <col min="6" max="6" width="11.140625" style="16" bestFit="1" customWidth="1"/>
    <col min="7" max="7" width="13.140625" style="16" bestFit="1" customWidth="1"/>
    <col min="8" max="8" width="7.5703125" style="16" bestFit="1" customWidth="1"/>
    <col min="9" max="9" width="12.5703125" style="16" bestFit="1" customWidth="1"/>
    <col min="10" max="10" width="16.140625" style="16" bestFit="1" customWidth="1"/>
    <col min="11" max="11" width="8.140625" style="16" bestFit="1" customWidth="1"/>
    <col min="12" max="12" width="10.140625" style="16" bestFit="1" customWidth="1"/>
    <col min="13" max="13" width="7.140625" style="16" bestFit="1" customWidth="1"/>
    <col min="14" max="15" width="7.140625" style="16" customWidth="1"/>
    <col min="16" max="16" width="9" style="16" bestFit="1" customWidth="1"/>
    <col min="17" max="17" width="8.140625" style="16" bestFit="1" customWidth="1"/>
    <col min="18" max="18" width="10.5703125" style="16" bestFit="1" customWidth="1"/>
    <col min="19" max="19" width="8.5703125" style="14"/>
    <col min="20" max="20" width="8.5703125" style="16" customWidth="1"/>
    <col min="21" max="21" width="18.5703125" style="14" customWidth="1"/>
    <col min="22" max="22" width="12.140625" style="14" customWidth="1"/>
    <col min="23" max="23" width="11.140625" style="14" customWidth="1"/>
    <col min="24" max="24" width="13" style="14" customWidth="1"/>
    <col min="25" max="28" width="8.5703125" style="14"/>
    <col min="29" max="29" width="11" style="14" customWidth="1"/>
    <col min="30" max="31" width="8.5703125" style="14"/>
    <col min="32" max="33" width="13" style="14" customWidth="1"/>
    <col min="34" max="34" width="15" style="14" customWidth="1"/>
    <col min="35" max="256" width="8.5703125" style="14"/>
    <col min="257" max="257" width="7.5703125" style="14" bestFit="1" customWidth="1"/>
    <col min="258" max="258" width="10" style="14" customWidth="1"/>
    <col min="259" max="261" width="12" style="14" bestFit="1" customWidth="1"/>
    <col min="262" max="262" width="10" style="14" bestFit="1" customWidth="1"/>
    <col min="263" max="263" width="14.140625" style="14" bestFit="1" customWidth="1"/>
    <col min="264" max="264" width="14.140625" style="14" customWidth="1"/>
    <col min="265" max="265" width="14.140625" style="14" bestFit="1" customWidth="1"/>
    <col min="266" max="267" width="14.140625" style="14" customWidth="1"/>
    <col min="268" max="268" width="14.140625" style="14" bestFit="1" customWidth="1"/>
    <col min="269" max="269" width="7.140625" style="14" bestFit="1" customWidth="1"/>
    <col min="270" max="271" width="7.140625" style="14" customWidth="1"/>
    <col min="272" max="272" width="9" style="14" bestFit="1" customWidth="1"/>
    <col min="273" max="273" width="8.140625" style="14" bestFit="1" customWidth="1"/>
    <col min="274" max="274" width="14.140625" style="14" bestFit="1" customWidth="1"/>
    <col min="275" max="276" width="8.5703125" style="14"/>
    <col min="277" max="277" width="15.140625" style="14" customWidth="1"/>
    <col min="278" max="278" width="12.140625" style="14" customWidth="1"/>
    <col min="279" max="279" width="11.140625" style="14" customWidth="1"/>
    <col min="280" max="280" width="13" style="14" customWidth="1"/>
    <col min="281" max="284" width="8.5703125" style="14"/>
    <col min="285" max="285" width="11" style="14" customWidth="1"/>
    <col min="286" max="287" width="8.5703125" style="14"/>
    <col min="288" max="289" width="13" style="14" customWidth="1"/>
    <col min="290" max="290" width="15" style="14" customWidth="1"/>
    <col min="291" max="512" width="8.5703125" style="14"/>
    <col min="513" max="513" width="7.5703125" style="14" bestFit="1" customWidth="1"/>
    <col min="514" max="514" width="10" style="14" customWidth="1"/>
    <col min="515" max="517" width="12" style="14" bestFit="1" customWidth="1"/>
    <col min="518" max="518" width="10" style="14" bestFit="1" customWidth="1"/>
    <col min="519" max="519" width="14.140625" style="14" bestFit="1" customWidth="1"/>
    <col min="520" max="520" width="14.140625" style="14" customWidth="1"/>
    <col min="521" max="521" width="14.140625" style="14" bestFit="1" customWidth="1"/>
    <col min="522" max="523" width="14.140625" style="14" customWidth="1"/>
    <col min="524" max="524" width="14.140625" style="14" bestFit="1" customWidth="1"/>
    <col min="525" max="525" width="7.140625" style="14" bestFit="1" customWidth="1"/>
    <col min="526" max="527" width="7.140625" style="14" customWidth="1"/>
    <col min="528" max="528" width="9" style="14" bestFit="1" customWidth="1"/>
    <col min="529" max="529" width="8.140625" style="14" bestFit="1" customWidth="1"/>
    <col min="530" max="530" width="14.140625" style="14" bestFit="1" customWidth="1"/>
    <col min="531" max="532" width="8.5703125" style="14"/>
    <col min="533" max="533" width="15.140625" style="14" customWidth="1"/>
    <col min="534" max="534" width="12.140625" style="14" customWidth="1"/>
    <col min="535" max="535" width="11.140625" style="14" customWidth="1"/>
    <col min="536" max="536" width="13" style="14" customWidth="1"/>
    <col min="537" max="540" width="8.5703125" style="14"/>
    <col min="541" max="541" width="11" style="14" customWidth="1"/>
    <col min="542" max="543" width="8.5703125" style="14"/>
    <col min="544" max="545" width="13" style="14" customWidth="1"/>
    <col min="546" max="546" width="15" style="14" customWidth="1"/>
    <col min="547" max="768" width="8.5703125" style="14"/>
    <col min="769" max="769" width="7.5703125" style="14" bestFit="1" customWidth="1"/>
    <col min="770" max="770" width="10" style="14" customWidth="1"/>
    <col min="771" max="773" width="12" style="14" bestFit="1" customWidth="1"/>
    <col min="774" max="774" width="10" style="14" bestFit="1" customWidth="1"/>
    <col min="775" max="775" width="14.140625" style="14" bestFit="1" customWidth="1"/>
    <col min="776" max="776" width="14.140625" style="14" customWidth="1"/>
    <col min="777" max="777" width="14.140625" style="14" bestFit="1" customWidth="1"/>
    <col min="778" max="779" width="14.140625" style="14" customWidth="1"/>
    <col min="780" max="780" width="14.140625" style="14" bestFit="1" customWidth="1"/>
    <col min="781" max="781" width="7.140625" style="14" bestFit="1" customWidth="1"/>
    <col min="782" max="783" width="7.140625" style="14" customWidth="1"/>
    <col min="784" max="784" width="9" style="14" bestFit="1" customWidth="1"/>
    <col min="785" max="785" width="8.140625" style="14" bestFit="1" customWidth="1"/>
    <col min="786" max="786" width="14.140625" style="14" bestFit="1" customWidth="1"/>
    <col min="787" max="788" width="8.5703125" style="14"/>
    <col min="789" max="789" width="15.140625" style="14" customWidth="1"/>
    <col min="790" max="790" width="12.140625" style="14" customWidth="1"/>
    <col min="791" max="791" width="11.140625" style="14" customWidth="1"/>
    <col min="792" max="792" width="13" style="14" customWidth="1"/>
    <col min="793" max="796" width="8.5703125" style="14"/>
    <col min="797" max="797" width="11" style="14" customWidth="1"/>
    <col min="798" max="799" width="8.5703125" style="14"/>
    <col min="800" max="801" width="13" style="14" customWidth="1"/>
    <col min="802" max="802" width="15" style="14" customWidth="1"/>
    <col min="803" max="1024" width="8.5703125" style="14"/>
    <col min="1025" max="1025" width="7.5703125" style="14" bestFit="1" customWidth="1"/>
    <col min="1026" max="1026" width="10" style="14" customWidth="1"/>
    <col min="1027" max="1029" width="12" style="14" bestFit="1" customWidth="1"/>
    <col min="1030" max="1030" width="10" style="14" bestFit="1" customWidth="1"/>
    <col min="1031" max="1031" width="14.140625" style="14" bestFit="1" customWidth="1"/>
    <col min="1032" max="1032" width="14.140625" style="14" customWidth="1"/>
    <col min="1033" max="1033" width="14.140625" style="14" bestFit="1" customWidth="1"/>
    <col min="1034" max="1035" width="14.140625" style="14" customWidth="1"/>
    <col min="1036" max="1036" width="14.140625" style="14" bestFit="1" customWidth="1"/>
    <col min="1037" max="1037" width="7.140625" style="14" bestFit="1" customWidth="1"/>
    <col min="1038" max="1039" width="7.140625" style="14" customWidth="1"/>
    <col min="1040" max="1040" width="9" style="14" bestFit="1" customWidth="1"/>
    <col min="1041" max="1041" width="8.140625" style="14" bestFit="1" customWidth="1"/>
    <col min="1042" max="1042" width="14.140625" style="14" bestFit="1" customWidth="1"/>
    <col min="1043" max="1044" width="8.5703125" style="14"/>
    <col min="1045" max="1045" width="15.140625" style="14" customWidth="1"/>
    <col min="1046" max="1046" width="12.140625" style="14" customWidth="1"/>
    <col min="1047" max="1047" width="11.140625" style="14" customWidth="1"/>
    <col min="1048" max="1048" width="13" style="14" customWidth="1"/>
    <col min="1049" max="1052" width="8.5703125" style="14"/>
    <col min="1053" max="1053" width="11" style="14" customWidth="1"/>
    <col min="1054" max="1055" width="8.5703125" style="14"/>
    <col min="1056" max="1057" width="13" style="14" customWidth="1"/>
    <col min="1058" max="1058" width="15" style="14" customWidth="1"/>
    <col min="1059" max="1280" width="8.5703125" style="14"/>
    <col min="1281" max="1281" width="7.5703125" style="14" bestFit="1" customWidth="1"/>
    <col min="1282" max="1282" width="10" style="14" customWidth="1"/>
    <col min="1283" max="1285" width="12" style="14" bestFit="1" customWidth="1"/>
    <col min="1286" max="1286" width="10" style="14" bestFit="1" customWidth="1"/>
    <col min="1287" max="1287" width="14.140625" style="14" bestFit="1" customWidth="1"/>
    <col min="1288" max="1288" width="14.140625" style="14" customWidth="1"/>
    <col min="1289" max="1289" width="14.140625" style="14" bestFit="1" customWidth="1"/>
    <col min="1290" max="1291" width="14.140625" style="14" customWidth="1"/>
    <col min="1292" max="1292" width="14.140625" style="14" bestFit="1" customWidth="1"/>
    <col min="1293" max="1293" width="7.140625" style="14" bestFit="1" customWidth="1"/>
    <col min="1294" max="1295" width="7.140625" style="14" customWidth="1"/>
    <col min="1296" max="1296" width="9" style="14" bestFit="1" customWidth="1"/>
    <col min="1297" max="1297" width="8.140625" style="14" bestFit="1" customWidth="1"/>
    <col min="1298" max="1298" width="14.140625" style="14" bestFit="1" customWidth="1"/>
    <col min="1299" max="1300" width="8.5703125" style="14"/>
    <col min="1301" max="1301" width="15.140625" style="14" customWidth="1"/>
    <col min="1302" max="1302" width="12.140625" style="14" customWidth="1"/>
    <col min="1303" max="1303" width="11.140625" style="14" customWidth="1"/>
    <col min="1304" max="1304" width="13" style="14" customWidth="1"/>
    <col min="1305" max="1308" width="8.5703125" style="14"/>
    <col min="1309" max="1309" width="11" style="14" customWidth="1"/>
    <col min="1310" max="1311" width="8.5703125" style="14"/>
    <col min="1312" max="1313" width="13" style="14" customWidth="1"/>
    <col min="1314" max="1314" width="15" style="14" customWidth="1"/>
    <col min="1315" max="1536" width="8.5703125" style="14"/>
    <col min="1537" max="1537" width="7.5703125" style="14" bestFit="1" customWidth="1"/>
    <col min="1538" max="1538" width="10" style="14" customWidth="1"/>
    <col min="1539" max="1541" width="12" style="14" bestFit="1" customWidth="1"/>
    <col min="1542" max="1542" width="10" style="14" bestFit="1" customWidth="1"/>
    <col min="1543" max="1543" width="14.140625" style="14" bestFit="1" customWidth="1"/>
    <col min="1544" max="1544" width="14.140625" style="14" customWidth="1"/>
    <col min="1545" max="1545" width="14.140625" style="14" bestFit="1" customWidth="1"/>
    <col min="1546" max="1547" width="14.140625" style="14" customWidth="1"/>
    <col min="1548" max="1548" width="14.140625" style="14" bestFit="1" customWidth="1"/>
    <col min="1549" max="1549" width="7.140625" style="14" bestFit="1" customWidth="1"/>
    <col min="1550" max="1551" width="7.140625" style="14" customWidth="1"/>
    <col min="1552" max="1552" width="9" style="14" bestFit="1" customWidth="1"/>
    <col min="1553" max="1553" width="8.140625" style="14" bestFit="1" customWidth="1"/>
    <col min="1554" max="1554" width="14.140625" style="14" bestFit="1" customWidth="1"/>
    <col min="1555" max="1556" width="8.5703125" style="14"/>
    <col min="1557" max="1557" width="15.140625" style="14" customWidth="1"/>
    <col min="1558" max="1558" width="12.140625" style="14" customWidth="1"/>
    <col min="1559" max="1559" width="11.140625" style="14" customWidth="1"/>
    <col min="1560" max="1560" width="13" style="14" customWidth="1"/>
    <col min="1561" max="1564" width="8.5703125" style="14"/>
    <col min="1565" max="1565" width="11" style="14" customWidth="1"/>
    <col min="1566" max="1567" width="8.5703125" style="14"/>
    <col min="1568" max="1569" width="13" style="14" customWidth="1"/>
    <col min="1570" max="1570" width="15" style="14" customWidth="1"/>
    <col min="1571" max="1792" width="8.5703125" style="14"/>
    <col min="1793" max="1793" width="7.5703125" style="14" bestFit="1" customWidth="1"/>
    <col min="1794" max="1794" width="10" style="14" customWidth="1"/>
    <col min="1795" max="1797" width="12" style="14" bestFit="1" customWidth="1"/>
    <col min="1798" max="1798" width="10" style="14" bestFit="1" customWidth="1"/>
    <col min="1799" max="1799" width="14.140625" style="14" bestFit="1" customWidth="1"/>
    <col min="1800" max="1800" width="14.140625" style="14" customWidth="1"/>
    <col min="1801" max="1801" width="14.140625" style="14" bestFit="1" customWidth="1"/>
    <col min="1802" max="1803" width="14.140625" style="14" customWidth="1"/>
    <col min="1804" max="1804" width="14.140625" style="14" bestFit="1" customWidth="1"/>
    <col min="1805" max="1805" width="7.140625" style="14" bestFit="1" customWidth="1"/>
    <col min="1806" max="1807" width="7.140625" style="14" customWidth="1"/>
    <col min="1808" max="1808" width="9" style="14" bestFit="1" customWidth="1"/>
    <col min="1809" max="1809" width="8.140625" style="14" bestFit="1" customWidth="1"/>
    <col min="1810" max="1810" width="14.140625" style="14" bestFit="1" customWidth="1"/>
    <col min="1811" max="1812" width="8.5703125" style="14"/>
    <col min="1813" max="1813" width="15.140625" style="14" customWidth="1"/>
    <col min="1814" max="1814" width="12.140625" style="14" customWidth="1"/>
    <col min="1815" max="1815" width="11.140625" style="14" customWidth="1"/>
    <col min="1816" max="1816" width="13" style="14" customWidth="1"/>
    <col min="1817" max="1820" width="8.5703125" style="14"/>
    <col min="1821" max="1821" width="11" style="14" customWidth="1"/>
    <col min="1822" max="1823" width="8.5703125" style="14"/>
    <col min="1824" max="1825" width="13" style="14" customWidth="1"/>
    <col min="1826" max="1826" width="15" style="14" customWidth="1"/>
    <col min="1827" max="2048" width="8.5703125" style="14"/>
    <col min="2049" max="2049" width="7.5703125" style="14" bestFit="1" customWidth="1"/>
    <col min="2050" max="2050" width="10" style="14" customWidth="1"/>
    <col min="2051" max="2053" width="12" style="14" bestFit="1" customWidth="1"/>
    <col min="2054" max="2054" width="10" style="14" bestFit="1" customWidth="1"/>
    <col min="2055" max="2055" width="14.140625" style="14" bestFit="1" customWidth="1"/>
    <col min="2056" max="2056" width="14.140625" style="14" customWidth="1"/>
    <col min="2057" max="2057" width="14.140625" style="14" bestFit="1" customWidth="1"/>
    <col min="2058" max="2059" width="14.140625" style="14" customWidth="1"/>
    <col min="2060" max="2060" width="14.140625" style="14" bestFit="1" customWidth="1"/>
    <col min="2061" max="2061" width="7.140625" style="14" bestFit="1" customWidth="1"/>
    <col min="2062" max="2063" width="7.140625" style="14" customWidth="1"/>
    <col min="2064" max="2064" width="9" style="14" bestFit="1" customWidth="1"/>
    <col min="2065" max="2065" width="8.140625" style="14" bestFit="1" customWidth="1"/>
    <col min="2066" max="2066" width="14.140625" style="14" bestFit="1" customWidth="1"/>
    <col min="2067" max="2068" width="8.5703125" style="14"/>
    <col min="2069" max="2069" width="15.140625" style="14" customWidth="1"/>
    <col min="2070" max="2070" width="12.140625" style="14" customWidth="1"/>
    <col min="2071" max="2071" width="11.140625" style="14" customWidth="1"/>
    <col min="2072" max="2072" width="13" style="14" customWidth="1"/>
    <col min="2073" max="2076" width="8.5703125" style="14"/>
    <col min="2077" max="2077" width="11" style="14" customWidth="1"/>
    <col min="2078" max="2079" width="8.5703125" style="14"/>
    <col min="2080" max="2081" width="13" style="14" customWidth="1"/>
    <col min="2082" max="2082" width="15" style="14" customWidth="1"/>
    <col min="2083" max="2304" width="8.5703125" style="14"/>
    <col min="2305" max="2305" width="7.5703125" style="14" bestFit="1" customWidth="1"/>
    <col min="2306" max="2306" width="10" style="14" customWidth="1"/>
    <col min="2307" max="2309" width="12" style="14" bestFit="1" customWidth="1"/>
    <col min="2310" max="2310" width="10" style="14" bestFit="1" customWidth="1"/>
    <col min="2311" max="2311" width="14.140625" style="14" bestFit="1" customWidth="1"/>
    <col min="2312" max="2312" width="14.140625" style="14" customWidth="1"/>
    <col min="2313" max="2313" width="14.140625" style="14" bestFit="1" customWidth="1"/>
    <col min="2314" max="2315" width="14.140625" style="14" customWidth="1"/>
    <col min="2316" max="2316" width="14.140625" style="14" bestFit="1" customWidth="1"/>
    <col min="2317" max="2317" width="7.140625" style="14" bestFit="1" customWidth="1"/>
    <col min="2318" max="2319" width="7.140625" style="14" customWidth="1"/>
    <col min="2320" max="2320" width="9" style="14" bestFit="1" customWidth="1"/>
    <col min="2321" max="2321" width="8.140625" style="14" bestFit="1" customWidth="1"/>
    <col min="2322" max="2322" width="14.140625" style="14" bestFit="1" customWidth="1"/>
    <col min="2323" max="2324" width="8.5703125" style="14"/>
    <col min="2325" max="2325" width="15.140625" style="14" customWidth="1"/>
    <col min="2326" max="2326" width="12.140625" style="14" customWidth="1"/>
    <col min="2327" max="2327" width="11.140625" style="14" customWidth="1"/>
    <col min="2328" max="2328" width="13" style="14" customWidth="1"/>
    <col min="2329" max="2332" width="8.5703125" style="14"/>
    <col min="2333" max="2333" width="11" style="14" customWidth="1"/>
    <col min="2334" max="2335" width="8.5703125" style="14"/>
    <col min="2336" max="2337" width="13" style="14" customWidth="1"/>
    <col min="2338" max="2338" width="15" style="14" customWidth="1"/>
    <col min="2339" max="2560" width="8.5703125" style="14"/>
    <col min="2561" max="2561" width="7.5703125" style="14" bestFit="1" customWidth="1"/>
    <col min="2562" max="2562" width="10" style="14" customWidth="1"/>
    <col min="2563" max="2565" width="12" style="14" bestFit="1" customWidth="1"/>
    <col min="2566" max="2566" width="10" style="14" bestFit="1" customWidth="1"/>
    <col min="2567" max="2567" width="14.140625" style="14" bestFit="1" customWidth="1"/>
    <col min="2568" max="2568" width="14.140625" style="14" customWidth="1"/>
    <col min="2569" max="2569" width="14.140625" style="14" bestFit="1" customWidth="1"/>
    <col min="2570" max="2571" width="14.140625" style="14" customWidth="1"/>
    <col min="2572" max="2572" width="14.140625" style="14" bestFit="1" customWidth="1"/>
    <col min="2573" max="2573" width="7.140625" style="14" bestFit="1" customWidth="1"/>
    <col min="2574" max="2575" width="7.140625" style="14" customWidth="1"/>
    <col min="2576" max="2576" width="9" style="14" bestFit="1" customWidth="1"/>
    <col min="2577" max="2577" width="8.140625" style="14" bestFit="1" customWidth="1"/>
    <col min="2578" max="2578" width="14.140625" style="14" bestFit="1" customWidth="1"/>
    <col min="2579" max="2580" width="8.5703125" style="14"/>
    <col min="2581" max="2581" width="15.140625" style="14" customWidth="1"/>
    <col min="2582" max="2582" width="12.140625" style="14" customWidth="1"/>
    <col min="2583" max="2583" width="11.140625" style="14" customWidth="1"/>
    <col min="2584" max="2584" width="13" style="14" customWidth="1"/>
    <col min="2585" max="2588" width="8.5703125" style="14"/>
    <col min="2589" max="2589" width="11" style="14" customWidth="1"/>
    <col min="2590" max="2591" width="8.5703125" style="14"/>
    <col min="2592" max="2593" width="13" style="14" customWidth="1"/>
    <col min="2594" max="2594" width="15" style="14" customWidth="1"/>
    <col min="2595" max="2816" width="8.5703125" style="14"/>
    <col min="2817" max="2817" width="7.5703125" style="14" bestFit="1" customWidth="1"/>
    <col min="2818" max="2818" width="10" style="14" customWidth="1"/>
    <col min="2819" max="2821" width="12" style="14" bestFit="1" customWidth="1"/>
    <col min="2822" max="2822" width="10" style="14" bestFit="1" customWidth="1"/>
    <col min="2823" max="2823" width="14.140625" style="14" bestFit="1" customWidth="1"/>
    <col min="2824" max="2824" width="14.140625" style="14" customWidth="1"/>
    <col min="2825" max="2825" width="14.140625" style="14" bestFit="1" customWidth="1"/>
    <col min="2826" max="2827" width="14.140625" style="14" customWidth="1"/>
    <col min="2828" max="2828" width="14.140625" style="14" bestFit="1" customWidth="1"/>
    <col min="2829" max="2829" width="7.140625" style="14" bestFit="1" customWidth="1"/>
    <col min="2830" max="2831" width="7.140625" style="14" customWidth="1"/>
    <col min="2832" max="2832" width="9" style="14" bestFit="1" customWidth="1"/>
    <col min="2833" max="2833" width="8.140625" style="14" bestFit="1" customWidth="1"/>
    <col min="2834" max="2834" width="14.140625" style="14" bestFit="1" customWidth="1"/>
    <col min="2835" max="2836" width="8.5703125" style="14"/>
    <col min="2837" max="2837" width="15.140625" style="14" customWidth="1"/>
    <col min="2838" max="2838" width="12.140625" style="14" customWidth="1"/>
    <col min="2839" max="2839" width="11.140625" style="14" customWidth="1"/>
    <col min="2840" max="2840" width="13" style="14" customWidth="1"/>
    <col min="2841" max="2844" width="8.5703125" style="14"/>
    <col min="2845" max="2845" width="11" style="14" customWidth="1"/>
    <col min="2846" max="2847" width="8.5703125" style="14"/>
    <col min="2848" max="2849" width="13" style="14" customWidth="1"/>
    <col min="2850" max="2850" width="15" style="14" customWidth="1"/>
    <col min="2851" max="3072" width="8.5703125" style="14"/>
    <col min="3073" max="3073" width="7.5703125" style="14" bestFit="1" customWidth="1"/>
    <col min="3074" max="3074" width="10" style="14" customWidth="1"/>
    <col min="3075" max="3077" width="12" style="14" bestFit="1" customWidth="1"/>
    <col min="3078" max="3078" width="10" style="14" bestFit="1" customWidth="1"/>
    <col min="3079" max="3079" width="14.140625" style="14" bestFit="1" customWidth="1"/>
    <col min="3080" max="3080" width="14.140625" style="14" customWidth="1"/>
    <col min="3081" max="3081" width="14.140625" style="14" bestFit="1" customWidth="1"/>
    <col min="3082" max="3083" width="14.140625" style="14" customWidth="1"/>
    <col min="3084" max="3084" width="14.140625" style="14" bestFit="1" customWidth="1"/>
    <col min="3085" max="3085" width="7.140625" style="14" bestFit="1" customWidth="1"/>
    <col min="3086" max="3087" width="7.140625" style="14" customWidth="1"/>
    <col min="3088" max="3088" width="9" style="14" bestFit="1" customWidth="1"/>
    <col min="3089" max="3089" width="8.140625" style="14" bestFit="1" customWidth="1"/>
    <col min="3090" max="3090" width="14.140625" style="14" bestFit="1" customWidth="1"/>
    <col min="3091" max="3092" width="8.5703125" style="14"/>
    <col min="3093" max="3093" width="15.140625" style="14" customWidth="1"/>
    <col min="3094" max="3094" width="12.140625" style="14" customWidth="1"/>
    <col min="3095" max="3095" width="11.140625" style="14" customWidth="1"/>
    <col min="3096" max="3096" width="13" style="14" customWidth="1"/>
    <col min="3097" max="3100" width="8.5703125" style="14"/>
    <col min="3101" max="3101" width="11" style="14" customWidth="1"/>
    <col min="3102" max="3103" width="8.5703125" style="14"/>
    <col min="3104" max="3105" width="13" style="14" customWidth="1"/>
    <col min="3106" max="3106" width="15" style="14" customWidth="1"/>
    <col min="3107" max="3328" width="8.5703125" style="14"/>
    <col min="3329" max="3329" width="7.5703125" style="14" bestFit="1" customWidth="1"/>
    <col min="3330" max="3330" width="10" style="14" customWidth="1"/>
    <col min="3331" max="3333" width="12" style="14" bestFit="1" customWidth="1"/>
    <col min="3334" max="3334" width="10" style="14" bestFit="1" customWidth="1"/>
    <col min="3335" max="3335" width="14.140625" style="14" bestFit="1" customWidth="1"/>
    <col min="3336" max="3336" width="14.140625" style="14" customWidth="1"/>
    <col min="3337" max="3337" width="14.140625" style="14" bestFit="1" customWidth="1"/>
    <col min="3338" max="3339" width="14.140625" style="14" customWidth="1"/>
    <col min="3340" max="3340" width="14.140625" style="14" bestFit="1" customWidth="1"/>
    <col min="3341" max="3341" width="7.140625" style="14" bestFit="1" customWidth="1"/>
    <col min="3342" max="3343" width="7.140625" style="14" customWidth="1"/>
    <col min="3344" max="3344" width="9" style="14" bestFit="1" customWidth="1"/>
    <col min="3345" max="3345" width="8.140625" style="14" bestFit="1" customWidth="1"/>
    <col min="3346" max="3346" width="14.140625" style="14" bestFit="1" customWidth="1"/>
    <col min="3347" max="3348" width="8.5703125" style="14"/>
    <col min="3349" max="3349" width="15.140625" style="14" customWidth="1"/>
    <col min="3350" max="3350" width="12.140625" style="14" customWidth="1"/>
    <col min="3351" max="3351" width="11.140625" style="14" customWidth="1"/>
    <col min="3352" max="3352" width="13" style="14" customWidth="1"/>
    <col min="3353" max="3356" width="8.5703125" style="14"/>
    <col min="3357" max="3357" width="11" style="14" customWidth="1"/>
    <col min="3358" max="3359" width="8.5703125" style="14"/>
    <col min="3360" max="3361" width="13" style="14" customWidth="1"/>
    <col min="3362" max="3362" width="15" style="14" customWidth="1"/>
    <col min="3363" max="3584" width="8.5703125" style="14"/>
    <col min="3585" max="3585" width="7.5703125" style="14" bestFit="1" customWidth="1"/>
    <col min="3586" max="3586" width="10" style="14" customWidth="1"/>
    <col min="3587" max="3589" width="12" style="14" bestFit="1" customWidth="1"/>
    <col min="3590" max="3590" width="10" style="14" bestFit="1" customWidth="1"/>
    <col min="3591" max="3591" width="14.140625" style="14" bestFit="1" customWidth="1"/>
    <col min="3592" max="3592" width="14.140625" style="14" customWidth="1"/>
    <col min="3593" max="3593" width="14.140625" style="14" bestFit="1" customWidth="1"/>
    <col min="3594" max="3595" width="14.140625" style="14" customWidth="1"/>
    <col min="3596" max="3596" width="14.140625" style="14" bestFit="1" customWidth="1"/>
    <col min="3597" max="3597" width="7.140625" style="14" bestFit="1" customWidth="1"/>
    <col min="3598" max="3599" width="7.140625" style="14" customWidth="1"/>
    <col min="3600" max="3600" width="9" style="14" bestFit="1" customWidth="1"/>
    <col min="3601" max="3601" width="8.140625" style="14" bestFit="1" customWidth="1"/>
    <col min="3602" max="3602" width="14.140625" style="14" bestFit="1" customWidth="1"/>
    <col min="3603" max="3604" width="8.5703125" style="14"/>
    <col min="3605" max="3605" width="15.140625" style="14" customWidth="1"/>
    <col min="3606" max="3606" width="12.140625" style="14" customWidth="1"/>
    <col min="3607" max="3607" width="11.140625" style="14" customWidth="1"/>
    <col min="3608" max="3608" width="13" style="14" customWidth="1"/>
    <col min="3609" max="3612" width="8.5703125" style="14"/>
    <col min="3613" max="3613" width="11" style="14" customWidth="1"/>
    <col min="3614" max="3615" width="8.5703125" style="14"/>
    <col min="3616" max="3617" width="13" style="14" customWidth="1"/>
    <col min="3618" max="3618" width="15" style="14" customWidth="1"/>
    <col min="3619" max="3840" width="8.5703125" style="14"/>
    <col min="3841" max="3841" width="7.5703125" style="14" bestFit="1" customWidth="1"/>
    <col min="3842" max="3842" width="10" style="14" customWidth="1"/>
    <col min="3843" max="3845" width="12" style="14" bestFit="1" customWidth="1"/>
    <col min="3846" max="3846" width="10" style="14" bestFit="1" customWidth="1"/>
    <col min="3847" max="3847" width="14.140625" style="14" bestFit="1" customWidth="1"/>
    <col min="3848" max="3848" width="14.140625" style="14" customWidth="1"/>
    <col min="3849" max="3849" width="14.140625" style="14" bestFit="1" customWidth="1"/>
    <col min="3850" max="3851" width="14.140625" style="14" customWidth="1"/>
    <col min="3852" max="3852" width="14.140625" style="14" bestFit="1" customWidth="1"/>
    <col min="3853" max="3853" width="7.140625" style="14" bestFit="1" customWidth="1"/>
    <col min="3854" max="3855" width="7.140625" style="14" customWidth="1"/>
    <col min="3856" max="3856" width="9" style="14" bestFit="1" customWidth="1"/>
    <col min="3857" max="3857" width="8.140625" style="14" bestFit="1" customWidth="1"/>
    <col min="3858" max="3858" width="14.140625" style="14" bestFit="1" customWidth="1"/>
    <col min="3859" max="3860" width="8.5703125" style="14"/>
    <col min="3861" max="3861" width="15.140625" style="14" customWidth="1"/>
    <col min="3862" max="3862" width="12.140625" style="14" customWidth="1"/>
    <col min="3863" max="3863" width="11.140625" style="14" customWidth="1"/>
    <col min="3864" max="3864" width="13" style="14" customWidth="1"/>
    <col min="3865" max="3868" width="8.5703125" style="14"/>
    <col min="3869" max="3869" width="11" style="14" customWidth="1"/>
    <col min="3870" max="3871" width="8.5703125" style="14"/>
    <col min="3872" max="3873" width="13" style="14" customWidth="1"/>
    <col min="3874" max="3874" width="15" style="14" customWidth="1"/>
    <col min="3875" max="4096" width="8.5703125" style="14"/>
    <col min="4097" max="4097" width="7.5703125" style="14" bestFit="1" customWidth="1"/>
    <col min="4098" max="4098" width="10" style="14" customWidth="1"/>
    <col min="4099" max="4101" width="12" style="14" bestFit="1" customWidth="1"/>
    <col min="4102" max="4102" width="10" style="14" bestFit="1" customWidth="1"/>
    <col min="4103" max="4103" width="14.140625" style="14" bestFit="1" customWidth="1"/>
    <col min="4104" max="4104" width="14.140625" style="14" customWidth="1"/>
    <col min="4105" max="4105" width="14.140625" style="14" bestFit="1" customWidth="1"/>
    <col min="4106" max="4107" width="14.140625" style="14" customWidth="1"/>
    <col min="4108" max="4108" width="14.140625" style="14" bestFit="1" customWidth="1"/>
    <col min="4109" max="4109" width="7.140625" style="14" bestFit="1" customWidth="1"/>
    <col min="4110" max="4111" width="7.140625" style="14" customWidth="1"/>
    <col min="4112" max="4112" width="9" style="14" bestFit="1" customWidth="1"/>
    <col min="4113" max="4113" width="8.140625" style="14" bestFit="1" customWidth="1"/>
    <col min="4114" max="4114" width="14.140625" style="14" bestFit="1" customWidth="1"/>
    <col min="4115" max="4116" width="8.5703125" style="14"/>
    <col min="4117" max="4117" width="15.140625" style="14" customWidth="1"/>
    <col min="4118" max="4118" width="12.140625" style="14" customWidth="1"/>
    <col min="4119" max="4119" width="11.140625" style="14" customWidth="1"/>
    <col min="4120" max="4120" width="13" style="14" customWidth="1"/>
    <col min="4121" max="4124" width="8.5703125" style="14"/>
    <col min="4125" max="4125" width="11" style="14" customWidth="1"/>
    <col min="4126" max="4127" width="8.5703125" style="14"/>
    <col min="4128" max="4129" width="13" style="14" customWidth="1"/>
    <col min="4130" max="4130" width="15" style="14" customWidth="1"/>
    <col min="4131" max="4352" width="8.5703125" style="14"/>
    <col min="4353" max="4353" width="7.5703125" style="14" bestFit="1" customWidth="1"/>
    <col min="4354" max="4354" width="10" style="14" customWidth="1"/>
    <col min="4355" max="4357" width="12" style="14" bestFit="1" customWidth="1"/>
    <col min="4358" max="4358" width="10" style="14" bestFit="1" customWidth="1"/>
    <col min="4359" max="4359" width="14.140625" style="14" bestFit="1" customWidth="1"/>
    <col min="4360" max="4360" width="14.140625" style="14" customWidth="1"/>
    <col min="4361" max="4361" width="14.140625" style="14" bestFit="1" customWidth="1"/>
    <col min="4362" max="4363" width="14.140625" style="14" customWidth="1"/>
    <col min="4364" max="4364" width="14.140625" style="14" bestFit="1" customWidth="1"/>
    <col min="4365" max="4365" width="7.140625" style="14" bestFit="1" customWidth="1"/>
    <col min="4366" max="4367" width="7.140625" style="14" customWidth="1"/>
    <col min="4368" max="4368" width="9" style="14" bestFit="1" customWidth="1"/>
    <col min="4369" max="4369" width="8.140625" style="14" bestFit="1" customWidth="1"/>
    <col min="4370" max="4370" width="14.140625" style="14" bestFit="1" customWidth="1"/>
    <col min="4371" max="4372" width="8.5703125" style="14"/>
    <col min="4373" max="4373" width="15.140625" style="14" customWidth="1"/>
    <col min="4374" max="4374" width="12.140625" style="14" customWidth="1"/>
    <col min="4375" max="4375" width="11.140625" style="14" customWidth="1"/>
    <col min="4376" max="4376" width="13" style="14" customWidth="1"/>
    <col min="4377" max="4380" width="8.5703125" style="14"/>
    <col min="4381" max="4381" width="11" style="14" customWidth="1"/>
    <col min="4382" max="4383" width="8.5703125" style="14"/>
    <col min="4384" max="4385" width="13" style="14" customWidth="1"/>
    <col min="4386" max="4386" width="15" style="14" customWidth="1"/>
    <col min="4387" max="4608" width="8.5703125" style="14"/>
    <col min="4609" max="4609" width="7.5703125" style="14" bestFit="1" customWidth="1"/>
    <col min="4610" max="4610" width="10" style="14" customWidth="1"/>
    <col min="4611" max="4613" width="12" style="14" bestFit="1" customWidth="1"/>
    <col min="4614" max="4614" width="10" style="14" bestFit="1" customWidth="1"/>
    <col min="4615" max="4615" width="14.140625" style="14" bestFit="1" customWidth="1"/>
    <col min="4616" max="4616" width="14.140625" style="14" customWidth="1"/>
    <col min="4617" max="4617" width="14.140625" style="14" bestFit="1" customWidth="1"/>
    <col min="4618" max="4619" width="14.140625" style="14" customWidth="1"/>
    <col min="4620" max="4620" width="14.140625" style="14" bestFit="1" customWidth="1"/>
    <col min="4621" max="4621" width="7.140625" style="14" bestFit="1" customWidth="1"/>
    <col min="4622" max="4623" width="7.140625" style="14" customWidth="1"/>
    <col min="4624" max="4624" width="9" style="14" bestFit="1" customWidth="1"/>
    <col min="4625" max="4625" width="8.140625" style="14" bestFit="1" customWidth="1"/>
    <col min="4626" max="4626" width="14.140625" style="14" bestFit="1" customWidth="1"/>
    <col min="4627" max="4628" width="8.5703125" style="14"/>
    <col min="4629" max="4629" width="15.140625" style="14" customWidth="1"/>
    <col min="4630" max="4630" width="12.140625" style="14" customWidth="1"/>
    <col min="4631" max="4631" width="11.140625" style="14" customWidth="1"/>
    <col min="4632" max="4632" width="13" style="14" customWidth="1"/>
    <col min="4633" max="4636" width="8.5703125" style="14"/>
    <col min="4637" max="4637" width="11" style="14" customWidth="1"/>
    <col min="4638" max="4639" width="8.5703125" style="14"/>
    <col min="4640" max="4641" width="13" style="14" customWidth="1"/>
    <col min="4642" max="4642" width="15" style="14" customWidth="1"/>
    <col min="4643" max="4864" width="8.5703125" style="14"/>
    <col min="4865" max="4865" width="7.5703125" style="14" bestFit="1" customWidth="1"/>
    <col min="4866" max="4866" width="10" style="14" customWidth="1"/>
    <col min="4867" max="4869" width="12" style="14" bestFit="1" customWidth="1"/>
    <col min="4870" max="4870" width="10" style="14" bestFit="1" customWidth="1"/>
    <col min="4871" max="4871" width="14.140625" style="14" bestFit="1" customWidth="1"/>
    <col min="4872" max="4872" width="14.140625" style="14" customWidth="1"/>
    <col min="4873" max="4873" width="14.140625" style="14" bestFit="1" customWidth="1"/>
    <col min="4874" max="4875" width="14.140625" style="14" customWidth="1"/>
    <col min="4876" max="4876" width="14.140625" style="14" bestFit="1" customWidth="1"/>
    <col min="4877" max="4877" width="7.140625" style="14" bestFit="1" customWidth="1"/>
    <col min="4878" max="4879" width="7.140625" style="14" customWidth="1"/>
    <col min="4880" max="4880" width="9" style="14" bestFit="1" customWidth="1"/>
    <col min="4881" max="4881" width="8.140625" style="14" bestFit="1" customWidth="1"/>
    <col min="4882" max="4882" width="14.140625" style="14" bestFit="1" customWidth="1"/>
    <col min="4883" max="4884" width="8.5703125" style="14"/>
    <col min="4885" max="4885" width="15.140625" style="14" customWidth="1"/>
    <col min="4886" max="4886" width="12.140625" style="14" customWidth="1"/>
    <col min="4887" max="4887" width="11.140625" style="14" customWidth="1"/>
    <col min="4888" max="4888" width="13" style="14" customWidth="1"/>
    <col min="4889" max="4892" width="8.5703125" style="14"/>
    <col min="4893" max="4893" width="11" style="14" customWidth="1"/>
    <col min="4894" max="4895" width="8.5703125" style="14"/>
    <col min="4896" max="4897" width="13" style="14" customWidth="1"/>
    <col min="4898" max="4898" width="15" style="14" customWidth="1"/>
    <col min="4899" max="5120" width="8.5703125" style="14"/>
    <col min="5121" max="5121" width="7.5703125" style="14" bestFit="1" customWidth="1"/>
    <col min="5122" max="5122" width="10" style="14" customWidth="1"/>
    <col min="5123" max="5125" width="12" style="14" bestFit="1" customWidth="1"/>
    <col min="5126" max="5126" width="10" style="14" bestFit="1" customWidth="1"/>
    <col min="5127" max="5127" width="14.140625" style="14" bestFit="1" customWidth="1"/>
    <col min="5128" max="5128" width="14.140625" style="14" customWidth="1"/>
    <col min="5129" max="5129" width="14.140625" style="14" bestFit="1" customWidth="1"/>
    <col min="5130" max="5131" width="14.140625" style="14" customWidth="1"/>
    <col min="5132" max="5132" width="14.140625" style="14" bestFit="1" customWidth="1"/>
    <col min="5133" max="5133" width="7.140625" style="14" bestFit="1" customWidth="1"/>
    <col min="5134" max="5135" width="7.140625" style="14" customWidth="1"/>
    <col min="5136" max="5136" width="9" style="14" bestFit="1" customWidth="1"/>
    <col min="5137" max="5137" width="8.140625" style="14" bestFit="1" customWidth="1"/>
    <col min="5138" max="5138" width="14.140625" style="14" bestFit="1" customWidth="1"/>
    <col min="5139" max="5140" width="8.5703125" style="14"/>
    <col min="5141" max="5141" width="15.140625" style="14" customWidth="1"/>
    <col min="5142" max="5142" width="12.140625" style="14" customWidth="1"/>
    <col min="5143" max="5143" width="11.140625" style="14" customWidth="1"/>
    <col min="5144" max="5144" width="13" style="14" customWidth="1"/>
    <col min="5145" max="5148" width="8.5703125" style="14"/>
    <col min="5149" max="5149" width="11" style="14" customWidth="1"/>
    <col min="5150" max="5151" width="8.5703125" style="14"/>
    <col min="5152" max="5153" width="13" style="14" customWidth="1"/>
    <col min="5154" max="5154" width="15" style="14" customWidth="1"/>
    <col min="5155" max="5376" width="8.5703125" style="14"/>
    <col min="5377" max="5377" width="7.5703125" style="14" bestFit="1" customWidth="1"/>
    <col min="5378" max="5378" width="10" style="14" customWidth="1"/>
    <col min="5379" max="5381" width="12" style="14" bestFit="1" customWidth="1"/>
    <col min="5382" max="5382" width="10" style="14" bestFit="1" customWidth="1"/>
    <col min="5383" max="5383" width="14.140625" style="14" bestFit="1" customWidth="1"/>
    <col min="5384" max="5384" width="14.140625" style="14" customWidth="1"/>
    <col min="5385" max="5385" width="14.140625" style="14" bestFit="1" customWidth="1"/>
    <col min="5386" max="5387" width="14.140625" style="14" customWidth="1"/>
    <col min="5388" max="5388" width="14.140625" style="14" bestFit="1" customWidth="1"/>
    <col min="5389" max="5389" width="7.140625" style="14" bestFit="1" customWidth="1"/>
    <col min="5390" max="5391" width="7.140625" style="14" customWidth="1"/>
    <col min="5392" max="5392" width="9" style="14" bestFit="1" customWidth="1"/>
    <col min="5393" max="5393" width="8.140625" style="14" bestFit="1" customWidth="1"/>
    <col min="5394" max="5394" width="14.140625" style="14" bestFit="1" customWidth="1"/>
    <col min="5395" max="5396" width="8.5703125" style="14"/>
    <col min="5397" max="5397" width="15.140625" style="14" customWidth="1"/>
    <col min="5398" max="5398" width="12.140625" style="14" customWidth="1"/>
    <col min="5399" max="5399" width="11.140625" style="14" customWidth="1"/>
    <col min="5400" max="5400" width="13" style="14" customWidth="1"/>
    <col min="5401" max="5404" width="8.5703125" style="14"/>
    <col min="5405" max="5405" width="11" style="14" customWidth="1"/>
    <col min="5406" max="5407" width="8.5703125" style="14"/>
    <col min="5408" max="5409" width="13" style="14" customWidth="1"/>
    <col min="5410" max="5410" width="15" style="14" customWidth="1"/>
    <col min="5411" max="5632" width="8.5703125" style="14"/>
    <col min="5633" max="5633" width="7.5703125" style="14" bestFit="1" customWidth="1"/>
    <col min="5634" max="5634" width="10" style="14" customWidth="1"/>
    <col min="5635" max="5637" width="12" style="14" bestFit="1" customWidth="1"/>
    <col min="5638" max="5638" width="10" style="14" bestFit="1" customWidth="1"/>
    <col min="5639" max="5639" width="14.140625" style="14" bestFit="1" customWidth="1"/>
    <col min="5640" max="5640" width="14.140625" style="14" customWidth="1"/>
    <col min="5641" max="5641" width="14.140625" style="14" bestFit="1" customWidth="1"/>
    <col min="5642" max="5643" width="14.140625" style="14" customWidth="1"/>
    <col min="5644" max="5644" width="14.140625" style="14" bestFit="1" customWidth="1"/>
    <col min="5645" max="5645" width="7.140625" style="14" bestFit="1" customWidth="1"/>
    <col min="5646" max="5647" width="7.140625" style="14" customWidth="1"/>
    <col min="5648" max="5648" width="9" style="14" bestFit="1" customWidth="1"/>
    <col min="5649" max="5649" width="8.140625" style="14" bestFit="1" customWidth="1"/>
    <col min="5650" max="5650" width="14.140625" style="14" bestFit="1" customWidth="1"/>
    <col min="5651" max="5652" width="8.5703125" style="14"/>
    <col min="5653" max="5653" width="15.140625" style="14" customWidth="1"/>
    <col min="5654" max="5654" width="12.140625" style="14" customWidth="1"/>
    <col min="5655" max="5655" width="11.140625" style="14" customWidth="1"/>
    <col min="5656" max="5656" width="13" style="14" customWidth="1"/>
    <col min="5657" max="5660" width="8.5703125" style="14"/>
    <col min="5661" max="5661" width="11" style="14" customWidth="1"/>
    <col min="5662" max="5663" width="8.5703125" style="14"/>
    <col min="5664" max="5665" width="13" style="14" customWidth="1"/>
    <col min="5666" max="5666" width="15" style="14" customWidth="1"/>
    <col min="5667" max="5888" width="8.5703125" style="14"/>
    <col min="5889" max="5889" width="7.5703125" style="14" bestFit="1" customWidth="1"/>
    <col min="5890" max="5890" width="10" style="14" customWidth="1"/>
    <col min="5891" max="5893" width="12" style="14" bestFit="1" customWidth="1"/>
    <col min="5894" max="5894" width="10" style="14" bestFit="1" customWidth="1"/>
    <col min="5895" max="5895" width="14.140625" style="14" bestFit="1" customWidth="1"/>
    <col min="5896" max="5896" width="14.140625" style="14" customWidth="1"/>
    <col min="5897" max="5897" width="14.140625" style="14" bestFit="1" customWidth="1"/>
    <col min="5898" max="5899" width="14.140625" style="14" customWidth="1"/>
    <col min="5900" max="5900" width="14.140625" style="14" bestFit="1" customWidth="1"/>
    <col min="5901" max="5901" width="7.140625" style="14" bestFit="1" customWidth="1"/>
    <col min="5902" max="5903" width="7.140625" style="14" customWidth="1"/>
    <col min="5904" max="5904" width="9" style="14" bestFit="1" customWidth="1"/>
    <col min="5905" max="5905" width="8.140625" style="14" bestFit="1" customWidth="1"/>
    <col min="5906" max="5906" width="14.140625" style="14" bestFit="1" customWidth="1"/>
    <col min="5907" max="5908" width="8.5703125" style="14"/>
    <col min="5909" max="5909" width="15.140625" style="14" customWidth="1"/>
    <col min="5910" max="5910" width="12.140625" style="14" customWidth="1"/>
    <col min="5911" max="5911" width="11.140625" style="14" customWidth="1"/>
    <col min="5912" max="5912" width="13" style="14" customWidth="1"/>
    <col min="5913" max="5916" width="8.5703125" style="14"/>
    <col min="5917" max="5917" width="11" style="14" customWidth="1"/>
    <col min="5918" max="5919" width="8.5703125" style="14"/>
    <col min="5920" max="5921" width="13" style="14" customWidth="1"/>
    <col min="5922" max="5922" width="15" style="14" customWidth="1"/>
    <col min="5923" max="6144" width="8.5703125" style="14"/>
    <col min="6145" max="6145" width="7.5703125" style="14" bestFit="1" customWidth="1"/>
    <col min="6146" max="6146" width="10" style="14" customWidth="1"/>
    <col min="6147" max="6149" width="12" style="14" bestFit="1" customWidth="1"/>
    <col min="6150" max="6150" width="10" style="14" bestFit="1" customWidth="1"/>
    <col min="6151" max="6151" width="14.140625" style="14" bestFit="1" customWidth="1"/>
    <col min="6152" max="6152" width="14.140625" style="14" customWidth="1"/>
    <col min="6153" max="6153" width="14.140625" style="14" bestFit="1" customWidth="1"/>
    <col min="6154" max="6155" width="14.140625" style="14" customWidth="1"/>
    <col min="6156" max="6156" width="14.140625" style="14" bestFit="1" customWidth="1"/>
    <col min="6157" max="6157" width="7.140625" style="14" bestFit="1" customWidth="1"/>
    <col min="6158" max="6159" width="7.140625" style="14" customWidth="1"/>
    <col min="6160" max="6160" width="9" style="14" bestFit="1" customWidth="1"/>
    <col min="6161" max="6161" width="8.140625" style="14" bestFit="1" customWidth="1"/>
    <col min="6162" max="6162" width="14.140625" style="14" bestFit="1" customWidth="1"/>
    <col min="6163" max="6164" width="8.5703125" style="14"/>
    <col min="6165" max="6165" width="15.140625" style="14" customWidth="1"/>
    <col min="6166" max="6166" width="12.140625" style="14" customWidth="1"/>
    <col min="6167" max="6167" width="11.140625" style="14" customWidth="1"/>
    <col min="6168" max="6168" width="13" style="14" customWidth="1"/>
    <col min="6169" max="6172" width="8.5703125" style="14"/>
    <col min="6173" max="6173" width="11" style="14" customWidth="1"/>
    <col min="6174" max="6175" width="8.5703125" style="14"/>
    <col min="6176" max="6177" width="13" style="14" customWidth="1"/>
    <col min="6178" max="6178" width="15" style="14" customWidth="1"/>
    <col min="6179" max="6400" width="8.5703125" style="14"/>
    <col min="6401" max="6401" width="7.5703125" style="14" bestFit="1" customWidth="1"/>
    <col min="6402" max="6402" width="10" style="14" customWidth="1"/>
    <col min="6403" max="6405" width="12" style="14" bestFit="1" customWidth="1"/>
    <col min="6406" max="6406" width="10" style="14" bestFit="1" customWidth="1"/>
    <col min="6407" max="6407" width="14.140625" style="14" bestFit="1" customWidth="1"/>
    <col min="6408" max="6408" width="14.140625" style="14" customWidth="1"/>
    <col min="6409" max="6409" width="14.140625" style="14" bestFit="1" customWidth="1"/>
    <col min="6410" max="6411" width="14.140625" style="14" customWidth="1"/>
    <col min="6412" max="6412" width="14.140625" style="14" bestFit="1" customWidth="1"/>
    <col min="6413" max="6413" width="7.140625" style="14" bestFit="1" customWidth="1"/>
    <col min="6414" max="6415" width="7.140625" style="14" customWidth="1"/>
    <col min="6416" max="6416" width="9" style="14" bestFit="1" customWidth="1"/>
    <col min="6417" max="6417" width="8.140625" style="14" bestFit="1" customWidth="1"/>
    <col min="6418" max="6418" width="14.140625" style="14" bestFit="1" customWidth="1"/>
    <col min="6419" max="6420" width="8.5703125" style="14"/>
    <col min="6421" max="6421" width="15.140625" style="14" customWidth="1"/>
    <col min="6422" max="6422" width="12.140625" style="14" customWidth="1"/>
    <col min="6423" max="6423" width="11.140625" style="14" customWidth="1"/>
    <col min="6424" max="6424" width="13" style="14" customWidth="1"/>
    <col min="6425" max="6428" width="8.5703125" style="14"/>
    <col min="6429" max="6429" width="11" style="14" customWidth="1"/>
    <col min="6430" max="6431" width="8.5703125" style="14"/>
    <col min="6432" max="6433" width="13" style="14" customWidth="1"/>
    <col min="6434" max="6434" width="15" style="14" customWidth="1"/>
    <col min="6435" max="6656" width="8.5703125" style="14"/>
    <col min="6657" max="6657" width="7.5703125" style="14" bestFit="1" customWidth="1"/>
    <col min="6658" max="6658" width="10" style="14" customWidth="1"/>
    <col min="6659" max="6661" width="12" style="14" bestFit="1" customWidth="1"/>
    <col min="6662" max="6662" width="10" style="14" bestFit="1" customWidth="1"/>
    <col min="6663" max="6663" width="14.140625" style="14" bestFit="1" customWidth="1"/>
    <col min="6664" max="6664" width="14.140625" style="14" customWidth="1"/>
    <col min="6665" max="6665" width="14.140625" style="14" bestFit="1" customWidth="1"/>
    <col min="6666" max="6667" width="14.140625" style="14" customWidth="1"/>
    <col min="6668" max="6668" width="14.140625" style="14" bestFit="1" customWidth="1"/>
    <col min="6669" max="6669" width="7.140625" style="14" bestFit="1" customWidth="1"/>
    <col min="6670" max="6671" width="7.140625" style="14" customWidth="1"/>
    <col min="6672" max="6672" width="9" style="14" bestFit="1" customWidth="1"/>
    <col min="6673" max="6673" width="8.140625" style="14" bestFit="1" customWidth="1"/>
    <col min="6674" max="6674" width="14.140625" style="14" bestFit="1" customWidth="1"/>
    <col min="6675" max="6676" width="8.5703125" style="14"/>
    <col min="6677" max="6677" width="15.140625" style="14" customWidth="1"/>
    <col min="6678" max="6678" width="12.140625" style="14" customWidth="1"/>
    <col min="6679" max="6679" width="11.140625" style="14" customWidth="1"/>
    <col min="6680" max="6680" width="13" style="14" customWidth="1"/>
    <col min="6681" max="6684" width="8.5703125" style="14"/>
    <col min="6685" max="6685" width="11" style="14" customWidth="1"/>
    <col min="6686" max="6687" width="8.5703125" style="14"/>
    <col min="6688" max="6689" width="13" style="14" customWidth="1"/>
    <col min="6690" max="6690" width="15" style="14" customWidth="1"/>
    <col min="6691" max="6912" width="8.5703125" style="14"/>
    <col min="6913" max="6913" width="7.5703125" style="14" bestFit="1" customWidth="1"/>
    <col min="6914" max="6914" width="10" style="14" customWidth="1"/>
    <col min="6915" max="6917" width="12" style="14" bestFit="1" customWidth="1"/>
    <col min="6918" max="6918" width="10" style="14" bestFit="1" customWidth="1"/>
    <col min="6919" max="6919" width="14.140625" style="14" bestFit="1" customWidth="1"/>
    <col min="6920" max="6920" width="14.140625" style="14" customWidth="1"/>
    <col min="6921" max="6921" width="14.140625" style="14" bestFit="1" customWidth="1"/>
    <col min="6922" max="6923" width="14.140625" style="14" customWidth="1"/>
    <col min="6924" max="6924" width="14.140625" style="14" bestFit="1" customWidth="1"/>
    <col min="6925" max="6925" width="7.140625" style="14" bestFit="1" customWidth="1"/>
    <col min="6926" max="6927" width="7.140625" style="14" customWidth="1"/>
    <col min="6928" max="6928" width="9" style="14" bestFit="1" customWidth="1"/>
    <col min="6929" max="6929" width="8.140625" style="14" bestFit="1" customWidth="1"/>
    <col min="6930" max="6930" width="14.140625" style="14" bestFit="1" customWidth="1"/>
    <col min="6931" max="6932" width="8.5703125" style="14"/>
    <col min="6933" max="6933" width="15.140625" style="14" customWidth="1"/>
    <col min="6934" max="6934" width="12.140625" style="14" customWidth="1"/>
    <col min="6935" max="6935" width="11.140625" style="14" customWidth="1"/>
    <col min="6936" max="6936" width="13" style="14" customWidth="1"/>
    <col min="6937" max="6940" width="8.5703125" style="14"/>
    <col min="6941" max="6941" width="11" style="14" customWidth="1"/>
    <col min="6942" max="6943" width="8.5703125" style="14"/>
    <col min="6944" max="6945" width="13" style="14" customWidth="1"/>
    <col min="6946" max="6946" width="15" style="14" customWidth="1"/>
    <col min="6947" max="7168" width="8.5703125" style="14"/>
    <col min="7169" max="7169" width="7.5703125" style="14" bestFit="1" customWidth="1"/>
    <col min="7170" max="7170" width="10" style="14" customWidth="1"/>
    <col min="7171" max="7173" width="12" style="14" bestFit="1" customWidth="1"/>
    <col min="7174" max="7174" width="10" style="14" bestFit="1" customWidth="1"/>
    <col min="7175" max="7175" width="14.140625" style="14" bestFit="1" customWidth="1"/>
    <col min="7176" max="7176" width="14.140625" style="14" customWidth="1"/>
    <col min="7177" max="7177" width="14.140625" style="14" bestFit="1" customWidth="1"/>
    <col min="7178" max="7179" width="14.140625" style="14" customWidth="1"/>
    <col min="7180" max="7180" width="14.140625" style="14" bestFit="1" customWidth="1"/>
    <col min="7181" max="7181" width="7.140625" style="14" bestFit="1" customWidth="1"/>
    <col min="7182" max="7183" width="7.140625" style="14" customWidth="1"/>
    <col min="7184" max="7184" width="9" style="14" bestFit="1" customWidth="1"/>
    <col min="7185" max="7185" width="8.140625" style="14" bestFit="1" customWidth="1"/>
    <col min="7186" max="7186" width="14.140625" style="14" bestFit="1" customWidth="1"/>
    <col min="7187" max="7188" width="8.5703125" style="14"/>
    <col min="7189" max="7189" width="15.140625" style="14" customWidth="1"/>
    <col min="7190" max="7190" width="12.140625" style="14" customWidth="1"/>
    <col min="7191" max="7191" width="11.140625" style="14" customWidth="1"/>
    <col min="7192" max="7192" width="13" style="14" customWidth="1"/>
    <col min="7193" max="7196" width="8.5703125" style="14"/>
    <col min="7197" max="7197" width="11" style="14" customWidth="1"/>
    <col min="7198" max="7199" width="8.5703125" style="14"/>
    <col min="7200" max="7201" width="13" style="14" customWidth="1"/>
    <col min="7202" max="7202" width="15" style="14" customWidth="1"/>
    <col min="7203" max="7424" width="8.5703125" style="14"/>
    <col min="7425" max="7425" width="7.5703125" style="14" bestFit="1" customWidth="1"/>
    <col min="7426" max="7426" width="10" style="14" customWidth="1"/>
    <col min="7427" max="7429" width="12" style="14" bestFit="1" customWidth="1"/>
    <col min="7430" max="7430" width="10" style="14" bestFit="1" customWidth="1"/>
    <col min="7431" max="7431" width="14.140625" style="14" bestFit="1" customWidth="1"/>
    <col min="7432" max="7432" width="14.140625" style="14" customWidth="1"/>
    <col min="7433" max="7433" width="14.140625" style="14" bestFit="1" customWidth="1"/>
    <col min="7434" max="7435" width="14.140625" style="14" customWidth="1"/>
    <col min="7436" max="7436" width="14.140625" style="14" bestFit="1" customWidth="1"/>
    <col min="7437" max="7437" width="7.140625" style="14" bestFit="1" customWidth="1"/>
    <col min="7438" max="7439" width="7.140625" style="14" customWidth="1"/>
    <col min="7440" max="7440" width="9" style="14" bestFit="1" customWidth="1"/>
    <col min="7441" max="7441" width="8.140625" style="14" bestFit="1" customWidth="1"/>
    <col min="7442" max="7442" width="14.140625" style="14" bestFit="1" customWidth="1"/>
    <col min="7443" max="7444" width="8.5703125" style="14"/>
    <col min="7445" max="7445" width="15.140625" style="14" customWidth="1"/>
    <col min="7446" max="7446" width="12.140625" style="14" customWidth="1"/>
    <col min="7447" max="7447" width="11.140625" style="14" customWidth="1"/>
    <col min="7448" max="7448" width="13" style="14" customWidth="1"/>
    <col min="7449" max="7452" width="8.5703125" style="14"/>
    <col min="7453" max="7453" width="11" style="14" customWidth="1"/>
    <col min="7454" max="7455" width="8.5703125" style="14"/>
    <col min="7456" max="7457" width="13" style="14" customWidth="1"/>
    <col min="7458" max="7458" width="15" style="14" customWidth="1"/>
    <col min="7459" max="7680" width="8.5703125" style="14"/>
    <col min="7681" max="7681" width="7.5703125" style="14" bestFit="1" customWidth="1"/>
    <col min="7682" max="7682" width="10" style="14" customWidth="1"/>
    <col min="7683" max="7685" width="12" style="14" bestFit="1" customWidth="1"/>
    <col min="7686" max="7686" width="10" style="14" bestFit="1" customWidth="1"/>
    <col min="7687" max="7687" width="14.140625" style="14" bestFit="1" customWidth="1"/>
    <col min="7688" max="7688" width="14.140625" style="14" customWidth="1"/>
    <col min="7689" max="7689" width="14.140625" style="14" bestFit="1" customWidth="1"/>
    <col min="7690" max="7691" width="14.140625" style="14" customWidth="1"/>
    <col min="7692" max="7692" width="14.140625" style="14" bestFit="1" customWidth="1"/>
    <col min="7693" max="7693" width="7.140625" style="14" bestFit="1" customWidth="1"/>
    <col min="7694" max="7695" width="7.140625" style="14" customWidth="1"/>
    <col min="7696" max="7696" width="9" style="14" bestFit="1" customWidth="1"/>
    <col min="7697" max="7697" width="8.140625" style="14" bestFit="1" customWidth="1"/>
    <col min="7698" max="7698" width="14.140625" style="14" bestFit="1" customWidth="1"/>
    <col min="7699" max="7700" width="8.5703125" style="14"/>
    <col min="7701" max="7701" width="15.140625" style="14" customWidth="1"/>
    <col min="7702" max="7702" width="12.140625" style="14" customWidth="1"/>
    <col min="7703" max="7703" width="11.140625" style="14" customWidth="1"/>
    <col min="7704" max="7704" width="13" style="14" customWidth="1"/>
    <col min="7705" max="7708" width="8.5703125" style="14"/>
    <col min="7709" max="7709" width="11" style="14" customWidth="1"/>
    <col min="7710" max="7711" width="8.5703125" style="14"/>
    <col min="7712" max="7713" width="13" style="14" customWidth="1"/>
    <col min="7714" max="7714" width="15" style="14" customWidth="1"/>
    <col min="7715" max="7936" width="8.5703125" style="14"/>
    <col min="7937" max="7937" width="7.5703125" style="14" bestFit="1" customWidth="1"/>
    <col min="7938" max="7938" width="10" style="14" customWidth="1"/>
    <col min="7939" max="7941" width="12" style="14" bestFit="1" customWidth="1"/>
    <col min="7942" max="7942" width="10" style="14" bestFit="1" customWidth="1"/>
    <col min="7943" max="7943" width="14.140625" style="14" bestFit="1" customWidth="1"/>
    <col min="7944" max="7944" width="14.140625" style="14" customWidth="1"/>
    <col min="7945" max="7945" width="14.140625" style="14" bestFit="1" customWidth="1"/>
    <col min="7946" max="7947" width="14.140625" style="14" customWidth="1"/>
    <col min="7948" max="7948" width="14.140625" style="14" bestFit="1" customWidth="1"/>
    <col min="7949" max="7949" width="7.140625" style="14" bestFit="1" customWidth="1"/>
    <col min="7950" max="7951" width="7.140625" style="14" customWidth="1"/>
    <col min="7952" max="7952" width="9" style="14" bestFit="1" customWidth="1"/>
    <col min="7953" max="7953" width="8.140625" style="14" bestFit="1" customWidth="1"/>
    <col min="7954" max="7954" width="14.140625" style="14" bestFit="1" customWidth="1"/>
    <col min="7955" max="7956" width="8.5703125" style="14"/>
    <col min="7957" max="7957" width="15.140625" style="14" customWidth="1"/>
    <col min="7958" max="7958" width="12.140625" style="14" customWidth="1"/>
    <col min="7959" max="7959" width="11.140625" style="14" customWidth="1"/>
    <col min="7960" max="7960" width="13" style="14" customWidth="1"/>
    <col min="7961" max="7964" width="8.5703125" style="14"/>
    <col min="7965" max="7965" width="11" style="14" customWidth="1"/>
    <col min="7966" max="7967" width="8.5703125" style="14"/>
    <col min="7968" max="7969" width="13" style="14" customWidth="1"/>
    <col min="7970" max="7970" width="15" style="14" customWidth="1"/>
    <col min="7971" max="8192" width="8.5703125" style="14"/>
    <col min="8193" max="8193" width="7.5703125" style="14" bestFit="1" customWidth="1"/>
    <col min="8194" max="8194" width="10" style="14" customWidth="1"/>
    <col min="8195" max="8197" width="12" style="14" bestFit="1" customWidth="1"/>
    <col min="8198" max="8198" width="10" style="14" bestFit="1" customWidth="1"/>
    <col min="8199" max="8199" width="14.140625" style="14" bestFit="1" customWidth="1"/>
    <col min="8200" max="8200" width="14.140625" style="14" customWidth="1"/>
    <col min="8201" max="8201" width="14.140625" style="14" bestFit="1" customWidth="1"/>
    <col min="8202" max="8203" width="14.140625" style="14" customWidth="1"/>
    <col min="8204" max="8204" width="14.140625" style="14" bestFit="1" customWidth="1"/>
    <col min="8205" max="8205" width="7.140625" style="14" bestFit="1" customWidth="1"/>
    <col min="8206" max="8207" width="7.140625" style="14" customWidth="1"/>
    <col min="8208" max="8208" width="9" style="14" bestFit="1" customWidth="1"/>
    <col min="8209" max="8209" width="8.140625" style="14" bestFit="1" customWidth="1"/>
    <col min="8210" max="8210" width="14.140625" style="14" bestFit="1" customWidth="1"/>
    <col min="8211" max="8212" width="8.5703125" style="14"/>
    <col min="8213" max="8213" width="15.140625" style="14" customWidth="1"/>
    <col min="8214" max="8214" width="12.140625" style="14" customWidth="1"/>
    <col min="8215" max="8215" width="11.140625" style="14" customWidth="1"/>
    <col min="8216" max="8216" width="13" style="14" customWidth="1"/>
    <col min="8217" max="8220" width="8.5703125" style="14"/>
    <col min="8221" max="8221" width="11" style="14" customWidth="1"/>
    <col min="8222" max="8223" width="8.5703125" style="14"/>
    <col min="8224" max="8225" width="13" style="14" customWidth="1"/>
    <col min="8226" max="8226" width="15" style="14" customWidth="1"/>
    <col min="8227" max="8448" width="8.5703125" style="14"/>
    <col min="8449" max="8449" width="7.5703125" style="14" bestFit="1" customWidth="1"/>
    <col min="8450" max="8450" width="10" style="14" customWidth="1"/>
    <col min="8451" max="8453" width="12" style="14" bestFit="1" customWidth="1"/>
    <col min="8454" max="8454" width="10" style="14" bestFit="1" customWidth="1"/>
    <col min="8455" max="8455" width="14.140625" style="14" bestFit="1" customWidth="1"/>
    <col min="8456" max="8456" width="14.140625" style="14" customWidth="1"/>
    <col min="8457" max="8457" width="14.140625" style="14" bestFit="1" customWidth="1"/>
    <col min="8458" max="8459" width="14.140625" style="14" customWidth="1"/>
    <col min="8460" max="8460" width="14.140625" style="14" bestFit="1" customWidth="1"/>
    <col min="8461" max="8461" width="7.140625" style="14" bestFit="1" customWidth="1"/>
    <col min="8462" max="8463" width="7.140625" style="14" customWidth="1"/>
    <col min="8464" max="8464" width="9" style="14" bestFit="1" customWidth="1"/>
    <col min="8465" max="8465" width="8.140625" style="14" bestFit="1" customWidth="1"/>
    <col min="8466" max="8466" width="14.140625" style="14" bestFit="1" customWidth="1"/>
    <col min="8467" max="8468" width="8.5703125" style="14"/>
    <col min="8469" max="8469" width="15.140625" style="14" customWidth="1"/>
    <col min="8470" max="8470" width="12.140625" style="14" customWidth="1"/>
    <col min="8471" max="8471" width="11.140625" style="14" customWidth="1"/>
    <col min="8472" max="8472" width="13" style="14" customWidth="1"/>
    <col min="8473" max="8476" width="8.5703125" style="14"/>
    <col min="8477" max="8477" width="11" style="14" customWidth="1"/>
    <col min="8478" max="8479" width="8.5703125" style="14"/>
    <col min="8480" max="8481" width="13" style="14" customWidth="1"/>
    <col min="8482" max="8482" width="15" style="14" customWidth="1"/>
    <col min="8483" max="8704" width="8.5703125" style="14"/>
    <col min="8705" max="8705" width="7.5703125" style="14" bestFit="1" customWidth="1"/>
    <col min="8706" max="8706" width="10" style="14" customWidth="1"/>
    <col min="8707" max="8709" width="12" style="14" bestFit="1" customWidth="1"/>
    <col min="8710" max="8710" width="10" style="14" bestFit="1" customWidth="1"/>
    <col min="8711" max="8711" width="14.140625" style="14" bestFit="1" customWidth="1"/>
    <col min="8712" max="8712" width="14.140625" style="14" customWidth="1"/>
    <col min="8713" max="8713" width="14.140625" style="14" bestFit="1" customWidth="1"/>
    <col min="8714" max="8715" width="14.140625" style="14" customWidth="1"/>
    <col min="8716" max="8716" width="14.140625" style="14" bestFit="1" customWidth="1"/>
    <col min="8717" max="8717" width="7.140625" style="14" bestFit="1" customWidth="1"/>
    <col min="8718" max="8719" width="7.140625" style="14" customWidth="1"/>
    <col min="8720" max="8720" width="9" style="14" bestFit="1" customWidth="1"/>
    <col min="8721" max="8721" width="8.140625" style="14" bestFit="1" customWidth="1"/>
    <col min="8722" max="8722" width="14.140625" style="14" bestFit="1" customWidth="1"/>
    <col min="8723" max="8724" width="8.5703125" style="14"/>
    <col min="8725" max="8725" width="15.140625" style="14" customWidth="1"/>
    <col min="8726" max="8726" width="12.140625" style="14" customWidth="1"/>
    <col min="8727" max="8727" width="11.140625" style="14" customWidth="1"/>
    <col min="8728" max="8728" width="13" style="14" customWidth="1"/>
    <col min="8729" max="8732" width="8.5703125" style="14"/>
    <col min="8733" max="8733" width="11" style="14" customWidth="1"/>
    <col min="8734" max="8735" width="8.5703125" style="14"/>
    <col min="8736" max="8737" width="13" style="14" customWidth="1"/>
    <col min="8738" max="8738" width="15" style="14" customWidth="1"/>
    <col min="8739" max="8960" width="8.5703125" style="14"/>
    <col min="8961" max="8961" width="7.5703125" style="14" bestFit="1" customWidth="1"/>
    <col min="8962" max="8962" width="10" style="14" customWidth="1"/>
    <col min="8963" max="8965" width="12" style="14" bestFit="1" customWidth="1"/>
    <col min="8966" max="8966" width="10" style="14" bestFit="1" customWidth="1"/>
    <col min="8967" max="8967" width="14.140625" style="14" bestFit="1" customWidth="1"/>
    <col min="8968" max="8968" width="14.140625" style="14" customWidth="1"/>
    <col min="8969" max="8969" width="14.140625" style="14" bestFit="1" customWidth="1"/>
    <col min="8970" max="8971" width="14.140625" style="14" customWidth="1"/>
    <col min="8972" max="8972" width="14.140625" style="14" bestFit="1" customWidth="1"/>
    <col min="8973" max="8973" width="7.140625" style="14" bestFit="1" customWidth="1"/>
    <col min="8974" max="8975" width="7.140625" style="14" customWidth="1"/>
    <col min="8976" max="8976" width="9" style="14" bestFit="1" customWidth="1"/>
    <col min="8977" max="8977" width="8.140625" style="14" bestFit="1" customWidth="1"/>
    <col min="8978" max="8978" width="14.140625" style="14" bestFit="1" customWidth="1"/>
    <col min="8979" max="8980" width="8.5703125" style="14"/>
    <col min="8981" max="8981" width="15.140625" style="14" customWidth="1"/>
    <col min="8982" max="8982" width="12.140625" style="14" customWidth="1"/>
    <col min="8983" max="8983" width="11.140625" style="14" customWidth="1"/>
    <col min="8984" max="8984" width="13" style="14" customWidth="1"/>
    <col min="8985" max="8988" width="8.5703125" style="14"/>
    <col min="8989" max="8989" width="11" style="14" customWidth="1"/>
    <col min="8990" max="8991" width="8.5703125" style="14"/>
    <col min="8992" max="8993" width="13" style="14" customWidth="1"/>
    <col min="8994" max="8994" width="15" style="14" customWidth="1"/>
    <col min="8995" max="9216" width="8.5703125" style="14"/>
    <col min="9217" max="9217" width="7.5703125" style="14" bestFit="1" customWidth="1"/>
    <col min="9218" max="9218" width="10" style="14" customWidth="1"/>
    <col min="9219" max="9221" width="12" style="14" bestFit="1" customWidth="1"/>
    <col min="9222" max="9222" width="10" style="14" bestFit="1" customWidth="1"/>
    <col min="9223" max="9223" width="14.140625" style="14" bestFit="1" customWidth="1"/>
    <col min="9224" max="9224" width="14.140625" style="14" customWidth="1"/>
    <col min="9225" max="9225" width="14.140625" style="14" bestFit="1" customWidth="1"/>
    <col min="9226" max="9227" width="14.140625" style="14" customWidth="1"/>
    <col min="9228" max="9228" width="14.140625" style="14" bestFit="1" customWidth="1"/>
    <col min="9229" max="9229" width="7.140625" style="14" bestFit="1" customWidth="1"/>
    <col min="9230" max="9231" width="7.140625" style="14" customWidth="1"/>
    <col min="9232" max="9232" width="9" style="14" bestFit="1" customWidth="1"/>
    <col min="9233" max="9233" width="8.140625" style="14" bestFit="1" customWidth="1"/>
    <col min="9234" max="9234" width="14.140625" style="14" bestFit="1" customWidth="1"/>
    <col min="9235" max="9236" width="8.5703125" style="14"/>
    <col min="9237" max="9237" width="15.140625" style="14" customWidth="1"/>
    <col min="9238" max="9238" width="12.140625" style="14" customWidth="1"/>
    <col min="9239" max="9239" width="11.140625" style="14" customWidth="1"/>
    <col min="9240" max="9240" width="13" style="14" customWidth="1"/>
    <col min="9241" max="9244" width="8.5703125" style="14"/>
    <col min="9245" max="9245" width="11" style="14" customWidth="1"/>
    <col min="9246" max="9247" width="8.5703125" style="14"/>
    <col min="9248" max="9249" width="13" style="14" customWidth="1"/>
    <col min="9250" max="9250" width="15" style="14" customWidth="1"/>
    <col min="9251" max="9472" width="8.5703125" style="14"/>
    <col min="9473" max="9473" width="7.5703125" style="14" bestFit="1" customWidth="1"/>
    <col min="9474" max="9474" width="10" style="14" customWidth="1"/>
    <col min="9475" max="9477" width="12" style="14" bestFit="1" customWidth="1"/>
    <col min="9478" max="9478" width="10" style="14" bestFit="1" customWidth="1"/>
    <col min="9479" max="9479" width="14.140625" style="14" bestFit="1" customWidth="1"/>
    <col min="9480" max="9480" width="14.140625" style="14" customWidth="1"/>
    <col min="9481" max="9481" width="14.140625" style="14" bestFit="1" customWidth="1"/>
    <col min="9482" max="9483" width="14.140625" style="14" customWidth="1"/>
    <col min="9484" max="9484" width="14.140625" style="14" bestFit="1" customWidth="1"/>
    <col min="9485" max="9485" width="7.140625" style="14" bestFit="1" customWidth="1"/>
    <col min="9486" max="9487" width="7.140625" style="14" customWidth="1"/>
    <col min="9488" max="9488" width="9" style="14" bestFit="1" customWidth="1"/>
    <col min="9489" max="9489" width="8.140625" style="14" bestFit="1" customWidth="1"/>
    <col min="9490" max="9490" width="14.140625" style="14" bestFit="1" customWidth="1"/>
    <col min="9491" max="9492" width="8.5703125" style="14"/>
    <col min="9493" max="9493" width="15.140625" style="14" customWidth="1"/>
    <col min="9494" max="9494" width="12.140625" style="14" customWidth="1"/>
    <col min="9495" max="9495" width="11.140625" style="14" customWidth="1"/>
    <col min="9496" max="9496" width="13" style="14" customWidth="1"/>
    <col min="9497" max="9500" width="8.5703125" style="14"/>
    <col min="9501" max="9501" width="11" style="14" customWidth="1"/>
    <col min="9502" max="9503" width="8.5703125" style="14"/>
    <col min="9504" max="9505" width="13" style="14" customWidth="1"/>
    <col min="9506" max="9506" width="15" style="14" customWidth="1"/>
    <col min="9507" max="9728" width="8.5703125" style="14"/>
    <col min="9729" max="9729" width="7.5703125" style="14" bestFit="1" customWidth="1"/>
    <col min="9730" max="9730" width="10" style="14" customWidth="1"/>
    <col min="9731" max="9733" width="12" style="14" bestFit="1" customWidth="1"/>
    <col min="9734" max="9734" width="10" style="14" bestFit="1" customWidth="1"/>
    <col min="9735" max="9735" width="14.140625" style="14" bestFit="1" customWidth="1"/>
    <col min="9736" max="9736" width="14.140625" style="14" customWidth="1"/>
    <col min="9737" max="9737" width="14.140625" style="14" bestFit="1" customWidth="1"/>
    <col min="9738" max="9739" width="14.140625" style="14" customWidth="1"/>
    <col min="9740" max="9740" width="14.140625" style="14" bestFit="1" customWidth="1"/>
    <col min="9741" max="9741" width="7.140625" style="14" bestFit="1" customWidth="1"/>
    <col min="9742" max="9743" width="7.140625" style="14" customWidth="1"/>
    <col min="9744" max="9744" width="9" style="14" bestFit="1" customWidth="1"/>
    <col min="9745" max="9745" width="8.140625" style="14" bestFit="1" customWidth="1"/>
    <col min="9746" max="9746" width="14.140625" style="14" bestFit="1" customWidth="1"/>
    <col min="9747" max="9748" width="8.5703125" style="14"/>
    <col min="9749" max="9749" width="15.140625" style="14" customWidth="1"/>
    <col min="9750" max="9750" width="12.140625" style="14" customWidth="1"/>
    <col min="9751" max="9751" width="11.140625" style="14" customWidth="1"/>
    <col min="9752" max="9752" width="13" style="14" customWidth="1"/>
    <col min="9753" max="9756" width="8.5703125" style="14"/>
    <col min="9757" max="9757" width="11" style="14" customWidth="1"/>
    <col min="9758" max="9759" width="8.5703125" style="14"/>
    <col min="9760" max="9761" width="13" style="14" customWidth="1"/>
    <col min="9762" max="9762" width="15" style="14" customWidth="1"/>
    <col min="9763" max="9984" width="8.5703125" style="14"/>
    <col min="9985" max="9985" width="7.5703125" style="14" bestFit="1" customWidth="1"/>
    <col min="9986" max="9986" width="10" style="14" customWidth="1"/>
    <col min="9987" max="9989" width="12" style="14" bestFit="1" customWidth="1"/>
    <col min="9990" max="9990" width="10" style="14" bestFit="1" customWidth="1"/>
    <col min="9991" max="9991" width="14.140625" style="14" bestFit="1" customWidth="1"/>
    <col min="9992" max="9992" width="14.140625" style="14" customWidth="1"/>
    <col min="9993" max="9993" width="14.140625" style="14" bestFit="1" customWidth="1"/>
    <col min="9994" max="9995" width="14.140625" style="14" customWidth="1"/>
    <col min="9996" max="9996" width="14.140625" style="14" bestFit="1" customWidth="1"/>
    <col min="9997" max="9997" width="7.140625" style="14" bestFit="1" customWidth="1"/>
    <col min="9998" max="9999" width="7.140625" style="14" customWidth="1"/>
    <col min="10000" max="10000" width="9" style="14" bestFit="1" customWidth="1"/>
    <col min="10001" max="10001" width="8.140625" style="14" bestFit="1" customWidth="1"/>
    <col min="10002" max="10002" width="14.140625" style="14" bestFit="1" customWidth="1"/>
    <col min="10003" max="10004" width="8.5703125" style="14"/>
    <col min="10005" max="10005" width="15.140625" style="14" customWidth="1"/>
    <col min="10006" max="10006" width="12.140625" style="14" customWidth="1"/>
    <col min="10007" max="10007" width="11.140625" style="14" customWidth="1"/>
    <col min="10008" max="10008" width="13" style="14" customWidth="1"/>
    <col min="10009" max="10012" width="8.5703125" style="14"/>
    <col min="10013" max="10013" width="11" style="14" customWidth="1"/>
    <col min="10014" max="10015" width="8.5703125" style="14"/>
    <col min="10016" max="10017" width="13" style="14" customWidth="1"/>
    <col min="10018" max="10018" width="15" style="14" customWidth="1"/>
    <col min="10019" max="10240" width="8.5703125" style="14"/>
    <col min="10241" max="10241" width="7.5703125" style="14" bestFit="1" customWidth="1"/>
    <col min="10242" max="10242" width="10" style="14" customWidth="1"/>
    <col min="10243" max="10245" width="12" style="14" bestFit="1" customWidth="1"/>
    <col min="10246" max="10246" width="10" style="14" bestFit="1" customWidth="1"/>
    <col min="10247" max="10247" width="14.140625" style="14" bestFit="1" customWidth="1"/>
    <col min="10248" max="10248" width="14.140625" style="14" customWidth="1"/>
    <col min="10249" max="10249" width="14.140625" style="14" bestFit="1" customWidth="1"/>
    <col min="10250" max="10251" width="14.140625" style="14" customWidth="1"/>
    <col min="10252" max="10252" width="14.140625" style="14" bestFit="1" customWidth="1"/>
    <col min="10253" max="10253" width="7.140625" style="14" bestFit="1" customWidth="1"/>
    <col min="10254" max="10255" width="7.140625" style="14" customWidth="1"/>
    <col min="10256" max="10256" width="9" style="14" bestFit="1" customWidth="1"/>
    <col min="10257" max="10257" width="8.140625" style="14" bestFit="1" customWidth="1"/>
    <col min="10258" max="10258" width="14.140625" style="14" bestFit="1" customWidth="1"/>
    <col min="10259" max="10260" width="8.5703125" style="14"/>
    <col min="10261" max="10261" width="15.140625" style="14" customWidth="1"/>
    <col min="10262" max="10262" width="12.140625" style="14" customWidth="1"/>
    <col min="10263" max="10263" width="11.140625" style="14" customWidth="1"/>
    <col min="10264" max="10264" width="13" style="14" customWidth="1"/>
    <col min="10265" max="10268" width="8.5703125" style="14"/>
    <col min="10269" max="10269" width="11" style="14" customWidth="1"/>
    <col min="10270" max="10271" width="8.5703125" style="14"/>
    <col min="10272" max="10273" width="13" style="14" customWidth="1"/>
    <col min="10274" max="10274" width="15" style="14" customWidth="1"/>
    <col min="10275" max="10496" width="8.5703125" style="14"/>
    <col min="10497" max="10497" width="7.5703125" style="14" bestFit="1" customWidth="1"/>
    <col min="10498" max="10498" width="10" style="14" customWidth="1"/>
    <col min="10499" max="10501" width="12" style="14" bestFit="1" customWidth="1"/>
    <col min="10502" max="10502" width="10" style="14" bestFit="1" customWidth="1"/>
    <col min="10503" max="10503" width="14.140625" style="14" bestFit="1" customWidth="1"/>
    <col min="10504" max="10504" width="14.140625" style="14" customWidth="1"/>
    <col min="10505" max="10505" width="14.140625" style="14" bestFit="1" customWidth="1"/>
    <col min="10506" max="10507" width="14.140625" style="14" customWidth="1"/>
    <col min="10508" max="10508" width="14.140625" style="14" bestFit="1" customWidth="1"/>
    <col min="10509" max="10509" width="7.140625" style="14" bestFit="1" customWidth="1"/>
    <col min="10510" max="10511" width="7.140625" style="14" customWidth="1"/>
    <col min="10512" max="10512" width="9" style="14" bestFit="1" customWidth="1"/>
    <col min="10513" max="10513" width="8.140625" style="14" bestFit="1" customWidth="1"/>
    <col min="10514" max="10514" width="14.140625" style="14" bestFit="1" customWidth="1"/>
    <col min="10515" max="10516" width="8.5703125" style="14"/>
    <col min="10517" max="10517" width="15.140625" style="14" customWidth="1"/>
    <col min="10518" max="10518" width="12.140625" style="14" customWidth="1"/>
    <col min="10519" max="10519" width="11.140625" style="14" customWidth="1"/>
    <col min="10520" max="10520" width="13" style="14" customWidth="1"/>
    <col min="10521" max="10524" width="8.5703125" style="14"/>
    <col min="10525" max="10525" width="11" style="14" customWidth="1"/>
    <col min="10526" max="10527" width="8.5703125" style="14"/>
    <col min="10528" max="10529" width="13" style="14" customWidth="1"/>
    <col min="10530" max="10530" width="15" style="14" customWidth="1"/>
    <col min="10531" max="10752" width="8.5703125" style="14"/>
    <col min="10753" max="10753" width="7.5703125" style="14" bestFit="1" customWidth="1"/>
    <col min="10754" max="10754" width="10" style="14" customWidth="1"/>
    <col min="10755" max="10757" width="12" style="14" bestFit="1" customWidth="1"/>
    <col min="10758" max="10758" width="10" style="14" bestFit="1" customWidth="1"/>
    <col min="10759" max="10759" width="14.140625" style="14" bestFit="1" customWidth="1"/>
    <col min="10760" max="10760" width="14.140625" style="14" customWidth="1"/>
    <col min="10761" max="10761" width="14.140625" style="14" bestFit="1" customWidth="1"/>
    <col min="10762" max="10763" width="14.140625" style="14" customWidth="1"/>
    <col min="10764" max="10764" width="14.140625" style="14" bestFit="1" customWidth="1"/>
    <col min="10765" max="10765" width="7.140625" style="14" bestFit="1" customWidth="1"/>
    <col min="10766" max="10767" width="7.140625" style="14" customWidth="1"/>
    <col min="10768" max="10768" width="9" style="14" bestFit="1" customWidth="1"/>
    <col min="10769" max="10769" width="8.140625" style="14" bestFit="1" customWidth="1"/>
    <col min="10770" max="10770" width="14.140625" style="14" bestFit="1" customWidth="1"/>
    <col min="10771" max="10772" width="8.5703125" style="14"/>
    <col min="10773" max="10773" width="15.140625" style="14" customWidth="1"/>
    <col min="10774" max="10774" width="12.140625" style="14" customWidth="1"/>
    <col min="10775" max="10775" width="11.140625" style="14" customWidth="1"/>
    <col min="10776" max="10776" width="13" style="14" customWidth="1"/>
    <col min="10777" max="10780" width="8.5703125" style="14"/>
    <col min="10781" max="10781" width="11" style="14" customWidth="1"/>
    <col min="10782" max="10783" width="8.5703125" style="14"/>
    <col min="10784" max="10785" width="13" style="14" customWidth="1"/>
    <col min="10786" max="10786" width="15" style="14" customWidth="1"/>
    <col min="10787" max="11008" width="8.5703125" style="14"/>
    <col min="11009" max="11009" width="7.5703125" style="14" bestFit="1" customWidth="1"/>
    <col min="11010" max="11010" width="10" style="14" customWidth="1"/>
    <col min="11011" max="11013" width="12" style="14" bestFit="1" customWidth="1"/>
    <col min="11014" max="11014" width="10" style="14" bestFit="1" customWidth="1"/>
    <col min="11015" max="11015" width="14.140625" style="14" bestFit="1" customWidth="1"/>
    <col min="11016" max="11016" width="14.140625" style="14" customWidth="1"/>
    <col min="11017" max="11017" width="14.140625" style="14" bestFit="1" customWidth="1"/>
    <col min="11018" max="11019" width="14.140625" style="14" customWidth="1"/>
    <col min="11020" max="11020" width="14.140625" style="14" bestFit="1" customWidth="1"/>
    <col min="11021" max="11021" width="7.140625" style="14" bestFit="1" customWidth="1"/>
    <col min="11022" max="11023" width="7.140625" style="14" customWidth="1"/>
    <col min="11024" max="11024" width="9" style="14" bestFit="1" customWidth="1"/>
    <col min="11025" max="11025" width="8.140625" style="14" bestFit="1" customWidth="1"/>
    <col min="11026" max="11026" width="14.140625" style="14" bestFit="1" customWidth="1"/>
    <col min="11027" max="11028" width="8.5703125" style="14"/>
    <col min="11029" max="11029" width="15.140625" style="14" customWidth="1"/>
    <col min="11030" max="11030" width="12.140625" style="14" customWidth="1"/>
    <col min="11031" max="11031" width="11.140625" style="14" customWidth="1"/>
    <col min="11032" max="11032" width="13" style="14" customWidth="1"/>
    <col min="11033" max="11036" width="8.5703125" style="14"/>
    <col min="11037" max="11037" width="11" style="14" customWidth="1"/>
    <col min="11038" max="11039" width="8.5703125" style="14"/>
    <col min="11040" max="11041" width="13" style="14" customWidth="1"/>
    <col min="11042" max="11042" width="15" style="14" customWidth="1"/>
    <col min="11043" max="11264" width="8.5703125" style="14"/>
    <col min="11265" max="11265" width="7.5703125" style="14" bestFit="1" customWidth="1"/>
    <col min="11266" max="11266" width="10" style="14" customWidth="1"/>
    <col min="11267" max="11269" width="12" style="14" bestFit="1" customWidth="1"/>
    <col min="11270" max="11270" width="10" style="14" bestFit="1" customWidth="1"/>
    <col min="11271" max="11271" width="14.140625" style="14" bestFit="1" customWidth="1"/>
    <col min="11272" max="11272" width="14.140625" style="14" customWidth="1"/>
    <col min="11273" max="11273" width="14.140625" style="14" bestFit="1" customWidth="1"/>
    <col min="11274" max="11275" width="14.140625" style="14" customWidth="1"/>
    <col min="11276" max="11276" width="14.140625" style="14" bestFit="1" customWidth="1"/>
    <col min="11277" max="11277" width="7.140625" style="14" bestFit="1" customWidth="1"/>
    <col min="11278" max="11279" width="7.140625" style="14" customWidth="1"/>
    <col min="11280" max="11280" width="9" style="14" bestFit="1" customWidth="1"/>
    <col min="11281" max="11281" width="8.140625" style="14" bestFit="1" customWidth="1"/>
    <col min="11282" max="11282" width="14.140625" style="14" bestFit="1" customWidth="1"/>
    <col min="11283" max="11284" width="8.5703125" style="14"/>
    <col min="11285" max="11285" width="15.140625" style="14" customWidth="1"/>
    <col min="11286" max="11286" width="12.140625" style="14" customWidth="1"/>
    <col min="11287" max="11287" width="11.140625" style="14" customWidth="1"/>
    <col min="11288" max="11288" width="13" style="14" customWidth="1"/>
    <col min="11289" max="11292" width="8.5703125" style="14"/>
    <col min="11293" max="11293" width="11" style="14" customWidth="1"/>
    <col min="11294" max="11295" width="8.5703125" style="14"/>
    <col min="11296" max="11297" width="13" style="14" customWidth="1"/>
    <col min="11298" max="11298" width="15" style="14" customWidth="1"/>
    <col min="11299" max="11520" width="8.5703125" style="14"/>
    <col min="11521" max="11521" width="7.5703125" style="14" bestFit="1" customWidth="1"/>
    <col min="11522" max="11522" width="10" style="14" customWidth="1"/>
    <col min="11523" max="11525" width="12" style="14" bestFit="1" customWidth="1"/>
    <col min="11526" max="11526" width="10" style="14" bestFit="1" customWidth="1"/>
    <col min="11527" max="11527" width="14.140625" style="14" bestFit="1" customWidth="1"/>
    <col min="11528" max="11528" width="14.140625" style="14" customWidth="1"/>
    <col min="11529" max="11529" width="14.140625" style="14" bestFit="1" customWidth="1"/>
    <col min="11530" max="11531" width="14.140625" style="14" customWidth="1"/>
    <col min="11532" max="11532" width="14.140625" style="14" bestFit="1" customWidth="1"/>
    <col min="11533" max="11533" width="7.140625" style="14" bestFit="1" customWidth="1"/>
    <col min="11534" max="11535" width="7.140625" style="14" customWidth="1"/>
    <col min="11536" max="11536" width="9" style="14" bestFit="1" customWidth="1"/>
    <col min="11537" max="11537" width="8.140625" style="14" bestFit="1" customWidth="1"/>
    <col min="11538" max="11538" width="14.140625" style="14" bestFit="1" customWidth="1"/>
    <col min="11539" max="11540" width="8.5703125" style="14"/>
    <col min="11541" max="11541" width="15.140625" style="14" customWidth="1"/>
    <col min="11542" max="11542" width="12.140625" style="14" customWidth="1"/>
    <col min="11543" max="11543" width="11.140625" style="14" customWidth="1"/>
    <col min="11544" max="11544" width="13" style="14" customWidth="1"/>
    <col min="11545" max="11548" width="8.5703125" style="14"/>
    <col min="11549" max="11549" width="11" style="14" customWidth="1"/>
    <col min="11550" max="11551" width="8.5703125" style="14"/>
    <col min="11552" max="11553" width="13" style="14" customWidth="1"/>
    <col min="11554" max="11554" width="15" style="14" customWidth="1"/>
    <col min="11555" max="11776" width="8.5703125" style="14"/>
    <col min="11777" max="11777" width="7.5703125" style="14" bestFit="1" customWidth="1"/>
    <col min="11778" max="11778" width="10" style="14" customWidth="1"/>
    <col min="11779" max="11781" width="12" style="14" bestFit="1" customWidth="1"/>
    <col min="11782" max="11782" width="10" style="14" bestFit="1" customWidth="1"/>
    <col min="11783" max="11783" width="14.140625" style="14" bestFit="1" customWidth="1"/>
    <col min="11784" max="11784" width="14.140625" style="14" customWidth="1"/>
    <col min="11785" max="11785" width="14.140625" style="14" bestFit="1" customWidth="1"/>
    <col min="11786" max="11787" width="14.140625" style="14" customWidth="1"/>
    <col min="11788" max="11788" width="14.140625" style="14" bestFit="1" customWidth="1"/>
    <col min="11789" max="11789" width="7.140625" style="14" bestFit="1" customWidth="1"/>
    <col min="11790" max="11791" width="7.140625" style="14" customWidth="1"/>
    <col min="11792" max="11792" width="9" style="14" bestFit="1" customWidth="1"/>
    <col min="11793" max="11793" width="8.140625" style="14" bestFit="1" customWidth="1"/>
    <col min="11794" max="11794" width="14.140625" style="14" bestFit="1" customWidth="1"/>
    <col min="11795" max="11796" width="8.5703125" style="14"/>
    <col min="11797" max="11797" width="15.140625" style="14" customWidth="1"/>
    <col min="11798" max="11798" width="12.140625" style="14" customWidth="1"/>
    <col min="11799" max="11799" width="11.140625" style="14" customWidth="1"/>
    <col min="11800" max="11800" width="13" style="14" customWidth="1"/>
    <col min="11801" max="11804" width="8.5703125" style="14"/>
    <col min="11805" max="11805" width="11" style="14" customWidth="1"/>
    <col min="11806" max="11807" width="8.5703125" style="14"/>
    <col min="11808" max="11809" width="13" style="14" customWidth="1"/>
    <col min="11810" max="11810" width="15" style="14" customWidth="1"/>
    <col min="11811" max="12032" width="8.5703125" style="14"/>
    <col min="12033" max="12033" width="7.5703125" style="14" bestFit="1" customWidth="1"/>
    <col min="12034" max="12034" width="10" style="14" customWidth="1"/>
    <col min="12035" max="12037" width="12" style="14" bestFit="1" customWidth="1"/>
    <col min="12038" max="12038" width="10" style="14" bestFit="1" customWidth="1"/>
    <col min="12039" max="12039" width="14.140625" style="14" bestFit="1" customWidth="1"/>
    <col min="12040" max="12040" width="14.140625" style="14" customWidth="1"/>
    <col min="12041" max="12041" width="14.140625" style="14" bestFit="1" customWidth="1"/>
    <col min="12042" max="12043" width="14.140625" style="14" customWidth="1"/>
    <col min="12044" max="12044" width="14.140625" style="14" bestFit="1" customWidth="1"/>
    <col min="12045" max="12045" width="7.140625" style="14" bestFit="1" customWidth="1"/>
    <col min="12046" max="12047" width="7.140625" style="14" customWidth="1"/>
    <col min="12048" max="12048" width="9" style="14" bestFit="1" customWidth="1"/>
    <col min="12049" max="12049" width="8.140625" style="14" bestFit="1" customWidth="1"/>
    <col min="12050" max="12050" width="14.140625" style="14" bestFit="1" customWidth="1"/>
    <col min="12051" max="12052" width="8.5703125" style="14"/>
    <col min="12053" max="12053" width="15.140625" style="14" customWidth="1"/>
    <col min="12054" max="12054" width="12.140625" style="14" customWidth="1"/>
    <col min="12055" max="12055" width="11.140625" style="14" customWidth="1"/>
    <col min="12056" max="12056" width="13" style="14" customWidth="1"/>
    <col min="12057" max="12060" width="8.5703125" style="14"/>
    <col min="12061" max="12061" width="11" style="14" customWidth="1"/>
    <col min="12062" max="12063" width="8.5703125" style="14"/>
    <col min="12064" max="12065" width="13" style="14" customWidth="1"/>
    <col min="12066" max="12066" width="15" style="14" customWidth="1"/>
    <col min="12067" max="12288" width="8.5703125" style="14"/>
    <col min="12289" max="12289" width="7.5703125" style="14" bestFit="1" customWidth="1"/>
    <col min="12290" max="12290" width="10" style="14" customWidth="1"/>
    <col min="12291" max="12293" width="12" style="14" bestFit="1" customWidth="1"/>
    <col min="12294" max="12294" width="10" style="14" bestFit="1" customWidth="1"/>
    <col min="12295" max="12295" width="14.140625" style="14" bestFit="1" customWidth="1"/>
    <col min="12296" max="12296" width="14.140625" style="14" customWidth="1"/>
    <col min="12297" max="12297" width="14.140625" style="14" bestFit="1" customWidth="1"/>
    <col min="12298" max="12299" width="14.140625" style="14" customWidth="1"/>
    <col min="12300" max="12300" width="14.140625" style="14" bestFit="1" customWidth="1"/>
    <col min="12301" max="12301" width="7.140625" style="14" bestFit="1" customWidth="1"/>
    <col min="12302" max="12303" width="7.140625" style="14" customWidth="1"/>
    <col min="12304" max="12304" width="9" style="14" bestFit="1" customWidth="1"/>
    <col min="12305" max="12305" width="8.140625" style="14" bestFit="1" customWidth="1"/>
    <col min="12306" max="12306" width="14.140625" style="14" bestFit="1" customWidth="1"/>
    <col min="12307" max="12308" width="8.5703125" style="14"/>
    <col min="12309" max="12309" width="15.140625" style="14" customWidth="1"/>
    <col min="12310" max="12310" width="12.140625" style="14" customWidth="1"/>
    <col min="12311" max="12311" width="11.140625" style="14" customWidth="1"/>
    <col min="12312" max="12312" width="13" style="14" customWidth="1"/>
    <col min="12313" max="12316" width="8.5703125" style="14"/>
    <col min="12317" max="12317" width="11" style="14" customWidth="1"/>
    <col min="12318" max="12319" width="8.5703125" style="14"/>
    <col min="12320" max="12321" width="13" style="14" customWidth="1"/>
    <col min="12322" max="12322" width="15" style="14" customWidth="1"/>
    <col min="12323" max="12544" width="8.5703125" style="14"/>
    <col min="12545" max="12545" width="7.5703125" style="14" bestFit="1" customWidth="1"/>
    <col min="12546" max="12546" width="10" style="14" customWidth="1"/>
    <col min="12547" max="12549" width="12" style="14" bestFit="1" customWidth="1"/>
    <col min="12550" max="12550" width="10" style="14" bestFit="1" customWidth="1"/>
    <col min="12551" max="12551" width="14.140625" style="14" bestFit="1" customWidth="1"/>
    <col min="12552" max="12552" width="14.140625" style="14" customWidth="1"/>
    <col min="12553" max="12553" width="14.140625" style="14" bestFit="1" customWidth="1"/>
    <col min="12554" max="12555" width="14.140625" style="14" customWidth="1"/>
    <col min="12556" max="12556" width="14.140625" style="14" bestFit="1" customWidth="1"/>
    <col min="12557" max="12557" width="7.140625" style="14" bestFit="1" customWidth="1"/>
    <col min="12558" max="12559" width="7.140625" style="14" customWidth="1"/>
    <col min="12560" max="12560" width="9" style="14" bestFit="1" customWidth="1"/>
    <col min="12561" max="12561" width="8.140625" style="14" bestFit="1" customWidth="1"/>
    <col min="12562" max="12562" width="14.140625" style="14" bestFit="1" customWidth="1"/>
    <col min="12563" max="12564" width="8.5703125" style="14"/>
    <col min="12565" max="12565" width="15.140625" style="14" customWidth="1"/>
    <col min="12566" max="12566" width="12.140625" style="14" customWidth="1"/>
    <col min="12567" max="12567" width="11.140625" style="14" customWidth="1"/>
    <col min="12568" max="12568" width="13" style="14" customWidth="1"/>
    <col min="12569" max="12572" width="8.5703125" style="14"/>
    <col min="12573" max="12573" width="11" style="14" customWidth="1"/>
    <col min="12574" max="12575" width="8.5703125" style="14"/>
    <col min="12576" max="12577" width="13" style="14" customWidth="1"/>
    <col min="12578" max="12578" width="15" style="14" customWidth="1"/>
    <col min="12579" max="12800" width="8.5703125" style="14"/>
    <col min="12801" max="12801" width="7.5703125" style="14" bestFit="1" customWidth="1"/>
    <col min="12802" max="12802" width="10" style="14" customWidth="1"/>
    <col min="12803" max="12805" width="12" style="14" bestFit="1" customWidth="1"/>
    <col min="12806" max="12806" width="10" style="14" bestFit="1" customWidth="1"/>
    <col min="12807" max="12807" width="14.140625" style="14" bestFit="1" customWidth="1"/>
    <col min="12808" max="12808" width="14.140625" style="14" customWidth="1"/>
    <col min="12809" max="12809" width="14.140625" style="14" bestFit="1" customWidth="1"/>
    <col min="12810" max="12811" width="14.140625" style="14" customWidth="1"/>
    <col min="12812" max="12812" width="14.140625" style="14" bestFit="1" customWidth="1"/>
    <col min="12813" max="12813" width="7.140625" style="14" bestFit="1" customWidth="1"/>
    <col min="12814" max="12815" width="7.140625" style="14" customWidth="1"/>
    <col min="12816" max="12816" width="9" style="14" bestFit="1" customWidth="1"/>
    <col min="12817" max="12817" width="8.140625" style="14" bestFit="1" customWidth="1"/>
    <col min="12818" max="12818" width="14.140625" style="14" bestFit="1" customWidth="1"/>
    <col min="12819" max="12820" width="8.5703125" style="14"/>
    <col min="12821" max="12821" width="15.140625" style="14" customWidth="1"/>
    <col min="12822" max="12822" width="12.140625" style="14" customWidth="1"/>
    <col min="12823" max="12823" width="11.140625" style="14" customWidth="1"/>
    <col min="12824" max="12824" width="13" style="14" customWidth="1"/>
    <col min="12825" max="12828" width="8.5703125" style="14"/>
    <col min="12829" max="12829" width="11" style="14" customWidth="1"/>
    <col min="12830" max="12831" width="8.5703125" style="14"/>
    <col min="12832" max="12833" width="13" style="14" customWidth="1"/>
    <col min="12834" max="12834" width="15" style="14" customWidth="1"/>
    <col min="12835" max="13056" width="8.5703125" style="14"/>
    <col min="13057" max="13057" width="7.5703125" style="14" bestFit="1" customWidth="1"/>
    <col min="13058" max="13058" width="10" style="14" customWidth="1"/>
    <col min="13059" max="13061" width="12" style="14" bestFit="1" customWidth="1"/>
    <col min="13062" max="13062" width="10" style="14" bestFit="1" customWidth="1"/>
    <col min="13063" max="13063" width="14.140625" style="14" bestFit="1" customWidth="1"/>
    <col min="13064" max="13064" width="14.140625" style="14" customWidth="1"/>
    <col min="13065" max="13065" width="14.140625" style="14" bestFit="1" customWidth="1"/>
    <col min="13066" max="13067" width="14.140625" style="14" customWidth="1"/>
    <col min="13068" max="13068" width="14.140625" style="14" bestFit="1" customWidth="1"/>
    <col min="13069" max="13069" width="7.140625" style="14" bestFit="1" customWidth="1"/>
    <col min="13070" max="13071" width="7.140625" style="14" customWidth="1"/>
    <col min="13072" max="13072" width="9" style="14" bestFit="1" customWidth="1"/>
    <col min="13073" max="13073" width="8.140625" style="14" bestFit="1" customWidth="1"/>
    <col min="13074" max="13074" width="14.140625" style="14" bestFit="1" customWidth="1"/>
    <col min="13075" max="13076" width="8.5703125" style="14"/>
    <col min="13077" max="13077" width="15.140625" style="14" customWidth="1"/>
    <col min="13078" max="13078" width="12.140625" style="14" customWidth="1"/>
    <col min="13079" max="13079" width="11.140625" style="14" customWidth="1"/>
    <col min="13080" max="13080" width="13" style="14" customWidth="1"/>
    <col min="13081" max="13084" width="8.5703125" style="14"/>
    <col min="13085" max="13085" width="11" style="14" customWidth="1"/>
    <col min="13086" max="13087" width="8.5703125" style="14"/>
    <col min="13088" max="13089" width="13" style="14" customWidth="1"/>
    <col min="13090" max="13090" width="15" style="14" customWidth="1"/>
    <col min="13091" max="13312" width="8.5703125" style="14"/>
    <col min="13313" max="13313" width="7.5703125" style="14" bestFit="1" customWidth="1"/>
    <col min="13314" max="13314" width="10" style="14" customWidth="1"/>
    <col min="13315" max="13317" width="12" style="14" bestFit="1" customWidth="1"/>
    <col min="13318" max="13318" width="10" style="14" bestFit="1" customWidth="1"/>
    <col min="13319" max="13319" width="14.140625" style="14" bestFit="1" customWidth="1"/>
    <col min="13320" max="13320" width="14.140625" style="14" customWidth="1"/>
    <col min="13321" max="13321" width="14.140625" style="14" bestFit="1" customWidth="1"/>
    <col min="13322" max="13323" width="14.140625" style="14" customWidth="1"/>
    <col min="13324" max="13324" width="14.140625" style="14" bestFit="1" customWidth="1"/>
    <col min="13325" max="13325" width="7.140625" style="14" bestFit="1" customWidth="1"/>
    <col min="13326" max="13327" width="7.140625" style="14" customWidth="1"/>
    <col min="13328" max="13328" width="9" style="14" bestFit="1" customWidth="1"/>
    <col min="13329" max="13329" width="8.140625" style="14" bestFit="1" customWidth="1"/>
    <col min="13330" max="13330" width="14.140625" style="14" bestFit="1" customWidth="1"/>
    <col min="13331" max="13332" width="8.5703125" style="14"/>
    <col min="13333" max="13333" width="15.140625" style="14" customWidth="1"/>
    <col min="13334" max="13334" width="12.140625" style="14" customWidth="1"/>
    <col min="13335" max="13335" width="11.140625" style="14" customWidth="1"/>
    <col min="13336" max="13336" width="13" style="14" customWidth="1"/>
    <col min="13337" max="13340" width="8.5703125" style="14"/>
    <col min="13341" max="13341" width="11" style="14" customWidth="1"/>
    <col min="13342" max="13343" width="8.5703125" style="14"/>
    <col min="13344" max="13345" width="13" style="14" customWidth="1"/>
    <col min="13346" max="13346" width="15" style="14" customWidth="1"/>
    <col min="13347" max="13568" width="8.5703125" style="14"/>
    <col min="13569" max="13569" width="7.5703125" style="14" bestFit="1" customWidth="1"/>
    <col min="13570" max="13570" width="10" style="14" customWidth="1"/>
    <col min="13571" max="13573" width="12" style="14" bestFit="1" customWidth="1"/>
    <col min="13574" max="13574" width="10" style="14" bestFit="1" customWidth="1"/>
    <col min="13575" max="13575" width="14.140625" style="14" bestFit="1" customWidth="1"/>
    <col min="13576" max="13576" width="14.140625" style="14" customWidth="1"/>
    <col min="13577" max="13577" width="14.140625" style="14" bestFit="1" customWidth="1"/>
    <col min="13578" max="13579" width="14.140625" style="14" customWidth="1"/>
    <col min="13580" max="13580" width="14.140625" style="14" bestFit="1" customWidth="1"/>
    <col min="13581" max="13581" width="7.140625" style="14" bestFit="1" customWidth="1"/>
    <col min="13582" max="13583" width="7.140625" style="14" customWidth="1"/>
    <col min="13584" max="13584" width="9" style="14" bestFit="1" customWidth="1"/>
    <col min="13585" max="13585" width="8.140625" style="14" bestFit="1" customWidth="1"/>
    <col min="13586" max="13586" width="14.140625" style="14" bestFit="1" customWidth="1"/>
    <col min="13587" max="13588" width="8.5703125" style="14"/>
    <col min="13589" max="13589" width="15.140625" style="14" customWidth="1"/>
    <col min="13590" max="13590" width="12.140625" style="14" customWidth="1"/>
    <col min="13591" max="13591" width="11.140625" style="14" customWidth="1"/>
    <col min="13592" max="13592" width="13" style="14" customWidth="1"/>
    <col min="13593" max="13596" width="8.5703125" style="14"/>
    <col min="13597" max="13597" width="11" style="14" customWidth="1"/>
    <col min="13598" max="13599" width="8.5703125" style="14"/>
    <col min="13600" max="13601" width="13" style="14" customWidth="1"/>
    <col min="13602" max="13602" width="15" style="14" customWidth="1"/>
    <col min="13603" max="13824" width="8.5703125" style="14"/>
    <col min="13825" max="13825" width="7.5703125" style="14" bestFit="1" customWidth="1"/>
    <col min="13826" max="13826" width="10" style="14" customWidth="1"/>
    <col min="13827" max="13829" width="12" style="14" bestFit="1" customWidth="1"/>
    <col min="13830" max="13830" width="10" style="14" bestFit="1" customWidth="1"/>
    <col min="13831" max="13831" width="14.140625" style="14" bestFit="1" customWidth="1"/>
    <col min="13832" max="13832" width="14.140625" style="14" customWidth="1"/>
    <col min="13833" max="13833" width="14.140625" style="14" bestFit="1" customWidth="1"/>
    <col min="13834" max="13835" width="14.140625" style="14" customWidth="1"/>
    <col min="13836" max="13836" width="14.140625" style="14" bestFit="1" customWidth="1"/>
    <col min="13837" max="13837" width="7.140625" style="14" bestFit="1" customWidth="1"/>
    <col min="13838" max="13839" width="7.140625" style="14" customWidth="1"/>
    <col min="13840" max="13840" width="9" style="14" bestFit="1" customWidth="1"/>
    <col min="13841" max="13841" width="8.140625" style="14" bestFit="1" customWidth="1"/>
    <col min="13842" max="13842" width="14.140625" style="14" bestFit="1" customWidth="1"/>
    <col min="13843" max="13844" width="8.5703125" style="14"/>
    <col min="13845" max="13845" width="15.140625" style="14" customWidth="1"/>
    <col min="13846" max="13846" width="12.140625" style="14" customWidth="1"/>
    <col min="13847" max="13847" width="11.140625" style="14" customWidth="1"/>
    <col min="13848" max="13848" width="13" style="14" customWidth="1"/>
    <col min="13849" max="13852" width="8.5703125" style="14"/>
    <col min="13853" max="13853" width="11" style="14" customWidth="1"/>
    <col min="13854" max="13855" width="8.5703125" style="14"/>
    <col min="13856" max="13857" width="13" style="14" customWidth="1"/>
    <col min="13858" max="13858" width="15" style="14" customWidth="1"/>
    <col min="13859" max="14080" width="8.5703125" style="14"/>
    <col min="14081" max="14081" width="7.5703125" style="14" bestFit="1" customWidth="1"/>
    <col min="14082" max="14082" width="10" style="14" customWidth="1"/>
    <col min="14083" max="14085" width="12" style="14" bestFit="1" customWidth="1"/>
    <col min="14086" max="14086" width="10" style="14" bestFit="1" customWidth="1"/>
    <col min="14087" max="14087" width="14.140625" style="14" bestFit="1" customWidth="1"/>
    <col min="14088" max="14088" width="14.140625" style="14" customWidth="1"/>
    <col min="14089" max="14089" width="14.140625" style="14" bestFit="1" customWidth="1"/>
    <col min="14090" max="14091" width="14.140625" style="14" customWidth="1"/>
    <col min="14092" max="14092" width="14.140625" style="14" bestFit="1" customWidth="1"/>
    <col min="14093" max="14093" width="7.140625" style="14" bestFit="1" customWidth="1"/>
    <col min="14094" max="14095" width="7.140625" style="14" customWidth="1"/>
    <col min="14096" max="14096" width="9" style="14" bestFit="1" customWidth="1"/>
    <col min="14097" max="14097" width="8.140625" style="14" bestFit="1" customWidth="1"/>
    <col min="14098" max="14098" width="14.140625" style="14" bestFit="1" customWidth="1"/>
    <col min="14099" max="14100" width="8.5703125" style="14"/>
    <col min="14101" max="14101" width="15.140625" style="14" customWidth="1"/>
    <col min="14102" max="14102" width="12.140625" style="14" customWidth="1"/>
    <col min="14103" max="14103" width="11.140625" style="14" customWidth="1"/>
    <col min="14104" max="14104" width="13" style="14" customWidth="1"/>
    <col min="14105" max="14108" width="8.5703125" style="14"/>
    <col min="14109" max="14109" width="11" style="14" customWidth="1"/>
    <col min="14110" max="14111" width="8.5703125" style="14"/>
    <col min="14112" max="14113" width="13" style="14" customWidth="1"/>
    <col min="14114" max="14114" width="15" style="14" customWidth="1"/>
    <col min="14115" max="14336" width="8.5703125" style="14"/>
    <col min="14337" max="14337" width="7.5703125" style="14" bestFit="1" customWidth="1"/>
    <col min="14338" max="14338" width="10" style="14" customWidth="1"/>
    <col min="14339" max="14341" width="12" style="14" bestFit="1" customWidth="1"/>
    <col min="14342" max="14342" width="10" style="14" bestFit="1" customWidth="1"/>
    <col min="14343" max="14343" width="14.140625" style="14" bestFit="1" customWidth="1"/>
    <col min="14344" max="14344" width="14.140625" style="14" customWidth="1"/>
    <col min="14345" max="14345" width="14.140625" style="14" bestFit="1" customWidth="1"/>
    <col min="14346" max="14347" width="14.140625" style="14" customWidth="1"/>
    <col min="14348" max="14348" width="14.140625" style="14" bestFit="1" customWidth="1"/>
    <col min="14349" max="14349" width="7.140625" style="14" bestFit="1" customWidth="1"/>
    <col min="14350" max="14351" width="7.140625" style="14" customWidth="1"/>
    <col min="14352" max="14352" width="9" style="14" bestFit="1" customWidth="1"/>
    <col min="14353" max="14353" width="8.140625" style="14" bestFit="1" customWidth="1"/>
    <col min="14354" max="14354" width="14.140625" style="14" bestFit="1" customWidth="1"/>
    <col min="14355" max="14356" width="8.5703125" style="14"/>
    <col min="14357" max="14357" width="15.140625" style="14" customWidth="1"/>
    <col min="14358" max="14358" width="12.140625" style="14" customWidth="1"/>
    <col min="14359" max="14359" width="11.140625" style="14" customWidth="1"/>
    <col min="14360" max="14360" width="13" style="14" customWidth="1"/>
    <col min="14361" max="14364" width="8.5703125" style="14"/>
    <col min="14365" max="14365" width="11" style="14" customWidth="1"/>
    <col min="14366" max="14367" width="8.5703125" style="14"/>
    <col min="14368" max="14369" width="13" style="14" customWidth="1"/>
    <col min="14370" max="14370" width="15" style="14" customWidth="1"/>
    <col min="14371" max="14592" width="8.5703125" style="14"/>
    <col min="14593" max="14593" width="7.5703125" style="14" bestFit="1" customWidth="1"/>
    <col min="14594" max="14594" width="10" style="14" customWidth="1"/>
    <col min="14595" max="14597" width="12" style="14" bestFit="1" customWidth="1"/>
    <col min="14598" max="14598" width="10" style="14" bestFit="1" customWidth="1"/>
    <col min="14599" max="14599" width="14.140625" style="14" bestFit="1" customWidth="1"/>
    <col min="14600" max="14600" width="14.140625" style="14" customWidth="1"/>
    <col min="14601" max="14601" width="14.140625" style="14" bestFit="1" customWidth="1"/>
    <col min="14602" max="14603" width="14.140625" style="14" customWidth="1"/>
    <col min="14604" max="14604" width="14.140625" style="14" bestFit="1" customWidth="1"/>
    <col min="14605" max="14605" width="7.140625" style="14" bestFit="1" customWidth="1"/>
    <col min="14606" max="14607" width="7.140625" style="14" customWidth="1"/>
    <col min="14608" max="14608" width="9" style="14" bestFit="1" customWidth="1"/>
    <col min="14609" max="14609" width="8.140625" style="14" bestFit="1" customWidth="1"/>
    <col min="14610" max="14610" width="14.140625" style="14" bestFit="1" customWidth="1"/>
    <col min="14611" max="14612" width="8.5703125" style="14"/>
    <col min="14613" max="14613" width="15.140625" style="14" customWidth="1"/>
    <col min="14614" max="14614" width="12.140625" style="14" customWidth="1"/>
    <col min="14615" max="14615" width="11.140625" style="14" customWidth="1"/>
    <col min="14616" max="14616" width="13" style="14" customWidth="1"/>
    <col min="14617" max="14620" width="8.5703125" style="14"/>
    <col min="14621" max="14621" width="11" style="14" customWidth="1"/>
    <col min="14622" max="14623" width="8.5703125" style="14"/>
    <col min="14624" max="14625" width="13" style="14" customWidth="1"/>
    <col min="14626" max="14626" width="15" style="14" customWidth="1"/>
    <col min="14627" max="14848" width="8.5703125" style="14"/>
    <col min="14849" max="14849" width="7.5703125" style="14" bestFit="1" customWidth="1"/>
    <col min="14850" max="14850" width="10" style="14" customWidth="1"/>
    <col min="14851" max="14853" width="12" style="14" bestFit="1" customWidth="1"/>
    <col min="14854" max="14854" width="10" style="14" bestFit="1" customWidth="1"/>
    <col min="14855" max="14855" width="14.140625" style="14" bestFit="1" customWidth="1"/>
    <col min="14856" max="14856" width="14.140625" style="14" customWidth="1"/>
    <col min="14857" max="14857" width="14.140625" style="14" bestFit="1" customWidth="1"/>
    <col min="14858" max="14859" width="14.140625" style="14" customWidth="1"/>
    <col min="14860" max="14860" width="14.140625" style="14" bestFit="1" customWidth="1"/>
    <col min="14861" max="14861" width="7.140625" style="14" bestFit="1" customWidth="1"/>
    <col min="14862" max="14863" width="7.140625" style="14" customWidth="1"/>
    <col min="14864" max="14864" width="9" style="14" bestFit="1" customWidth="1"/>
    <col min="14865" max="14865" width="8.140625" style="14" bestFit="1" customWidth="1"/>
    <col min="14866" max="14866" width="14.140625" style="14" bestFit="1" customWidth="1"/>
    <col min="14867" max="14868" width="8.5703125" style="14"/>
    <col min="14869" max="14869" width="15.140625" style="14" customWidth="1"/>
    <col min="14870" max="14870" width="12.140625" style="14" customWidth="1"/>
    <col min="14871" max="14871" width="11.140625" style="14" customWidth="1"/>
    <col min="14872" max="14872" width="13" style="14" customWidth="1"/>
    <col min="14873" max="14876" width="8.5703125" style="14"/>
    <col min="14877" max="14877" width="11" style="14" customWidth="1"/>
    <col min="14878" max="14879" width="8.5703125" style="14"/>
    <col min="14880" max="14881" width="13" style="14" customWidth="1"/>
    <col min="14882" max="14882" width="15" style="14" customWidth="1"/>
    <col min="14883" max="15104" width="8.5703125" style="14"/>
    <col min="15105" max="15105" width="7.5703125" style="14" bestFit="1" customWidth="1"/>
    <col min="15106" max="15106" width="10" style="14" customWidth="1"/>
    <col min="15107" max="15109" width="12" style="14" bestFit="1" customWidth="1"/>
    <col min="15110" max="15110" width="10" style="14" bestFit="1" customWidth="1"/>
    <col min="15111" max="15111" width="14.140625" style="14" bestFit="1" customWidth="1"/>
    <col min="15112" max="15112" width="14.140625" style="14" customWidth="1"/>
    <col min="15113" max="15113" width="14.140625" style="14" bestFit="1" customWidth="1"/>
    <col min="15114" max="15115" width="14.140625" style="14" customWidth="1"/>
    <col min="15116" max="15116" width="14.140625" style="14" bestFit="1" customWidth="1"/>
    <col min="15117" max="15117" width="7.140625" style="14" bestFit="1" customWidth="1"/>
    <col min="15118" max="15119" width="7.140625" style="14" customWidth="1"/>
    <col min="15120" max="15120" width="9" style="14" bestFit="1" customWidth="1"/>
    <col min="15121" max="15121" width="8.140625" style="14" bestFit="1" customWidth="1"/>
    <col min="15122" max="15122" width="14.140625" style="14" bestFit="1" customWidth="1"/>
    <col min="15123" max="15124" width="8.5703125" style="14"/>
    <col min="15125" max="15125" width="15.140625" style="14" customWidth="1"/>
    <col min="15126" max="15126" width="12.140625" style="14" customWidth="1"/>
    <col min="15127" max="15127" width="11.140625" style="14" customWidth="1"/>
    <col min="15128" max="15128" width="13" style="14" customWidth="1"/>
    <col min="15129" max="15132" width="8.5703125" style="14"/>
    <col min="15133" max="15133" width="11" style="14" customWidth="1"/>
    <col min="15134" max="15135" width="8.5703125" style="14"/>
    <col min="15136" max="15137" width="13" style="14" customWidth="1"/>
    <col min="15138" max="15138" width="15" style="14" customWidth="1"/>
    <col min="15139" max="15360" width="8.5703125" style="14"/>
    <col min="15361" max="15361" width="7.5703125" style="14" bestFit="1" customWidth="1"/>
    <col min="15362" max="15362" width="10" style="14" customWidth="1"/>
    <col min="15363" max="15365" width="12" style="14" bestFit="1" customWidth="1"/>
    <col min="15366" max="15366" width="10" style="14" bestFit="1" customWidth="1"/>
    <col min="15367" max="15367" width="14.140625" style="14" bestFit="1" customWidth="1"/>
    <col min="15368" max="15368" width="14.140625" style="14" customWidth="1"/>
    <col min="15369" max="15369" width="14.140625" style="14" bestFit="1" customWidth="1"/>
    <col min="15370" max="15371" width="14.140625" style="14" customWidth="1"/>
    <col min="15372" max="15372" width="14.140625" style="14" bestFit="1" customWidth="1"/>
    <col min="15373" max="15373" width="7.140625" style="14" bestFit="1" customWidth="1"/>
    <col min="15374" max="15375" width="7.140625" style="14" customWidth="1"/>
    <col min="15376" max="15376" width="9" style="14" bestFit="1" customWidth="1"/>
    <col min="15377" max="15377" width="8.140625" style="14" bestFit="1" customWidth="1"/>
    <col min="15378" max="15378" width="14.140625" style="14" bestFit="1" customWidth="1"/>
    <col min="15379" max="15380" width="8.5703125" style="14"/>
    <col min="15381" max="15381" width="15.140625" style="14" customWidth="1"/>
    <col min="15382" max="15382" width="12.140625" style="14" customWidth="1"/>
    <col min="15383" max="15383" width="11.140625" style="14" customWidth="1"/>
    <col min="15384" max="15384" width="13" style="14" customWidth="1"/>
    <col min="15385" max="15388" width="8.5703125" style="14"/>
    <col min="15389" max="15389" width="11" style="14" customWidth="1"/>
    <col min="15390" max="15391" width="8.5703125" style="14"/>
    <col min="15392" max="15393" width="13" style="14" customWidth="1"/>
    <col min="15394" max="15394" width="15" style="14" customWidth="1"/>
    <col min="15395" max="15616" width="8.5703125" style="14"/>
    <col min="15617" max="15617" width="7.5703125" style="14" bestFit="1" customWidth="1"/>
    <col min="15618" max="15618" width="10" style="14" customWidth="1"/>
    <col min="15619" max="15621" width="12" style="14" bestFit="1" customWidth="1"/>
    <col min="15622" max="15622" width="10" style="14" bestFit="1" customWidth="1"/>
    <col min="15623" max="15623" width="14.140625" style="14" bestFit="1" customWidth="1"/>
    <col min="15624" max="15624" width="14.140625" style="14" customWidth="1"/>
    <col min="15625" max="15625" width="14.140625" style="14" bestFit="1" customWidth="1"/>
    <col min="15626" max="15627" width="14.140625" style="14" customWidth="1"/>
    <col min="15628" max="15628" width="14.140625" style="14" bestFit="1" customWidth="1"/>
    <col min="15629" max="15629" width="7.140625" style="14" bestFit="1" customWidth="1"/>
    <col min="15630" max="15631" width="7.140625" style="14" customWidth="1"/>
    <col min="15632" max="15632" width="9" style="14" bestFit="1" customWidth="1"/>
    <col min="15633" max="15633" width="8.140625" style="14" bestFit="1" customWidth="1"/>
    <col min="15634" max="15634" width="14.140625" style="14" bestFit="1" customWidth="1"/>
    <col min="15635" max="15636" width="8.5703125" style="14"/>
    <col min="15637" max="15637" width="15.140625" style="14" customWidth="1"/>
    <col min="15638" max="15638" width="12.140625" style="14" customWidth="1"/>
    <col min="15639" max="15639" width="11.140625" style="14" customWidth="1"/>
    <col min="15640" max="15640" width="13" style="14" customWidth="1"/>
    <col min="15641" max="15644" width="8.5703125" style="14"/>
    <col min="15645" max="15645" width="11" style="14" customWidth="1"/>
    <col min="15646" max="15647" width="8.5703125" style="14"/>
    <col min="15648" max="15649" width="13" style="14" customWidth="1"/>
    <col min="15650" max="15650" width="15" style="14" customWidth="1"/>
    <col min="15651" max="15872" width="8.5703125" style="14"/>
    <col min="15873" max="15873" width="7.5703125" style="14" bestFit="1" customWidth="1"/>
    <col min="15874" max="15874" width="10" style="14" customWidth="1"/>
    <col min="15875" max="15877" width="12" style="14" bestFit="1" customWidth="1"/>
    <col min="15878" max="15878" width="10" style="14" bestFit="1" customWidth="1"/>
    <col min="15879" max="15879" width="14.140625" style="14" bestFit="1" customWidth="1"/>
    <col min="15880" max="15880" width="14.140625" style="14" customWidth="1"/>
    <col min="15881" max="15881" width="14.140625" style="14" bestFit="1" customWidth="1"/>
    <col min="15882" max="15883" width="14.140625" style="14" customWidth="1"/>
    <col min="15884" max="15884" width="14.140625" style="14" bestFit="1" customWidth="1"/>
    <col min="15885" max="15885" width="7.140625" style="14" bestFit="1" customWidth="1"/>
    <col min="15886" max="15887" width="7.140625" style="14" customWidth="1"/>
    <col min="15888" max="15888" width="9" style="14" bestFit="1" customWidth="1"/>
    <col min="15889" max="15889" width="8.140625" style="14" bestFit="1" customWidth="1"/>
    <col min="15890" max="15890" width="14.140625" style="14" bestFit="1" customWidth="1"/>
    <col min="15891" max="15892" width="8.5703125" style="14"/>
    <col min="15893" max="15893" width="15.140625" style="14" customWidth="1"/>
    <col min="15894" max="15894" width="12.140625" style="14" customWidth="1"/>
    <col min="15895" max="15895" width="11.140625" style="14" customWidth="1"/>
    <col min="15896" max="15896" width="13" style="14" customWidth="1"/>
    <col min="15897" max="15900" width="8.5703125" style="14"/>
    <col min="15901" max="15901" width="11" style="14" customWidth="1"/>
    <col min="15902" max="15903" width="8.5703125" style="14"/>
    <col min="15904" max="15905" width="13" style="14" customWidth="1"/>
    <col min="15906" max="15906" width="15" style="14" customWidth="1"/>
    <col min="15907" max="16128" width="8.5703125" style="14"/>
    <col min="16129" max="16129" width="7.5703125" style="14" bestFit="1" customWidth="1"/>
    <col min="16130" max="16130" width="10" style="14" customWidth="1"/>
    <col min="16131" max="16133" width="12" style="14" bestFit="1" customWidth="1"/>
    <col min="16134" max="16134" width="10" style="14" bestFit="1" customWidth="1"/>
    <col min="16135" max="16135" width="14.140625" style="14" bestFit="1" customWidth="1"/>
    <col min="16136" max="16136" width="14.140625" style="14" customWidth="1"/>
    <col min="16137" max="16137" width="14.140625" style="14" bestFit="1" customWidth="1"/>
    <col min="16138" max="16139" width="14.140625" style="14" customWidth="1"/>
    <col min="16140" max="16140" width="14.140625" style="14" bestFit="1" customWidth="1"/>
    <col min="16141" max="16141" width="7.140625" style="14" bestFit="1" customWidth="1"/>
    <col min="16142" max="16143" width="7.140625" style="14" customWidth="1"/>
    <col min="16144" max="16144" width="9" style="14" bestFit="1" customWidth="1"/>
    <col min="16145" max="16145" width="8.140625" style="14" bestFit="1" customWidth="1"/>
    <col min="16146" max="16146" width="14.140625" style="14" bestFit="1" customWidth="1"/>
    <col min="16147" max="16148" width="8.5703125" style="14"/>
    <col min="16149" max="16149" width="15.140625" style="14" customWidth="1"/>
    <col min="16150" max="16150" width="12.140625" style="14" customWidth="1"/>
    <col min="16151" max="16151" width="11.140625" style="14" customWidth="1"/>
    <col min="16152" max="16152" width="13" style="14" customWidth="1"/>
    <col min="16153" max="16156" width="8.5703125" style="14"/>
    <col min="16157" max="16157" width="11" style="14" customWidth="1"/>
    <col min="16158" max="16159" width="8.5703125" style="14"/>
    <col min="16160" max="16161" width="13" style="14" customWidth="1"/>
    <col min="16162" max="16162" width="15" style="14" customWidth="1"/>
    <col min="16163" max="16384" width="8.5703125" style="14"/>
  </cols>
  <sheetData>
    <row r="1" spans="1:36" ht="24" thickBot="1">
      <c r="B1" s="15" t="s">
        <v>37</v>
      </c>
      <c r="C1" s="14"/>
      <c r="D1" s="14"/>
      <c r="E1" s="14"/>
      <c r="F1" s="14"/>
      <c r="G1" s="14"/>
      <c r="H1" s="14"/>
      <c r="I1" s="14"/>
      <c r="J1" s="14"/>
      <c r="K1" s="14"/>
      <c r="L1" s="14"/>
      <c r="M1" s="14"/>
      <c r="N1" s="14"/>
      <c r="O1" s="14"/>
      <c r="P1" s="14"/>
      <c r="Q1" s="14"/>
      <c r="R1" s="14"/>
    </row>
    <row r="2" spans="1:36">
      <c r="C2" s="17" t="s">
        <v>71</v>
      </c>
      <c r="D2" s="18" t="s">
        <v>42</v>
      </c>
      <c r="E2" s="19"/>
      <c r="F2" s="20"/>
      <c r="G2" s="21" t="s">
        <v>43</v>
      </c>
      <c r="H2" s="22"/>
      <c r="I2" s="23" t="s">
        <v>72</v>
      </c>
      <c r="J2" s="24" t="s">
        <v>43</v>
      </c>
      <c r="K2" s="24" t="s">
        <v>73</v>
      </c>
      <c r="L2" s="19" t="s">
        <v>74</v>
      </c>
      <c r="M2" s="25" t="s">
        <v>75</v>
      </c>
      <c r="N2" s="25"/>
      <c r="O2" s="25"/>
      <c r="P2" s="26"/>
      <c r="Q2" s="27"/>
      <c r="R2" s="19" t="s">
        <v>76</v>
      </c>
      <c r="T2" s="28" t="s">
        <v>77</v>
      </c>
      <c r="U2" s="29">
        <v>2022</v>
      </c>
    </row>
    <row r="3" spans="1:36" ht="14.25" customHeight="1" thickBot="1">
      <c r="C3" s="24" t="s">
        <v>78</v>
      </c>
      <c r="D3" s="30" t="s">
        <v>79</v>
      </c>
      <c r="E3" s="30" t="s">
        <v>56</v>
      </c>
      <c r="F3" s="30" t="s">
        <v>80</v>
      </c>
      <c r="G3" s="31" t="s">
        <v>81</v>
      </c>
      <c r="H3" s="32" t="s">
        <v>82</v>
      </c>
      <c r="I3" s="23" t="s">
        <v>83</v>
      </c>
      <c r="J3" s="24" t="s">
        <v>84</v>
      </c>
      <c r="K3" s="24" t="s">
        <v>85</v>
      </c>
      <c r="L3" s="19" t="s">
        <v>86</v>
      </c>
      <c r="M3" s="19" t="s">
        <v>87</v>
      </c>
      <c r="N3" s="19" t="s">
        <v>88</v>
      </c>
      <c r="O3" s="19" t="s">
        <v>89</v>
      </c>
      <c r="P3" s="19" t="s">
        <v>90</v>
      </c>
      <c r="Q3" s="19" t="s">
        <v>91</v>
      </c>
      <c r="R3" s="19" t="s">
        <v>92</v>
      </c>
      <c r="T3" s="33" t="s">
        <v>93</v>
      </c>
      <c r="U3" s="34">
        <v>11</v>
      </c>
      <c r="X3" s="150" t="s">
        <v>597</v>
      </c>
    </row>
    <row r="4" spans="1:36" ht="17.25" customHeight="1">
      <c r="C4" s="24"/>
      <c r="D4" s="24" t="s">
        <v>94</v>
      </c>
      <c r="E4" s="35"/>
      <c r="F4" s="24" t="s">
        <v>95</v>
      </c>
      <c r="G4" s="19"/>
      <c r="H4" s="32" t="s">
        <v>96</v>
      </c>
      <c r="I4" s="23"/>
      <c r="J4" s="24" t="s">
        <v>97</v>
      </c>
      <c r="K4" s="24"/>
      <c r="L4" s="19" t="s">
        <v>98</v>
      </c>
      <c r="M4" s="24" t="s">
        <v>94</v>
      </c>
      <c r="N4" s="24" t="s">
        <v>99</v>
      </c>
      <c r="O4" s="24" t="s">
        <v>100</v>
      </c>
      <c r="P4" s="24" t="s">
        <v>101</v>
      </c>
      <c r="Q4" s="24" t="s">
        <v>102</v>
      </c>
      <c r="R4" s="17" t="s">
        <v>98</v>
      </c>
    </row>
    <row r="5" spans="1:36" ht="14.25" customHeight="1">
      <c r="C5" s="36"/>
      <c r="D5" s="37"/>
      <c r="E5" s="38"/>
      <c r="F5" s="38" t="s">
        <v>103</v>
      </c>
      <c r="G5" s="39"/>
      <c r="H5" s="40" t="s">
        <v>104</v>
      </c>
      <c r="I5" s="41"/>
      <c r="J5" s="37"/>
      <c r="K5" s="37"/>
      <c r="L5" s="38" t="s">
        <v>105</v>
      </c>
      <c r="M5" s="38"/>
      <c r="N5" s="38" t="s">
        <v>100</v>
      </c>
      <c r="O5" s="38"/>
      <c r="P5" s="38"/>
      <c r="Q5" s="38"/>
      <c r="R5" s="38" t="s">
        <v>105</v>
      </c>
      <c r="U5" s="14" t="s">
        <v>106</v>
      </c>
      <c r="V5" s="14" t="s">
        <v>125</v>
      </c>
      <c r="W5" s="14" t="s">
        <v>107</v>
      </c>
      <c r="X5" s="14" t="s">
        <v>108</v>
      </c>
      <c r="Y5" s="42" t="s">
        <v>599</v>
      </c>
      <c r="Z5" s="42" t="s">
        <v>110</v>
      </c>
      <c r="AA5" s="42" t="s">
        <v>111</v>
      </c>
      <c r="AB5" s="42" t="s">
        <v>112</v>
      </c>
      <c r="AC5" s="42" t="s">
        <v>113</v>
      </c>
      <c r="AD5" s="42" t="s">
        <v>114</v>
      </c>
      <c r="AE5" s="42" t="s">
        <v>115</v>
      </c>
      <c r="AF5" s="42" t="s">
        <v>116</v>
      </c>
      <c r="AG5" s="42" t="s">
        <v>117</v>
      </c>
      <c r="AH5" s="42" t="s">
        <v>118</v>
      </c>
      <c r="AI5" s="42" t="s">
        <v>119</v>
      </c>
      <c r="AJ5" s="42" t="s">
        <v>120</v>
      </c>
    </row>
    <row r="6" spans="1:36" ht="15" customHeight="1">
      <c r="A6" s="43" t="s">
        <v>122</v>
      </c>
      <c r="B6" s="43" t="s">
        <v>123</v>
      </c>
      <c r="C6" s="44" t="s">
        <v>39</v>
      </c>
      <c r="D6" s="45"/>
      <c r="E6" s="45"/>
      <c r="F6" s="45"/>
      <c r="G6" s="45"/>
      <c r="H6" s="45"/>
      <c r="I6" s="46"/>
      <c r="J6" s="45"/>
      <c r="K6" s="45"/>
      <c r="L6" s="45"/>
      <c r="M6" s="45"/>
      <c r="N6" s="45"/>
      <c r="O6" s="45"/>
      <c r="P6" s="47"/>
      <c r="Q6" s="48"/>
      <c r="R6" s="49" t="s">
        <v>39</v>
      </c>
      <c r="T6" s="50">
        <f>+U2-1995+10+IF(U3=12,1,0)-7</f>
        <v>30</v>
      </c>
      <c r="U6" s="51" t="str">
        <f>X$3&amp;U$5&amp;$T6</f>
        <v>'Annual (GWh)'!A30</v>
      </c>
      <c r="V6" s="51" t="str">
        <f>X$3&amp;V$5&amp;$T6</f>
        <v>'Annual (GWh)'!B30</v>
      </c>
      <c r="W6" s="51" t="str">
        <f>X$3&amp;W$5&amp;$T6</f>
        <v>'Annual (GWh)'!C30</v>
      </c>
      <c r="X6" s="51" t="str">
        <f>X$3&amp;X$5&amp;$T6</f>
        <v>'Annual (GWh)'!D30</v>
      </c>
      <c r="Y6" s="51" t="str">
        <f>X$3&amp;Y$5&amp;$T6</f>
        <v>'Annual (GWh)'!F30</v>
      </c>
      <c r="Z6" s="51" t="str">
        <f>X$3&amp;Z$5&amp;$T6</f>
        <v>'Annual (GWh)'!G30</v>
      </c>
      <c r="AA6" s="51" t="str">
        <f>X$3&amp;AA$5&amp;$T6</f>
        <v>'Annual (GWh)'!H30</v>
      </c>
      <c r="AB6" s="51" t="str">
        <f>X$3&amp;AB$5&amp;$T6</f>
        <v>'Annual (GWh)'!I30</v>
      </c>
      <c r="AC6" s="51" t="str">
        <f>X$3&amp;AC$5&amp;$T6</f>
        <v>'Annual (GWh)'!J30</v>
      </c>
      <c r="AD6" s="51" t="str">
        <f>X$3&amp;AD$5&amp;$T6</f>
        <v>'Annual (GWh)'!K30</v>
      </c>
      <c r="AE6" s="51" t="str">
        <f>X$3&amp;AE$5&amp;$T6</f>
        <v>'Annual (GWh)'!L30</v>
      </c>
      <c r="AF6" s="51" t="str">
        <f>X$3&amp;AF$5&amp;$T6</f>
        <v>'Annual (GWh)'!M30</v>
      </c>
      <c r="AG6" s="51" t="str">
        <f>X$3&amp;AG$5&amp;$T6</f>
        <v>'Annual (GWh)'!N30</v>
      </c>
      <c r="AH6" s="51" t="str">
        <f>X$3&amp;AH$5&amp;$T6</f>
        <v>'Annual (GWh)'!O30</v>
      </c>
      <c r="AI6" s="51" t="str">
        <f>X$3&amp;AI$5&amp;$T6</f>
        <v>'Annual (GWh)'!P30</v>
      </c>
      <c r="AJ6" s="51" t="str">
        <f>X$3&amp;AJ$5&amp;$T6</f>
        <v>'Annual (GWh)'!Q30</v>
      </c>
    </row>
    <row r="7" spans="1:36" ht="24" customHeight="1">
      <c r="A7" s="16">
        <v>1996</v>
      </c>
      <c r="B7" s="14" t="s">
        <v>59</v>
      </c>
      <c r="C7" s="50">
        <f>'Month (GWh)'!B8</f>
        <v>106629</v>
      </c>
      <c r="D7" s="50">
        <f>'Month (GWh)'!C8</f>
        <v>5108</v>
      </c>
      <c r="E7" s="50">
        <f>'Month (GWh)'!D8</f>
        <v>1356</v>
      </c>
      <c r="F7" s="52">
        <f>'Month (GWh)'!E8</f>
        <v>854</v>
      </c>
      <c r="G7" s="50">
        <f>'Month (GWh)'!F8</f>
        <v>2207</v>
      </c>
      <c r="H7" s="50">
        <f>'Month (GWh)'!G8</f>
        <v>851</v>
      </c>
      <c r="I7" s="50">
        <f>'Month (GWh)'!H8</f>
        <v>101518</v>
      </c>
      <c r="J7" s="50">
        <f>'Month (GWh)'!I8</f>
        <v>0</v>
      </c>
      <c r="K7" s="50">
        <f>'Month (GWh)'!J8</f>
        <v>101518</v>
      </c>
      <c r="L7" s="50">
        <f>'Month (GWh)'!K8</f>
        <v>101703</v>
      </c>
      <c r="M7" s="50">
        <f>'Month (GWh)'!L8</f>
        <v>691</v>
      </c>
      <c r="N7" s="50">
        <f>'Month (GWh)'!M8</f>
        <v>0</v>
      </c>
      <c r="O7" s="50">
        <f>'Month (GWh)'!N8</f>
        <v>0</v>
      </c>
      <c r="P7" s="50">
        <f>'Month (GWh)'!O8</f>
        <v>-5260</v>
      </c>
      <c r="Q7" s="50">
        <f>'Month (GWh)'!P8</f>
        <v>182</v>
      </c>
      <c r="R7" s="50">
        <f>'Month (GWh)'!Q8</f>
        <v>106090</v>
      </c>
      <c r="T7" s="16">
        <f>T6+1</f>
        <v>31</v>
      </c>
      <c r="U7" s="51" t="str">
        <f>X$3&amp;U$5&amp;$T7</f>
        <v>'Annual (GWh)'!A31</v>
      </c>
      <c r="V7" s="51" t="str">
        <f>X$3&amp;V$5&amp;$T7</f>
        <v>'Annual (GWh)'!B31</v>
      </c>
      <c r="W7" s="51" t="str">
        <f>X$3&amp;W$5&amp;$T7</f>
        <v>'Annual (GWh)'!C31</v>
      </c>
      <c r="X7" s="51" t="str">
        <f>X$3&amp;X$5&amp;$T7</f>
        <v>'Annual (GWh)'!D31</v>
      </c>
      <c r="Y7" s="51" t="str">
        <f>X$3&amp;Y$5&amp;$T7</f>
        <v>'Annual (GWh)'!F31</v>
      </c>
      <c r="Z7" s="51" t="str">
        <f>X$3&amp;Z$5&amp;$T7</f>
        <v>'Annual (GWh)'!G31</v>
      </c>
      <c r="AA7" s="51" t="str">
        <f>X$3&amp;AA$5&amp;$T7</f>
        <v>'Annual (GWh)'!H31</v>
      </c>
      <c r="AB7" s="51" t="str">
        <f>X$3&amp;AB$5&amp;$T7</f>
        <v>'Annual (GWh)'!I31</v>
      </c>
      <c r="AC7" s="51" t="str">
        <f>X$3&amp;AC$5&amp;$T7</f>
        <v>'Annual (GWh)'!J31</v>
      </c>
      <c r="AD7" s="51" t="str">
        <f>X$3&amp;AD$5&amp;$T7</f>
        <v>'Annual (GWh)'!K31</v>
      </c>
      <c r="AE7" s="51" t="str">
        <f>X$3&amp;AE$5&amp;$T7</f>
        <v>'Annual (GWh)'!L31</v>
      </c>
      <c r="AF7" s="51" t="str">
        <f>X$3&amp;AF$5&amp;$T7</f>
        <v>'Annual (GWh)'!M31</v>
      </c>
      <c r="AG7" s="51" t="str">
        <f>X$3&amp;AG$5&amp;$T7</f>
        <v>'Annual (GWh)'!N31</v>
      </c>
      <c r="AH7" s="51" t="str">
        <f>X$3&amp;AH$5&amp;$T7</f>
        <v>'Annual (GWh)'!O31</v>
      </c>
      <c r="AI7" s="51" t="str">
        <f>X$3&amp;AI$5&amp;$T7</f>
        <v>'Annual (GWh)'!P31</v>
      </c>
      <c r="AJ7" s="51" t="str">
        <f>X$3&amp;AJ$5&amp;$T7</f>
        <v>'Annual (GWh)'!Q31</v>
      </c>
    </row>
    <row r="8" spans="1:36">
      <c r="A8" s="16">
        <f>A7</f>
        <v>1996</v>
      </c>
      <c r="B8" s="14" t="s">
        <v>60</v>
      </c>
      <c r="C8" s="50">
        <f>'Month (GWh)'!B9+C7</f>
        <v>213455</v>
      </c>
      <c r="D8" s="50">
        <f>'Month (GWh)'!C9+D7</f>
        <v>9919</v>
      </c>
      <c r="E8" s="50">
        <f>'Month (GWh)'!D9+E7</f>
        <v>2571</v>
      </c>
      <c r="F8" s="52">
        <f>'Month (GWh)'!E9+F7</f>
        <v>850</v>
      </c>
      <c r="G8" s="50">
        <f>'Month (GWh)'!F9+G7</f>
        <v>4305</v>
      </c>
      <c r="H8" s="50">
        <f>'Month (GWh)'!G9+H7</f>
        <v>1734</v>
      </c>
      <c r="I8" s="50">
        <f>'Month (GWh)'!H9+I7</f>
        <v>204420</v>
      </c>
      <c r="J8" s="50">
        <f>'Month (GWh)'!I9+J7</f>
        <v>0</v>
      </c>
      <c r="K8" s="50">
        <f>'Month (GWh)'!J9+K7</f>
        <v>204420</v>
      </c>
      <c r="L8" s="50">
        <f>'Month (GWh)'!K9+L7</f>
        <v>204476</v>
      </c>
      <c r="M8" s="50">
        <f>'Month (GWh)'!L9+M7</f>
        <v>1382</v>
      </c>
      <c r="N8" s="50">
        <f>'Month (GWh)'!M9+N7</f>
        <v>0</v>
      </c>
      <c r="O8" s="50">
        <f>'Month (GWh)'!N9+O7</f>
        <v>0</v>
      </c>
      <c r="P8" s="50">
        <f>'Month (GWh)'!O9+P7</f>
        <v>-9912</v>
      </c>
      <c r="Q8" s="50">
        <f>'Month (GWh)'!P9+Q7</f>
        <v>794</v>
      </c>
      <c r="R8" s="50">
        <f>'Month (GWh)'!Q9+R7</f>
        <v>212212</v>
      </c>
      <c r="T8" s="16">
        <f>T7+1</f>
        <v>32</v>
      </c>
      <c r="U8" s="51" t="str">
        <f>X$3&amp;U$5&amp;$T8</f>
        <v>'Annual (GWh)'!A32</v>
      </c>
      <c r="V8" s="51" t="str">
        <f>X$3&amp;V$5&amp;$T8</f>
        <v>'Annual (GWh)'!B32</v>
      </c>
      <c r="W8" s="51" t="str">
        <f>X$3&amp;W$5&amp;$T8</f>
        <v>'Annual (GWh)'!C32</v>
      </c>
      <c r="X8" s="51" t="str">
        <f>X$3&amp;X$5&amp;$T8</f>
        <v>'Annual (GWh)'!D32</v>
      </c>
      <c r="Y8" s="51" t="str">
        <f>X$3&amp;Y$5&amp;$T8</f>
        <v>'Annual (GWh)'!F32</v>
      </c>
      <c r="Z8" s="51" t="str">
        <f>X$3&amp;Z$5&amp;$T8</f>
        <v>'Annual (GWh)'!G32</v>
      </c>
      <c r="AA8" s="51" t="str">
        <f>X$3&amp;AA$5&amp;$T8</f>
        <v>'Annual (GWh)'!H32</v>
      </c>
      <c r="AB8" s="51" t="str">
        <f>X$3&amp;AB$5&amp;$T8</f>
        <v>'Annual (GWh)'!I32</v>
      </c>
      <c r="AC8" s="51" t="str">
        <f>X$3&amp;AC$5&amp;$T8</f>
        <v>'Annual (GWh)'!J32</v>
      </c>
      <c r="AD8" s="51" t="str">
        <f>X$3&amp;AD$5&amp;$T8</f>
        <v>'Annual (GWh)'!K32</v>
      </c>
      <c r="AE8" s="51" t="str">
        <f>X$3&amp;AE$5&amp;$T8</f>
        <v>'Annual (GWh)'!L32</v>
      </c>
      <c r="AF8" s="51" t="str">
        <f>X$3&amp;AF$5&amp;$T8</f>
        <v>'Annual (GWh)'!M32</v>
      </c>
      <c r="AG8" s="51" t="str">
        <f>X$3&amp;AG$5&amp;$T8</f>
        <v>'Annual (GWh)'!N32</v>
      </c>
      <c r="AH8" s="51" t="str">
        <f>X$3&amp;AH$5&amp;$T8</f>
        <v>'Annual (GWh)'!O32</v>
      </c>
      <c r="AI8" s="51" t="str">
        <f>X$3&amp;AI$5&amp;$T8</f>
        <v>'Annual (GWh)'!P32</v>
      </c>
      <c r="AJ8" s="51" t="str">
        <f>X$3&amp;AJ$5&amp;$T8</f>
        <v>'Annual (GWh)'!Q32</v>
      </c>
    </row>
    <row r="9" spans="1:36">
      <c r="A9" s="16">
        <f t="shared" ref="A9:A18" si="0">A8</f>
        <v>1996</v>
      </c>
      <c r="B9" s="14" t="s">
        <v>61</v>
      </c>
      <c r="C9" s="50">
        <f>'Month (GWh)'!B10+C8</f>
        <v>318349</v>
      </c>
      <c r="D9" s="50">
        <f>'Month (GWh)'!C10+D8</f>
        <v>15049</v>
      </c>
      <c r="E9" s="50">
        <f>'Month (GWh)'!D10+E8</f>
        <v>4091</v>
      </c>
      <c r="F9" s="52">
        <f>'Month (GWh)'!E10+F8</f>
        <v>1108</v>
      </c>
      <c r="G9" s="50">
        <f>'Month (GWh)'!F10+G8</f>
        <v>6457</v>
      </c>
      <c r="H9" s="50">
        <f>'Month (GWh)'!G10+H8</f>
        <v>2366</v>
      </c>
      <c r="I9" s="50">
        <f>'Month (GWh)'!H10+I8</f>
        <v>304558</v>
      </c>
      <c r="J9" s="50">
        <f>'Month (GWh)'!I10+J8</f>
        <v>0</v>
      </c>
      <c r="K9" s="50">
        <f>'Month (GWh)'!J10+K8</f>
        <v>304558</v>
      </c>
      <c r="L9" s="50">
        <f>'Month (GWh)'!K10+L8</f>
        <v>304503</v>
      </c>
      <c r="M9" s="50">
        <f>'Month (GWh)'!L10+M8</f>
        <v>1971</v>
      </c>
      <c r="N9" s="50">
        <f>'Month (GWh)'!M10+N8</f>
        <v>0</v>
      </c>
      <c r="O9" s="50">
        <f>'Month (GWh)'!N10+O8</f>
        <v>0</v>
      </c>
      <c r="P9" s="50">
        <f>'Month (GWh)'!O10+P8</f>
        <v>-12262</v>
      </c>
      <c r="Q9" s="50">
        <f>'Month (GWh)'!P10+Q8</f>
        <v>2640</v>
      </c>
      <c r="R9" s="50">
        <f>'Month (GWh)'!Q10+R8</f>
        <v>312154</v>
      </c>
      <c r="T9" s="16">
        <f>T8+1</f>
        <v>33</v>
      </c>
      <c r="U9" s="51" t="str">
        <f>X$3&amp;U$5&amp;$T9</f>
        <v>'Annual (GWh)'!A33</v>
      </c>
      <c r="V9" s="51" t="str">
        <f>X$3&amp;V$5&amp;$T9</f>
        <v>'Annual (GWh)'!B33</v>
      </c>
      <c r="W9" s="51" t="str">
        <f>X$3&amp;W$5&amp;$T9</f>
        <v>'Annual (GWh)'!C33</v>
      </c>
      <c r="X9" s="51" t="str">
        <f>X$3&amp;X$5&amp;$T9</f>
        <v>'Annual (GWh)'!D33</v>
      </c>
      <c r="Y9" s="51" t="str">
        <f>X$3&amp;Y$5&amp;$T9</f>
        <v>'Annual (GWh)'!F33</v>
      </c>
      <c r="Z9" s="51" t="str">
        <f>X$3&amp;Z$5&amp;$T9</f>
        <v>'Annual (GWh)'!G33</v>
      </c>
      <c r="AA9" s="51" t="str">
        <f>X$3&amp;AA$5&amp;$T9</f>
        <v>'Annual (GWh)'!H33</v>
      </c>
      <c r="AB9" s="51" t="str">
        <f>X$3&amp;AB$5&amp;$T9</f>
        <v>'Annual (GWh)'!I33</v>
      </c>
      <c r="AC9" s="51" t="str">
        <f>X$3&amp;AC$5&amp;$T9</f>
        <v>'Annual (GWh)'!J33</v>
      </c>
      <c r="AD9" s="51" t="str">
        <f>X$3&amp;AD$5&amp;$T9</f>
        <v>'Annual (GWh)'!K33</v>
      </c>
      <c r="AE9" s="51" t="str">
        <f>X$3&amp;AE$5&amp;$T9</f>
        <v>'Annual (GWh)'!L33</v>
      </c>
      <c r="AF9" s="51" t="str">
        <f>X$3&amp;AF$5&amp;$T9</f>
        <v>'Annual (GWh)'!M33</v>
      </c>
      <c r="AG9" s="51" t="str">
        <f>X$3&amp;AG$5&amp;$T9</f>
        <v>'Annual (GWh)'!N33</v>
      </c>
      <c r="AH9" s="51" t="str">
        <f>X$3&amp;AH$5&amp;$T9</f>
        <v>'Annual (GWh)'!O33</v>
      </c>
      <c r="AI9" s="51" t="str">
        <f>X$3&amp;AI$5&amp;$T9</f>
        <v>'Annual (GWh)'!P33</v>
      </c>
      <c r="AJ9" s="51" t="str">
        <f>X$3&amp;AJ$5&amp;$T9</f>
        <v>'Annual (GWh)'!Q33</v>
      </c>
    </row>
    <row r="10" spans="1:36">
      <c r="A10" s="16">
        <f t="shared" si="0"/>
        <v>1996</v>
      </c>
      <c r="B10" s="14" t="s">
        <v>62</v>
      </c>
      <c r="C10" s="50">
        <f>'Month (GWh)'!B11+C9</f>
        <v>395552</v>
      </c>
      <c r="D10" s="50">
        <f>'Month (GWh)'!C11+D9</f>
        <v>19662</v>
      </c>
      <c r="E10" s="50">
        <f>'Month (GWh)'!D11+E9</f>
        <v>5824</v>
      </c>
      <c r="F10" s="52">
        <f>'Month (GWh)'!E11+F9</f>
        <v>1369</v>
      </c>
      <c r="G10" s="50">
        <f>'Month (GWh)'!F11+G9</f>
        <v>8541</v>
      </c>
      <c r="H10" s="50">
        <f>'Month (GWh)'!G11+H9</f>
        <v>2717</v>
      </c>
      <c r="I10" s="50">
        <f>'Month (GWh)'!H11+I9</f>
        <v>377238</v>
      </c>
      <c r="J10" s="50">
        <f>'Month (GWh)'!I11+J9</f>
        <v>0</v>
      </c>
      <c r="K10" s="50">
        <f>'Month (GWh)'!J11+K9</f>
        <v>377238</v>
      </c>
      <c r="L10" s="50">
        <f>'Month (GWh)'!K11+L9</f>
        <v>377095</v>
      </c>
      <c r="M10" s="50">
        <f>'Month (GWh)'!L11+M9</f>
        <v>2287</v>
      </c>
      <c r="N10" s="50">
        <f>'Month (GWh)'!M11+N9</f>
        <v>0</v>
      </c>
      <c r="O10" s="50">
        <f>'Month (GWh)'!N11+O9</f>
        <v>0</v>
      </c>
      <c r="P10" s="50">
        <f>'Month (GWh)'!O11+P9</f>
        <v>-12442</v>
      </c>
      <c r="Q10" s="50">
        <f>'Month (GWh)'!P11+Q9</f>
        <v>3809</v>
      </c>
      <c r="R10" s="50">
        <f>'Month (GWh)'!Q11+R9</f>
        <v>383441</v>
      </c>
      <c r="T10" s="16">
        <f>T9+1</f>
        <v>34</v>
      </c>
      <c r="U10" s="51" t="str">
        <f>X$3&amp;U$5&amp;$T10</f>
        <v>'Annual (GWh)'!A34</v>
      </c>
      <c r="V10" s="51" t="str">
        <f>X$3&amp;V$5&amp;$T10</f>
        <v>'Annual (GWh)'!B34</v>
      </c>
      <c r="W10" s="51" t="str">
        <f>X$3&amp;W$5&amp;$T10</f>
        <v>'Annual (GWh)'!C34</v>
      </c>
      <c r="X10" s="51" t="str">
        <f>X$3&amp;X$5&amp;$T10</f>
        <v>'Annual (GWh)'!D34</v>
      </c>
      <c r="Y10" s="51" t="str">
        <f>X$3&amp;Y$5&amp;$T10</f>
        <v>'Annual (GWh)'!F34</v>
      </c>
      <c r="Z10" s="51" t="str">
        <f>X$3&amp;Z$5&amp;$T10</f>
        <v>'Annual (GWh)'!G34</v>
      </c>
      <c r="AA10" s="51" t="str">
        <f>X$3&amp;AA$5&amp;$T10</f>
        <v>'Annual (GWh)'!H34</v>
      </c>
      <c r="AB10" s="51" t="str">
        <f>X$3&amp;AB$5&amp;$T10</f>
        <v>'Annual (GWh)'!I34</v>
      </c>
      <c r="AC10" s="51" t="str">
        <f>X$3&amp;AC$5&amp;$T10</f>
        <v>'Annual (GWh)'!J34</v>
      </c>
      <c r="AD10" s="51" t="str">
        <f>X$3&amp;AD$5&amp;$T10</f>
        <v>'Annual (GWh)'!K34</v>
      </c>
      <c r="AE10" s="51" t="str">
        <f>X$3&amp;AE$5&amp;$T10</f>
        <v>'Annual (GWh)'!L34</v>
      </c>
      <c r="AF10" s="51" t="str">
        <f>X$3&amp;AF$5&amp;$T10</f>
        <v>'Annual (GWh)'!M34</v>
      </c>
      <c r="AG10" s="51" t="str">
        <f>X$3&amp;AG$5&amp;$T10</f>
        <v>'Annual (GWh)'!N34</v>
      </c>
      <c r="AH10" s="51" t="str">
        <f>X$3&amp;AH$5&amp;$T10</f>
        <v>'Annual (GWh)'!O34</v>
      </c>
      <c r="AI10" s="51" t="str">
        <f>X$3&amp;AI$5&amp;$T10</f>
        <v>'Annual (GWh)'!P34</v>
      </c>
      <c r="AJ10" s="51" t="str">
        <f>X$3&amp;AJ$5&amp;$T10</f>
        <v>'Annual (GWh)'!Q34</v>
      </c>
    </row>
    <row r="11" spans="1:36">
      <c r="A11" s="16">
        <f t="shared" si="0"/>
        <v>1996</v>
      </c>
      <c r="B11" s="14" t="s">
        <v>63</v>
      </c>
      <c r="C11" s="50">
        <f>'Month (GWh)'!B12+C10</f>
        <v>469315</v>
      </c>
      <c r="D11" s="50">
        <f>'Month (GWh)'!C12+D10</f>
        <v>24266</v>
      </c>
      <c r="E11" s="50">
        <f>'Month (GWh)'!D12+E10</f>
        <v>7711</v>
      </c>
      <c r="F11" s="52">
        <f>'Month (GWh)'!E12+F10</f>
        <v>1863</v>
      </c>
      <c r="G11" s="50">
        <f>'Month (GWh)'!F12+G10</f>
        <v>10434</v>
      </c>
      <c r="H11" s="50">
        <f>'Month (GWh)'!G12+H10</f>
        <v>2723</v>
      </c>
      <c r="I11" s="50">
        <f>'Month (GWh)'!H12+I10</f>
        <v>445909</v>
      </c>
      <c r="J11" s="50">
        <f>'Month (GWh)'!I12+J10</f>
        <v>0</v>
      </c>
      <c r="K11" s="50">
        <f>'Month (GWh)'!J12+K10</f>
        <v>445909</v>
      </c>
      <c r="L11" s="50">
        <f>'Month (GWh)'!K12+L10</f>
        <v>445925</v>
      </c>
      <c r="M11" s="50">
        <f>'Month (GWh)'!L12+M10</f>
        <v>2576</v>
      </c>
      <c r="N11" s="50">
        <f>'Month (GWh)'!M12+N10</f>
        <v>0</v>
      </c>
      <c r="O11" s="50">
        <f>'Month (GWh)'!N12+O10</f>
        <v>0</v>
      </c>
      <c r="P11" s="50">
        <f>'Month (GWh)'!O12+P10</f>
        <v>-12645</v>
      </c>
      <c r="Q11" s="50">
        <f>'Month (GWh)'!P12+Q10</f>
        <v>4923</v>
      </c>
      <c r="R11" s="50">
        <f>'Month (GWh)'!Q12+R10</f>
        <v>451071</v>
      </c>
    </row>
    <row r="12" spans="1:36" ht="15">
      <c r="A12" s="16">
        <f t="shared" si="0"/>
        <v>1996</v>
      </c>
      <c r="B12" s="14" t="s">
        <v>64</v>
      </c>
      <c r="C12" s="50">
        <f>'Month (GWh)'!B13+C11</f>
        <v>520018</v>
      </c>
      <c r="D12" s="50">
        <f>'Month (GWh)'!C13+D11</f>
        <v>28253</v>
      </c>
      <c r="E12" s="50">
        <f>'Month (GWh)'!D13+E11</f>
        <v>9048</v>
      </c>
      <c r="F12" s="52">
        <f>'Month (GWh)'!E13+F11</f>
        <v>2178</v>
      </c>
      <c r="G12" s="50">
        <f>'Month (GWh)'!F13+G11</f>
        <v>11496</v>
      </c>
      <c r="H12" s="50">
        <f>'Month (GWh)'!G13+H11</f>
        <v>2448</v>
      </c>
      <c r="I12" s="50">
        <f>'Month (GWh)'!H13+I11</f>
        <v>492035</v>
      </c>
      <c r="J12" s="50">
        <f>'Month (GWh)'!I13+J11</f>
        <v>0</v>
      </c>
      <c r="K12" s="50">
        <f>'Month (GWh)'!J13+K11</f>
        <v>492035</v>
      </c>
      <c r="L12" s="50">
        <f>'Month (GWh)'!K13+L11</f>
        <v>492108</v>
      </c>
      <c r="M12" s="50">
        <f>'Month (GWh)'!L13+M11</f>
        <v>2718</v>
      </c>
      <c r="N12" s="50">
        <f>'Month (GWh)'!M13+N11</f>
        <v>0</v>
      </c>
      <c r="O12" s="50">
        <f>'Month (GWh)'!N13+O11</f>
        <v>0</v>
      </c>
      <c r="P12" s="50">
        <f>'Month (GWh)'!O13+P11</f>
        <v>-10403</v>
      </c>
      <c r="Q12" s="50">
        <f>'Month (GWh)'!P13+Q11</f>
        <v>5920</v>
      </c>
      <c r="R12" s="50">
        <f>'Month (GWh)'!Q13+R11</f>
        <v>493873</v>
      </c>
      <c r="X12" s="150" t="s">
        <v>617</v>
      </c>
      <c r="AJ12" s="53"/>
    </row>
    <row r="13" spans="1:36">
      <c r="A13" s="16">
        <f t="shared" si="0"/>
        <v>1996</v>
      </c>
      <c r="B13" s="14" t="s">
        <v>65</v>
      </c>
      <c r="C13" s="50">
        <f>'Month (GWh)'!B14+C12</f>
        <v>570628</v>
      </c>
      <c r="D13" s="50">
        <f>'Month (GWh)'!C14+D12</f>
        <v>32348</v>
      </c>
      <c r="E13" s="50">
        <f>'Month (GWh)'!D14+E12</f>
        <v>9767</v>
      </c>
      <c r="F13" s="52">
        <f>'Month (GWh)'!E14+F12</f>
        <v>2349</v>
      </c>
      <c r="G13" s="50">
        <f>'Month (GWh)'!F14+G12</f>
        <v>12770</v>
      </c>
      <c r="H13" s="50">
        <f>'Month (GWh)'!G14+H12</f>
        <v>3003</v>
      </c>
      <c r="I13" s="50">
        <f>'Month (GWh)'!H14+I12</f>
        <v>538934</v>
      </c>
      <c r="J13" s="50">
        <f>'Month (GWh)'!I14+J12</f>
        <v>0</v>
      </c>
      <c r="K13" s="50">
        <f>'Month (GWh)'!J14+K12</f>
        <v>538934</v>
      </c>
      <c r="L13" s="50">
        <f>'Month (GWh)'!K14+L12</f>
        <v>539304</v>
      </c>
      <c r="M13" s="50">
        <f>'Month (GWh)'!L14+M12</f>
        <v>2801</v>
      </c>
      <c r="N13" s="50">
        <f>'Month (GWh)'!M14+N12</f>
        <v>0</v>
      </c>
      <c r="O13" s="50">
        <f>'Month (GWh)'!N14+O12</f>
        <v>0</v>
      </c>
      <c r="P13" s="50">
        <f>'Month (GWh)'!O14+P12</f>
        <v>-7365</v>
      </c>
      <c r="Q13" s="50">
        <f>'Month (GWh)'!P14+Q12</f>
        <v>6666</v>
      </c>
      <c r="R13" s="50">
        <f>'Month (GWh)'!Q14+R12</f>
        <v>537202</v>
      </c>
      <c r="U13" s="14" t="s">
        <v>125</v>
      </c>
      <c r="V13" s="14" t="s">
        <v>107</v>
      </c>
      <c r="W13" s="14" t="s">
        <v>108</v>
      </c>
      <c r="X13" s="14" t="s">
        <v>109</v>
      </c>
      <c r="Y13" s="14" t="s">
        <v>110</v>
      </c>
      <c r="Z13" s="14" t="s">
        <v>111</v>
      </c>
      <c r="AA13" s="14" t="s">
        <v>112</v>
      </c>
      <c r="AB13" s="14" t="s">
        <v>113</v>
      </c>
      <c r="AC13" s="14" t="s">
        <v>114</v>
      </c>
      <c r="AD13" s="14" t="s">
        <v>115</v>
      </c>
      <c r="AE13" s="14" t="s">
        <v>116</v>
      </c>
      <c r="AF13" s="14" t="s">
        <v>117</v>
      </c>
      <c r="AG13" s="14" t="s">
        <v>118</v>
      </c>
      <c r="AH13" s="42" t="s">
        <v>119</v>
      </c>
      <c r="AI13" s="42" t="s">
        <v>120</v>
      </c>
      <c r="AJ13" s="42" t="s">
        <v>121</v>
      </c>
    </row>
    <row r="14" spans="1:36">
      <c r="A14" s="16">
        <f t="shared" si="0"/>
        <v>1996</v>
      </c>
      <c r="B14" s="14" t="s">
        <v>66</v>
      </c>
      <c r="C14" s="50">
        <f>'Month (GWh)'!B15+C13</f>
        <v>619760</v>
      </c>
      <c r="D14" s="50">
        <f>'Month (GWh)'!C15+D13</f>
        <v>36264</v>
      </c>
      <c r="E14" s="50">
        <f>'Month (GWh)'!D15+E13</f>
        <v>10096</v>
      </c>
      <c r="F14" s="52">
        <f>'Month (GWh)'!E15+F13</f>
        <v>3200</v>
      </c>
      <c r="G14" s="50">
        <f>'Month (GWh)'!F15+G13</f>
        <v>14344</v>
      </c>
      <c r="H14" s="50">
        <f>'Month (GWh)'!G15+H13</f>
        <v>4248</v>
      </c>
      <c r="I14" s="50">
        <f>'Month (GWh)'!H15+I13</f>
        <v>584544</v>
      </c>
      <c r="J14" s="50">
        <f>'Month (GWh)'!I15+J13</f>
        <v>0</v>
      </c>
      <c r="K14" s="50">
        <f>'Month (GWh)'!J15+K13</f>
        <v>584544</v>
      </c>
      <c r="L14" s="50">
        <f>'Month (GWh)'!K15+L13</f>
        <v>585083</v>
      </c>
      <c r="M14" s="50">
        <f>'Month (GWh)'!L15+M13</f>
        <v>2876</v>
      </c>
      <c r="N14" s="50">
        <f>'Month (GWh)'!M15+N13</f>
        <v>0</v>
      </c>
      <c r="O14" s="50">
        <f>'Month (GWh)'!N15+O13</f>
        <v>0</v>
      </c>
      <c r="P14" s="50">
        <f>'Month (GWh)'!O15+P13</f>
        <v>-3159</v>
      </c>
      <c r="Q14" s="50">
        <f>'Month (GWh)'!P15+Q13</f>
        <v>7245</v>
      </c>
      <c r="R14" s="50">
        <f>'Month (GWh)'!Q15+R13</f>
        <v>578121</v>
      </c>
      <c r="T14" s="50">
        <f>T15-12</f>
        <v>317</v>
      </c>
      <c r="U14" s="51" t="str">
        <f>X$12&amp;U$13&amp;$T14</f>
        <v>'calculation_GWh_hide'!B317</v>
      </c>
      <c r="V14" s="51" t="str">
        <f>X$12&amp;V$13&amp;$T14</f>
        <v>'calculation_GWh_hide'!C317</v>
      </c>
      <c r="W14" s="51" t="str">
        <f>X$12&amp;W$13&amp;$T14</f>
        <v>'calculation_GWh_hide'!D317</v>
      </c>
      <c r="X14" s="51" t="str">
        <f>X$12&amp;X$13&amp;$T14</f>
        <v>'calculation_GWh_hide'!E317</v>
      </c>
      <c r="Y14" s="51" t="str">
        <f>X$12&amp;Y$13&amp;$T14</f>
        <v>'calculation_GWh_hide'!G317</v>
      </c>
      <c r="Z14" s="51" t="str">
        <f>X$12&amp;Z$13&amp;$T14</f>
        <v>'calculation_GWh_hide'!H317</v>
      </c>
      <c r="AA14" s="51" t="str">
        <f>X$12&amp;AA$13&amp;$T14</f>
        <v>'calculation_GWh_hide'!I317</v>
      </c>
      <c r="AB14" s="51" t="str">
        <f>X$12&amp;AB$13&amp;$T14</f>
        <v>'calculation_GWh_hide'!J317</v>
      </c>
      <c r="AC14" s="51" t="str">
        <f>X$12&amp;AC$13&amp;$T14</f>
        <v>'calculation_GWh_hide'!K317</v>
      </c>
      <c r="AD14" s="51" t="str">
        <f>X$12&amp;AD$13&amp;$T14</f>
        <v>'calculation_GWh_hide'!L317</v>
      </c>
      <c r="AE14" s="51" t="str">
        <f>X$12&amp;AE$13&amp;$T14</f>
        <v>'calculation_GWh_hide'!M317</v>
      </c>
      <c r="AF14" s="51" t="str">
        <f>X$12&amp;AF$13&amp;$T14</f>
        <v>'calculation_GWh_hide'!N317</v>
      </c>
      <c r="AG14" s="51" t="str">
        <f>X$12&amp;AG$13&amp;$T14</f>
        <v>'calculation_GWh_hide'!O317</v>
      </c>
      <c r="AH14" s="51" t="str">
        <f>X$12&amp;AH$13&amp;$T14</f>
        <v>'calculation_GWh_hide'!P317</v>
      </c>
      <c r="AI14" s="51" t="str">
        <f>X$12&amp;AI$13&amp;$T14</f>
        <v>'calculation_GWh_hide'!Q317</v>
      </c>
      <c r="AJ14" s="51" t="str">
        <f>X$12&amp;AJ$13&amp;$T14</f>
        <v>'calculation_GWh_hide'!R317</v>
      </c>
    </row>
    <row r="15" spans="1:36">
      <c r="A15" s="16">
        <f t="shared" si="0"/>
        <v>1996</v>
      </c>
      <c r="B15" s="14" t="s">
        <v>67</v>
      </c>
      <c r="C15" s="50">
        <f>'Month (GWh)'!B16+C14</f>
        <v>679913</v>
      </c>
      <c r="D15" s="50">
        <f>'Month (GWh)'!C16+D14</f>
        <v>40459</v>
      </c>
      <c r="E15" s="50">
        <f>'Month (GWh)'!D16+E14</f>
        <v>11018</v>
      </c>
      <c r="F15" s="52">
        <f>'Month (GWh)'!E16+F14</f>
        <v>3619</v>
      </c>
      <c r="G15" s="50">
        <f>'Month (GWh)'!F16+G14</f>
        <v>15566</v>
      </c>
      <c r="H15" s="50">
        <f>'Month (GWh)'!G16+H14</f>
        <v>4548</v>
      </c>
      <c r="I15" s="50">
        <f>'Month (GWh)'!H16+I14</f>
        <v>640383</v>
      </c>
      <c r="J15" s="50">
        <f>'Month (GWh)'!I16+J14</f>
        <v>0</v>
      </c>
      <c r="K15" s="50">
        <f>'Month (GWh)'!J16+K14</f>
        <v>640383</v>
      </c>
      <c r="L15" s="50">
        <f>'Month (GWh)'!K16+L14</f>
        <v>640950</v>
      </c>
      <c r="M15" s="50">
        <f>'Month (GWh)'!L16+M14</f>
        <v>3037</v>
      </c>
      <c r="N15" s="50">
        <f>'Month (GWh)'!M16+N14</f>
        <v>0</v>
      </c>
      <c r="O15" s="50">
        <f>'Month (GWh)'!N16+O14</f>
        <v>0</v>
      </c>
      <c r="P15" s="50">
        <f>'Month (GWh)'!O16+P14</f>
        <v>941</v>
      </c>
      <c r="Q15" s="50">
        <f>'Month (GWh)'!P16+Q14</f>
        <v>7959</v>
      </c>
      <c r="R15" s="50">
        <f>'Month (GWh)'!Q16+R14</f>
        <v>629013</v>
      </c>
      <c r="T15" s="50">
        <f>6+(U2-1996)*12+U3</f>
        <v>329</v>
      </c>
      <c r="U15" s="51" t="str">
        <f>X$12&amp;U$13&amp;$T15</f>
        <v>'calculation_GWh_hide'!B329</v>
      </c>
      <c r="V15" s="51" t="str">
        <f>X$12&amp;V$13&amp;$T15</f>
        <v>'calculation_GWh_hide'!C329</v>
      </c>
      <c r="W15" s="51" t="str">
        <f>X$12&amp;W$13&amp;$T15</f>
        <v>'calculation_GWh_hide'!D329</v>
      </c>
      <c r="X15" s="51" t="str">
        <f>X$12&amp;X$13&amp;$T15</f>
        <v>'calculation_GWh_hide'!E329</v>
      </c>
      <c r="Y15" s="51" t="str">
        <f>X$12&amp;Y$13&amp;$T15</f>
        <v>'calculation_GWh_hide'!G329</v>
      </c>
      <c r="Z15" s="51" t="str">
        <f>X$12&amp;Z$13&amp;$T15</f>
        <v>'calculation_GWh_hide'!H329</v>
      </c>
      <c r="AA15" s="51" t="str">
        <f>X$12&amp;AA$13&amp;$T15</f>
        <v>'calculation_GWh_hide'!I329</v>
      </c>
      <c r="AB15" s="51" t="str">
        <f>X$12&amp;AB$13&amp;$T15</f>
        <v>'calculation_GWh_hide'!J329</v>
      </c>
      <c r="AC15" s="51" t="str">
        <f>X$12&amp;AC$13&amp;$T15</f>
        <v>'calculation_GWh_hide'!K329</v>
      </c>
      <c r="AD15" s="51" t="str">
        <f>X$12&amp;AD$13&amp;$T15</f>
        <v>'calculation_GWh_hide'!L329</v>
      </c>
      <c r="AE15" s="51" t="str">
        <f>X$12&amp;AE$13&amp;$T15</f>
        <v>'calculation_GWh_hide'!M329</v>
      </c>
      <c r="AF15" s="51" t="str">
        <f>X$12&amp;AF$13&amp;$T15</f>
        <v>'calculation_GWh_hide'!N329</v>
      </c>
      <c r="AG15" s="51" t="str">
        <f>X$12&amp;AG$13&amp;$T15</f>
        <v>'calculation_GWh_hide'!O329</v>
      </c>
      <c r="AH15" s="51" t="str">
        <f>X$12&amp;AH$13&amp;$T15</f>
        <v>'calculation_GWh_hide'!P329</v>
      </c>
      <c r="AI15" s="51" t="str">
        <f>X$12&amp;AI$13&amp;$T15</f>
        <v>'calculation_GWh_hide'!Q329</v>
      </c>
      <c r="AJ15" s="51" t="str">
        <f>X$12&amp;AJ$13&amp;$T15</f>
        <v>'calculation_GWh_hide'!R329</v>
      </c>
    </row>
    <row r="16" spans="1:36">
      <c r="A16" s="16">
        <f t="shared" si="0"/>
        <v>1996</v>
      </c>
      <c r="B16" s="14" t="s">
        <v>68</v>
      </c>
      <c r="C16" s="50">
        <f>'Month (GWh)'!B17+C15</f>
        <v>757585</v>
      </c>
      <c r="D16" s="50">
        <f>'Month (GWh)'!C17+D15</f>
        <v>45201</v>
      </c>
      <c r="E16" s="50">
        <f>'Month (GWh)'!D17+E15</f>
        <v>12067</v>
      </c>
      <c r="F16" s="52">
        <f>'Month (GWh)'!E17+F15</f>
        <v>4060</v>
      </c>
      <c r="G16" s="50">
        <f>'Month (GWh)'!F17+G15</f>
        <v>16243</v>
      </c>
      <c r="H16" s="50">
        <f>'Month (GWh)'!G17+H15</f>
        <v>4176</v>
      </c>
      <c r="I16" s="50">
        <f>'Month (GWh)'!H17+I15</f>
        <v>712500</v>
      </c>
      <c r="J16" s="50">
        <f>'Month (GWh)'!I17+J15</f>
        <v>0</v>
      </c>
      <c r="K16" s="50">
        <f>'Month (GWh)'!J17+K15</f>
        <v>712500</v>
      </c>
      <c r="L16" s="50">
        <f>'Month (GWh)'!K17+L15</f>
        <v>713300</v>
      </c>
      <c r="M16" s="50">
        <f>'Month (GWh)'!L17+M15</f>
        <v>3331</v>
      </c>
      <c r="N16" s="50">
        <f>'Month (GWh)'!M17+N15</f>
        <v>0</v>
      </c>
      <c r="O16" s="50">
        <f>'Month (GWh)'!N17+O15</f>
        <v>0</v>
      </c>
      <c r="P16" s="50">
        <f>'Month (GWh)'!O17+P15</f>
        <v>3315</v>
      </c>
      <c r="Q16" s="50">
        <f>'Month (GWh)'!P17+Q15</f>
        <v>8682</v>
      </c>
      <c r="R16" s="50">
        <f>'Month (GWh)'!Q17+R15</f>
        <v>697972</v>
      </c>
    </row>
    <row r="17" spans="1:37">
      <c r="A17" s="16">
        <f t="shared" si="0"/>
        <v>1996</v>
      </c>
      <c r="B17" s="14" t="s">
        <v>69</v>
      </c>
      <c r="C17" s="50">
        <f>'Month (GWh)'!B18+C16</f>
        <v>859403</v>
      </c>
      <c r="D17" s="50">
        <f>'Month (GWh)'!C18+D16</f>
        <v>50296</v>
      </c>
      <c r="E17" s="50">
        <f>'Month (GWh)'!D18+E16</f>
        <v>13561</v>
      </c>
      <c r="F17" s="52">
        <f>'Month (GWh)'!E18+F16</f>
        <v>4610</v>
      </c>
      <c r="G17" s="50">
        <f>'Month (GWh)'!F18+G16</f>
        <v>17931</v>
      </c>
      <c r="H17" s="50">
        <f>'Month (GWh)'!G18+H16</f>
        <v>4370</v>
      </c>
      <c r="I17" s="50">
        <f>'Month (GWh)'!H18+I16</f>
        <v>808867</v>
      </c>
      <c r="J17" s="50">
        <f>'Month (GWh)'!I18+J16</f>
        <v>0</v>
      </c>
      <c r="K17" s="50">
        <f>'Month (GWh)'!J18+K16</f>
        <v>808867</v>
      </c>
      <c r="L17" s="50">
        <f>'Month (GWh)'!K18+L16</f>
        <v>810092</v>
      </c>
      <c r="M17" s="50">
        <f>'Month (GWh)'!L18+M16</f>
        <v>3859</v>
      </c>
      <c r="N17" s="50">
        <f>'Month (GWh)'!M18+N16</f>
        <v>0</v>
      </c>
      <c r="O17" s="50">
        <f>'Month (GWh)'!N18+O16</f>
        <v>0</v>
      </c>
      <c r="P17" s="50">
        <f>'Month (GWh)'!O18+P16</f>
        <v>4193</v>
      </c>
      <c r="Q17" s="50">
        <f>'Month (GWh)'!P18+Q16</f>
        <v>9558</v>
      </c>
      <c r="R17" s="50">
        <f>'Month (GWh)'!Q18+R16</f>
        <v>792482</v>
      </c>
      <c r="X17" s="150" t="s">
        <v>598</v>
      </c>
    </row>
    <row r="18" spans="1:37">
      <c r="A18" s="54">
        <f t="shared" si="0"/>
        <v>1996</v>
      </c>
      <c r="B18" s="37" t="s">
        <v>70</v>
      </c>
      <c r="C18" s="55">
        <f>'Month (GWh)'!B19+C17</f>
        <v>978452</v>
      </c>
      <c r="D18" s="55">
        <f>'Month (GWh)'!C19+D17</f>
        <v>55872</v>
      </c>
      <c r="E18" s="55">
        <f>'Month (GWh)'!D19+E17</f>
        <v>15202</v>
      </c>
      <c r="F18" s="56">
        <f>'Month (GWh)'!E19+F17</f>
        <v>4854</v>
      </c>
      <c r="G18" s="55">
        <f>'Month (GWh)'!F19+G17</f>
        <v>19805</v>
      </c>
      <c r="H18" s="55">
        <f>'Month (GWh)'!G19+H17</f>
        <v>4603</v>
      </c>
      <c r="I18" s="55">
        <f>'Month (GWh)'!H19+I17</f>
        <v>922329</v>
      </c>
      <c r="J18" s="55">
        <f>'Month (GWh)'!I19+J17</f>
        <v>0</v>
      </c>
      <c r="K18" s="55">
        <f>'Month (GWh)'!J19+K17</f>
        <v>922329</v>
      </c>
      <c r="L18" s="55">
        <f>'Month (GWh)'!K19+L17</f>
        <v>923797</v>
      </c>
      <c r="M18" s="55">
        <f>'Month (GWh)'!L19+M17</f>
        <v>4576</v>
      </c>
      <c r="N18" s="55">
        <f>'Month (GWh)'!M19+N17</f>
        <v>0</v>
      </c>
      <c r="O18" s="55">
        <f>'Month (GWh)'!N19+O17</f>
        <v>0</v>
      </c>
      <c r="P18" s="55">
        <f>'Month (GWh)'!O19+P17</f>
        <v>3632</v>
      </c>
      <c r="Q18" s="55">
        <f>'Month (GWh)'!P19+Q17</f>
        <v>10518</v>
      </c>
      <c r="R18" s="55">
        <f>'Month (GWh)'!Q19+R17</f>
        <v>905071</v>
      </c>
      <c r="U18" s="14" t="s">
        <v>106</v>
      </c>
      <c r="V18" s="14" t="s">
        <v>125</v>
      </c>
      <c r="W18" s="14" t="s">
        <v>107</v>
      </c>
      <c r="X18" s="14" t="s">
        <v>108</v>
      </c>
      <c r="Y18" s="14" t="s">
        <v>599</v>
      </c>
      <c r="Z18" s="42" t="s">
        <v>110</v>
      </c>
      <c r="AA18" s="42" t="s">
        <v>111</v>
      </c>
      <c r="AB18" s="42" t="s">
        <v>112</v>
      </c>
      <c r="AC18" s="42" t="s">
        <v>113</v>
      </c>
      <c r="AD18" s="42" t="s">
        <v>114</v>
      </c>
      <c r="AE18" s="42" t="s">
        <v>115</v>
      </c>
      <c r="AF18" s="42" t="s">
        <v>116</v>
      </c>
      <c r="AG18" s="42" t="s">
        <v>117</v>
      </c>
      <c r="AH18" s="42" t="s">
        <v>118</v>
      </c>
      <c r="AI18" s="42" t="s">
        <v>119</v>
      </c>
      <c r="AJ18" s="42" t="s">
        <v>120</v>
      </c>
      <c r="AK18" s="42" t="s">
        <v>121</v>
      </c>
    </row>
    <row r="19" spans="1:37">
      <c r="A19" s="16">
        <f>A7+1</f>
        <v>1997</v>
      </c>
      <c r="B19" s="14" t="s">
        <v>59</v>
      </c>
      <c r="C19" s="50">
        <f>'Month (GWh)'!B20</f>
        <v>120303</v>
      </c>
      <c r="D19" s="50">
        <f>'Month (GWh)'!C20</f>
        <v>5561</v>
      </c>
      <c r="E19" s="50">
        <f>'Month (GWh)'!D20</f>
        <v>1768</v>
      </c>
      <c r="F19" s="52">
        <f>'Month (GWh)'!E20</f>
        <v>643</v>
      </c>
      <c r="G19" s="50">
        <f>'Month (GWh)'!F20</f>
        <v>1955</v>
      </c>
      <c r="H19" s="50">
        <f>'Month (GWh)'!G20</f>
        <v>187</v>
      </c>
      <c r="I19" s="50">
        <f>'Month (GWh)'!H20</f>
        <v>114285</v>
      </c>
      <c r="J19" s="50">
        <f>'Month (GWh)'!I20</f>
        <v>0</v>
      </c>
      <c r="K19" s="50">
        <f>'Month (GWh)'!J20</f>
        <v>114285</v>
      </c>
      <c r="L19" s="50">
        <f>'Month (GWh)'!K20</f>
        <v>114324</v>
      </c>
      <c r="M19" s="50">
        <f>'Month (GWh)'!L20</f>
        <v>791</v>
      </c>
      <c r="N19" s="50">
        <f>'Month (GWh)'!M20</f>
        <v>0</v>
      </c>
      <c r="O19" s="50">
        <f>'Month (GWh)'!N20</f>
        <v>0</v>
      </c>
      <c r="P19" s="50">
        <f>'Month (GWh)'!O20</f>
        <v>-4198</v>
      </c>
      <c r="Q19" s="50">
        <f>'Month (GWh)'!P20</f>
        <v>1332</v>
      </c>
      <c r="R19" s="50">
        <f>'Month (GWh)'!Q20</f>
        <v>116399</v>
      </c>
      <c r="T19" s="16">
        <f>T24-12</f>
        <v>316</v>
      </c>
      <c r="U19" s="51" t="str">
        <f>X$17&amp;U$18&amp;$T19</f>
        <v>'Month (GWh)'!A316</v>
      </c>
      <c r="V19" s="51" t="str">
        <f>X$17&amp;V$18&amp;$T19</f>
        <v>'Month (GWh)'!B316</v>
      </c>
      <c r="W19" s="51" t="str">
        <f>X$17&amp;W$18&amp;$T19</f>
        <v>'Month (GWh)'!C316</v>
      </c>
      <c r="X19" s="51" t="str">
        <f>X$17&amp;X$18&amp;$T19</f>
        <v>'Month (GWh)'!D316</v>
      </c>
      <c r="Y19" s="51" t="str">
        <f>X$17&amp;Y$18&amp;$T19</f>
        <v>'Month (GWh)'!F316</v>
      </c>
      <c r="Z19" s="51" t="str">
        <f>X$17&amp;Z$18&amp;$T19</f>
        <v>'Month (GWh)'!G316</v>
      </c>
      <c r="AA19" s="51" t="str">
        <f>X$17&amp;AA$18&amp;$T19</f>
        <v>'Month (GWh)'!H316</v>
      </c>
      <c r="AB19" s="51" t="str">
        <f>X$17&amp;AB$18&amp;$T19</f>
        <v>'Month (GWh)'!I316</v>
      </c>
      <c r="AC19" s="51" t="str">
        <f>X$17&amp;AC$18&amp;$T19</f>
        <v>'Month (GWh)'!J316</v>
      </c>
      <c r="AD19" s="51" t="str">
        <f>X$17&amp;AD$18&amp;$T19</f>
        <v>'Month (GWh)'!K316</v>
      </c>
      <c r="AE19" s="51" t="str">
        <f>X$17&amp;AE$18&amp;$T19</f>
        <v>'Month (GWh)'!L316</v>
      </c>
      <c r="AF19" s="51" t="str">
        <f>X$17&amp;AF$18&amp;$T19</f>
        <v>'Month (GWh)'!M316</v>
      </c>
      <c r="AG19" s="51" t="str">
        <f>X$17&amp;AG$18&amp;$T19</f>
        <v>'Month (GWh)'!N316</v>
      </c>
      <c r="AH19" s="51" t="str">
        <f>X$17&amp;AH$18&amp;$T19</f>
        <v>'Month (GWh)'!O316</v>
      </c>
      <c r="AI19" s="51" t="str">
        <f>X$17&amp;AI$18&amp;$T19</f>
        <v>'Month (GWh)'!P316</v>
      </c>
      <c r="AJ19" s="51" t="str">
        <f>X$17&amp;AJ$18&amp;$T19</f>
        <v>'Month (GWh)'!Q316</v>
      </c>
      <c r="AK19" s="51" t="str">
        <f>X$17&amp;AK$18&amp;$T19</f>
        <v>'Month (GWh)'!R316</v>
      </c>
    </row>
    <row r="20" spans="1:37">
      <c r="A20" s="16">
        <f>A19</f>
        <v>1997</v>
      </c>
      <c r="B20" s="14" t="s">
        <v>60</v>
      </c>
      <c r="C20" s="50">
        <f>'Month (GWh)'!B21+C19</f>
        <v>220566</v>
      </c>
      <c r="D20" s="50">
        <f>'Month (GWh)'!C21+D19</f>
        <v>10571</v>
      </c>
      <c r="E20" s="50">
        <f>'Month (GWh)'!D21+E19</f>
        <v>3395</v>
      </c>
      <c r="F20" s="52">
        <f>'Month (GWh)'!E21+F19</f>
        <v>1208</v>
      </c>
      <c r="G20" s="50">
        <f>'Month (GWh)'!F21+G19</f>
        <v>3746</v>
      </c>
      <c r="H20" s="50">
        <f>'Month (GWh)'!G21+H19</f>
        <v>351</v>
      </c>
      <c r="I20" s="50">
        <f>'Month (GWh)'!H21+I19</f>
        <v>209137</v>
      </c>
      <c r="J20" s="50">
        <f>'Month (GWh)'!I21+J19</f>
        <v>0</v>
      </c>
      <c r="K20" s="50">
        <f>'Month (GWh)'!J21+K19</f>
        <v>209137</v>
      </c>
      <c r="L20" s="50">
        <f>'Month (GWh)'!K21+L19</f>
        <v>209110</v>
      </c>
      <c r="M20" s="50">
        <f>'Month (GWh)'!L21+M19</f>
        <v>1378</v>
      </c>
      <c r="N20" s="50">
        <f>'Month (GWh)'!M21+N19</f>
        <v>0</v>
      </c>
      <c r="O20" s="50">
        <f>'Month (GWh)'!N21+O19</f>
        <v>0</v>
      </c>
      <c r="P20" s="50">
        <f>'Month (GWh)'!O21+P19</f>
        <v>-5935</v>
      </c>
      <c r="Q20" s="50">
        <f>'Month (GWh)'!P21+Q19</f>
        <v>2392</v>
      </c>
      <c r="R20" s="50">
        <f>'Month (GWh)'!Q21+R19</f>
        <v>211275</v>
      </c>
      <c r="T20" s="16">
        <f>T25-12</f>
        <v>317</v>
      </c>
      <c r="U20" s="51" t="str">
        <f>X$17&amp;U$18&amp;$T20</f>
        <v>'Month (GWh)'!A317</v>
      </c>
      <c r="V20" s="51" t="str">
        <f>X$17&amp;V$18&amp;$T20</f>
        <v>'Month (GWh)'!B317</v>
      </c>
      <c r="W20" s="51" t="str">
        <f>X$17&amp;W$18&amp;$T20</f>
        <v>'Month (GWh)'!C317</v>
      </c>
      <c r="X20" s="51" t="str">
        <f>X$17&amp;X$18&amp;$T20</f>
        <v>'Month (GWh)'!D317</v>
      </c>
      <c r="Y20" s="51" t="str">
        <f>X$17&amp;Y$18&amp;$T20</f>
        <v>'Month (GWh)'!F317</v>
      </c>
      <c r="Z20" s="51" t="str">
        <f>X$17&amp;Z$18&amp;$T20</f>
        <v>'Month (GWh)'!G317</v>
      </c>
      <c r="AA20" s="51" t="str">
        <f>X$17&amp;AA$18&amp;$T20</f>
        <v>'Month (GWh)'!H317</v>
      </c>
      <c r="AB20" s="51" t="str">
        <f>X$17&amp;AB$18&amp;$T20</f>
        <v>'Month (GWh)'!I317</v>
      </c>
      <c r="AC20" s="51" t="str">
        <f>X$17&amp;AC$18&amp;$T20</f>
        <v>'Month (GWh)'!J317</v>
      </c>
      <c r="AD20" s="51" t="str">
        <f>X$17&amp;AD$18&amp;$T20</f>
        <v>'Month (GWh)'!K317</v>
      </c>
      <c r="AE20" s="51" t="str">
        <f>X$17&amp;AE$18&amp;$T20</f>
        <v>'Month (GWh)'!L317</v>
      </c>
      <c r="AF20" s="51" t="str">
        <f>X$17&amp;AF$18&amp;$T20</f>
        <v>'Month (GWh)'!M317</v>
      </c>
      <c r="AG20" s="51" t="str">
        <f>X$17&amp;AG$18&amp;$T20</f>
        <v>'Month (GWh)'!N317</v>
      </c>
      <c r="AH20" s="51" t="str">
        <f>X$17&amp;AH$18&amp;$T20</f>
        <v>'Month (GWh)'!O317</v>
      </c>
      <c r="AI20" s="51" t="str">
        <f>X$17&amp;AI$18&amp;$T20</f>
        <v>'Month (GWh)'!P317</v>
      </c>
      <c r="AJ20" s="51" t="str">
        <f>X$17&amp;AJ$18&amp;$T20</f>
        <v>'Month (GWh)'!Q317</v>
      </c>
      <c r="AK20" s="51" t="str">
        <f>X$17&amp;AK$18&amp;$T20</f>
        <v>'Month (GWh)'!R317</v>
      </c>
    </row>
    <row r="21" spans="1:37">
      <c r="A21" s="16">
        <f t="shared" ref="A21:A30" si="1">A20</f>
        <v>1997</v>
      </c>
      <c r="B21" s="14" t="s">
        <v>61</v>
      </c>
      <c r="C21" s="50">
        <f>'Month (GWh)'!B22+C20</f>
        <v>314124</v>
      </c>
      <c r="D21" s="50">
        <f>'Month (GWh)'!C22+D20</f>
        <v>15921</v>
      </c>
      <c r="E21" s="50">
        <f>'Month (GWh)'!D22+E20</f>
        <v>5012</v>
      </c>
      <c r="F21" s="52">
        <f>'Month (GWh)'!E22+F20</f>
        <v>1787</v>
      </c>
      <c r="G21" s="50">
        <f>'Month (GWh)'!F22+G20</f>
        <v>5743</v>
      </c>
      <c r="H21" s="50">
        <f>'Month (GWh)'!G22+H20</f>
        <v>731</v>
      </c>
      <c r="I21" s="50">
        <f>'Month (GWh)'!H22+I20</f>
        <v>297146</v>
      </c>
      <c r="J21" s="50">
        <f>'Month (GWh)'!I22+J20</f>
        <v>0</v>
      </c>
      <c r="K21" s="50">
        <f>'Month (GWh)'!J22+K20</f>
        <v>297146</v>
      </c>
      <c r="L21" s="50">
        <f>'Month (GWh)'!K22+L20</f>
        <v>297473</v>
      </c>
      <c r="M21" s="50">
        <f>'Month (GWh)'!L22+M20</f>
        <v>1731</v>
      </c>
      <c r="N21" s="50">
        <f>'Month (GWh)'!M22+N20</f>
        <v>0</v>
      </c>
      <c r="O21" s="50">
        <f>'Month (GWh)'!N22+O20</f>
        <v>0</v>
      </c>
      <c r="P21" s="50">
        <f>'Month (GWh)'!O22+P20</f>
        <v>-6325</v>
      </c>
      <c r="Q21" s="50">
        <f>'Month (GWh)'!P22+Q20</f>
        <v>3260</v>
      </c>
      <c r="R21" s="50">
        <f>'Month (GWh)'!Q22+R20</f>
        <v>298807</v>
      </c>
      <c r="T21" s="16">
        <f>T26-12</f>
        <v>318</v>
      </c>
      <c r="U21" s="51" t="str">
        <f>X$17&amp;U$18&amp;$T21</f>
        <v>'Month (GWh)'!A318</v>
      </c>
      <c r="V21" s="51" t="str">
        <f>X$17&amp;V$18&amp;$T21</f>
        <v>'Month (GWh)'!B318</v>
      </c>
      <c r="W21" s="51" t="str">
        <f>X$17&amp;W$18&amp;$T21</f>
        <v>'Month (GWh)'!C318</v>
      </c>
      <c r="X21" s="51" t="str">
        <f>X$17&amp;X$18&amp;$T21</f>
        <v>'Month (GWh)'!D318</v>
      </c>
      <c r="Y21" s="51" t="str">
        <f>X$17&amp;Y$18&amp;$T21</f>
        <v>'Month (GWh)'!F318</v>
      </c>
      <c r="Z21" s="51" t="str">
        <f>X$17&amp;Z$18&amp;$T21</f>
        <v>'Month (GWh)'!G318</v>
      </c>
      <c r="AA21" s="51" t="str">
        <f>X$17&amp;AA$18&amp;$T21</f>
        <v>'Month (GWh)'!H318</v>
      </c>
      <c r="AB21" s="51" t="str">
        <f>X$17&amp;AB$18&amp;$T21</f>
        <v>'Month (GWh)'!I318</v>
      </c>
      <c r="AC21" s="51" t="str">
        <f>X$17&amp;AC$18&amp;$T21</f>
        <v>'Month (GWh)'!J318</v>
      </c>
      <c r="AD21" s="51" t="str">
        <f>X$17&amp;AD$18&amp;$T21</f>
        <v>'Month (GWh)'!K318</v>
      </c>
      <c r="AE21" s="51" t="str">
        <f>X$17&amp;AE$18&amp;$T21</f>
        <v>'Month (GWh)'!L318</v>
      </c>
      <c r="AF21" s="51" t="str">
        <f>X$17&amp;AF$18&amp;$T21</f>
        <v>'Month (GWh)'!M318</v>
      </c>
      <c r="AG21" s="51" t="str">
        <f>X$17&amp;AG$18&amp;$T21</f>
        <v>'Month (GWh)'!N318</v>
      </c>
      <c r="AH21" s="51" t="str">
        <f>X$17&amp;AH$18&amp;$T21</f>
        <v>'Month (GWh)'!O318</v>
      </c>
      <c r="AI21" s="51" t="str">
        <f>X$17&amp;AI$18&amp;$T21</f>
        <v>'Month (GWh)'!P318</v>
      </c>
      <c r="AJ21" s="51" t="str">
        <f>X$17&amp;AJ$18&amp;$T21</f>
        <v>'Month (GWh)'!Q318</v>
      </c>
      <c r="AK21" s="51" t="str">
        <f>X$17&amp;AK$18&amp;$T21</f>
        <v>'Month (GWh)'!R318</v>
      </c>
    </row>
    <row r="22" spans="1:37" ht="13.5" customHeight="1">
      <c r="A22" s="16">
        <f t="shared" si="1"/>
        <v>1997</v>
      </c>
      <c r="B22" s="14" t="s">
        <v>62</v>
      </c>
      <c r="C22" s="50">
        <f>'Month (GWh)'!B23+C21</f>
        <v>395385</v>
      </c>
      <c r="D22" s="50">
        <f>'Month (GWh)'!C23+D21</f>
        <v>20753</v>
      </c>
      <c r="E22" s="50">
        <f>'Month (GWh)'!D23+E21</f>
        <v>6514</v>
      </c>
      <c r="F22" s="52">
        <f>'Month (GWh)'!E23+F21</f>
        <v>2567</v>
      </c>
      <c r="G22" s="50">
        <f>'Month (GWh)'!F23+G21</f>
        <v>7581</v>
      </c>
      <c r="H22" s="50">
        <f>'Month (GWh)'!G23+H21</f>
        <v>1067</v>
      </c>
      <c r="I22" s="50">
        <f>'Month (GWh)'!H23+I21</f>
        <v>373130</v>
      </c>
      <c r="J22" s="50">
        <f>'Month (GWh)'!I23+J21</f>
        <v>0</v>
      </c>
      <c r="K22" s="50">
        <f>'Month (GWh)'!J23+K21</f>
        <v>373130</v>
      </c>
      <c r="L22" s="50">
        <f>'Month (GWh)'!K23+L21</f>
        <v>373709</v>
      </c>
      <c r="M22" s="50">
        <f>'Month (GWh)'!L23+M21</f>
        <v>2051</v>
      </c>
      <c r="N22" s="50">
        <f>'Month (GWh)'!M23+N21</f>
        <v>0</v>
      </c>
      <c r="O22" s="50">
        <f>'Month (GWh)'!N23+O21</f>
        <v>0</v>
      </c>
      <c r="P22" s="50">
        <f>'Month (GWh)'!O23+P21</f>
        <v>-6714</v>
      </c>
      <c r="Q22" s="50">
        <f>'Month (GWh)'!P23+Q21</f>
        <v>3647</v>
      </c>
      <c r="R22" s="50">
        <f>'Month (GWh)'!Q23+R21</f>
        <v>374725</v>
      </c>
    </row>
    <row r="23" spans="1:37">
      <c r="A23" s="16">
        <f t="shared" si="1"/>
        <v>1997</v>
      </c>
      <c r="B23" s="14" t="s">
        <v>63</v>
      </c>
      <c r="C23" s="50">
        <f>'Month (GWh)'!B24+C22</f>
        <v>465254</v>
      </c>
      <c r="D23" s="50">
        <f>'Month (GWh)'!C24+D22</f>
        <v>24891</v>
      </c>
      <c r="E23" s="50">
        <f>'Month (GWh)'!D24+E22</f>
        <v>8283</v>
      </c>
      <c r="F23" s="52">
        <f>'Month (GWh)'!E24+F22</f>
        <v>2902</v>
      </c>
      <c r="G23" s="50">
        <f>'Month (GWh)'!F24+G22</f>
        <v>8781</v>
      </c>
      <c r="H23" s="50">
        <f>'Month (GWh)'!G24+H22</f>
        <v>498</v>
      </c>
      <c r="I23" s="50">
        <f>'Month (GWh)'!H24+I22</f>
        <v>437957</v>
      </c>
      <c r="J23" s="50">
        <f>'Month (GWh)'!I24+J22</f>
        <v>0</v>
      </c>
      <c r="K23" s="50">
        <f>'Month (GWh)'!J24+K22</f>
        <v>437957</v>
      </c>
      <c r="L23" s="50">
        <f>'Month (GWh)'!K24+L22</f>
        <v>437995</v>
      </c>
      <c r="M23" s="50">
        <f>'Month (GWh)'!L24+M22</f>
        <v>2228</v>
      </c>
      <c r="N23" s="50">
        <f>'Month (GWh)'!M24+N22</f>
        <v>0</v>
      </c>
      <c r="O23" s="50">
        <f>'Month (GWh)'!N24+O22</f>
        <v>0</v>
      </c>
      <c r="P23" s="50">
        <f>'Month (GWh)'!O24+P22</f>
        <v>-6619</v>
      </c>
      <c r="Q23" s="50">
        <f>'Month (GWh)'!P24+Q22</f>
        <v>4222</v>
      </c>
      <c r="R23" s="50">
        <f>'Month (GWh)'!Q24+R22</f>
        <v>438164</v>
      </c>
      <c r="U23" s="14" t="s">
        <v>106</v>
      </c>
      <c r="V23" s="14" t="s">
        <v>125</v>
      </c>
      <c r="W23" s="14" t="s">
        <v>107</v>
      </c>
      <c r="X23" s="14" t="s">
        <v>108</v>
      </c>
      <c r="Y23" s="14" t="s">
        <v>599</v>
      </c>
      <c r="Z23" s="42" t="s">
        <v>110</v>
      </c>
      <c r="AA23" s="42" t="s">
        <v>111</v>
      </c>
      <c r="AB23" s="42" t="s">
        <v>112</v>
      </c>
      <c r="AC23" s="42" t="s">
        <v>113</v>
      </c>
      <c r="AD23" s="42" t="s">
        <v>114</v>
      </c>
      <c r="AE23" s="42" t="s">
        <v>115</v>
      </c>
      <c r="AF23" s="42" t="s">
        <v>116</v>
      </c>
      <c r="AG23" s="42" t="s">
        <v>117</v>
      </c>
      <c r="AH23" s="42" t="s">
        <v>118</v>
      </c>
      <c r="AI23" s="42" t="s">
        <v>119</v>
      </c>
      <c r="AJ23" s="42" t="s">
        <v>120</v>
      </c>
      <c r="AK23" s="42" t="s">
        <v>121</v>
      </c>
    </row>
    <row r="24" spans="1:37">
      <c r="A24" s="16">
        <f t="shared" si="1"/>
        <v>1997</v>
      </c>
      <c r="B24" s="14" t="s">
        <v>64</v>
      </c>
      <c r="C24" s="50">
        <f>'Month (GWh)'!B25+C23</f>
        <v>527071</v>
      </c>
      <c r="D24" s="50">
        <f>'Month (GWh)'!C25+D23</f>
        <v>28977</v>
      </c>
      <c r="E24" s="50">
        <f>'Month (GWh)'!D25+E23</f>
        <v>9602</v>
      </c>
      <c r="F24" s="52">
        <f>'Month (GWh)'!E25+F23</f>
        <v>2468</v>
      </c>
      <c r="G24" s="50">
        <f>'Month (GWh)'!F25+G23</f>
        <v>9849</v>
      </c>
      <c r="H24" s="50">
        <f>'Month (GWh)'!G25+H23</f>
        <v>247</v>
      </c>
      <c r="I24" s="50">
        <f>'Month (GWh)'!H25+I23</f>
        <v>495871</v>
      </c>
      <c r="J24" s="50">
        <f>'Month (GWh)'!I25+J23</f>
        <v>0</v>
      </c>
      <c r="K24" s="50">
        <f>'Month (GWh)'!J25+K23</f>
        <v>495871</v>
      </c>
      <c r="L24" s="50">
        <f>'Month (GWh)'!K25+L23</f>
        <v>495363</v>
      </c>
      <c r="M24" s="50">
        <f>'Month (GWh)'!L25+M23</f>
        <v>2373</v>
      </c>
      <c r="N24" s="50">
        <f>'Month (GWh)'!M25+N23</f>
        <v>0</v>
      </c>
      <c r="O24" s="50">
        <f>'Month (GWh)'!N25+O23</f>
        <v>0</v>
      </c>
      <c r="P24" s="50">
        <f>'Month (GWh)'!O25+P23</f>
        <v>-2576</v>
      </c>
      <c r="Q24" s="50">
        <f>'Month (GWh)'!P25+Q23</f>
        <v>4481</v>
      </c>
      <c r="R24" s="50">
        <f>'Month (GWh)'!Q25+R23</f>
        <v>491085</v>
      </c>
      <c r="T24" s="16">
        <f>T25-1</f>
        <v>328</v>
      </c>
      <c r="U24" s="51" t="str">
        <f>X$17&amp;U$23&amp;$T24</f>
        <v>'Month (GWh)'!A328</v>
      </c>
      <c r="V24" s="51" t="str">
        <f>X$17&amp;V$23&amp;$T24</f>
        <v>'Month (GWh)'!B328</v>
      </c>
      <c r="W24" s="51" t="str">
        <f>X$17&amp;W$23&amp;$T24</f>
        <v>'Month (GWh)'!C328</v>
      </c>
      <c r="X24" s="51" t="str">
        <f>X$17&amp;X$23&amp;$T24</f>
        <v>'Month (GWh)'!D328</v>
      </c>
      <c r="Y24" s="51" t="str">
        <f>X$17&amp;Y$23&amp;$T24</f>
        <v>'Month (GWh)'!F328</v>
      </c>
      <c r="Z24" s="51" t="str">
        <f>X$17&amp;Z$23&amp;$T24</f>
        <v>'Month (GWh)'!G328</v>
      </c>
      <c r="AA24" s="51" t="str">
        <f>X$17&amp;AA$23&amp;$T24</f>
        <v>'Month (GWh)'!H328</v>
      </c>
      <c r="AB24" s="51" t="str">
        <f>X$17&amp;AB$23&amp;$T24</f>
        <v>'Month (GWh)'!I328</v>
      </c>
      <c r="AC24" s="51" t="str">
        <f>X$17&amp;AC$23&amp;$T24</f>
        <v>'Month (GWh)'!J328</v>
      </c>
      <c r="AD24" s="51" t="str">
        <f>X$17&amp;AD$23&amp;$T24</f>
        <v>'Month (GWh)'!K328</v>
      </c>
      <c r="AE24" s="51" t="str">
        <f>X$17&amp;AE$23&amp;$T24</f>
        <v>'Month (GWh)'!L328</v>
      </c>
      <c r="AF24" s="51" t="str">
        <f>X$17&amp;AF$23&amp;$T24</f>
        <v>'Month (GWh)'!M328</v>
      </c>
      <c r="AG24" s="51" t="str">
        <f>X$17&amp;AG$23&amp;$T24</f>
        <v>'Month (GWh)'!N328</v>
      </c>
      <c r="AH24" s="51" t="str">
        <f>X$17&amp;AH$23&amp;$T24</f>
        <v>'Month (GWh)'!O328</v>
      </c>
      <c r="AI24" s="51" t="str">
        <f>X$17&amp;AI$23&amp;$T24</f>
        <v>'Month (GWh)'!P328</v>
      </c>
      <c r="AJ24" s="51" t="str">
        <f>X$17&amp;AJ$23&amp;$T24</f>
        <v>'Month (GWh)'!Q328</v>
      </c>
      <c r="AK24" s="51" t="str">
        <f>X$17&amp;AK$23&amp;$T24</f>
        <v>'Month (GWh)'!R328</v>
      </c>
    </row>
    <row r="25" spans="1:37">
      <c r="A25" s="16">
        <f t="shared" si="1"/>
        <v>1997</v>
      </c>
      <c r="B25" s="14" t="s">
        <v>65</v>
      </c>
      <c r="C25" s="50">
        <f>'Month (GWh)'!B26+C24</f>
        <v>587384</v>
      </c>
      <c r="D25" s="50">
        <f>'Month (GWh)'!C26+D24</f>
        <v>33641</v>
      </c>
      <c r="E25" s="50">
        <f>'Month (GWh)'!D26+E24</f>
        <v>11116</v>
      </c>
      <c r="F25" s="52">
        <f>'Month (GWh)'!E26+F24</f>
        <v>3195</v>
      </c>
      <c r="G25" s="50">
        <f>'Month (GWh)'!F26+G24</f>
        <v>10663</v>
      </c>
      <c r="H25" s="50">
        <f>'Month (GWh)'!G26+H24</f>
        <v>-453</v>
      </c>
      <c r="I25" s="50">
        <f>'Month (GWh)'!H26+I24</f>
        <v>550093</v>
      </c>
      <c r="J25" s="50">
        <f>'Month (GWh)'!I26+J24</f>
        <v>0</v>
      </c>
      <c r="K25" s="50">
        <f>'Month (GWh)'!J26+K24</f>
        <v>550093</v>
      </c>
      <c r="L25" s="50">
        <f>'Month (GWh)'!K26+L24</f>
        <v>550889</v>
      </c>
      <c r="M25" s="50">
        <f>'Month (GWh)'!L26+M24</f>
        <v>2533</v>
      </c>
      <c r="N25" s="50">
        <f>'Month (GWh)'!M26+N24</f>
        <v>0</v>
      </c>
      <c r="O25" s="50">
        <f>'Month (GWh)'!N26+O24</f>
        <v>0</v>
      </c>
      <c r="P25" s="50">
        <f>'Month (GWh)'!O26+P24</f>
        <v>2345</v>
      </c>
      <c r="Q25" s="50">
        <f>'Month (GWh)'!P26+Q24</f>
        <v>5157</v>
      </c>
      <c r="R25" s="50">
        <f>'Month (GWh)'!Q26+R24</f>
        <v>540854</v>
      </c>
      <c r="T25" s="16">
        <f>T26-1</f>
        <v>329</v>
      </c>
      <c r="U25" s="51" t="str">
        <f>X$17&amp;U$23&amp;$T25</f>
        <v>'Month (GWh)'!A329</v>
      </c>
      <c r="V25" s="51" t="str">
        <f>X$17&amp;V$23&amp;$T25</f>
        <v>'Month (GWh)'!B329</v>
      </c>
      <c r="W25" s="51" t="str">
        <f>X$17&amp;W$23&amp;$T25</f>
        <v>'Month (GWh)'!C329</v>
      </c>
      <c r="X25" s="51" t="str">
        <f>X$17&amp;X$23&amp;$T25</f>
        <v>'Month (GWh)'!D329</v>
      </c>
      <c r="Y25" s="51" t="str">
        <f>X$17&amp;Y$23&amp;$T25</f>
        <v>'Month (GWh)'!F329</v>
      </c>
      <c r="Z25" s="51" t="str">
        <f>X$17&amp;Z$23&amp;$T25</f>
        <v>'Month (GWh)'!G329</v>
      </c>
      <c r="AA25" s="51" t="str">
        <f>X$17&amp;AA$23&amp;$T25</f>
        <v>'Month (GWh)'!H329</v>
      </c>
      <c r="AB25" s="51" t="str">
        <f>X$17&amp;AB$23&amp;$T25</f>
        <v>'Month (GWh)'!I329</v>
      </c>
      <c r="AC25" s="51" t="str">
        <f>X$17&amp;AC$23&amp;$T25</f>
        <v>'Month (GWh)'!J329</v>
      </c>
      <c r="AD25" s="51" t="str">
        <f>X$17&amp;AD$23&amp;$T25</f>
        <v>'Month (GWh)'!K329</v>
      </c>
      <c r="AE25" s="51" t="str">
        <f>X$17&amp;AE$23&amp;$T25</f>
        <v>'Month (GWh)'!L329</v>
      </c>
      <c r="AF25" s="51" t="str">
        <f>X$17&amp;AF$23&amp;$T25</f>
        <v>'Month (GWh)'!M329</v>
      </c>
      <c r="AG25" s="51" t="str">
        <f>X$17&amp;AG$23&amp;$T25</f>
        <v>'Month (GWh)'!N329</v>
      </c>
      <c r="AH25" s="51" t="str">
        <f>X$17&amp;AH$23&amp;$T25</f>
        <v>'Month (GWh)'!O329</v>
      </c>
      <c r="AI25" s="51" t="str">
        <f>X$17&amp;AI$23&amp;$T25</f>
        <v>'Month (GWh)'!P329</v>
      </c>
      <c r="AJ25" s="51" t="str">
        <f>X$17&amp;AJ$23&amp;$T25</f>
        <v>'Month (GWh)'!Q329</v>
      </c>
      <c r="AK25" s="51" t="str">
        <f>X$17&amp;AK$23&amp;$T25</f>
        <v>'Month (GWh)'!R329</v>
      </c>
    </row>
    <row r="26" spans="1:37">
      <c r="A26" s="16">
        <f t="shared" si="1"/>
        <v>1997</v>
      </c>
      <c r="B26" s="14" t="s">
        <v>66</v>
      </c>
      <c r="C26" s="50">
        <f>'Month (GWh)'!B27+C25</f>
        <v>643512</v>
      </c>
      <c r="D26" s="50">
        <f>'Month (GWh)'!C27+D25</f>
        <v>37981</v>
      </c>
      <c r="E26" s="50">
        <f>'Month (GWh)'!D27+E25</f>
        <v>12825</v>
      </c>
      <c r="F26" s="52">
        <f>'Month (GWh)'!E27+F25</f>
        <v>3742</v>
      </c>
      <c r="G26" s="50">
        <f>'Month (GWh)'!F27+G25</f>
        <v>11445</v>
      </c>
      <c r="H26" s="50">
        <f>'Month (GWh)'!G27+H25</f>
        <v>-1380</v>
      </c>
      <c r="I26" s="50">
        <f>'Month (GWh)'!H27+I25</f>
        <v>600406</v>
      </c>
      <c r="J26" s="50">
        <f>'Month (GWh)'!I27+J25</f>
        <v>0</v>
      </c>
      <c r="K26" s="50">
        <f>'Month (GWh)'!J27+K25</f>
        <v>600406</v>
      </c>
      <c r="L26" s="50">
        <f>'Month (GWh)'!K27+L25</f>
        <v>600909</v>
      </c>
      <c r="M26" s="50">
        <f>'Month (GWh)'!L27+M25</f>
        <v>2619</v>
      </c>
      <c r="N26" s="50">
        <f>'Month (GWh)'!M27+N25</f>
        <v>0</v>
      </c>
      <c r="O26" s="50">
        <f>'Month (GWh)'!N27+O25</f>
        <v>0</v>
      </c>
      <c r="P26" s="50">
        <f>'Month (GWh)'!O27+P25</f>
        <v>6699</v>
      </c>
      <c r="Q26" s="50">
        <f>'Month (GWh)'!P27+Q25</f>
        <v>5660</v>
      </c>
      <c r="R26" s="50">
        <f>'Month (GWh)'!Q27+R25</f>
        <v>585931</v>
      </c>
      <c r="T26" s="16">
        <f>(((U2-1995)*12)-(12-U3))+7</f>
        <v>330</v>
      </c>
      <c r="U26" s="51" t="str">
        <f>X$17&amp;U$23&amp;$T26</f>
        <v>'Month (GWh)'!A330</v>
      </c>
      <c r="V26" s="51" t="str">
        <f>X$17&amp;V$23&amp;$T26</f>
        <v>'Month (GWh)'!B330</v>
      </c>
      <c r="W26" s="51" t="str">
        <f>X$17&amp;W$23&amp;$T26</f>
        <v>'Month (GWh)'!C330</v>
      </c>
      <c r="X26" s="51" t="str">
        <f>X$17&amp;X$23&amp;$T26</f>
        <v>'Month (GWh)'!D330</v>
      </c>
      <c r="Y26" s="51" t="str">
        <f>X$17&amp;Y$23&amp;$T26</f>
        <v>'Month (GWh)'!F330</v>
      </c>
      <c r="Z26" s="51" t="str">
        <f>X$17&amp;Z$23&amp;$T26</f>
        <v>'Month (GWh)'!G330</v>
      </c>
      <c r="AA26" s="51" t="str">
        <f>X$17&amp;AA$23&amp;$T26</f>
        <v>'Month (GWh)'!H330</v>
      </c>
      <c r="AB26" s="51" t="str">
        <f>X$17&amp;AB$23&amp;$T26</f>
        <v>'Month (GWh)'!I330</v>
      </c>
      <c r="AC26" s="51" t="str">
        <f>X$17&amp;AC$23&amp;$T26</f>
        <v>'Month (GWh)'!J330</v>
      </c>
      <c r="AD26" s="51" t="str">
        <f>X$17&amp;AD$23&amp;$T26</f>
        <v>'Month (GWh)'!K330</v>
      </c>
      <c r="AE26" s="51" t="str">
        <f>X$17&amp;AE$23&amp;$T26</f>
        <v>'Month (GWh)'!L330</v>
      </c>
      <c r="AF26" s="51" t="str">
        <f>X$17&amp;AF$23&amp;$T26</f>
        <v>'Month (GWh)'!M330</v>
      </c>
      <c r="AG26" s="51" t="str">
        <f>X$17&amp;AG$23&amp;$T26</f>
        <v>'Month (GWh)'!N330</v>
      </c>
      <c r="AH26" s="51" t="str">
        <f>X$17&amp;AH$23&amp;$T26</f>
        <v>'Month (GWh)'!O330</v>
      </c>
      <c r="AI26" s="51" t="str">
        <f>X$17&amp;AI$23&amp;$T26</f>
        <v>'Month (GWh)'!P330</v>
      </c>
      <c r="AJ26" s="51" t="str">
        <f>X$17&amp;AJ$23&amp;$T26</f>
        <v>'Month (GWh)'!Q330</v>
      </c>
      <c r="AK26" s="51" t="str">
        <f>X$17&amp;AK$23&amp;$T26</f>
        <v>'Month (GWh)'!R330</v>
      </c>
    </row>
    <row r="27" spans="1:37">
      <c r="A27" s="16">
        <f t="shared" si="1"/>
        <v>1997</v>
      </c>
      <c r="B27" s="14" t="s">
        <v>67</v>
      </c>
      <c r="C27" s="50">
        <f>'Month (GWh)'!B28+C26</f>
        <v>703856</v>
      </c>
      <c r="D27" s="50">
        <f>'Month (GWh)'!C28+D26</f>
        <v>42256</v>
      </c>
      <c r="E27" s="50">
        <f>'Month (GWh)'!D28+E26</f>
        <v>14385</v>
      </c>
      <c r="F27" s="52">
        <f>'Month (GWh)'!E28+F26</f>
        <v>3470</v>
      </c>
      <c r="G27" s="50">
        <f>'Month (GWh)'!F28+G26</f>
        <v>12347</v>
      </c>
      <c r="H27" s="50">
        <f>'Month (GWh)'!G28+H26</f>
        <v>-2038</v>
      </c>
      <c r="I27" s="50">
        <f>'Month (GWh)'!H28+I26</f>
        <v>656088</v>
      </c>
      <c r="J27" s="50">
        <f>'Month (GWh)'!I28+J26</f>
        <v>0</v>
      </c>
      <c r="K27" s="50">
        <f>'Month (GWh)'!J28+K26</f>
        <v>656088</v>
      </c>
      <c r="L27" s="50">
        <f>'Month (GWh)'!K28+L26</f>
        <v>656385</v>
      </c>
      <c r="M27" s="50">
        <f>'Month (GWh)'!L28+M26</f>
        <v>2754</v>
      </c>
      <c r="N27" s="50">
        <f>'Month (GWh)'!M28+N26</f>
        <v>0</v>
      </c>
      <c r="O27" s="50">
        <f>'Month (GWh)'!N28+O26</f>
        <v>0</v>
      </c>
      <c r="P27" s="50">
        <f>'Month (GWh)'!O28+P26</f>
        <v>8914</v>
      </c>
      <c r="Q27" s="50">
        <f>'Month (GWh)'!P28+Q26</f>
        <v>6071</v>
      </c>
      <c r="R27" s="50">
        <f>'Month (GWh)'!Q28+R26</f>
        <v>638646</v>
      </c>
      <c r="T27" s="14"/>
    </row>
    <row r="28" spans="1:37">
      <c r="A28" s="16">
        <f t="shared" si="1"/>
        <v>1997</v>
      </c>
      <c r="B28" s="14" t="s">
        <v>68</v>
      </c>
      <c r="C28" s="50">
        <f>'Month (GWh)'!B29+C27</f>
        <v>788343</v>
      </c>
      <c r="D28" s="50">
        <f>'Month (GWh)'!C29+D27</f>
        <v>47165</v>
      </c>
      <c r="E28" s="50">
        <f>'Month (GWh)'!D29+E27</f>
        <v>16591</v>
      </c>
      <c r="F28" s="52">
        <f>'Month (GWh)'!E29+F27</f>
        <v>4326</v>
      </c>
      <c r="G28" s="50">
        <f>'Month (GWh)'!F29+G27</f>
        <v>12861</v>
      </c>
      <c r="H28" s="50">
        <f>'Month (GWh)'!G29+H27</f>
        <v>-3730</v>
      </c>
      <c r="I28" s="50">
        <f>'Month (GWh)'!H29+I27</f>
        <v>733118</v>
      </c>
      <c r="J28" s="50">
        <f>'Month (GWh)'!I29+J27</f>
        <v>0</v>
      </c>
      <c r="K28" s="50">
        <f>'Month (GWh)'!J29+K27</f>
        <v>733118</v>
      </c>
      <c r="L28" s="50">
        <f>'Month (GWh)'!K29+L27</f>
        <v>733224</v>
      </c>
      <c r="M28" s="50">
        <f>'Month (GWh)'!L29+M27</f>
        <v>3060</v>
      </c>
      <c r="N28" s="50">
        <f>'Month (GWh)'!M29+N27</f>
        <v>0</v>
      </c>
      <c r="O28" s="50">
        <f>'Month (GWh)'!N29+O27</f>
        <v>0</v>
      </c>
      <c r="P28" s="50">
        <f>'Month (GWh)'!O29+P27</f>
        <v>7739</v>
      </c>
      <c r="Q28" s="50">
        <f>'Month (GWh)'!P29+Q27</f>
        <v>6525</v>
      </c>
      <c r="R28" s="50">
        <f>'Month (GWh)'!Q29+R27</f>
        <v>715900</v>
      </c>
      <c r="T28" s="14"/>
    </row>
    <row r="29" spans="1:37">
      <c r="A29" s="16">
        <f t="shared" si="1"/>
        <v>1997</v>
      </c>
      <c r="B29" s="14" t="s">
        <v>69</v>
      </c>
      <c r="C29" s="50">
        <f>'Month (GWh)'!B30+C28</f>
        <v>888807</v>
      </c>
      <c r="D29" s="50">
        <f>'Month (GWh)'!C30+D28</f>
        <v>52419</v>
      </c>
      <c r="E29" s="50">
        <f>'Month (GWh)'!D30+E28</f>
        <v>19026</v>
      </c>
      <c r="F29" s="52">
        <f>'Month (GWh)'!E30+F28</f>
        <v>5997</v>
      </c>
      <c r="G29" s="50">
        <f>'Month (GWh)'!F30+G28</f>
        <v>13555</v>
      </c>
      <c r="H29" s="50">
        <f>'Month (GWh)'!G30+H28</f>
        <v>-5471</v>
      </c>
      <c r="I29" s="50">
        <f>'Month (GWh)'!H30+I28</f>
        <v>824916</v>
      </c>
      <c r="J29" s="50">
        <f>'Month (GWh)'!I30+J28</f>
        <v>0</v>
      </c>
      <c r="K29" s="50">
        <f>'Month (GWh)'!J30+K28</f>
        <v>824916</v>
      </c>
      <c r="L29" s="50">
        <f>'Month (GWh)'!K30+L28</f>
        <v>825040</v>
      </c>
      <c r="M29" s="50">
        <f>'Month (GWh)'!L30+M28</f>
        <v>3497</v>
      </c>
      <c r="N29" s="50">
        <f>'Month (GWh)'!M30+N28</f>
        <v>0</v>
      </c>
      <c r="O29" s="50">
        <f>'Month (GWh)'!N30+O28</f>
        <v>0</v>
      </c>
      <c r="P29" s="50">
        <f>'Month (GWh)'!O30+P28</f>
        <v>8536</v>
      </c>
      <c r="Q29" s="50">
        <f>'Month (GWh)'!P30+Q28</f>
        <v>6696</v>
      </c>
      <c r="R29" s="50">
        <f>'Month (GWh)'!Q30+R28</f>
        <v>806311</v>
      </c>
      <c r="T29" s="14"/>
    </row>
    <row r="30" spans="1:37">
      <c r="A30" s="54">
        <f t="shared" si="1"/>
        <v>1997</v>
      </c>
      <c r="B30" s="37" t="s">
        <v>70</v>
      </c>
      <c r="C30" s="55">
        <f>'Month (GWh)'!B31+C29</f>
        <v>998344</v>
      </c>
      <c r="D30" s="55">
        <f>'Month (GWh)'!C31+D29</f>
        <v>58280</v>
      </c>
      <c r="E30" s="55">
        <f>'Month (GWh)'!D31+E29</f>
        <v>21665</v>
      </c>
      <c r="F30" s="56">
        <f>'Month (GWh)'!E31+F29</f>
        <v>4669</v>
      </c>
      <c r="G30" s="55">
        <f>'Month (GWh)'!F31+G29</f>
        <v>14061</v>
      </c>
      <c r="H30" s="55">
        <f>'Month (GWh)'!G31+H29</f>
        <v>-7604</v>
      </c>
      <c r="I30" s="55">
        <f>'Month (GWh)'!H31+I29</f>
        <v>927787</v>
      </c>
      <c r="J30" s="55">
        <f>'Month (GWh)'!I31+J29</f>
        <v>0</v>
      </c>
      <c r="K30" s="55">
        <f>'Month (GWh)'!J31+K29</f>
        <v>927787</v>
      </c>
      <c r="L30" s="55">
        <f>'Month (GWh)'!K31+L29</f>
        <v>928873</v>
      </c>
      <c r="M30" s="55">
        <f>'Month (GWh)'!L31+M29</f>
        <v>4066</v>
      </c>
      <c r="N30" s="55">
        <f>'Month (GWh)'!M31+N29</f>
        <v>0</v>
      </c>
      <c r="O30" s="55">
        <f>'Month (GWh)'!N31+O29</f>
        <v>0</v>
      </c>
      <c r="P30" s="55">
        <f>'Month (GWh)'!O31+P29</f>
        <v>6339</v>
      </c>
      <c r="Q30" s="55">
        <f>'Month (GWh)'!P31+Q29</f>
        <v>6670</v>
      </c>
      <c r="R30" s="55">
        <f>'Month (GWh)'!Q31+R29</f>
        <v>911798</v>
      </c>
      <c r="T30" s="14"/>
    </row>
    <row r="31" spans="1:37">
      <c r="A31" s="16">
        <f>A19+1</f>
        <v>1998</v>
      </c>
      <c r="B31" s="14" t="s">
        <v>59</v>
      </c>
      <c r="C31" s="50">
        <f>'Month (GWh)'!B32</f>
        <v>112739</v>
      </c>
      <c r="D31" s="50">
        <f>'Month (GWh)'!C32</f>
        <v>5754</v>
      </c>
      <c r="E31" s="50">
        <f>'Month (GWh)'!D32</f>
        <v>2691</v>
      </c>
      <c r="F31" s="52">
        <f>'Month (GWh)'!E32</f>
        <v>-570</v>
      </c>
      <c r="G31" s="50">
        <f>'Month (GWh)'!F32</f>
        <v>1353</v>
      </c>
      <c r="H31" s="50">
        <f>'Month (GWh)'!G32</f>
        <v>-1338</v>
      </c>
      <c r="I31" s="50">
        <f>'Month (GWh)'!H32</f>
        <v>106217</v>
      </c>
      <c r="J31" s="50">
        <f>'Month (GWh)'!I32</f>
        <v>0</v>
      </c>
      <c r="K31" s="50">
        <f>'Month (GWh)'!J32</f>
        <v>106217</v>
      </c>
      <c r="L31" s="50">
        <f>'Month (GWh)'!K32</f>
        <v>106477</v>
      </c>
      <c r="M31" s="50">
        <f>'Month (GWh)'!L32</f>
        <v>597</v>
      </c>
      <c r="N31" s="50">
        <f>'Month (GWh)'!M32</f>
        <v>0</v>
      </c>
      <c r="O31" s="50">
        <f>'Month (GWh)'!N32</f>
        <v>0</v>
      </c>
      <c r="P31" s="50">
        <f>'Month (GWh)'!O32</f>
        <v>-5821</v>
      </c>
      <c r="Q31" s="50">
        <f>'Month (GWh)'!P32</f>
        <v>-18</v>
      </c>
      <c r="R31" s="50">
        <f>'Month (GWh)'!Q32</f>
        <v>111719</v>
      </c>
      <c r="T31" s="14"/>
    </row>
    <row r="32" spans="1:37">
      <c r="A32" s="16">
        <f>A31</f>
        <v>1998</v>
      </c>
      <c r="B32" s="14" t="s">
        <v>60</v>
      </c>
      <c r="C32" s="50">
        <f>'Month (GWh)'!B33+C31</f>
        <v>208066</v>
      </c>
      <c r="D32" s="50">
        <f>'Month (GWh)'!C33+D31</f>
        <v>11066</v>
      </c>
      <c r="E32" s="50">
        <f>'Month (GWh)'!D33+E31</f>
        <v>5091</v>
      </c>
      <c r="F32" s="52">
        <f>'Month (GWh)'!E33+F31</f>
        <v>-817</v>
      </c>
      <c r="G32" s="50">
        <f>'Month (GWh)'!F33+G31</f>
        <v>2583</v>
      </c>
      <c r="H32" s="50">
        <f>'Month (GWh)'!G33+H31</f>
        <v>-2508</v>
      </c>
      <c r="I32" s="50">
        <f>'Month (GWh)'!H33+I31</f>
        <v>195309</v>
      </c>
      <c r="J32" s="50">
        <f>'Month (GWh)'!I33+J31</f>
        <v>0</v>
      </c>
      <c r="K32" s="50">
        <f>'Month (GWh)'!J33+K31</f>
        <v>195309</v>
      </c>
      <c r="L32" s="50">
        <f>'Month (GWh)'!K33+L31</f>
        <v>195894</v>
      </c>
      <c r="M32" s="50">
        <f>'Month (GWh)'!L33+M31</f>
        <v>1027</v>
      </c>
      <c r="N32" s="50">
        <f>'Month (GWh)'!M33+N31</f>
        <v>0</v>
      </c>
      <c r="O32" s="50">
        <f>'Month (GWh)'!N33+O31</f>
        <v>0</v>
      </c>
      <c r="P32" s="50">
        <f>'Month (GWh)'!O33+P31</f>
        <v>-8594</v>
      </c>
      <c r="Q32" s="50">
        <f>'Month (GWh)'!P33+Q31</f>
        <v>-165</v>
      </c>
      <c r="R32" s="50">
        <f>'Month (GWh)'!Q33+R31</f>
        <v>203626</v>
      </c>
      <c r="T32" s="14"/>
    </row>
    <row r="33" spans="1:37">
      <c r="A33" s="16">
        <f t="shared" ref="A33:A42" si="2">A32</f>
        <v>1998</v>
      </c>
      <c r="B33" s="14" t="s">
        <v>61</v>
      </c>
      <c r="C33" s="50">
        <f>'Month (GWh)'!B34+C32</f>
        <v>308503</v>
      </c>
      <c r="D33" s="50">
        <f>'Month (GWh)'!C34+D32</f>
        <v>16686</v>
      </c>
      <c r="E33" s="50">
        <f>'Month (GWh)'!D34+E32</f>
        <v>7747</v>
      </c>
      <c r="F33" s="52">
        <f>'Month (GWh)'!E34+F32</f>
        <v>-385</v>
      </c>
      <c r="G33" s="50">
        <f>'Month (GWh)'!F34+G32</f>
        <v>3924</v>
      </c>
      <c r="H33" s="50">
        <f>'Month (GWh)'!G34+H32</f>
        <v>-3823</v>
      </c>
      <c r="I33" s="50">
        <f>'Month (GWh)'!H34+I32</f>
        <v>288378</v>
      </c>
      <c r="J33" s="50">
        <f>'Month (GWh)'!I34+J32</f>
        <v>0</v>
      </c>
      <c r="K33" s="50">
        <f>'Month (GWh)'!J34+K32</f>
        <v>288378</v>
      </c>
      <c r="L33" s="50">
        <f>'Month (GWh)'!K34+L32</f>
        <v>289052</v>
      </c>
      <c r="M33" s="50">
        <f>'Month (GWh)'!L34+M32</f>
        <v>1444</v>
      </c>
      <c r="N33" s="50">
        <f>'Month (GWh)'!M34+N32</f>
        <v>0</v>
      </c>
      <c r="O33" s="50">
        <f>'Month (GWh)'!N34+O32</f>
        <v>0</v>
      </c>
      <c r="P33" s="50">
        <f>'Month (GWh)'!O34+P32</f>
        <v>-11741</v>
      </c>
      <c r="Q33" s="50">
        <f>'Month (GWh)'!P34+Q32</f>
        <v>-277</v>
      </c>
      <c r="R33" s="50">
        <f>'Month (GWh)'!Q34+R32</f>
        <v>299626</v>
      </c>
      <c r="T33" s="57"/>
      <c r="U33" s="57"/>
      <c r="V33" s="57"/>
      <c r="W33" s="57"/>
      <c r="X33" s="57"/>
      <c r="Y33" s="57"/>
      <c r="Z33" s="57"/>
      <c r="AA33" s="57"/>
      <c r="AB33" s="57"/>
      <c r="AC33" s="57"/>
      <c r="AD33" s="57"/>
      <c r="AE33" s="57"/>
      <c r="AF33" s="57"/>
      <c r="AG33" s="57"/>
      <c r="AH33" s="57"/>
      <c r="AI33" s="57"/>
      <c r="AJ33" s="57"/>
      <c r="AK33" s="57"/>
    </row>
    <row r="34" spans="1:37">
      <c r="A34" s="16">
        <f t="shared" si="2"/>
        <v>1998</v>
      </c>
      <c r="B34" s="14" t="s">
        <v>62</v>
      </c>
      <c r="C34" s="50">
        <f>'Month (GWh)'!B35+C33</f>
        <v>399506</v>
      </c>
      <c r="D34" s="50">
        <f>'Month (GWh)'!C35+D33</f>
        <v>22453</v>
      </c>
      <c r="E34" s="50">
        <f>'Month (GWh)'!D35+E33</f>
        <v>10146</v>
      </c>
      <c r="F34" s="52">
        <f>'Month (GWh)'!E35+F33</f>
        <v>83</v>
      </c>
      <c r="G34" s="50">
        <f>'Month (GWh)'!F35+G33</f>
        <v>4790</v>
      </c>
      <c r="H34" s="50">
        <f>'Month (GWh)'!G35+H33</f>
        <v>-5356</v>
      </c>
      <c r="I34" s="50">
        <f>'Month (GWh)'!H35+I33</f>
        <v>371613</v>
      </c>
      <c r="J34" s="50">
        <f>'Month (GWh)'!I35+J33</f>
        <v>0</v>
      </c>
      <c r="K34" s="50">
        <f>'Month (GWh)'!J35+K33</f>
        <v>371613</v>
      </c>
      <c r="L34" s="50">
        <f>'Month (GWh)'!K35+L33</f>
        <v>371489</v>
      </c>
      <c r="M34" s="50">
        <f>'Month (GWh)'!L35+M33</f>
        <v>1769</v>
      </c>
      <c r="N34" s="50">
        <f>'Month (GWh)'!M35+N33</f>
        <v>0</v>
      </c>
      <c r="O34" s="50">
        <f>'Month (GWh)'!N35+O33</f>
        <v>0</v>
      </c>
      <c r="P34" s="50">
        <f>'Month (GWh)'!O35+P33</f>
        <v>-15277</v>
      </c>
      <c r="Q34" s="50">
        <f>'Month (GWh)'!P35+Q33</f>
        <v>-272</v>
      </c>
      <c r="R34" s="50">
        <f>'Month (GWh)'!Q35+R33</f>
        <v>385269</v>
      </c>
      <c r="T34" s="57"/>
      <c r="U34" s="57"/>
      <c r="V34" s="57"/>
      <c r="W34" s="57"/>
      <c r="X34" s="57"/>
      <c r="Y34" s="57"/>
      <c r="Z34" s="57"/>
      <c r="AA34" s="57"/>
      <c r="AB34" s="57"/>
      <c r="AC34" s="57"/>
      <c r="AD34" s="57"/>
      <c r="AE34" s="57"/>
      <c r="AF34" s="57"/>
      <c r="AG34" s="57"/>
      <c r="AH34" s="57"/>
      <c r="AI34" s="57"/>
      <c r="AJ34" s="57"/>
      <c r="AK34" s="57"/>
    </row>
    <row r="35" spans="1:37">
      <c r="A35" s="16">
        <f t="shared" si="2"/>
        <v>1998</v>
      </c>
      <c r="B35" s="14" t="s">
        <v>63</v>
      </c>
      <c r="C35" s="50">
        <f>'Month (GWh)'!B36+C34</f>
        <v>467912</v>
      </c>
      <c r="D35" s="50">
        <f>'Month (GWh)'!C36+D34</f>
        <v>27747</v>
      </c>
      <c r="E35" s="50">
        <f>'Month (GWh)'!D36+E34</f>
        <v>12388</v>
      </c>
      <c r="F35" s="52">
        <f>'Month (GWh)'!E36+F34</f>
        <v>608</v>
      </c>
      <c r="G35" s="50">
        <f>'Month (GWh)'!F36+G34</f>
        <v>5571</v>
      </c>
      <c r="H35" s="50">
        <f>'Month (GWh)'!G36+H34</f>
        <v>-6817</v>
      </c>
      <c r="I35" s="50">
        <f>'Month (GWh)'!H36+I34</f>
        <v>432738</v>
      </c>
      <c r="J35" s="50">
        <f>'Month (GWh)'!I36+J34</f>
        <v>0</v>
      </c>
      <c r="K35" s="50">
        <f>'Month (GWh)'!J36+K34</f>
        <v>432738</v>
      </c>
      <c r="L35" s="50">
        <f>'Month (GWh)'!K36+L34</f>
        <v>432645</v>
      </c>
      <c r="M35" s="50">
        <f>'Month (GWh)'!L36+M34</f>
        <v>1933</v>
      </c>
      <c r="N35" s="50">
        <f>'Month (GWh)'!M36+N34</f>
        <v>0</v>
      </c>
      <c r="O35" s="50">
        <f>'Month (GWh)'!N36+O34</f>
        <v>0</v>
      </c>
      <c r="P35" s="50">
        <f>'Month (GWh)'!O36+P34</f>
        <v>-14213</v>
      </c>
      <c r="Q35" s="50">
        <f>'Month (GWh)'!P36+Q34</f>
        <v>-173</v>
      </c>
      <c r="R35" s="50">
        <f>'Month (GWh)'!Q36+R34</f>
        <v>445098</v>
      </c>
      <c r="T35" s="57"/>
      <c r="U35" s="57"/>
      <c r="V35" s="57"/>
      <c r="W35" s="57"/>
      <c r="X35" s="57"/>
      <c r="Y35" s="57"/>
      <c r="Z35" s="57"/>
      <c r="AA35" s="57"/>
      <c r="AB35" s="57"/>
      <c r="AC35" s="57"/>
      <c r="AD35" s="57"/>
      <c r="AE35" s="57"/>
      <c r="AF35" s="57"/>
      <c r="AG35" s="57"/>
      <c r="AH35" s="57"/>
      <c r="AI35" s="57"/>
      <c r="AJ35" s="57"/>
      <c r="AK35" s="57"/>
    </row>
    <row r="36" spans="1:37">
      <c r="A36" s="16">
        <f t="shared" si="2"/>
        <v>1998</v>
      </c>
      <c r="B36" s="14" t="s">
        <v>64</v>
      </c>
      <c r="C36" s="50">
        <f>'Month (GWh)'!B37+C35</f>
        <v>535187</v>
      </c>
      <c r="D36" s="50">
        <f>'Month (GWh)'!C37+D35</f>
        <v>34742</v>
      </c>
      <c r="E36" s="50">
        <f>'Month (GWh)'!D37+E35</f>
        <v>14059</v>
      </c>
      <c r="F36" s="52">
        <f>'Month (GWh)'!E37+F35</f>
        <v>1243</v>
      </c>
      <c r="G36" s="50">
        <f>'Month (GWh)'!F37+G35</f>
        <v>6339</v>
      </c>
      <c r="H36" s="50">
        <f>'Month (GWh)'!G37+H35</f>
        <v>-7720</v>
      </c>
      <c r="I36" s="50">
        <f>'Month (GWh)'!H37+I35</f>
        <v>491480</v>
      </c>
      <c r="J36" s="50">
        <f>'Month (GWh)'!I37+J35</f>
        <v>0</v>
      </c>
      <c r="K36" s="50">
        <f>'Month (GWh)'!J37+K35</f>
        <v>491480</v>
      </c>
      <c r="L36" s="50">
        <f>'Month (GWh)'!K37+L35</f>
        <v>490114</v>
      </c>
      <c r="M36" s="50">
        <f>'Month (GWh)'!L37+M35</f>
        <v>2118</v>
      </c>
      <c r="N36" s="50">
        <f>'Month (GWh)'!M37+N35</f>
        <v>0</v>
      </c>
      <c r="O36" s="50">
        <f>'Month (GWh)'!N37+O35</f>
        <v>0</v>
      </c>
      <c r="P36" s="50">
        <f>'Month (GWh)'!O37+P35</f>
        <v>-11086</v>
      </c>
      <c r="Q36" s="50">
        <f>'Month (GWh)'!P37+Q35</f>
        <v>-49</v>
      </c>
      <c r="R36" s="50">
        <f>'Month (GWh)'!Q37+R35</f>
        <v>499131</v>
      </c>
      <c r="T36" s="58"/>
      <c r="U36" s="58"/>
      <c r="V36" s="58"/>
      <c r="W36" s="58"/>
      <c r="X36" s="58"/>
      <c r="Y36" s="58"/>
      <c r="Z36" s="58"/>
      <c r="AA36" s="58"/>
      <c r="AB36" s="58"/>
      <c r="AC36" s="58"/>
      <c r="AD36" s="58"/>
      <c r="AE36" s="58"/>
      <c r="AF36" s="58"/>
      <c r="AG36" s="58"/>
      <c r="AH36" s="58"/>
      <c r="AI36" s="58"/>
      <c r="AJ36" s="58"/>
      <c r="AK36" s="58"/>
    </row>
    <row r="37" spans="1:37">
      <c r="A37" s="16">
        <f t="shared" si="2"/>
        <v>1998</v>
      </c>
      <c r="B37" s="14" t="s">
        <v>65</v>
      </c>
      <c r="C37" s="50">
        <f>'Month (GWh)'!B38+C36</f>
        <v>595738</v>
      </c>
      <c r="D37" s="50">
        <f>'Month (GWh)'!C38+D36</f>
        <v>39529</v>
      </c>
      <c r="E37" s="50">
        <f>'Month (GWh)'!D38+E36</f>
        <v>15992</v>
      </c>
      <c r="F37" s="52">
        <f>'Month (GWh)'!E38+F36</f>
        <v>1872</v>
      </c>
      <c r="G37" s="50">
        <f>'Month (GWh)'!F38+G36</f>
        <v>6890</v>
      </c>
      <c r="H37" s="50">
        <f>'Month (GWh)'!G38+H36</f>
        <v>-9102</v>
      </c>
      <c r="I37" s="50">
        <f>'Month (GWh)'!H38+I36</f>
        <v>545231</v>
      </c>
      <c r="J37" s="50">
        <f>'Month (GWh)'!I38+J36</f>
        <v>0</v>
      </c>
      <c r="K37" s="50">
        <f>'Month (GWh)'!J38+K36</f>
        <v>545231</v>
      </c>
      <c r="L37" s="50">
        <f>'Month (GWh)'!K38+L36</f>
        <v>544042</v>
      </c>
      <c r="M37" s="50">
        <f>'Month (GWh)'!L38+M36</f>
        <v>2294</v>
      </c>
      <c r="N37" s="50">
        <f>'Month (GWh)'!M38+N36</f>
        <v>0</v>
      </c>
      <c r="O37" s="50">
        <f>'Month (GWh)'!N38+O36</f>
        <v>0</v>
      </c>
      <c r="P37" s="50">
        <f>'Month (GWh)'!O38+P36</f>
        <v>-8298</v>
      </c>
      <c r="Q37" s="50">
        <f>'Month (GWh)'!P38+Q36</f>
        <v>108</v>
      </c>
      <c r="R37" s="50">
        <f>'Month (GWh)'!Q38+R36</f>
        <v>549938</v>
      </c>
      <c r="T37" s="57"/>
      <c r="U37" s="57"/>
      <c r="V37" s="57"/>
      <c r="W37" s="57"/>
      <c r="X37" s="57"/>
      <c r="Y37" s="57"/>
      <c r="Z37" s="57"/>
      <c r="AA37" s="57"/>
      <c r="AB37" s="57"/>
      <c r="AC37" s="57"/>
      <c r="AD37" s="57"/>
      <c r="AE37" s="57"/>
      <c r="AF37" s="57"/>
      <c r="AG37" s="57"/>
      <c r="AH37" s="57"/>
      <c r="AI37" s="57"/>
      <c r="AJ37" s="57"/>
      <c r="AK37" s="57"/>
    </row>
    <row r="38" spans="1:37">
      <c r="A38" s="16">
        <f t="shared" si="2"/>
        <v>1998</v>
      </c>
      <c r="B38" s="14" t="s">
        <v>66</v>
      </c>
      <c r="C38" s="50">
        <f>'Month (GWh)'!B39+C37</f>
        <v>656878</v>
      </c>
      <c r="D38" s="50">
        <f>'Month (GWh)'!C39+D37</f>
        <v>44309</v>
      </c>
      <c r="E38" s="50">
        <f>'Month (GWh)'!D39+E37</f>
        <v>18085</v>
      </c>
      <c r="F38" s="52">
        <f>'Month (GWh)'!E39+F37</f>
        <v>2555</v>
      </c>
      <c r="G38" s="50">
        <f>'Month (GWh)'!F39+G37</f>
        <v>7533</v>
      </c>
      <c r="H38" s="50">
        <f>'Month (GWh)'!G39+H37</f>
        <v>-10552</v>
      </c>
      <c r="I38" s="50">
        <f>'Month (GWh)'!H39+I37</f>
        <v>599458</v>
      </c>
      <c r="J38" s="50">
        <f>'Month (GWh)'!I39+J37</f>
        <v>0</v>
      </c>
      <c r="K38" s="50">
        <f>'Month (GWh)'!J39+K37</f>
        <v>599458</v>
      </c>
      <c r="L38" s="50">
        <f>'Month (GWh)'!K39+L37</f>
        <v>598422</v>
      </c>
      <c r="M38" s="50">
        <f>'Month (GWh)'!L39+M37</f>
        <v>2487</v>
      </c>
      <c r="N38" s="50">
        <f>'Month (GWh)'!M39+N37</f>
        <v>0</v>
      </c>
      <c r="O38" s="50">
        <f>'Month (GWh)'!N39+O37</f>
        <v>0</v>
      </c>
      <c r="P38" s="50">
        <f>'Month (GWh)'!O39+P37</f>
        <v>-3183</v>
      </c>
      <c r="Q38" s="50">
        <f>'Month (GWh)'!P39+Q37</f>
        <v>27</v>
      </c>
      <c r="R38" s="50">
        <f>'Month (GWh)'!Q39+R37</f>
        <v>599091</v>
      </c>
      <c r="T38" s="14"/>
    </row>
    <row r="39" spans="1:37">
      <c r="A39" s="16">
        <f t="shared" si="2"/>
        <v>1998</v>
      </c>
      <c r="B39" s="14" t="s">
        <v>67</v>
      </c>
      <c r="C39" s="50">
        <f>'Month (GWh)'!B40+C38</f>
        <v>723423</v>
      </c>
      <c r="D39" s="50">
        <f>'Month (GWh)'!C40+D38</f>
        <v>48960</v>
      </c>
      <c r="E39" s="50">
        <f>'Month (GWh)'!D40+E38</f>
        <v>20261</v>
      </c>
      <c r="F39" s="52">
        <f>'Month (GWh)'!E40+F38</f>
        <v>3997</v>
      </c>
      <c r="G39" s="50">
        <f>'Month (GWh)'!F40+G38</f>
        <v>7876</v>
      </c>
      <c r="H39" s="50">
        <f>'Month (GWh)'!G40+H38</f>
        <v>-12385</v>
      </c>
      <c r="I39" s="50">
        <f>'Month (GWh)'!H40+I38</f>
        <v>658076</v>
      </c>
      <c r="J39" s="50">
        <f>'Month (GWh)'!I40+J38</f>
        <v>0</v>
      </c>
      <c r="K39" s="50">
        <f>'Month (GWh)'!J40+K38</f>
        <v>658076</v>
      </c>
      <c r="L39" s="50">
        <f>'Month (GWh)'!K40+L38</f>
        <v>657149</v>
      </c>
      <c r="M39" s="50">
        <f>'Month (GWh)'!L40+M38</f>
        <v>2745</v>
      </c>
      <c r="N39" s="50">
        <f>'Month (GWh)'!M40+N38</f>
        <v>0</v>
      </c>
      <c r="O39" s="50">
        <f>'Month (GWh)'!N40+O38</f>
        <v>0</v>
      </c>
      <c r="P39" s="50">
        <f>'Month (GWh)'!O40+P38</f>
        <v>2316</v>
      </c>
      <c r="Q39" s="50">
        <f>'Month (GWh)'!P40+Q38</f>
        <v>165</v>
      </c>
      <c r="R39" s="50">
        <f>'Month (GWh)'!Q40+R38</f>
        <v>651923</v>
      </c>
      <c r="T39" s="14"/>
    </row>
    <row r="40" spans="1:37" ht="15">
      <c r="A40" s="16">
        <f t="shared" si="2"/>
        <v>1998</v>
      </c>
      <c r="B40" s="14" t="s">
        <v>68</v>
      </c>
      <c r="C40" s="50">
        <f>'Month (GWh)'!B41+C39</f>
        <v>815688</v>
      </c>
      <c r="D40" s="50">
        <f>'Month (GWh)'!C41+D39</f>
        <v>54195</v>
      </c>
      <c r="E40" s="50">
        <f>'Month (GWh)'!D41+E39</f>
        <v>24573</v>
      </c>
      <c r="F40" s="52">
        <f>'Month (GWh)'!E41+F39</f>
        <v>4500</v>
      </c>
      <c r="G40" s="50">
        <f>'Month (GWh)'!F41+G39</f>
        <v>8355</v>
      </c>
      <c r="H40" s="50">
        <f>'Month (GWh)'!G41+H39</f>
        <v>-16218</v>
      </c>
      <c r="I40" s="50">
        <f>'Month (GWh)'!H41+I39</f>
        <v>740771</v>
      </c>
      <c r="J40" s="50">
        <f>'Month (GWh)'!I41+J39</f>
        <v>0</v>
      </c>
      <c r="K40" s="50">
        <f>'Month (GWh)'!J41+K39</f>
        <v>740771</v>
      </c>
      <c r="L40" s="50">
        <f>'Month (GWh)'!K41+L39</f>
        <v>739768</v>
      </c>
      <c r="M40" s="50">
        <f>'Month (GWh)'!L41+M39</f>
        <v>3132</v>
      </c>
      <c r="N40" s="50">
        <f>'Month (GWh)'!M41+N39</f>
        <v>0</v>
      </c>
      <c r="O40" s="50">
        <f>'Month (GWh)'!N41+O39</f>
        <v>0</v>
      </c>
      <c r="P40" s="50">
        <f>'Month (GWh)'!O41+P39</f>
        <v>4357</v>
      </c>
      <c r="Q40" s="50">
        <f>'Month (GWh)'!P41+Q39</f>
        <v>323</v>
      </c>
      <c r="R40" s="50">
        <f>'Month (GWh)'!Q41+R39</f>
        <v>731956</v>
      </c>
      <c r="AJ40" s="53"/>
    </row>
    <row r="41" spans="1:37">
      <c r="A41" s="16">
        <f t="shared" si="2"/>
        <v>1998</v>
      </c>
      <c r="B41" s="14" t="s">
        <v>69</v>
      </c>
      <c r="C41" s="50">
        <f>'Month (GWh)'!B42+C40</f>
        <v>928405</v>
      </c>
      <c r="D41" s="50">
        <f>'Month (GWh)'!C42+D40</f>
        <v>59728</v>
      </c>
      <c r="E41" s="50">
        <f>'Month (GWh)'!D42+E40</f>
        <v>28283</v>
      </c>
      <c r="F41" s="52">
        <f>'Month (GWh)'!E42+F40</f>
        <v>4805</v>
      </c>
      <c r="G41" s="50">
        <f>'Month (GWh)'!F42+G40</f>
        <v>9025</v>
      </c>
      <c r="H41" s="50">
        <f>'Month (GWh)'!G42+H40</f>
        <v>-19258</v>
      </c>
      <c r="I41" s="50">
        <f>'Month (GWh)'!H42+I40</f>
        <v>844611</v>
      </c>
      <c r="J41" s="50">
        <f>'Month (GWh)'!I42+J40</f>
        <v>0</v>
      </c>
      <c r="K41" s="50">
        <f>'Month (GWh)'!J42+K40</f>
        <v>844611</v>
      </c>
      <c r="L41" s="50">
        <f>'Month (GWh)'!K42+L40</f>
        <v>843316</v>
      </c>
      <c r="M41" s="50">
        <f>'Month (GWh)'!L42+M40</f>
        <v>3673</v>
      </c>
      <c r="N41" s="50">
        <f>'Month (GWh)'!M42+N40</f>
        <v>0</v>
      </c>
      <c r="O41" s="50">
        <f>'Month (GWh)'!N42+O40</f>
        <v>0</v>
      </c>
      <c r="P41" s="50">
        <f>'Month (GWh)'!O42+P40</f>
        <v>2945</v>
      </c>
      <c r="Q41" s="50">
        <f>'Month (GWh)'!P42+Q40</f>
        <v>409</v>
      </c>
      <c r="R41" s="50">
        <f>'Month (GWh)'!Q42+R40</f>
        <v>836289</v>
      </c>
    </row>
    <row r="42" spans="1:37">
      <c r="A42" s="54">
        <f t="shared" si="2"/>
        <v>1998</v>
      </c>
      <c r="B42" s="37" t="s">
        <v>70</v>
      </c>
      <c r="C42" s="55">
        <f>'Month (GWh)'!B43+C41</f>
        <v>1048386</v>
      </c>
      <c r="D42" s="55">
        <f>'Month (GWh)'!C43+D41</f>
        <v>65500</v>
      </c>
      <c r="E42" s="55">
        <f>'Month (GWh)'!D43+E41</f>
        <v>31602</v>
      </c>
      <c r="F42" s="56">
        <f>'Month (GWh)'!E43+F41</f>
        <v>5785</v>
      </c>
      <c r="G42" s="55">
        <f>'Month (GWh)'!F43+G41</f>
        <v>10580</v>
      </c>
      <c r="H42" s="55">
        <f>'Month (GWh)'!G43+H41</f>
        <v>-21022</v>
      </c>
      <c r="I42" s="55">
        <f>'Month (GWh)'!H43+I41</f>
        <v>956075</v>
      </c>
      <c r="J42" s="55">
        <f>'Month (GWh)'!I43+J41</f>
        <v>0</v>
      </c>
      <c r="K42" s="55">
        <f>'Month (GWh)'!J43+K41</f>
        <v>956075</v>
      </c>
      <c r="L42" s="55">
        <f>'Month (GWh)'!K43+L41</f>
        <v>955342</v>
      </c>
      <c r="M42" s="55">
        <f>'Month (GWh)'!L43+M41</f>
        <v>4337</v>
      </c>
      <c r="N42" s="55">
        <f>'Month (GWh)'!M43+N41</f>
        <v>0</v>
      </c>
      <c r="O42" s="55">
        <f>'Month (GWh)'!N43+O41</f>
        <v>0</v>
      </c>
      <c r="P42" s="55">
        <f>'Month (GWh)'!O43+P41</f>
        <v>2095</v>
      </c>
      <c r="Q42" s="55">
        <f>'Month (GWh)'!P43+Q41</f>
        <v>509</v>
      </c>
      <c r="R42" s="55">
        <f>'Month (GWh)'!Q43+R41</f>
        <v>948401</v>
      </c>
    </row>
    <row r="43" spans="1:37">
      <c r="A43" s="16">
        <f>A31+1</f>
        <v>1999</v>
      </c>
      <c r="B43" s="14" t="s">
        <v>59</v>
      </c>
      <c r="C43" s="50">
        <f>'Month (GWh)'!B44</f>
        <v>122014</v>
      </c>
      <c r="D43" s="50">
        <f>'Month (GWh)'!C44</f>
        <v>5906</v>
      </c>
      <c r="E43" s="50">
        <f>'Month (GWh)'!D44</f>
        <v>4560</v>
      </c>
      <c r="F43" s="52">
        <f>'Month (GWh)'!E44</f>
        <v>824</v>
      </c>
      <c r="G43" s="50">
        <f>'Month (GWh)'!F44</f>
        <v>2230</v>
      </c>
      <c r="H43" s="50">
        <f>'Month (GWh)'!G44</f>
        <v>-2330</v>
      </c>
      <c r="I43" s="50">
        <f>'Month (GWh)'!H44</f>
        <v>112955</v>
      </c>
      <c r="J43" s="50">
        <f>'Month (GWh)'!I44</f>
        <v>0</v>
      </c>
      <c r="K43" s="50">
        <f>'Month (GWh)'!J44</f>
        <v>112955</v>
      </c>
      <c r="L43" s="50">
        <f>'Month (GWh)'!K44</f>
        <v>112933</v>
      </c>
      <c r="M43" s="50">
        <f>'Month (GWh)'!L44</f>
        <v>761</v>
      </c>
      <c r="N43" s="50">
        <f>'Month (GWh)'!M44</f>
        <v>0</v>
      </c>
      <c r="O43" s="50">
        <f>'Month (GWh)'!N44</f>
        <v>0</v>
      </c>
      <c r="P43" s="50">
        <f>'Month (GWh)'!O44</f>
        <v>-4921</v>
      </c>
      <c r="Q43" s="50">
        <f>'Month (GWh)'!P44</f>
        <v>-107</v>
      </c>
      <c r="R43" s="50">
        <f>'Month (GWh)'!Q44</f>
        <v>117200</v>
      </c>
    </row>
    <row r="44" spans="1:37">
      <c r="A44" s="16">
        <f>A43</f>
        <v>1999</v>
      </c>
      <c r="B44" s="14" t="s">
        <v>60</v>
      </c>
      <c r="C44" s="50">
        <f>'Month (GWh)'!B45+C43</f>
        <v>232751</v>
      </c>
      <c r="D44" s="50">
        <f>'Month (GWh)'!C45+D43</f>
        <v>11451</v>
      </c>
      <c r="E44" s="50">
        <f>'Month (GWh)'!D45+E43</f>
        <v>9265</v>
      </c>
      <c r="F44" s="52">
        <f>'Month (GWh)'!E45+F43</f>
        <v>1364</v>
      </c>
      <c r="G44" s="50">
        <f>'Month (GWh)'!F45+G43</f>
        <v>3303</v>
      </c>
      <c r="H44" s="50">
        <f>'Month (GWh)'!G45+H43</f>
        <v>-5962</v>
      </c>
      <c r="I44" s="50">
        <f>'Month (GWh)'!H45+I43</f>
        <v>213975</v>
      </c>
      <c r="J44" s="50">
        <f>'Month (GWh)'!I45+J43</f>
        <v>0</v>
      </c>
      <c r="K44" s="50">
        <f>'Month (GWh)'!J45+K43</f>
        <v>213975</v>
      </c>
      <c r="L44" s="50">
        <f>'Month (GWh)'!K45+L43</f>
        <v>214325</v>
      </c>
      <c r="M44" s="50">
        <f>'Month (GWh)'!L45+M43</f>
        <v>1472</v>
      </c>
      <c r="N44" s="50">
        <f>'Month (GWh)'!M45+N43</f>
        <v>0</v>
      </c>
      <c r="O44" s="50">
        <f>'Month (GWh)'!N45+O43</f>
        <v>0</v>
      </c>
      <c r="P44" s="50">
        <f>'Month (GWh)'!O45+P43</f>
        <v>-13223</v>
      </c>
      <c r="Q44" s="50">
        <f>'Month (GWh)'!P45+Q43</f>
        <v>-109</v>
      </c>
      <c r="R44" s="50">
        <f>'Month (GWh)'!Q45+R43</f>
        <v>226185</v>
      </c>
    </row>
    <row r="45" spans="1:37">
      <c r="A45" s="16">
        <f t="shared" ref="A45:A54" si="3">A44</f>
        <v>1999</v>
      </c>
      <c r="B45" s="14" t="s">
        <v>61</v>
      </c>
      <c r="C45" s="50">
        <f>'Month (GWh)'!B46+C44</f>
        <v>342857</v>
      </c>
      <c r="D45" s="50">
        <f>'Month (GWh)'!C46+D44</f>
        <v>17277</v>
      </c>
      <c r="E45" s="50">
        <f>'Month (GWh)'!D46+E44</f>
        <v>14303</v>
      </c>
      <c r="F45" s="52">
        <f>'Month (GWh)'!E46+F44</f>
        <v>1956</v>
      </c>
      <c r="G45" s="50">
        <f>'Month (GWh)'!F46+G44</f>
        <v>4619</v>
      </c>
      <c r="H45" s="50">
        <f>'Month (GWh)'!G46+H44</f>
        <v>-9684</v>
      </c>
      <c r="I45" s="50">
        <f>'Month (GWh)'!H46+I44</f>
        <v>313941</v>
      </c>
      <c r="J45" s="50">
        <f>'Month (GWh)'!I46+J44</f>
        <v>0</v>
      </c>
      <c r="K45" s="50">
        <f>'Month (GWh)'!J46+K44</f>
        <v>313941</v>
      </c>
      <c r="L45" s="50">
        <f>'Month (GWh)'!K46+L44</f>
        <v>315221</v>
      </c>
      <c r="M45" s="50">
        <f>'Month (GWh)'!L46+M44</f>
        <v>2070</v>
      </c>
      <c r="N45" s="50">
        <f>'Month (GWh)'!M46+N44</f>
        <v>0</v>
      </c>
      <c r="O45" s="50">
        <f>'Month (GWh)'!N46+O44</f>
        <v>0</v>
      </c>
      <c r="P45" s="50">
        <f>'Month (GWh)'!O46+P44</f>
        <v>-17147</v>
      </c>
      <c r="Q45" s="50">
        <f>'Month (GWh)'!P46+Q44</f>
        <v>-78</v>
      </c>
      <c r="R45" s="50">
        <f>'Month (GWh)'!Q46+R44</f>
        <v>330376</v>
      </c>
    </row>
    <row r="46" spans="1:37">
      <c r="A46" s="16">
        <f t="shared" si="3"/>
        <v>1999</v>
      </c>
      <c r="B46" s="14" t="s">
        <v>62</v>
      </c>
      <c r="C46" s="50">
        <f>'Month (GWh)'!B47+C45</f>
        <v>438339</v>
      </c>
      <c r="D46" s="50">
        <f>'Month (GWh)'!C47+D45</f>
        <v>22677</v>
      </c>
      <c r="E46" s="50">
        <f>'Month (GWh)'!D47+E45</f>
        <v>21265</v>
      </c>
      <c r="F46" s="52">
        <f>'Month (GWh)'!E47+F45</f>
        <v>2437</v>
      </c>
      <c r="G46" s="50">
        <f>'Month (GWh)'!F47+G45</f>
        <v>5507</v>
      </c>
      <c r="H46" s="50">
        <f>'Month (GWh)'!G47+H45</f>
        <v>-15758</v>
      </c>
      <c r="I46" s="50">
        <f>'Month (GWh)'!H47+I45</f>
        <v>397468</v>
      </c>
      <c r="J46" s="50">
        <f>'Month (GWh)'!I47+J45</f>
        <v>0</v>
      </c>
      <c r="K46" s="50">
        <f>'Month (GWh)'!J47+K45</f>
        <v>397468</v>
      </c>
      <c r="L46" s="50">
        <f>'Month (GWh)'!K47+L45</f>
        <v>397835</v>
      </c>
      <c r="M46" s="50">
        <f>'Month (GWh)'!L47+M45</f>
        <v>2510</v>
      </c>
      <c r="N46" s="50">
        <f>'Month (GWh)'!M47+N45</f>
        <v>0</v>
      </c>
      <c r="O46" s="50">
        <f>'Month (GWh)'!N47+O45</f>
        <v>0</v>
      </c>
      <c r="P46" s="50">
        <f>'Month (GWh)'!O47+P45</f>
        <v>-17293</v>
      </c>
      <c r="Q46" s="50">
        <f>'Month (GWh)'!P47+Q45</f>
        <v>13</v>
      </c>
      <c r="R46" s="50">
        <f>'Month (GWh)'!Q47+R45</f>
        <v>412605</v>
      </c>
    </row>
    <row r="47" spans="1:37">
      <c r="A47" s="16">
        <f t="shared" si="3"/>
        <v>1999</v>
      </c>
      <c r="B47" s="14" t="s">
        <v>63</v>
      </c>
      <c r="C47" s="50">
        <f>'Month (GWh)'!B48+C46</f>
        <v>517201</v>
      </c>
      <c r="D47" s="50">
        <f>'Month (GWh)'!C48+D46</f>
        <v>27586</v>
      </c>
      <c r="E47" s="50">
        <f>'Month (GWh)'!D48+E46</f>
        <v>28021</v>
      </c>
      <c r="F47" s="52">
        <f>'Month (GWh)'!E48+F46</f>
        <v>2665</v>
      </c>
      <c r="G47" s="50">
        <f>'Month (GWh)'!F48+G46</f>
        <v>6342</v>
      </c>
      <c r="H47" s="50">
        <f>'Month (GWh)'!G48+H46</f>
        <v>-21679</v>
      </c>
      <c r="I47" s="50">
        <f>'Month (GWh)'!H48+I46</f>
        <v>465272</v>
      </c>
      <c r="J47" s="50">
        <f>'Month (GWh)'!I48+J46</f>
        <v>0</v>
      </c>
      <c r="K47" s="50">
        <f>'Month (GWh)'!J48+K46</f>
        <v>465272</v>
      </c>
      <c r="L47" s="50">
        <f>'Month (GWh)'!K48+L46</f>
        <v>465432</v>
      </c>
      <c r="M47" s="50">
        <f>'Month (GWh)'!L48+M46</f>
        <v>2746</v>
      </c>
      <c r="N47" s="50">
        <f>'Month (GWh)'!M48+N46</f>
        <v>0</v>
      </c>
      <c r="O47" s="50">
        <f>'Month (GWh)'!N48+O46</f>
        <v>0</v>
      </c>
      <c r="P47" s="50">
        <f>'Month (GWh)'!O48+P46</f>
        <v>-14774</v>
      </c>
      <c r="Q47" s="50">
        <f>'Month (GWh)'!P48+Q46</f>
        <v>64</v>
      </c>
      <c r="R47" s="50">
        <f>'Month (GWh)'!Q48+R46</f>
        <v>477396</v>
      </c>
    </row>
    <row r="48" spans="1:37">
      <c r="A48" s="16">
        <f t="shared" si="3"/>
        <v>1999</v>
      </c>
      <c r="B48" s="14" t="s">
        <v>64</v>
      </c>
      <c r="C48" s="50">
        <f>'Month (GWh)'!B49+C47</f>
        <v>588474</v>
      </c>
      <c r="D48" s="50">
        <f>'Month (GWh)'!C49+D47</f>
        <v>32212</v>
      </c>
      <c r="E48" s="50">
        <f>'Month (GWh)'!D49+E47</f>
        <v>34477</v>
      </c>
      <c r="F48" s="52">
        <f>'Month (GWh)'!E49+F47</f>
        <v>2884</v>
      </c>
      <c r="G48" s="50">
        <f>'Month (GWh)'!F49+G47</f>
        <v>7108</v>
      </c>
      <c r="H48" s="50">
        <f>'Month (GWh)'!G49+H47</f>
        <v>-27369</v>
      </c>
      <c r="I48" s="50">
        <f>'Month (GWh)'!H49+I47</f>
        <v>526009</v>
      </c>
      <c r="J48" s="50">
        <f>'Month (GWh)'!I49+J47</f>
        <v>0</v>
      </c>
      <c r="K48" s="50">
        <f>'Month (GWh)'!J49+K47</f>
        <v>526009</v>
      </c>
      <c r="L48" s="50">
        <f>'Month (GWh)'!K49+L47</f>
        <v>525988</v>
      </c>
      <c r="M48" s="50">
        <f>'Month (GWh)'!L49+M47</f>
        <v>2986</v>
      </c>
      <c r="N48" s="50">
        <f>'Month (GWh)'!M49+N47</f>
        <v>0</v>
      </c>
      <c r="O48" s="50">
        <f>'Month (GWh)'!N49+O47</f>
        <v>0</v>
      </c>
      <c r="P48" s="50">
        <f>'Month (GWh)'!O49+P47</f>
        <v>-12318</v>
      </c>
      <c r="Q48" s="50">
        <f>'Month (GWh)'!P49+Q47</f>
        <v>388</v>
      </c>
      <c r="R48" s="50">
        <f>'Month (GWh)'!Q49+R47</f>
        <v>534932</v>
      </c>
    </row>
    <row r="49" spans="1:18">
      <c r="A49" s="16">
        <f t="shared" si="3"/>
        <v>1999</v>
      </c>
      <c r="B49" s="14" t="s">
        <v>65</v>
      </c>
      <c r="C49" s="50">
        <f>'Month (GWh)'!B50+C48</f>
        <v>660875</v>
      </c>
      <c r="D49" s="50">
        <f>'Month (GWh)'!C50+D48</f>
        <v>37282</v>
      </c>
      <c r="E49" s="50">
        <f>'Month (GWh)'!D50+E48</f>
        <v>41969</v>
      </c>
      <c r="F49" s="52">
        <f>'Month (GWh)'!E50+F48</f>
        <v>3011</v>
      </c>
      <c r="G49" s="50">
        <f>'Month (GWh)'!F50+G48</f>
        <v>7609</v>
      </c>
      <c r="H49" s="50">
        <f>'Month (GWh)'!G50+H48</f>
        <v>-34360</v>
      </c>
      <c r="I49" s="50">
        <f>'Month (GWh)'!H50+I48</f>
        <v>586223</v>
      </c>
      <c r="J49" s="50">
        <f>'Month (GWh)'!I50+J48</f>
        <v>0</v>
      </c>
      <c r="K49" s="50">
        <f>'Month (GWh)'!J50+K48</f>
        <v>586223</v>
      </c>
      <c r="L49" s="50">
        <f>'Month (GWh)'!K50+L48</f>
        <v>585894</v>
      </c>
      <c r="M49" s="50">
        <f>'Month (GWh)'!L50+M48</f>
        <v>3248</v>
      </c>
      <c r="N49" s="50">
        <f>'Month (GWh)'!M50+N48</f>
        <v>0</v>
      </c>
      <c r="O49" s="50">
        <f>'Month (GWh)'!N50+O48</f>
        <v>0</v>
      </c>
      <c r="P49" s="50">
        <f>'Month (GWh)'!O50+P48</f>
        <v>-5903</v>
      </c>
      <c r="Q49" s="50">
        <f>'Month (GWh)'!P50+Q48</f>
        <v>574</v>
      </c>
      <c r="R49" s="50">
        <f>'Month (GWh)'!Q50+R48</f>
        <v>587975</v>
      </c>
    </row>
    <row r="50" spans="1:18">
      <c r="A50" s="16">
        <f t="shared" si="3"/>
        <v>1999</v>
      </c>
      <c r="B50" s="14" t="s">
        <v>66</v>
      </c>
      <c r="C50" s="50">
        <f>'Month (GWh)'!B51+C49</f>
        <v>730093</v>
      </c>
      <c r="D50" s="50">
        <f>'Month (GWh)'!C51+D49</f>
        <v>42420</v>
      </c>
      <c r="E50" s="50">
        <f>'Month (GWh)'!D51+E49</f>
        <v>47753</v>
      </c>
      <c r="F50" s="52">
        <f>'Month (GWh)'!E51+F49</f>
        <v>3085</v>
      </c>
      <c r="G50" s="50">
        <f>'Month (GWh)'!F51+G49</f>
        <v>8148</v>
      </c>
      <c r="H50" s="50">
        <f>'Month (GWh)'!G51+H49</f>
        <v>-39605</v>
      </c>
      <c r="I50" s="50">
        <f>'Month (GWh)'!H51+I49</f>
        <v>644985</v>
      </c>
      <c r="J50" s="50">
        <f>'Month (GWh)'!I51+J49</f>
        <v>0</v>
      </c>
      <c r="K50" s="50">
        <f>'Month (GWh)'!J51+K49</f>
        <v>644985</v>
      </c>
      <c r="L50" s="50">
        <f>'Month (GWh)'!K51+L49</f>
        <v>645067</v>
      </c>
      <c r="M50" s="50">
        <f>'Month (GWh)'!L51+M49</f>
        <v>3482</v>
      </c>
      <c r="N50" s="50">
        <f>'Month (GWh)'!M51+N49</f>
        <v>0</v>
      </c>
      <c r="O50" s="50">
        <f>'Month (GWh)'!N51+O49</f>
        <v>0</v>
      </c>
      <c r="P50" s="50">
        <f>'Month (GWh)'!O51+P49</f>
        <v>-794</v>
      </c>
      <c r="Q50" s="50">
        <f>'Month (GWh)'!P51+Q49</f>
        <v>898</v>
      </c>
      <c r="R50" s="50">
        <f>'Month (GWh)'!Q51+R49</f>
        <v>641481</v>
      </c>
    </row>
    <row r="51" spans="1:18">
      <c r="A51" s="16">
        <f t="shared" si="3"/>
        <v>1999</v>
      </c>
      <c r="B51" s="14" t="s">
        <v>67</v>
      </c>
      <c r="C51" s="50">
        <f>'Month (GWh)'!B52+C50</f>
        <v>804230</v>
      </c>
      <c r="D51" s="50">
        <f>'Month (GWh)'!C52+D50</f>
        <v>47337</v>
      </c>
      <c r="E51" s="50">
        <f>'Month (GWh)'!D52+E50</f>
        <v>56540</v>
      </c>
      <c r="F51" s="52">
        <f>'Month (GWh)'!E52+F50</f>
        <v>3405</v>
      </c>
      <c r="G51" s="50">
        <f>'Month (GWh)'!F52+G50</f>
        <v>8835</v>
      </c>
      <c r="H51" s="50">
        <f>'Month (GWh)'!G52+H50</f>
        <v>-47705</v>
      </c>
      <c r="I51" s="50">
        <f>'Month (GWh)'!H52+I50</f>
        <v>705785</v>
      </c>
      <c r="J51" s="50">
        <f>'Month (GWh)'!I52+J50</f>
        <v>0</v>
      </c>
      <c r="K51" s="50">
        <f>'Month (GWh)'!J52+K50</f>
        <v>705785</v>
      </c>
      <c r="L51" s="50">
        <f>'Month (GWh)'!K52+L50</f>
        <v>706239</v>
      </c>
      <c r="M51" s="50">
        <f>'Month (GWh)'!L52+M50</f>
        <v>3738</v>
      </c>
      <c r="N51" s="50">
        <f>'Month (GWh)'!M52+N50</f>
        <v>0</v>
      </c>
      <c r="O51" s="50">
        <f>'Month (GWh)'!N52+O50</f>
        <v>0</v>
      </c>
      <c r="P51" s="50">
        <f>'Month (GWh)'!O52+P50</f>
        <v>3457</v>
      </c>
      <c r="Q51" s="50">
        <f>'Month (GWh)'!P52+Q50</f>
        <v>1037</v>
      </c>
      <c r="R51" s="50">
        <f>'Month (GWh)'!Q52+R50</f>
        <v>698007</v>
      </c>
    </row>
    <row r="52" spans="1:18">
      <c r="A52" s="16">
        <f t="shared" si="3"/>
        <v>1999</v>
      </c>
      <c r="B52" s="14" t="s">
        <v>68</v>
      </c>
      <c r="C52" s="50">
        <f>'Month (GWh)'!B53+C51</f>
        <v>902993</v>
      </c>
      <c r="D52" s="50">
        <f>'Month (GWh)'!C53+D51</f>
        <v>52790</v>
      </c>
      <c r="E52" s="50">
        <f>'Month (GWh)'!D53+E51</f>
        <v>65412</v>
      </c>
      <c r="F52" s="52">
        <f>'Month (GWh)'!E53+F51</f>
        <v>3795</v>
      </c>
      <c r="G52" s="50">
        <f>'Month (GWh)'!F53+G51</f>
        <v>10399</v>
      </c>
      <c r="H52" s="50">
        <f>'Month (GWh)'!G53+H51</f>
        <v>-55013</v>
      </c>
      <c r="I52" s="50">
        <f>'Month (GWh)'!H53+I51</f>
        <v>791396</v>
      </c>
      <c r="J52" s="50">
        <f>'Month (GWh)'!I53+J51</f>
        <v>0</v>
      </c>
      <c r="K52" s="50">
        <f>'Month (GWh)'!J53+K51</f>
        <v>791396</v>
      </c>
      <c r="L52" s="50">
        <f>'Month (GWh)'!K53+L51</f>
        <v>790872</v>
      </c>
      <c r="M52" s="50">
        <f>'Month (GWh)'!L53+M51</f>
        <v>4168</v>
      </c>
      <c r="N52" s="50">
        <f>'Month (GWh)'!M53+N51</f>
        <v>0</v>
      </c>
      <c r="O52" s="50">
        <f>'Month (GWh)'!N53+O51</f>
        <v>0</v>
      </c>
      <c r="P52" s="50">
        <f>'Month (GWh)'!O53+P51</f>
        <v>2870</v>
      </c>
      <c r="Q52" s="50">
        <f>'Month (GWh)'!P53+Q51</f>
        <v>1059</v>
      </c>
      <c r="R52" s="50">
        <f>'Month (GWh)'!Q53+R51</f>
        <v>782775</v>
      </c>
    </row>
    <row r="53" spans="1:18">
      <c r="A53" s="16">
        <f t="shared" si="3"/>
        <v>1999</v>
      </c>
      <c r="B53" s="14" t="s">
        <v>69</v>
      </c>
      <c r="C53" s="50">
        <f>'Month (GWh)'!B54+C52</f>
        <v>1018885</v>
      </c>
      <c r="D53" s="50">
        <f>'Month (GWh)'!C54+D52</f>
        <v>58513</v>
      </c>
      <c r="E53" s="50">
        <f>'Month (GWh)'!D54+E52</f>
        <v>74531</v>
      </c>
      <c r="F53" s="52">
        <f>'Month (GWh)'!E54+F52</f>
        <v>4236</v>
      </c>
      <c r="G53" s="50">
        <f>'Month (GWh)'!F54+G52</f>
        <v>11426</v>
      </c>
      <c r="H53" s="50">
        <f>'Month (GWh)'!G54+H52</f>
        <v>-63105</v>
      </c>
      <c r="I53" s="50">
        <f>'Month (GWh)'!H54+I52</f>
        <v>893031</v>
      </c>
      <c r="J53" s="50">
        <f>'Month (GWh)'!I54+J52</f>
        <v>0</v>
      </c>
      <c r="K53" s="50">
        <f>'Month (GWh)'!J54+K52</f>
        <v>893031</v>
      </c>
      <c r="L53" s="50">
        <f>'Month (GWh)'!K54+L52</f>
        <v>893203</v>
      </c>
      <c r="M53" s="50">
        <f>'Month (GWh)'!L54+M52</f>
        <v>4824</v>
      </c>
      <c r="N53" s="50">
        <f>'Month (GWh)'!M54+N52</f>
        <v>0</v>
      </c>
      <c r="O53" s="50">
        <f>'Month (GWh)'!N54+O52</f>
        <v>0</v>
      </c>
      <c r="P53" s="50">
        <f>'Month (GWh)'!O54+P52</f>
        <v>-577</v>
      </c>
      <c r="Q53" s="50">
        <f>'Month (GWh)'!P54+Q52</f>
        <v>846</v>
      </c>
      <c r="R53" s="50">
        <f>'Month (GWh)'!Q54+R52</f>
        <v>888110</v>
      </c>
    </row>
    <row r="54" spans="1:18">
      <c r="A54" s="54">
        <f t="shared" si="3"/>
        <v>1999</v>
      </c>
      <c r="B54" s="37" t="s">
        <v>70</v>
      </c>
      <c r="C54" s="55">
        <f>'Month (GWh)'!B55+C53</f>
        <v>1152149</v>
      </c>
      <c r="D54" s="55">
        <f>'Month (GWh)'!C55+D53</f>
        <v>64636</v>
      </c>
      <c r="E54" s="55">
        <f>'Month (GWh)'!D55+E53</f>
        <v>84432</v>
      </c>
      <c r="F54" s="56">
        <f>'Month (GWh)'!E55+F53</f>
        <v>4793</v>
      </c>
      <c r="G54" s="55">
        <f>'Month (GWh)'!F55+G53</f>
        <v>12863</v>
      </c>
      <c r="H54" s="55">
        <f>'Month (GWh)'!G55+H53</f>
        <v>-71569</v>
      </c>
      <c r="I54" s="55">
        <f>'Month (GWh)'!H55+I53</f>
        <v>1011152</v>
      </c>
      <c r="J54" s="55">
        <f>'Month (GWh)'!I55+J53</f>
        <v>0</v>
      </c>
      <c r="K54" s="55">
        <f>'Month (GWh)'!J55+K53</f>
        <v>1011152</v>
      </c>
      <c r="L54" s="55">
        <f>'Month (GWh)'!K55+L53</f>
        <v>1011284</v>
      </c>
      <c r="M54" s="55">
        <f>'Month (GWh)'!L55+M53</f>
        <v>5626</v>
      </c>
      <c r="N54" s="55">
        <f>'Month (GWh)'!M55+N53</f>
        <v>0</v>
      </c>
      <c r="O54" s="55">
        <f>'Month (GWh)'!N55+O53</f>
        <v>0</v>
      </c>
      <c r="P54" s="55">
        <f>'Month (GWh)'!O55+P53</f>
        <v>-6945</v>
      </c>
      <c r="Q54" s="55">
        <f>'Month (GWh)'!P55+Q53</f>
        <v>633</v>
      </c>
      <c r="R54" s="55">
        <f>'Month (GWh)'!Q55+R53</f>
        <v>1011970</v>
      </c>
    </row>
    <row r="55" spans="1:18">
      <c r="A55" s="16">
        <f>A43+1</f>
        <v>2000</v>
      </c>
      <c r="B55" s="14" t="s">
        <v>59</v>
      </c>
      <c r="C55" s="50">
        <f>'Month (GWh)'!B56</f>
        <v>129764</v>
      </c>
      <c r="D55" s="50">
        <f>'Month (GWh)'!C56</f>
        <v>6290</v>
      </c>
      <c r="E55" s="50">
        <f>'Month (GWh)'!D56</f>
        <v>10128</v>
      </c>
      <c r="F55" s="52">
        <f>'Month (GWh)'!E56</f>
        <v>524</v>
      </c>
      <c r="G55" s="50">
        <f>'Month (GWh)'!F56</f>
        <v>1259</v>
      </c>
      <c r="H55" s="50">
        <f>'Month (GWh)'!G56</f>
        <v>-8869</v>
      </c>
      <c r="I55" s="50">
        <f>'Month (GWh)'!H56</f>
        <v>114081</v>
      </c>
      <c r="J55" s="50">
        <f>'Month (GWh)'!I56</f>
        <v>0</v>
      </c>
      <c r="K55" s="50">
        <f>'Month (GWh)'!J56</f>
        <v>114081</v>
      </c>
      <c r="L55" s="50">
        <f>'Month (GWh)'!K56</f>
        <v>113922</v>
      </c>
      <c r="M55" s="50">
        <f>'Month (GWh)'!L56</f>
        <v>789</v>
      </c>
      <c r="N55" s="50">
        <f>'Month (GWh)'!M56</f>
        <v>0</v>
      </c>
      <c r="O55" s="50">
        <f>'Month (GWh)'!N56</f>
        <v>0</v>
      </c>
      <c r="P55" s="50">
        <f>'Month (GWh)'!O56</f>
        <v>-10383</v>
      </c>
      <c r="Q55" s="50">
        <f>'Month (GWh)'!P56</f>
        <v>-176</v>
      </c>
      <c r="R55" s="50">
        <f>'Month (GWh)'!Q56</f>
        <v>123692</v>
      </c>
    </row>
    <row r="56" spans="1:18">
      <c r="A56" s="16">
        <f>A55</f>
        <v>2000</v>
      </c>
      <c r="B56" s="14" t="s">
        <v>60</v>
      </c>
      <c r="C56" s="50">
        <f>'Month (GWh)'!B57+C55</f>
        <v>250735</v>
      </c>
      <c r="D56" s="50">
        <f>'Month (GWh)'!C57+D55</f>
        <v>12143</v>
      </c>
      <c r="E56" s="50">
        <f>'Month (GWh)'!D57+E55</f>
        <v>20936</v>
      </c>
      <c r="F56" s="52">
        <f>'Month (GWh)'!E57+F55</f>
        <v>1499</v>
      </c>
      <c r="G56" s="50">
        <f>'Month (GWh)'!F57+G55</f>
        <v>2240</v>
      </c>
      <c r="H56" s="50">
        <f>'Month (GWh)'!G57+H55</f>
        <v>-18696</v>
      </c>
      <c r="I56" s="50">
        <f>'Month (GWh)'!H57+I55</f>
        <v>218398</v>
      </c>
      <c r="J56" s="50">
        <f>'Month (GWh)'!I57+J55</f>
        <v>0</v>
      </c>
      <c r="K56" s="50">
        <f>'Month (GWh)'!J57+K55</f>
        <v>218398</v>
      </c>
      <c r="L56" s="50">
        <f>'Month (GWh)'!K57+L55</f>
        <v>217738</v>
      </c>
      <c r="M56" s="50">
        <f>'Month (GWh)'!L57+M55</f>
        <v>1467</v>
      </c>
      <c r="N56" s="50">
        <f>'Month (GWh)'!M57+N55</f>
        <v>0</v>
      </c>
      <c r="O56" s="50">
        <f>'Month (GWh)'!N57+O55</f>
        <v>0</v>
      </c>
      <c r="P56" s="50">
        <f>'Month (GWh)'!O57+P55</f>
        <v>-17566</v>
      </c>
      <c r="Q56" s="50">
        <f>'Month (GWh)'!P57+Q55</f>
        <v>-56</v>
      </c>
      <c r="R56" s="50">
        <f>'Month (GWh)'!Q57+R55</f>
        <v>233893</v>
      </c>
    </row>
    <row r="57" spans="1:18">
      <c r="A57" s="16">
        <f t="shared" ref="A57:A66" si="4">A56</f>
        <v>2000</v>
      </c>
      <c r="B57" s="14" t="s">
        <v>61</v>
      </c>
      <c r="C57" s="50">
        <f>'Month (GWh)'!B58+C56</f>
        <v>376669</v>
      </c>
      <c r="D57" s="50">
        <f>'Month (GWh)'!C58+D56</f>
        <v>18188</v>
      </c>
      <c r="E57" s="50">
        <f>'Month (GWh)'!D58+E56</f>
        <v>33015</v>
      </c>
      <c r="F57" s="52">
        <f>'Month (GWh)'!E58+F56</f>
        <v>2445</v>
      </c>
      <c r="G57" s="50">
        <f>'Month (GWh)'!F58+G56</f>
        <v>3411</v>
      </c>
      <c r="H57" s="50">
        <f>'Month (GWh)'!G58+H56</f>
        <v>-29604</v>
      </c>
      <c r="I57" s="50">
        <f>'Month (GWh)'!H58+I56</f>
        <v>326434</v>
      </c>
      <c r="J57" s="50">
        <f>'Month (GWh)'!I58+J56</f>
        <v>0</v>
      </c>
      <c r="K57" s="50">
        <f>'Month (GWh)'!J58+K56</f>
        <v>326434</v>
      </c>
      <c r="L57" s="50">
        <f>'Month (GWh)'!K58+L56</f>
        <v>326914</v>
      </c>
      <c r="M57" s="50">
        <f>'Month (GWh)'!L58+M56</f>
        <v>2183</v>
      </c>
      <c r="N57" s="50">
        <f>'Month (GWh)'!M58+N56</f>
        <v>0</v>
      </c>
      <c r="O57" s="50">
        <f>'Month (GWh)'!N58+O56</f>
        <v>0</v>
      </c>
      <c r="P57" s="50">
        <f>'Month (GWh)'!O58+P56</f>
        <v>-17803</v>
      </c>
      <c r="Q57" s="50">
        <f>'Month (GWh)'!P58+Q56</f>
        <v>972</v>
      </c>
      <c r="R57" s="50">
        <f>'Month (GWh)'!Q58+R56</f>
        <v>341562</v>
      </c>
    </row>
    <row r="58" spans="1:18">
      <c r="A58" s="16">
        <f t="shared" si="4"/>
        <v>2000</v>
      </c>
      <c r="B58" s="14" t="s">
        <v>62</v>
      </c>
      <c r="C58" s="50">
        <f>'Month (GWh)'!B59+C57</f>
        <v>493950</v>
      </c>
      <c r="D58" s="50">
        <f>'Month (GWh)'!C59+D57</f>
        <v>23851</v>
      </c>
      <c r="E58" s="50">
        <f>'Month (GWh)'!D59+E57</f>
        <v>49651</v>
      </c>
      <c r="F58" s="52">
        <f>'Month (GWh)'!E59+F57</f>
        <v>2402</v>
      </c>
      <c r="G58" s="50">
        <f>'Month (GWh)'!F59+G57</f>
        <v>5646</v>
      </c>
      <c r="H58" s="50">
        <f>'Month (GWh)'!G59+H57</f>
        <v>-44005</v>
      </c>
      <c r="I58" s="50">
        <f>'Month (GWh)'!H59+I57</f>
        <v>423693</v>
      </c>
      <c r="J58" s="50">
        <f>'Month (GWh)'!I59+J57</f>
        <v>0</v>
      </c>
      <c r="K58" s="50">
        <f>'Month (GWh)'!J59+K57</f>
        <v>423693</v>
      </c>
      <c r="L58" s="50">
        <f>'Month (GWh)'!K59+L57</f>
        <v>424163</v>
      </c>
      <c r="M58" s="50">
        <f>'Month (GWh)'!L59+M57</f>
        <v>2838</v>
      </c>
      <c r="N58" s="50">
        <f>'Month (GWh)'!M59+N57</f>
        <v>0</v>
      </c>
      <c r="O58" s="50">
        <f>'Month (GWh)'!N59+O57</f>
        <v>0</v>
      </c>
      <c r="P58" s="50">
        <f>'Month (GWh)'!O59+P57</f>
        <v>-16252</v>
      </c>
      <c r="Q58" s="50">
        <f>'Month (GWh)'!P59+Q57</f>
        <v>1124</v>
      </c>
      <c r="R58" s="50">
        <f>'Month (GWh)'!Q59+R57</f>
        <v>436453</v>
      </c>
    </row>
    <row r="59" spans="1:18">
      <c r="A59" s="16">
        <f t="shared" si="4"/>
        <v>2000</v>
      </c>
      <c r="B59" s="14" t="s">
        <v>63</v>
      </c>
      <c r="C59" s="50">
        <f>'Month (GWh)'!B60+C58</f>
        <v>587383</v>
      </c>
      <c r="D59" s="50">
        <f>'Month (GWh)'!C60+D58</f>
        <v>29135</v>
      </c>
      <c r="E59" s="50">
        <f>'Month (GWh)'!D60+E58</f>
        <v>66148</v>
      </c>
      <c r="F59" s="52">
        <f>'Month (GWh)'!E60+F58</f>
        <v>3462</v>
      </c>
      <c r="G59" s="50">
        <f>'Month (GWh)'!F60+G58</f>
        <v>7742</v>
      </c>
      <c r="H59" s="50">
        <f>'Month (GWh)'!G60+H58</f>
        <v>-58406</v>
      </c>
      <c r="I59" s="50">
        <f>'Month (GWh)'!H60+I58</f>
        <v>496380</v>
      </c>
      <c r="J59" s="50">
        <f>'Month (GWh)'!I60+J58</f>
        <v>0</v>
      </c>
      <c r="K59" s="50">
        <f>'Month (GWh)'!J60+K58</f>
        <v>496380</v>
      </c>
      <c r="L59" s="50">
        <f>'Month (GWh)'!K60+L58</f>
        <v>496542</v>
      </c>
      <c r="M59" s="50">
        <f>'Month (GWh)'!L60+M58</f>
        <v>3210</v>
      </c>
      <c r="N59" s="50">
        <f>'Month (GWh)'!M60+N58</f>
        <v>0</v>
      </c>
      <c r="O59" s="50">
        <f>'Month (GWh)'!N60+O58</f>
        <v>0</v>
      </c>
      <c r="P59" s="50">
        <f>'Month (GWh)'!O60+P58</f>
        <v>-14236</v>
      </c>
      <c r="Q59" s="50">
        <f>'Month (GWh)'!P60+Q58</f>
        <v>1025</v>
      </c>
      <c r="R59" s="50">
        <f>'Month (GWh)'!Q60+R58</f>
        <v>506543</v>
      </c>
    </row>
    <row r="60" spans="1:18">
      <c r="A60" s="16">
        <f t="shared" si="4"/>
        <v>2000</v>
      </c>
      <c r="B60" s="14" t="s">
        <v>64</v>
      </c>
      <c r="C60" s="50">
        <f>'Month (GWh)'!B61+C59</f>
        <v>671913</v>
      </c>
      <c r="D60" s="50">
        <f>'Month (GWh)'!C61+D59</f>
        <v>34244</v>
      </c>
      <c r="E60" s="50">
        <f>'Month (GWh)'!D61+E59</f>
        <v>81526</v>
      </c>
      <c r="F60" s="52">
        <f>'Month (GWh)'!E61+F59</f>
        <v>4605</v>
      </c>
      <c r="G60" s="50">
        <f>'Month (GWh)'!F61+G59</f>
        <v>9625</v>
      </c>
      <c r="H60" s="50">
        <f>'Month (GWh)'!G61+H59</f>
        <v>-71901</v>
      </c>
      <c r="I60" s="50">
        <f>'Month (GWh)'!H61+I59</f>
        <v>561163</v>
      </c>
      <c r="J60" s="50">
        <f>'Month (GWh)'!I61+J59</f>
        <v>0</v>
      </c>
      <c r="K60" s="50">
        <f>'Month (GWh)'!J61+K59</f>
        <v>561163</v>
      </c>
      <c r="L60" s="50">
        <f>'Month (GWh)'!K61+L59</f>
        <v>561226</v>
      </c>
      <c r="M60" s="50">
        <f>'Month (GWh)'!L61+M59</f>
        <v>3624</v>
      </c>
      <c r="N60" s="50">
        <f>'Month (GWh)'!M61+N59</f>
        <v>0</v>
      </c>
      <c r="O60" s="50">
        <f>'Month (GWh)'!N61+O59</f>
        <v>0</v>
      </c>
      <c r="P60" s="50">
        <f>'Month (GWh)'!O61+P59</f>
        <v>-8702</v>
      </c>
      <c r="Q60" s="50">
        <f>'Month (GWh)'!P61+Q59</f>
        <v>914</v>
      </c>
      <c r="R60" s="50">
        <f>'Month (GWh)'!Q61+R59</f>
        <v>565390</v>
      </c>
    </row>
    <row r="61" spans="1:18">
      <c r="A61" s="16">
        <f t="shared" si="4"/>
        <v>2000</v>
      </c>
      <c r="B61" s="14" t="s">
        <v>65</v>
      </c>
      <c r="C61" s="50">
        <f>'Month (GWh)'!B62+C60</f>
        <v>751877</v>
      </c>
      <c r="D61" s="50">
        <f>'Month (GWh)'!C62+D60</f>
        <v>38841</v>
      </c>
      <c r="E61" s="50">
        <f>'Month (GWh)'!D62+E60</f>
        <v>93352</v>
      </c>
      <c r="F61" s="52">
        <f>'Month (GWh)'!E62+F60</f>
        <v>5537</v>
      </c>
      <c r="G61" s="50">
        <f>'Month (GWh)'!F62+G60</f>
        <v>10571</v>
      </c>
      <c r="H61" s="50">
        <f>'Month (GWh)'!G62+H60</f>
        <v>-82781</v>
      </c>
      <c r="I61" s="50">
        <f>'Month (GWh)'!H62+I60</f>
        <v>624718</v>
      </c>
      <c r="J61" s="50">
        <f>'Month (GWh)'!I62+J60</f>
        <v>0</v>
      </c>
      <c r="K61" s="50">
        <f>'Month (GWh)'!J62+K60</f>
        <v>624718</v>
      </c>
      <c r="L61" s="50">
        <f>'Month (GWh)'!K62+L60</f>
        <v>625797</v>
      </c>
      <c r="M61" s="50">
        <f>'Month (GWh)'!L62+M60</f>
        <v>4005</v>
      </c>
      <c r="N61" s="50">
        <f>'Month (GWh)'!M62+N60</f>
        <v>0</v>
      </c>
      <c r="O61" s="50">
        <f>'Month (GWh)'!N62+O60</f>
        <v>0</v>
      </c>
      <c r="P61" s="50">
        <f>'Month (GWh)'!O62+P60</f>
        <v>-2529</v>
      </c>
      <c r="Q61" s="50">
        <f>'Month (GWh)'!P62+Q60</f>
        <v>904</v>
      </c>
      <c r="R61" s="50">
        <f>'Month (GWh)'!Q62+R60</f>
        <v>623417</v>
      </c>
    </row>
    <row r="62" spans="1:18">
      <c r="A62" s="16">
        <f t="shared" si="4"/>
        <v>2000</v>
      </c>
      <c r="B62" s="14" t="s">
        <v>66</v>
      </c>
      <c r="C62" s="50">
        <f>'Month (GWh)'!B63+C61</f>
        <v>830350</v>
      </c>
      <c r="D62" s="50">
        <f>'Month (GWh)'!C63+D61</f>
        <v>43582</v>
      </c>
      <c r="E62" s="50">
        <f>'Month (GWh)'!D63+E61</f>
        <v>109075</v>
      </c>
      <c r="F62" s="52">
        <f>'Month (GWh)'!E63+F61</f>
        <v>6094</v>
      </c>
      <c r="G62" s="50">
        <f>'Month (GWh)'!F63+G61</f>
        <v>12263</v>
      </c>
      <c r="H62" s="50">
        <f>'Month (GWh)'!G63+H61</f>
        <v>-96812</v>
      </c>
      <c r="I62" s="50">
        <f>'Month (GWh)'!H63+I61</f>
        <v>683861</v>
      </c>
      <c r="J62" s="50">
        <f>'Month (GWh)'!I63+J61</f>
        <v>0</v>
      </c>
      <c r="K62" s="50">
        <f>'Month (GWh)'!J63+K61</f>
        <v>683861</v>
      </c>
      <c r="L62" s="50">
        <f>'Month (GWh)'!K63+L61</f>
        <v>685110</v>
      </c>
      <c r="M62" s="50">
        <f>'Month (GWh)'!L63+M61</f>
        <v>4323</v>
      </c>
      <c r="N62" s="50">
        <f>'Month (GWh)'!M63+N61</f>
        <v>0</v>
      </c>
      <c r="O62" s="50">
        <f>'Month (GWh)'!N63+O61</f>
        <v>0</v>
      </c>
      <c r="P62" s="50">
        <f>'Month (GWh)'!O63+P61</f>
        <v>3275</v>
      </c>
      <c r="Q62" s="50">
        <f>'Month (GWh)'!P63+Q61</f>
        <v>1174</v>
      </c>
      <c r="R62" s="50">
        <f>'Month (GWh)'!Q63+R61</f>
        <v>676338</v>
      </c>
    </row>
    <row r="63" spans="1:18">
      <c r="A63" s="16">
        <f t="shared" si="4"/>
        <v>2000</v>
      </c>
      <c r="B63" s="14" t="s">
        <v>67</v>
      </c>
      <c r="C63" s="50">
        <f>'Month (GWh)'!B64+C62</f>
        <v>914823</v>
      </c>
      <c r="D63" s="50">
        <f>'Month (GWh)'!C64+D62</f>
        <v>48299</v>
      </c>
      <c r="E63" s="50">
        <f>'Month (GWh)'!D64+E62</f>
        <v>123883</v>
      </c>
      <c r="F63" s="52">
        <f>'Month (GWh)'!E64+F62</f>
        <v>6924</v>
      </c>
      <c r="G63" s="50">
        <f>'Month (GWh)'!F64+G62</f>
        <v>14182</v>
      </c>
      <c r="H63" s="50">
        <f>'Month (GWh)'!G64+H62</f>
        <v>-109701</v>
      </c>
      <c r="I63" s="50">
        <f>'Month (GWh)'!H64+I62</f>
        <v>749899</v>
      </c>
      <c r="J63" s="50">
        <f>'Month (GWh)'!I64+J62</f>
        <v>0</v>
      </c>
      <c r="K63" s="50">
        <f>'Month (GWh)'!J64+K62</f>
        <v>749899</v>
      </c>
      <c r="L63" s="50">
        <f>'Month (GWh)'!K64+L62</f>
        <v>751074</v>
      </c>
      <c r="M63" s="50">
        <f>'Month (GWh)'!L64+M62</f>
        <v>4658</v>
      </c>
      <c r="N63" s="50">
        <f>'Month (GWh)'!M64+N62</f>
        <v>0</v>
      </c>
      <c r="O63" s="50">
        <f>'Month (GWh)'!N64+O62</f>
        <v>0</v>
      </c>
      <c r="P63" s="50">
        <f>'Month (GWh)'!O64+P62</f>
        <v>9457</v>
      </c>
      <c r="Q63" s="50">
        <f>'Month (GWh)'!P64+Q62</f>
        <v>1264</v>
      </c>
      <c r="R63" s="50">
        <f>'Month (GWh)'!Q64+R62</f>
        <v>735695</v>
      </c>
    </row>
    <row r="64" spans="1:18">
      <c r="A64" s="16">
        <f t="shared" si="4"/>
        <v>2000</v>
      </c>
      <c r="B64" s="14" t="s">
        <v>68</v>
      </c>
      <c r="C64" s="50">
        <f>'Month (GWh)'!B65+C63</f>
        <v>1018827</v>
      </c>
      <c r="D64" s="50">
        <f>'Month (GWh)'!C65+D63</f>
        <v>53698</v>
      </c>
      <c r="E64" s="50">
        <f>'Month (GWh)'!D65+E63</f>
        <v>132486</v>
      </c>
      <c r="F64" s="52">
        <f>'Month (GWh)'!E65+F63</f>
        <v>7822</v>
      </c>
      <c r="G64" s="50">
        <f>'Month (GWh)'!F65+G63</f>
        <v>16483</v>
      </c>
      <c r="H64" s="50">
        <f>'Month (GWh)'!G65+H63</f>
        <v>-116003</v>
      </c>
      <c r="I64" s="50">
        <f>'Month (GWh)'!H65+I63</f>
        <v>841303</v>
      </c>
      <c r="J64" s="50">
        <f>'Month (GWh)'!I65+J63</f>
        <v>0</v>
      </c>
      <c r="K64" s="50">
        <f>'Month (GWh)'!J65+K63</f>
        <v>841303</v>
      </c>
      <c r="L64" s="50">
        <f>'Month (GWh)'!K65+L63</f>
        <v>841081</v>
      </c>
      <c r="M64" s="50">
        <f>'Month (GWh)'!L65+M63</f>
        <v>5277</v>
      </c>
      <c r="N64" s="50">
        <f>'Month (GWh)'!M65+N63</f>
        <v>0</v>
      </c>
      <c r="O64" s="50">
        <f>'Month (GWh)'!N65+O63</f>
        <v>0</v>
      </c>
      <c r="P64" s="50">
        <f>'Month (GWh)'!O65+P63</f>
        <v>12664</v>
      </c>
      <c r="Q64" s="50">
        <f>'Month (GWh)'!P65+Q63</f>
        <v>1727</v>
      </c>
      <c r="R64" s="50">
        <f>'Month (GWh)'!Q65+R63</f>
        <v>821413</v>
      </c>
    </row>
    <row r="65" spans="1:31">
      <c r="A65" s="16">
        <f t="shared" si="4"/>
        <v>2000</v>
      </c>
      <c r="B65" s="14" t="s">
        <v>69</v>
      </c>
      <c r="C65" s="50">
        <f>'Month (GWh)'!B66+C64</f>
        <v>1137982</v>
      </c>
      <c r="D65" s="50">
        <f>'Month (GWh)'!C66+D64</f>
        <v>59454</v>
      </c>
      <c r="E65" s="50">
        <f>'Month (GWh)'!D66+E64</f>
        <v>140270</v>
      </c>
      <c r="F65" s="52">
        <f>'Month (GWh)'!E66+F64</f>
        <v>8952</v>
      </c>
      <c r="G65" s="50">
        <f>'Month (GWh)'!F66+G64</f>
        <v>20079</v>
      </c>
      <c r="H65" s="50">
        <f>'Month (GWh)'!G66+H64</f>
        <v>-120191</v>
      </c>
      <c r="I65" s="50">
        <f>'Month (GWh)'!H66+I64</f>
        <v>949384</v>
      </c>
      <c r="J65" s="50">
        <f>'Month (GWh)'!I66+J64</f>
        <v>0</v>
      </c>
      <c r="K65" s="50">
        <f>'Month (GWh)'!J66+K64</f>
        <v>949384</v>
      </c>
      <c r="L65" s="50">
        <f>'Month (GWh)'!K66+L64</f>
        <v>949110</v>
      </c>
      <c r="M65" s="50">
        <f>'Month (GWh)'!L66+M64</f>
        <v>5999</v>
      </c>
      <c r="N65" s="50">
        <f>'Month (GWh)'!M66+N64</f>
        <v>0</v>
      </c>
      <c r="O65" s="50">
        <f>'Month (GWh)'!N66+O64</f>
        <v>0</v>
      </c>
      <c r="P65" s="50">
        <f>'Month (GWh)'!O66+P64</f>
        <v>13179</v>
      </c>
      <c r="Q65" s="50">
        <f>'Month (GWh)'!P66+Q64</f>
        <v>2004</v>
      </c>
      <c r="R65" s="50">
        <f>'Month (GWh)'!Q66+R64</f>
        <v>927928</v>
      </c>
    </row>
    <row r="66" spans="1:31">
      <c r="A66" s="54">
        <f t="shared" si="4"/>
        <v>2000</v>
      </c>
      <c r="B66" s="37" t="s">
        <v>70</v>
      </c>
      <c r="C66" s="55">
        <f>'Month (GWh)'!B67+C65</f>
        <v>1260168</v>
      </c>
      <c r="D66" s="55">
        <f>'Month (GWh)'!C67+D65</f>
        <v>65555</v>
      </c>
      <c r="E66" s="55">
        <f>'Month (GWh)'!D67+E65</f>
        <v>146343</v>
      </c>
      <c r="F66" s="56">
        <f>'Month (GWh)'!E67+F65</f>
        <v>10442</v>
      </c>
      <c r="G66" s="55">
        <f>'Month (GWh)'!F67+G65</f>
        <v>26032</v>
      </c>
      <c r="H66" s="55">
        <f>'Month (GWh)'!G67+H65</f>
        <v>-120311</v>
      </c>
      <c r="I66" s="55">
        <f>'Month (GWh)'!H67+I65</f>
        <v>1063858</v>
      </c>
      <c r="J66" s="55">
        <f>'Month (GWh)'!I67+J65</f>
        <v>0</v>
      </c>
      <c r="K66" s="55">
        <f>'Month (GWh)'!J67+K65</f>
        <v>1063858</v>
      </c>
      <c r="L66" s="55">
        <f>'Month (GWh)'!K67+L65</f>
        <v>1063606</v>
      </c>
      <c r="M66" s="55">
        <f>'Month (GWh)'!L67+M65</f>
        <v>6701</v>
      </c>
      <c r="N66" s="55">
        <f>'Month (GWh)'!M67+N65</f>
        <v>0</v>
      </c>
      <c r="O66" s="55">
        <f>'Month (GWh)'!N67+O65</f>
        <v>0</v>
      </c>
      <c r="P66" s="55">
        <f>'Month (GWh)'!O67+P65</f>
        <v>10907</v>
      </c>
      <c r="Q66" s="55">
        <f>'Month (GWh)'!P67+Q65</f>
        <v>2087</v>
      </c>
      <c r="R66" s="55">
        <f>'Month (GWh)'!Q67+R65</f>
        <v>1043911</v>
      </c>
    </row>
    <row r="67" spans="1:31">
      <c r="A67" s="16">
        <f>A55+1</f>
        <v>2001</v>
      </c>
      <c r="B67" s="14" t="s">
        <v>59</v>
      </c>
      <c r="C67" s="50">
        <f>'Month (GWh)'!B68</f>
        <v>128795</v>
      </c>
      <c r="D67" s="50">
        <f>'Month (GWh)'!C68</f>
        <v>7275</v>
      </c>
      <c r="E67" s="50">
        <f>'Month (GWh)'!D68</f>
        <v>7841</v>
      </c>
      <c r="F67" s="52">
        <f>'Month (GWh)'!E68</f>
        <v>0</v>
      </c>
      <c r="G67" s="50">
        <f>'Month (GWh)'!F68</f>
        <v>5409</v>
      </c>
      <c r="H67" s="50">
        <f>'Month (GWh)'!G68</f>
        <v>-2432</v>
      </c>
      <c r="I67" s="50">
        <f>'Month (GWh)'!H68</f>
        <v>119087</v>
      </c>
      <c r="J67" s="50">
        <f>'Month (GWh)'!I68</f>
        <v>0</v>
      </c>
      <c r="K67" s="50">
        <f>'Month (GWh)'!J68</f>
        <v>119087</v>
      </c>
      <c r="L67" s="50">
        <f>'Month (GWh)'!K68</f>
        <v>118535</v>
      </c>
      <c r="M67" s="50">
        <f>'Month (GWh)'!L68</f>
        <v>861</v>
      </c>
      <c r="N67" s="50">
        <f>'Month (GWh)'!M68</f>
        <v>0</v>
      </c>
      <c r="O67" s="50">
        <f>'Month (GWh)'!N68</f>
        <v>0</v>
      </c>
      <c r="P67" s="50">
        <f>'Month (GWh)'!O68</f>
        <v>-12067</v>
      </c>
      <c r="Q67" s="50">
        <f>'Month (GWh)'!P68</f>
        <v>187</v>
      </c>
      <c r="R67" s="50">
        <f>'Month (GWh)'!Q68</f>
        <v>129554</v>
      </c>
    </row>
    <row r="68" spans="1:31">
      <c r="A68" s="16">
        <f>A67</f>
        <v>2001</v>
      </c>
      <c r="B68" s="14" t="s">
        <v>60</v>
      </c>
      <c r="C68" s="50">
        <f>'Month (GWh)'!B69+C67</f>
        <v>239899</v>
      </c>
      <c r="D68" s="50">
        <f>'Month (GWh)'!C69+D67</f>
        <v>13441</v>
      </c>
      <c r="E68" s="50">
        <f>'Month (GWh)'!D69+E67</f>
        <v>13735</v>
      </c>
      <c r="F68" s="52">
        <f>'Month (GWh)'!E69+F67</f>
        <v>0</v>
      </c>
      <c r="G68" s="50">
        <f>'Month (GWh)'!F69+G67</f>
        <v>10563</v>
      </c>
      <c r="H68" s="50">
        <f>'Month (GWh)'!G69+H67</f>
        <v>-3172</v>
      </c>
      <c r="I68" s="50">
        <f>'Month (GWh)'!H69+I67</f>
        <v>223286</v>
      </c>
      <c r="J68" s="50">
        <f>'Month (GWh)'!I69+J67</f>
        <v>0</v>
      </c>
      <c r="K68" s="50">
        <f>'Month (GWh)'!J69+K67</f>
        <v>223286</v>
      </c>
      <c r="L68" s="50">
        <f>'Month (GWh)'!K69+L67</f>
        <v>222335</v>
      </c>
      <c r="M68" s="50">
        <f>'Month (GWh)'!L69+M67</f>
        <v>1527</v>
      </c>
      <c r="N68" s="50">
        <f>'Month (GWh)'!M69+N67</f>
        <v>0</v>
      </c>
      <c r="O68" s="50">
        <f>'Month (GWh)'!N69+O67</f>
        <v>0</v>
      </c>
      <c r="P68" s="50">
        <f>'Month (GWh)'!O69+P67</f>
        <v>-19798</v>
      </c>
      <c r="Q68" s="50">
        <f>'Month (GWh)'!P69+Q67</f>
        <v>309</v>
      </c>
      <c r="R68" s="50">
        <f>'Month (GWh)'!Q69+R67</f>
        <v>240297</v>
      </c>
    </row>
    <row r="69" spans="1:31">
      <c r="A69" s="16">
        <f t="shared" ref="A69:A78" si="5">A68</f>
        <v>2001</v>
      </c>
      <c r="B69" s="59" t="s">
        <v>61</v>
      </c>
      <c r="C69" s="50">
        <f>'Month (GWh)'!B70+C68</f>
        <v>362755</v>
      </c>
      <c r="D69" s="50">
        <f>'Month (GWh)'!C70+D68</f>
        <v>20415</v>
      </c>
      <c r="E69" s="50">
        <f>'Month (GWh)'!D70+E68</f>
        <v>22243</v>
      </c>
      <c r="F69" s="52">
        <f>'Month (GWh)'!E70+F68</f>
        <v>0</v>
      </c>
      <c r="G69" s="50">
        <f>'Month (GWh)'!F70+G68</f>
        <v>13842</v>
      </c>
      <c r="H69" s="50">
        <f>'Month (GWh)'!G70+H68</f>
        <v>-8401</v>
      </c>
      <c r="I69" s="50">
        <f>'Month (GWh)'!H70+I68</f>
        <v>333939</v>
      </c>
      <c r="J69" s="50">
        <f>'Month (GWh)'!I70+J68</f>
        <v>0</v>
      </c>
      <c r="K69" s="50">
        <f>'Month (GWh)'!J70+K68</f>
        <v>333939</v>
      </c>
      <c r="L69" s="50">
        <f>'Month (GWh)'!K70+L68</f>
        <v>333832</v>
      </c>
      <c r="M69" s="50">
        <f>'Month (GWh)'!L70+M68</f>
        <v>2248</v>
      </c>
      <c r="N69" s="50">
        <f>'Month (GWh)'!M70+N68</f>
        <v>0</v>
      </c>
      <c r="O69" s="50">
        <f>'Month (GWh)'!N70+O68</f>
        <v>0</v>
      </c>
      <c r="P69" s="50">
        <f>'Month (GWh)'!O70+P68</f>
        <v>-25584</v>
      </c>
      <c r="Q69" s="50">
        <f>'Month (GWh)'!P70+Q68</f>
        <v>511</v>
      </c>
      <c r="R69" s="50">
        <f>'Month (GWh)'!Q70+R68</f>
        <v>356657</v>
      </c>
      <c r="U69" s="16">
        <v>129764</v>
      </c>
      <c r="V69" s="16">
        <v>6290</v>
      </c>
      <c r="W69" s="16">
        <v>10128</v>
      </c>
      <c r="X69" s="16">
        <v>524</v>
      </c>
      <c r="Y69" s="16">
        <v>1259</v>
      </c>
      <c r="Z69" s="16">
        <v>114081</v>
      </c>
      <c r="AA69" s="16">
        <v>113922</v>
      </c>
      <c r="AB69" s="16">
        <v>789</v>
      </c>
      <c r="AC69" s="16">
        <v>-10383</v>
      </c>
      <c r="AD69" s="16">
        <v>-176</v>
      </c>
      <c r="AE69" s="16">
        <v>123692</v>
      </c>
    </row>
    <row r="70" spans="1:31">
      <c r="A70" s="16">
        <f t="shared" si="5"/>
        <v>2001</v>
      </c>
      <c r="B70" s="14" t="s">
        <v>62</v>
      </c>
      <c r="C70" s="50">
        <f>'Month (GWh)'!B71+C69</f>
        <v>477237</v>
      </c>
      <c r="D70" s="50">
        <f>'Month (GWh)'!C71+D69</f>
        <v>27209</v>
      </c>
      <c r="E70" s="50">
        <f>'Month (GWh)'!D71+E69</f>
        <v>34132</v>
      </c>
      <c r="F70" s="52">
        <f>'Month (GWh)'!E71+F69</f>
        <v>0</v>
      </c>
      <c r="G70" s="50">
        <f>'Month (GWh)'!F71+G69</f>
        <v>15484</v>
      </c>
      <c r="H70" s="50">
        <f>'Month (GWh)'!G71+H69</f>
        <v>-18648</v>
      </c>
      <c r="I70" s="50">
        <f>'Month (GWh)'!H71+I69</f>
        <v>431379</v>
      </c>
      <c r="J70" s="50">
        <f>'Month (GWh)'!I71+J69</f>
        <v>0</v>
      </c>
      <c r="K70" s="50">
        <f>'Month (GWh)'!J71+K69</f>
        <v>431379</v>
      </c>
      <c r="L70" s="50">
        <f>'Month (GWh)'!K71+L69</f>
        <v>431938</v>
      </c>
      <c r="M70" s="50">
        <f>'Month (GWh)'!L71+M69</f>
        <v>2813</v>
      </c>
      <c r="N70" s="50">
        <f>'Month (GWh)'!M71+N69</f>
        <v>0</v>
      </c>
      <c r="O70" s="50">
        <f>'Month (GWh)'!N71+O69</f>
        <v>0</v>
      </c>
      <c r="P70" s="50">
        <f>'Month (GWh)'!O71+P69</f>
        <v>-23096</v>
      </c>
      <c r="Q70" s="50">
        <f>'Month (GWh)'!P71+Q69</f>
        <v>286</v>
      </c>
      <c r="R70" s="50">
        <f>'Month (GWh)'!Q71+R69</f>
        <v>451935</v>
      </c>
      <c r="U70" s="16">
        <v>250735</v>
      </c>
      <c r="V70" s="16">
        <v>12143</v>
      </c>
      <c r="W70" s="16">
        <v>20936</v>
      </c>
      <c r="X70" s="16">
        <v>1499</v>
      </c>
      <c r="Y70" s="16">
        <v>2240</v>
      </c>
      <c r="Z70" s="16">
        <v>218398</v>
      </c>
      <c r="AA70" s="16">
        <v>217738</v>
      </c>
      <c r="AB70" s="16">
        <v>1467</v>
      </c>
      <c r="AC70" s="16">
        <v>-17566</v>
      </c>
      <c r="AD70" s="16">
        <v>-56</v>
      </c>
      <c r="AE70" s="16">
        <v>233893</v>
      </c>
    </row>
    <row r="71" spans="1:31">
      <c r="A71" s="16">
        <f t="shared" si="5"/>
        <v>2001</v>
      </c>
      <c r="B71" s="14" t="s">
        <v>63</v>
      </c>
      <c r="C71" s="50">
        <f>'Month (GWh)'!B72+C70</f>
        <v>569468</v>
      </c>
      <c r="D71" s="50">
        <f>'Month (GWh)'!C72+D70</f>
        <v>34024</v>
      </c>
      <c r="E71" s="50">
        <f>'Month (GWh)'!D72+E70</f>
        <v>47507</v>
      </c>
      <c r="F71" s="52">
        <f>'Month (GWh)'!E72+F70</f>
        <v>0</v>
      </c>
      <c r="G71" s="50">
        <f>'Month (GWh)'!F72+G70</f>
        <v>16486</v>
      </c>
      <c r="H71" s="50">
        <f>'Month (GWh)'!G72+H70</f>
        <v>-31021</v>
      </c>
      <c r="I71" s="50">
        <f>'Month (GWh)'!H72+I70</f>
        <v>504421</v>
      </c>
      <c r="J71" s="50">
        <f>'Month (GWh)'!I72+J70</f>
        <v>0</v>
      </c>
      <c r="K71" s="50">
        <f>'Month (GWh)'!J72+K70</f>
        <v>504421</v>
      </c>
      <c r="L71" s="50">
        <f>'Month (GWh)'!K72+L70</f>
        <v>505378</v>
      </c>
      <c r="M71" s="50">
        <f>'Month (GWh)'!L72+M70</f>
        <v>3267</v>
      </c>
      <c r="N71" s="50">
        <f>'Month (GWh)'!M72+N70</f>
        <v>0</v>
      </c>
      <c r="O71" s="50">
        <f>'Month (GWh)'!N72+O70</f>
        <v>0</v>
      </c>
      <c r="P71" s="50">
        <f>'Month (GWh)'!O72+P70</f>
        <v>-19273</v>
      </c>
      <c r="Q71" s="50">
        <f>'Month (GWh)'!P72+Q70</f>
        <v>416</v>
      </c>
      <c r="R71" s="50">
        <f>'Month (GWh)'!Q72+R70</f>
        <v>520968</v>
      </c>
      <c r="U71" s="16">
        <v>376669</v>
      </c>
      <c r="V71" s="16">
        <v>18188</v>
      </c>
      <c r="W71" s="16">
        <v>33015</v>
      </c>
      <c r="X71" s="16">
        <v>2445</v>
      </c>
      <c r="Y71" s="16">
        <v>3411</v>
      </c>
      <c r="Z71" s="16">
        <v>326434</v>
      </c>
      <c r="AA71" s="16">
        <v>326914</v>
      </c>
      <c r="AB71" s="16">
        <v>2183</v>
      </c>
      <c r="AC71" s="16">
        <v>-17803</v>
      </c>
      <c r="AD71" s="16">
        <v>972</v>
      </c>
      <c r="AE71" s="16">
        <v>341562</v>
      </c>
    </row>
    <row r="72" spans="1:31">
      <c r="A72" s="16">
        <f t="shared" si="5"/>
        <v>2001</v>
      </c>
      <c r="B72" s="14" t="s">
        <v>64</v>
      </c>
      <c r="C72" s="50">
        <f>'Month (GWh)'!B73+C71</f>
        <v>652714</v>
      </c>
      <c r="D72" s="50">
        <f>'Month (GWh)'!C73+D71</f>
        <v>39665</v>
      </c>
      <c r="E72" s="50">
        <f>'Month (GWh)'!D73+E71</f>
        <v>61070</v>
      </c>
      <c r="F72" s="52">
        <f>'Month (GWh)'!E73+F71</f>
        <v>0</v>
      </c>
      <c r="G72" s="50">
        <f>'Month (GWh)'!F73+G71</f>
        <v>17443</v>
      </c>
      <c r="H72" s="50">
        <f>'Month (GWh)'!G73+H71</f>
        <v>-43627</v>
      </c>
      <c r="I72" s="50">
        <f>'Month (GWh)'!H73+I71</f>
        <v>569420</v>
      </c>
      <c r="J72" s="50">
        <f>'Month (GWh)'!I73+J71</f>
        <v>0</v>
      </c>
      <c r="K72" s="50">
        <f>'Month (GWh)'!J73+K71</f>
        <v>569420</v>
      </c>
      <c r="L72" s="50">
        <f>'Month (GWh)'!K73+L71</f>
        <v>570492</v>
      </c>
      <c r="M72" s="50">
        <f>'Month (GWh)'!L73+M71</f>
        <v>3575</v>
      </c>
      <c r="N72" s="50">
        <f>'Month (GWh)'!M73+N71</f>
        <v>0</v>
      </c>
      <c r="O72" s="50">
        <f>'Month (GWh)'!N73+O71</f>
        <v>0</v>
      </c>
      <c r="P72" s="50">
        <f>'Month (GWh)'!O73+P71</f>
        <v>-12370</v>
      </c>
      <c r="Q72" s="50">
        <f>'Month (GWh)'!P73+Q71</f>
        <v>556</v>
      </c>
      <c r="R72" s="50">
        <f>'Month (GWh)'!Q73+R71</f>
        <v>578731</v>
      </c>
      <c r="U72" s="16">
        <v>493950</v>
      </c>
      <c r="V72" s="16">
        <v>23851</v>
      </c>
      <c r="W72" s="16">
        <v>49651</v>
      </c>
      <c r="X72" s="16">
        <v>2402</v>
      </c>
      <c r="Y72" s="16">
        <v>5646</v>
      </c>
      <c r="Z72" s="16">
        <v>423693</v>
      </c>
      <c r="AA72" s="16">
        <v>424163</v>
      </c>
      <c r="AB72" s="16">
        <v>2838</v>
      </c>
      <c r="AC72" s="16">
        <v>-16252</v>
      </c>
      <c r="AD72" s="16">
        <v>1124</v>
      </c>
      <c r="AE72" s="16">
        <v>436453</v>
      </c>
    </row>
    <row r="73" spans="1:31">
      <c r="A73" s="16">
        <f t="shared" si="5"/>
        <v>2001</v>
      </c>
      <c r="B73" s="14" t="s">
        <v>65</v>
      </c>
      <c r="C73" s="50">
        <f>'Month (GWh)'!B74+C72</f>
        <v>736149</v>
      </c>
      <c r="D73" s="50">
        <f>'Month (GWh)'!C74+D72</f>
        <v>45714</v>
      </c>
      <c r="E73" s="50">
        <f>'Month (GWh)'!D74+E72</f>
        <v>79150</v>
      </c>
      <c r="F73" s="52">
        <f>'Month (GWh)'!E74+F72</f>
        <v>0</v>
      </c>
      <c r="G73" s="50">
        <f>'Month (GWh)'!F74+G72</f>
        <v>17629</v>
      </c>
      <c r="H73" s="50">
        <f>'Month (GWh)'!G74+H72</f>
        <v>-61521</v>
      </c>
      <c r="I73" s="50">
        <f>'Month (GWh)'!H74+I72</f>
        <v>628912</v>
      </c>
      <c r="J73" s="50">
        <f>'Month (GWh)'!I74+J72</f>
        <v>0</v>
      </c>
      <c r="K73" s="50">
        <f>'Month (GWh)'!J74+K72</f>
        <v>628912</v>
      </c>
      <c r="L73" s="50">
        <f>'Month (GWh)'!K74+L72</f>
        <v>630070</v>
      </c>
      <c r="M73" s="50">
        <f>'Month (GWh)'!L74+M72</f>
        <v>3892</v>
      </c>
      <c r="N73" s="50">
        <f>'Month (GWh)'!M74+N72</f>
        <v>0</v>
      </c>
      <c r="O73" s="50">
        <f>'Month (GWh)'!N74+O72</f>
        <v>0</v>
      </c>
      <c r="P73" s="50">
        <f>'Month (GWh)'!O74+P72</f>
        <v>-5884</v>
      </c>
      <c r="Q73" s="50">
        <f>'Month (GWh)'!P74+Q72</f>
        <v>778</v>
      </c>
      <c r="R73" s="50">
        <f>'Month (GWh)'!Q74+R72</f>
        <v>631284</v>
      </c>
      <c r="U73" s="16">
        <v>587383</v>
      </c>
      <c r="V73" s="16">
        <v>29135</v>
      </c>
      <c r="W73" s="16">
        <v>66148</v>
      </c>
      <c r="X73" s="16">
        <v>3462</v>
      </c>
      <c r="Y73" s="16">
        <v>7742</v>
      </c>
      <c r="Z73" s="16">
        <v>496380</v>
      </c>
      <c r="AA73" s="16">
        <v>496542</v>
      </c>
      <c r="AB73" s="16">
        <v>3210</v>
      </c>
      <c r="AC73" s="16">
        <v>-14236</v>
      </c>
      <c r="AD73" s="16">
        <v>1025</v>
      </c>
      <c r="AE73" s="16">
        <v>506543</v>
      </c>
    </row>
    <row r="74" spans="1:31">
      <c r="A74" s="16">
        <f t="shared" si="5"/>
        <v>2001</v>
      </c>
      <c r="B74" s="14" t="s">
        <v>66</v>
      </c>
      <c r="C74" s="50">
        <f>'Month (GWh)'!B75+C73</f>
        <v>813630</v>
      </c>
      <c r="D74" s="50">
        <f>'Month (GWh)'!C75+D73</f>
        <v>51510</v>
      </c>
      <c r="E74" s="50">
        <f>'Month (GWh)'!D75+E73</f>
        <v>95076</v>
      </c>
      <c r="F74" s="52">
        <f>'Month (GWh)'!E75+F73</f>
        <v>0</v>
      </c>
      <c r="G74" s="50">
        <f>'Month (GWh)'!F75+G73</f>
        <v>18546</v>
      </c>
      <c r="H74" s="50">
        <f>'Month (GWh)'!G75+H73</f>
        <v>-76530</v>
      </c>
      <c r="I74" s="50">
        <f>'Month (GWh)'!H75+I73</f>
        <v>685588</v>
      </c>
      <c r="J74" s="50">
        <f>'Month (GWh)'!I75+J73</f>
        <v>0</v>
      </c>
      <c r="K74" s="50">
        <f>'Month (GWh)'!J75+K73</f>
        <v>685588</v>
      </c>
      <c r="L74" s="50">
        <f>'Month (GWh)'!K75+L73</f>
        <v>686134</v>
      </c>
      <c r="M74" s="50">
        <f>'Month (GWh)'!L75+M73</f>
        <v>4147</v>
      </c>
      <c r="N74" s="50">
        <f>'Month (GWh)'!M75+N73</f>
        <v>0</v>
      </c>
      <c r="O74" s="50">
        <f>'Month (GWh)'!N75+O73</f>
        <v>0</v>
      </c>
      <c r="P74" s="50">
        <f>'Month (GWh)'!O75+P73</f>
        <v>-448</v>
      </c>
      <c r="Q74" s="50">
        <f>'Month (GWh)'!P75+Q73</f>
        <v>1053</v>
      </c>
      <c r="R74" s="50">
        <f>'Month (GWh)'!Q75+R73</f>
        <v>681382</v>
      </c>
      <c r="U74" s="16">
        <v>671913</v>
      </c>
      <c r="V74" s="16">
        <v>34244</v>
      </c>
      <c r="W74" s="16">
        <v>81526</v>
      </c>
      <c r="X74" s="16">
        <v>4605</v>
      </c>
      <c r="Y74" s="16">
        <v>9625</v>
      </c>
      <c r="Z74" s="16">
        <v>561163</v>
      </c>
      <c r="AA74" s="16">
        <v>561226</v>
      </c>
      <c r="AB74" s="16">
        <v>3624</v>
      </c>
      <c r="AC74" s="16">
        <v>-8702</v>
      </c>
      <c r="AD74" s="16">
        <v>914</v>
      </c>
      <c r="AE74" s="16">
        <v>565390</v>
      </c>
    </row>
    <row r="75" spans="1:31">
      <c r="A75" s="16">
        <f t="shared" si="5"/>
        <v>2001</v>
      </c>
      <c r="B75" s="14" t="s">
        <v>67</v>
      </c>
      <c r="C75" s="50">
        <f>'Month (GWh)'!B76+C74</f>
        <v>900920</v>
      </c>
      <c r="D75" s="50">
        <f>'Month (GWh)'!C76+D74</f>
        <v>57493</v>
      </c>
      <c r="E75" s="50">
        <f>'Month (GWh)'!D76+E74</f>
        <v>107447</v>
      </c>
      <c r="F75" s="52">
        <f>'Month (GWh)'!E76+F74</f>
        <v>0</v>
      </c>
      <c r="G75" s="50">
        <f>'Month (GWh)'!F76+G74</f>
        <v>19455</v>
      </c>
      <c r="H75" s="50">
        <f>'Month (GWh)'!G76+H74</f>
        <v>-87992</v>
      </c>
      <c r="I75" s="50">
        <f>'Month (GWh)'!H76+I74</f>
        <v>755432</v>
      </c>
      <c r="J75" s="50">
        <f>'Month (GWh)'!I76+J74</f>
        <v>0</v>
      </c>
      <c r="K75" s="50">
        <f>'Month (GWh)'!J76+K74</f>
        <v>755432</v>
      </c>
      <c r="L75" s="50">
        <f>'Month (GWh)'!K76+L74</f>
        <v>754334</v>
      </c>
      <c r="M75" s="50">
        <f>'Month (GWh)'!L76+M74</f>
        <v>4419</v>
      </c>
      <c r="N75" s="50">
        <f>'Month (GWh)'!M76+N74</f>
        <v>0</v>
      </c>
      <c r="O75" s="50">
        <f>'Month (GWh)'!N76+O74</f>
        <v>0</v>
      </c>
      <c r="P75" s="50">
        <f>'Month (GWh)'!O76+P74</f>
        <v>5647</v>
      </c>
      <c r="Q75" s="50">
        <f>'Month (GWh)'!P76+Q74</f>
        <v>1304</v>
      </c>
      <c r="R75" s="50">
        <f>'Month (GWh)'!Q76+R74</f>
        <v>742964</v>
      </c>
      <c r="U75" s="16">
        <v>751877</v>
      </c>
      <c r="V75" s="16">
        <v>38841</v>
      </c>
      <c r="W75" s="16">
        <v>93352</v>
      </c>
      <c r="X75" s="16">
        <v>5537</v>
      </c>
      <c r="Y75" s="16">
        <v>10571</v>
      </c>
      <c r="Z75" s="16">
        <v>624718</v>
      </c>
      <c r="AA75" s="16">
        <v>625797</v>
      </c>
      <c r="AB75" s="16">
        <v>4005</v>
      </c>
      <c r="AC75" s="16">
        <v>-2529</v>
      </c>
      <c r="AD75" s="16">
        <v>904</v>
      </c>
      <c r="AE75" s="16">
        <v>623417</v>
      </c>
    </row>
    <row r="76" spans="1:31">
      <c r="A76" s="16">
        <f t="shared" si="5"/>
        <v>2001</v>
      </c>
      <c r="B76" s="14" t="s">
        <v>68</v>
      </c>
      <c r="C76" s="50">
        <f>'Month (GWh)'!B77+C75</f>
        <v>995256</v>
      </c>
      <c r="D76" s="50">
        <f>'Month (GWh)'!C77+D75</f>
        <v>63864</v>
      </c>
      <c r="E76" s="50">
        <f>'Month (GWh)'!D77+E75</f>
        <v>121410</v>
      </c>
      <c r="F76" s="52">
        <f>'Month (GWh)'!E77+F75</f>
        <v>0</v>
      </c>
      <c r="G76" s="50">
        <f>'Month (GWh)'!F77+G75</f>
        <v>21405</v>
      </c>
      <c r="H76" s="50">
        <f>'Month (GWh)'!G77+H75</f>
        <v>-100005</v>
      </c>
      <c r="I76" s="50">
        <f>'Month (GWh)'!H77+I75</f>
        <v>831385</v>
      </c>
      <c r="J76" s="50">
        <f>'Month (GWh)'!I77+J75</f>
        <v>0</v>
      </c>
      <c r="K76" s="50">
        <f>'Month (GWh)'!J77+K75</f>
        <v>831385</v>
      </c>
      <c r="L76" s="50">
        <f>'Month (GWh)'!K77+L75</f>
        <v>830397</v>
      </c>
      <c r="M76" s="50">
        <f>'Month (GWh)'!L77+M75</f>
        <v>4991</v>
      </c>
      <c r="N76" s="50">
        <f>'Month (GWh)'!M77+N75</f>
        <v>0</v>
      </c>
      <c r="O76" s="50">
        <f>'Month (GWh)'!N77+O75</f>
        <v>0</v>
      </c>
      <c r="P76" s="50">
        <f>'Month (GWh)'!O77+P75</f>
        <v>8789</v>
      </c>
      <c r="Q76" s="50">
        <f>'Month (GWh)'!P77+Q75</f>
        <v>1368</v>
      </c>
      <c r="R76" s="50">
        <f>'Month (GWh)'!Q77+R75</f>
        <v>815249</v>
      </c>
      <c r="U76" s="16">
        <v>830350</v>
      </c>
      <c r="V76" s="16">
        <v>43582</v>
      </c>
      <c r="W76" s="16">
        <v>109075</v>
      </c>
      <c r="X76" s="16">
        <v>6094</v>
      </c>
      <c r="Y76" s="16">
        <v>12263</v>
      </c>
      <c r="Z76" s="16">
        <v>683861</v>
      </c>
      <c r="AA76" s="16">
        <v>685110</v>
      </c>
      <c r="AB76" s="16">
        <v>4323</v>
      </c>
      <c r="AC76" s="16">
        <v>3275</v>
      </c>
      <c r="AD76" s="16">
        <v>1174</v>
      </c>
      <c r="AE76" s="16">
        <v>676338</v>
      </c>
    </row>
    <row r="77" spans="1:31">
      <c r="A77" s="16">
        <f t="shared" si="5"/>
        <v>2001</v>
      </c>
      <c r="B77" s="14" t="s">
        <v>69</v>
      </c>
      <c r="C77" s="50">
        <f>'Month (GWh)'!B78+C76</f>
        <v>1105958</v>
      </c>
      <c r="D77" s="50">
        <f>'Month (GWh)'!C78+D76</f>
        <v>70668</v>
      </c>
      <c r="E77" s="50">
        <f>'Month (GWh)'!D78+E76</f>
        <v>131105</v>
      </c>
      <c r="F77" s="52">
        <f>'Month (GWh)'!E78+F76</f>
        <v>0</v>
      </c>
      <c r="G77" s="50">
        <f>'Month (GWh)'!F78+G76</f>
        <v>24198</v>
      </c>
      <c r="H77" s="50">
        <f>'Month (GWh)'!G78+H76</f>
        <v>-106907</v>
      </c>
      <c r="I77" s="50">
        <f>'Month (GWh)'!H78+I76</f>
        <v>928382</v>
      </c>
      <c r="J77" s="50">
        <f>'Month (GWh)'!I78+J76</f>
        <v>0</v>
      </c>
      <c r="K77" s="50">
        <f>'Month (GWh)'!J78+K76</f>
        <v>928382</v>
      </c>
      <c r="L77" s="50">
        <f>'Month (GWh)'!K78+L76</f>
        <v>928656</v>
      </c>
      <c r="M77" s="50">
        <f>'Month (GWh)'!L78+M76</f>
        <v>5697</v>
      </c>
      <c r="N77" s="50">
        <f>'Month (GWh)'!M78+N76</f>
        <v>0</v>
      </c>
      <c r="O77" s="50">
        <f>'Month (GWh)'!N78+O76</f>
        <v>0</v>
      </c>
      <c r="P77" s="50">
        <f>'Month (GWh)'!O78+P76</f>
        <v>5560</v>
      </c>
      <c r="Q77" s="50">
        <f>'Month (GWh)'!P78+Q76</f>
        <v>1626</v>
      </c>
      <c r="R77" s="50">
        <f>'Month (GWh)'!Q78+R76</f>
        <v>915773</v>
      </c>
      <c r="U77" s="16">
        <v>914823</v>
      </c>
      <c r="V77" s="16">
        <v>48299</v>
      </c>
      <c r="W77" s="16">
        <v>123883</v>
      </c>
      <c r="X77" s="16">
        <v>6924</v>
      </c>
      <c r="Y77" s="16">
        <v>14182</v>
      </c>
      <c r="Z77" s="16">
        <v>749899</v>
      </c>
      <c r="AA77" s="16">
        <v>751074</v>
      </c>
      <c r="AB77" s="16">
        <v>4658</v>
      </c>
      <c r="AC77" s="16">
        <v>9457</v>
      </c>
      <c r="AD77" s="16">
        <v>1264</v>
      </c>
      <c r="AE77" s="16">
        <v>735695</v>
      </c>
    </row>
    <row r="78" spans="1:31">
      <c r="A78" s="54">
        <f t="shared" si="5"/>
        <v>2001</v>
      </c>
      <c r="B78" s="37" t="s">
        <v>70</v>
      </c>
      <c r="C78" s="55">
        <f>'Month (GWh)'!B79+C77</f>
        <v>1230533</v>
      </c>
      <c r="D78" s="55">
        <f>'Month (GWh)'!C79+D77</f>
        <v>78457</v>
      </c>
      <c r="E78" s="55">
        <f>'Month (GWh)'!D79+E77</f>
        <v>138330</v>
      </c>
      <c r="F78" s="56">
        <f>'Month (GWh)'!E79+F77</f>
        <v>0</v>
      </c>
      <c r="G78" s="55">
        <f>'Month (GWh)'!F79+G77</f>
        <v>30464</v>
      </c>
      <c r="H78" s="55">
        <f>'Month (GWh)'!G79+H77</f>
        <v>-107866</v>
      </c>
      <c r="I78" s="55">
        <f>'Month (GWh)'!H79+I77</f>
        <v>1044208</v>
      </c>
      <c r="J78" s="55">
        <f>'Month (GWh)'!I79+J77</f>
        <v>0</v>
      </c>
      <c r="K78" s="55">
        <f>'Month (GWh)'!J79+K77</f>
        <v>1044208</v>
      </c>
      <c r="L78" s="55">
        <f>'Month (GWh)'!K79+L77</f>
        <v>1044900</v>
      </c>
      <c r="M78" s="55">
        <f>'Month (GWh)'!L79+M77</f>
        <v>6549</v>
      </c>
      <c r="N78" s="55">
        <f>'Month (GWh)'!M79+N77</f>
        <v>0</v>
      </c>
      <c r="O78" s="55">
        <f>'Month (GWh)'!N79+O77</f>
        <v>0</v>
      </c>
      <c r="P78" s="55">
        <f>'Month (GWh)'!O79+P77</f>
        <v>661</v>
      </c>
      <c r="Q78" s="55">
        <f>'Month (GWh)'!P79+Q77</f>
        <v>1798</v>
      </c>
      <c r="R78" s="55">
        <f>'Month (GWh)'!Q79+R77</f>
        <v>1035892</v>
      </c>
      <c r="U78" s="16">
        <v>1018827</v>
      </c>
      <c r="V78" s="16">
        <v>53698</v>
      </c>
      <c r="W78" s="16">
        <v>132486</v>
      </c>
      <c r="X78" s="16">
        <v>7822</v>
      </c>
      <c r="Y78" s="16">
        <v>16483</v>
      </c>
      <c r="Z78" s="16">
        <v>841303</v>
      </c>
      <c r="AA78" s="16">
        <v>841081</v>
      </c>
      <c r="AB78" s="16">
        <v>5277</v>
      </c>
      <c r="AC78" s="16">
        <v>12664</v>
      </c>
      <c r="AD78" s="16">
        <v>1727</v>
      </c>
      <c r="AE78" s="16">
        <v>821413</v>
      </c>
    </row>
    <row r="79" spans="1:31">
      <c r="A79" s="16">
        <f>A67+1</f>
        <v>2002</v>
      </c>
      <c r="B79" s="14" t="s">
        <v>59</v>
      </c>
      <c r="C79" s="50">
        <f>'Month (GWh)'!B80</f>
        <v>118560</v>
      </c>
      <c r="D79" s="50">
        <f>'Month (GWh)'!C80</f>
        <v>7279</v>
      </c>
      <c r="E79" s="50">
        <f>'Month (GWh)'!D80</f>
        <v>5501</v>
      </c>
      <c r="F79" s="52">
        <f>'Month (GWh)'!E80</f>
        <v>0</v>
      </c>
      <c r="G79" s="50">
        <f>'Month (GWh)'!F80</f>
        <v>9155</v>
      </c>
      <c r="H79" s="50">
        <f>'Month (GWh)'!G80</f>
        <v>3654</v>
      </c>
      <c r="I79" s="50">
        <f>'Month (GWh)'!H80</f>
        <v>114935</v>
      </c>
      <c r="J79" s="50">
        <f>'Month (GWh)'!I80</f>
        <v>0</v>
      </c>
      <c r="K79" s="50">
        <f>'Month (GWh)'!J80</f>
        <v>114935</v>
      </c>
      <c r="L79" s="50">
        <f>'Month (GWh)'!K80</f>
        <v>115134</v>
      </c>
      <c r="M79" s="50">
        <f>'Month (GWh)'!L80</f>
        <v>832</v>
      </c>
      <c r="N79" s="50">
        <f>'Month (GWh)'!M80</f>
        <v>0</v>
      </c>
      <c r="O79" s="50">
        <f>'Month (GWh)'!N80</f>
        <v>0</v>
      </c>
      <c r="P79" s="50">
        <f>'Month (GWh)'!O80</f>
        <v>-4694</v>
      </c>
      <c r="Q79" s="50">
        <f>'Month (GWh)'!P80</f>
        <v>151</v>
      </c>
      <c r="R79" s="50">
        <f>'Month (GWh)'!Q80</f>
        <v>118845</v>
      </c>
      <c r="U79" s="16">
        <v>1137982</v>
      </c>
      <c r="V79" s="16">
        <v>59454</v>
      </c>
      <c r="W79" s="16">
        <v>140270</v>
      </c>
      <c r="X79" s="16">
        <v>8952</v>
      </c>
      <c r="Y79" s="16">
        <v>20079</v>
      </c>
      <c r="Z79" s="16">
        <v>949384</v>
      </c>
      <c r="AA79" s="16">
        <v>949110</v>
      </c>
      <c r="AB79" s="16">
        <v>5999</v>
      </c>
      <c r="AC79" s="16">
        <v>13179</v>
      </c>
      <c r="AD79" s="16">
        <v>2004</v>
      </c>
      <c r="AE79" s="16">
        <v>927928</v>
      </c>
    </row>
    <row r="80" spans="1:31">
      <c r="A80" s="16">
        <f>A79</f>
        <v>2002</v>
      </c>
      <c r="B80" s="14" t="s">
        <v>60</v>
      </c>
      <c r="C80" s="50">
        <f>'Month (GWh)'!B81+C79</f>
        <v>220925</v>
      </c>
      <c r="D80" s="50">
        <f>'Month (GWh)'!C81+D79</f>
        <v>13700</v>
      </c>
      <c r="E80" s="50">
        <f>'Month (GWh)'!D81+E79</f>
        <v>11444</v>
      </c>
      <c r="F80" s="52">
        <f>'Month (GWh)'!E81+F79</f>
        <v>0</v>
      </c>
      <c r="G80" s="50">
        <f>'Month (GWh)'!F81+G79</f>
        <v>17610</v>
      </c>
      <c r="H80" s="50">
        <f>'Month (GWh)'!G81+H79</f>
        <v>6166</v>
      </c>
      <c r="I80" s="50">
        <f>'Month (GWh)'!H81+I79</f>
        <v>213391</v>
      </c>
      <c r="J80" s="50">
        <f>'Month (GWh)'!I81+J79</f>
        <v>0</v>
      </c>
      <c r="K80" s="50">
        <f>'Month (GWh)'!J81+K79</f>
        <v>213391</v>
      </c>
      <c r="L80" s="50">
        <f>'Month (GWh)'!K81+L79</f>
        <v>213563</v>
      </c>
      <c r="M80" s="50">
        <f>'Month (GWh)'!L81+M79</f>
        <v>1548</v>
      </c>
      <c r="N80" s="50">
        <f>'Month (GWh)'!M81+N79</f>
        <v>0</v>
      </c>
      <c r="O80" s="50">
        <f>'Month (GWh)'!N81+O79</f>
        <v>0</v>
      </c>
      <c r="P80" s="50">
        <f>'Month (GWh)'!O81+P79</f>
        <v>-10246</v>
      </c>
      <c r="Q80" s="50">
        <f>'Month (GWh)'!P81+Q79</f>
        <v>340</v>
      </c>
      <c r="R80" s="50">
        <f>'Month (GWh)'!Q81+R79</f>
        <v>221921</v>
      </c>
      <c r="U80" s="16">
        <v>1260168</v>
      </c>
      <c r="V80" s="16">
        <v>65555</v>
      </c>
      <c r="W80" s="16">
        <v>146343</v>
      </c>
      <c r="X80" s="16">
        <v>10442</v>
      </c>
      <c r="Y80" s="16">
        <v>26032</v>
      </c>
      <c r="Z80" s="16">
        <v>1063858</v>
      </c>
      <c r="AA80" s="16">
        <v>1063606</v>
      </c>
      <c r="AB80" s="16">
        <v>6701</v>
      </c>
      <c r="AC80" s="16">
        <v>10907</v>
      </c>
      <c r="AD80" s="16">
        <v>2087</v>
      </c>
      <c r="AE80" s="16">
        <v>1043911</v>
      </c>
    </row>
    <row r="81" spans="1:18">
      <c r="A81" s="16">
        <f t="shared" ref="A81:A90" si="6">A80</f>
        <v>2002</v>
      </c>
      <c r="B81" s="59" t="s">
        <v>61</v>
      </c>
      <c r="C81" s="50">
        <f>'Month (GWh)'!B82+C80</f>
        <v>333547</v>
      </c>
      <c r="D81" s="50">
        <f>'Month (GWh)'!C82+D80</f>
        <v>20727</v>
      </c>
      <c r="E81" s="50">
        <f>'Month (GWh)'!D82+E80</f>
        <v>23081</v>
      </c>
      <c r="F81" s="52">
        <f>'Month (GWh)'!E82+F80</f>
        <v>0</v>
      </c>
      <c r="G81" s="50">
        <f>'Month (GWh)'!F82+G80</f>
        <v>24409</v>
      </c>
      <c r="H81" s="50">
        <f>'Month (GWh)'!G82+H80</f>
        <v>1328</v>
      </c>
      <c r="I81" s="50">
        <f>'Month (GWh)'!H82+I80</f>
        <v>314148</v>
      </c>
      <c r="J81" s="50">
        <f>'Month (GWh)'!I82+J80</f>
        <v>0</v>
      </c>
      <c r="K81" s="50">
        <f>'Month (GWh)'!J82+K80</f>
        <v>314148</v>
      </c>
      <c r="L81" s="50">
        <f>'Month (GWh)'!K82+L80</f>
        <v>314974</v>
      </c>
      <c r="M81" s="50">
        <f>'Month (GWh)'!L82+M80</f>
        <v>2287</v>
      </c>
      <c r="N81" s="50">
        <f>'Month (GWh)'!M82+N80</f>
        <v>0</v>
      </c>
      <c r="O81" s="50">
        <f>'Month (GWh)'!N82+O80</f>
        <v>0</v>
      </c>
      <c r="P81" s="50">
        <f>'Month (GWh)'!O82+P80</f>
        <v>-14402</v>
      </c>
      <c r="Q81" s="50">
        <f>'Month (GWh)'!P82+Q80</f>
        <v>409</v>
      </c>
      <c r="R81" s="50">
        <f>'Month (GWh)'!Q82+R80</f>
        <v>326680</v>
      </c>
    </row>
    <row r="82" spans="1:18">
      <c r="A82" s="16">
        <f t="shared" si="6"/>
        <v>2002</v>
      </c>
      <c r="B82" s="14" t="s">
        <v>62</v>
      </c>
      <c r="C82" s="50">
        <f>'Month (GWh)'!B83+C81</f>
        <v>440391</v>
      </c>
      <c r="D82" s="50">
        <f>'Month (GWh)'!C83+D81</f>
        <v>27645</v>
      </c>
      <c r="E82" s="50">
        <f>'Month (GWh)'!D83+E81</f>
        <v>38125</v>
      </c>
      <c r="F82" s="52">
        <f>'Month (GWh)'!E83+F81</f>
        <v>0</v>
      </c>
      <c r="G82" s="50">
        <f>'Month (GWh)'!F83+G81</f>
        <v>27490</v>
      </c>
      <c r="H82" s="50">
        <f>'Month (GWh)'!G83+H81</f>
        <v>-10635</v>
      </c>
      <c r="I82" s="50">
        <f>'Month (GWh)'!H83+I81</f>
        <v>402111</v>
      </c>
      <c r="J82" s="50">
        <f>'Month (GWh)'!I83+J81</f>
        <v>0</v>
      </c>
      <c r="K82" s="50">
        <f>'Month (GWh)'!J83+K81</f>
        <v>402111</v>
      </c>
      <c r="L82" s="50">
        <f>'Month (GWh)'!K83+L81</f>
        <v>403224</v>
      </c>
      <c r="M82" s="50">
        <f>'Month (GWh)'!L83+M81</f>
        <v>2874</v>
      </c>
      <c r="N82" s="50">
        <f>'Month (GWh)'!M83+N81</f>
        <v>0</v>
      </c>
      <c r="O82" s="50">
        <f>'Month (GWh)'!N83+O81</f>
        <v>0</v>
      </c>
      <c r="P82" s="50">
        <f>'Month (GWh)'!O83+P81</f>
        <v>-12106</v>
      </c>
      <c r="Q82" s="50">
        <f>'Month (GWh)'!P83+Q81</f>
        <v>603</v>
      </c>
      <c r="R82" s="50">
        <f>'Month (GWh)'!Q83+R81</f>
        <v>411853</v>
      </c>
    </row>
    <row r="83" spans="1:18">
      <c r="A83" s="16">
        <f t="shared" si="6"/>
        <v>2002</v>
      </c>
      <c r="B83" s="14" t="s">
        <v>63</v>
      </c>
      <c r="C83" s="50">
        <f>'Month (GWh)'!B84+C82</f>
        <v>542068</v>
      </c>
      <c r="D83" s="50">
        <f>'Month (GWh)'!C84+D82</f>
        <v>34645</v>
      </c>
      <c r="E83" s="50">
        <f>'Month (GWh)'!D84+E82</f>
        <v>58062</v>
      </c>
      <c r="F83" s="52">
        <f>'Month (GWh)'!E84+F82</f>
        <v>0</v>
      </c>
      <c r="G83" s="50">
        <f>'Month (GWh)'!F84+G82</f>
        <v>29276</v>
      </c>
      <c r="H83" s="50">
        <f>'Month (GWh)'!G84+H82</f>
        <v>-28786</v>
      </c>
      <c r="I83" s="50">
        <f>'Month (GWh)'!H84+I82</f>
        <v>478637</v>
      </c>
      <c r="J83" s="50">
        <f>'Month (GWh)'!I84+J82</f>
        <v>0</v>
      </c>
      <c r="K83" s="50">
        <f>'Month (GWh)'!J84+K82</f>
        <v>478637</v>
      </c>
      <c r="L83" s="50">
        <f>'Month (GWh)'!K84+L82</f>
        <v>479887</v>
      </c>
      <c r="M83" s="50">
        <f>'Month (GWh)'!L84+M82</f>
        <v>3442</v>
      </c>
      <c r="N83" s="50">
        <f>'Month (GWh)'!M84+N82</f>
        <v>0</v>
      </c>
      <c r="O83" s="50">
        <f>'Month (GWh)'!N84+O82</f>
        <v>0</v>
      </c>
      <c r="P83" s="50">
        <f>'Month (GWh)'!O84+P82</f>
        <v>-11673</v>
      </c>
      <c r="Q83" s="50">
        <f>'Month (GWh)'!P84+Q82</f>
        <v>854</v>
      </c>
      <c r="R83" s="50">
        <f>'Month (GWh)'!Q84+R82</f>
        <v>487264</v>
      </c>
    </row>
    <row r="84" spans="1:18">
      <c r="A84" s="16">
        <f t="shared" si="6"/>
        <v>2002</v>
      </c>
      <c r="B84" s="14" t="s">
        <v>64</v>
      </c>
      <c r="C84" s="50">
        <f>'Month (GWh)'!B85+C83</f>
        <v>629067</v>
      </c>
      <c r="D84" s="50">
        <f>'Month (GWh)'!C85+D83</f>
        <v>40765</v>
      </c>
      <c r="E84" s="50">
        <f>'Month (GWh)'!D85+E83</f>
        <v>75973</v>
      </c>
      <c r="F84" s="52">
        <f>'Month (GWh)'!E85+F83</f>
        <v>0</v>
      </c>
      <c r="G84" s="50">
        <f>'Month (GWh)'!F85+G83</f>
        <v>31749</v>
      </c>
      <c r="H84" s="50">
        <f>'Month (GWh)'!G85+H83</f>
        <v>-44224</v>
      </c>
      <c r="I84" s="50">
        <f>'Month (GWh)'!H85+I83</f>
        <v>544078</v>
      </c>
      <c r="J84" s="50">
        <f>'Month (GWh)'!I85+J83</f>
        <v>0</v>
      </c>
      <c r="K84" s="50">
        <f>'Month (GWh)'!J85+K83</f>
        <v>544078</v>
      </c>
      <c r="L84" s="50">
        <f>'Month (GWh)'!K85+L83</f>
        <v>545378</v>
      </c>
      <c r="M84" s="50">
        <f>'Month (GWh)'!L85+M83</f>
        <v>3887</v>
      </c>
      <c r="N84" s="50">
        <f>'Month (GWh)'!M85+N83</f>
        <v>0</v>
      </c>
      <c r="O84" s="50">
        <f>'Month (GWh)'!N85+O83</f>
        <v>0</v>
      </c>
      <c r="P84" s="50">
        <f>'Month (GWh)'!O85+P83</f>
        <v>-5661</v>
      </c>
      <c r="Q84" s="50">
        <f>'Month (GWh)'!P85+Q83</f>
        <v>1038</v>
      </c>
      <c r="R84" s="50">
        <f>'Month (GWh)'!Q85+R83</f>
        <v>546114</v>
      </c>
    </row>
    <row r="85" spans="1:18">
      <c r="A85" s="16">
        <f t="shared" si="6"/>
        <v>2002</v>
      </c>
      <c r="B85" s="14" t="s">
        <v>65</v>
      </c>
      <c r="C85" s="50">
        <f>'Month (GWh)'!B86+C84</f>
        <v>701407</v>
      </c>
      <c r="D85" s="50">
        <f>'Month (GWh)'!C86+D84</f>
        <v>46420</v>
      </c>
      <c r="E85" s="50">
        <f>'Month (GWh)'!D86+E84</f>
        <v>80804</v>
      </c>
      <c r="F85" s="52">
        <f>'Month (GWh)'!E86+F84</f>
        <v>0</v>
      </c>
      <c r="G85" s="50">
        <f>'Month (GWh)'!F86+G84</f>
        <v>34936</v>
      </c>
      <c r="H85" s="50">
        <f>'Month (GWh)'!G86+H84</f>
        <v>-45868</v>
      </c>
      <c r="I85" s="50">
        <f>'Month (GWh)'!H86+I84</f>
        <v>609119</v>
      </c>
      <c r="J85" s="50">
        <f>'Month (GWh)'!I86+J84</f>
        <v>0</v>
      </c>
      <c r="K85" s="50">
        <f>'Month (GWh)'!J86+K84</f>
        <v>609119</v>
      </c>
      <c r="L85" s="50">
        <f>'Month (GWh)'!K86+L84</f>
        <v>610515</v>
      </c>
      <c r="M85" s="50">
        <f>'Month (GWh)'!L86+M84</f>
        <v>4188</v>
      </c>
      <c r="N85" s="50">
        <f>'Month (GWh)'!M86+N84</f>
        <v>0</v>
      </c>
      <c r="O85" s="50">
        <f>'Month (GWh)'!N86+O84</f>
        <v>0</v>
      </c>
      <c r="P85" s="50">
        <f>'Month (GWh)'!O86+P84</f>
        <v>766</v>
      </c>
      <c r="Q85" s="50">
        <f>'Month (GWh)'!P86+Q84</f>
        <v>1224</v>
      </c>
      <c r="R85" s="50">
        <f>'Month (GWh)'!Q86+R84</f>
        <v>604337</v>
      </c>
    </row>
    <row r="86" spans="1:18">
      <c r="A86" s="16">
        <f t="shared" si="6"/>
        <v>2002</v>
      </c>
      <c r="B86" s="14" t="s">
        <v>66</v>
      </c>
      <c r="C86" s="50">
        <f>'Month (GWh)'!B87+C85</f>
        <v>778314</v>
      </c>
      <c r="D86" s="50">
        <f>'Month (GWh)'!C87+D85</f>
        <v>52076</v>
      </c>
      <c r="E86" s="50">
        <f>'Month (GWh)'!D87+E85</f>
        <v>96139</v>
      </c>
      <c r="F86" s="52">
        <f>'Month (GWh)'!E87+F85</f>
        <v>0</v>
      </c>
      <c r="G86" s="50">
        <f>'Month (GWh)'!F87+G85</f>
        <v>37485</v>
      </c>
      <c r="H86" s="50">
        <f>'Month (GWh)'!G87+H85</f>
        <v>-58654</v>
      </c>
      <c r="I86" s="50">
        <f>'Month (GWh)'!H87+I85</f>
        <v>667584</v>
      </c>
      <c r="J86" s="50">
        <f>'Month (GWh)'!I87+J85</f>
        <v>0</v>
      </c>
      <c r="K86" s="50">
        <f>'Month (GWh)'!J87+K85</f>
        <v>667584</v>
      </c>
      <c r="L86" s="50">
        <f>'Month (GWh)'!K87+L85</f>
        <v>669071</v>
      </c>
      <c r="M86" s="50">
        <f>'Month (GWh)'!L87+M85</f>
        <v>4538</v>
      </c>
      <c r="N86" s="50">
        <f>'Month (GWh)'!M87+N85</f>
        <v>0</v>
      </c>
      <c r="O86" s="50">
        <f>'Month (GWh)'!N87+O85</f>
        <v>0</v>
      </c>
      <c r="P86" s="50">
        <f>'Month (GWh)'!O87+P85</f>
        <v>3862</v>
      </c>
      <c r="Q86" s="50">
        <f>'Month (GWh)'!P87+Q85</f>
        <v>1353</v>
      </c>
      <c r="R86" s="50">
        <f>'Month (GWh)'!Q87+R85</f>
        <v>659318</v>
      </c>
    </row>
    <row r="87" spans="1:18">
      <c r="A87" s="16">
        <f t="shared" si="6"/>
        <v>2002</v>
      </c>
      <c r="B87" s="14" t="s">
        <v>67</v>
      </c>
      <c r="C87" s="50">
        <f>'Month (GWh)'!B88+C86</f>
        <v>864744</v>
      </c>
      <c r="D87" s="50">
        <f>'Month (GWh)'!C88+D86</f>
        <v>58046</v>
      </c>
      <c r="E87" s="50">
        <f>'Month (GWh)'!D88+E86</f>
        <v>111372</v>
      </c>
      <c r="F87" s="52">
        <f>'Month (GWh)'!E88+F86</f>
        <v>0</v>
      </c>
      <c r="G87" s="50">
        <f>'Month (GWh)'!F88+G86</f>
        <v>39631</v>
      </c>
      <c r="H87" s="50">
        <f>'Month (GWh)'!G88+H86</f>
        <v>-71741</v>
      </c>
      <c r="I87" s="50">
        <f>'Month (GWh)'!H88+I86</f>
        <v>734957</v>
      </c>
      <c r="J87" s="50">
        <f>'Month (GWh)'!I88+J86</f>
        <v>0</v>
      </c>
      <c r="K87" s="50">
        <f>'Month (GWh)'!J88+K86</f>
        <v>734957</v>
      </c>
      <c r="L87" s="50">
        <f>'Month (GWh)'!K88+L86</f>
        <v>736431</v>
      </c>
      <c r="M87" s="50">
        <f>'Month (GWh)'!L88+M86</f>
        <v>4816</v>
      </c>
      <c r="N87" s="50">
        <f>'Month (GWh)'!M88+N86</f>
        <v>0</v>
      </c>
      <c r="O87" s="50">
        <f>'Month (GWh)'!N88+O86</f>
        <v>0</v>
      </c>
      <c r="P87" s="50">
        <f>'Month (GWh)'!O88+P86</f>
        <v>8979</v>
      </c>
      <c r="Q87" s="50">
        <f>'Month (GWh)'!P88+Q86</f>
        <v>1507</v>
      </c>
      <c r="R87" s="50">
        <f>'Month (GWh)'!Q88+R86</f>
        <v>721129</v>
      </c>
    </row>
    <row r="88" spans="1:18">
      <c r="A88" s="16">
        <f t="shared" si="6"/>
        <v>2002</v>
      </c>
      <c r="B88" s="14" t="s">
        <v>68</v>
      </c>
      <c r="C88" s="50">
        <f>'Month (GWh)'!B89+C87</f>
        <v>974157</v>
      </c>
      <c r="D88" s="50">
        <f>'Month (GWh)'!C89+D87</f>
        <v>65043</v>
      </c>
      <c r="E88" s="50">
        <f>'Month (GWh)'!D89+E87</f>
        <v>129302</v>
      </c>
      <c r="F88" s="52">
        <f>'Month (GWh)'!E89+F87</f>
        <v>0</v>
      </c>
      <c r="G88" s="50">
        <f>'Month (GWh)'!F89+G87</f>
        <v>45367</v>
      </c>
      <c r="H88" s="50">
        <f>'Month (GWh)'!G89+H87</f>
        <v>-83935</v>
      </c>
      <c r="I88" s="50">
        <f>'Month (GWh)'!H89+I87</f>
        <v>825179</v>
      </c>
      <c r="J88" s="50">
        <f>'Month (GWh)'!I89+J87</f>
        <v>0</v>
      </c>
      <c r="K88" s="50">
        <f>'Month (GWh)'!J89+K87</f>
        <v>825179</v>
      </c>
      <c r="L88" s="50">
        <f>'Month (GWh)'!K89+L87</f>
        <v>824694</v>
      </c>
      <c r="M88" s="50">
        <f>'Month (GWh)'!L89+M87</f>
        <v>5506</v>
      </c>
      <c r="N88" s="50">
        <f>'Month (GWh)'!M89+N87</f>
        <v>0</v>
      </c>
      <c r="O88" s="50">
        <f>'Month (GWh)'!N89+O87</f>
        <v>0</v>
      </c>
      <c r="P88" s="50">
        <f>'Month (GWh)'!O89+P87</f>
        <v>10569</v>
      </c>
      <c r="Q88" s="50">
        <f>'Month (GWh)'!P89+Q87</f>
        <v>1608</v>
      </c>
      <c r="R88" s="50">
        <f>'Month (GWh)'!Q89+R87</f>
        <v>807011</v>
      </c>
    </row>
    <row r="89" spans="1:18">
      <c r="A89" s="16">
        <f t="shared" si="6"/>
        <v>2002</v>
      </c>
      <c r="B89" s="14" t="s">
        <v>69</v>
      </c>
      <c r="C89" s="50">
        <f>'Month (GWh)'!B90+C88</f>
        <v>1084161</v>
      </c>
      <c r="D89" s="50">
        <f>'Month (GWh)'!C90+D88</f>
        <v>72021</v>
      </c>
      <c r="E89" s="50">
        <f>'Month (GWh)'!D90+E88</f>
        <v>141340</v>
      </c>
      <c r="F89" s="52">
        <f>'Month (GWh)'!E90+F88</f>
        <v>0</v>
      </c>
      <c r="G89" s="50">
        <f>'Month (GWh)'!F90+G88</f>
        <v>52633</v>
      </c>
      <c r="H89" s="50">
        <f>'Month (GWh)'!G90+H88</f>
        <v>-88707</v>
      </c>
      <c r="I89" s="50">
        <f>'Month (GWh)'!H90+I88</f>
        <v>923433</v>
      </c>
      <c r="J89" s="50">
        <f>'Month (GWh)'!I90+J88</f>
        <v>0</v>
      </c>
      <c r="K89" s="50">
        <f>'Month (GWh)'!J90+K88</f>
        <v>923433</v>
      </c>
      <c r="L89" s="50">
        <f>'Month (GWh)'!K90+L88</f>
        <v>923613</v>
      </c>
      <c r="M89" s="50">
        <f>'Month (GWh)'!L90+M88</f>
        <v>6219</v>
      </c>
      <c r="N89" s="50">
        <f>'Month (GWh)'!M90+N88</f>
        <v>0</v>
      </c>
      <c r="O89" s="50">
        <f>'Month (GWh)'!N90+O88</f>
        <v>0</v>
      </c>
      <c r="P89" s="50">
        <f>'Month (GWh)'!O90+P88</f>
        <v>11522</v>
      </c>
      <c r="Q89" s="50">
        <f>'Month (GWh)'!P90+Q88</f>
        <v>1916</v>
      </c>
      <c r="R89" s="50">
        <f>'Month (GWh)'!Q90+R88</f>
        <v>903956</v>
      </c>
    </row>
    <row r="90" spans="1:18">
      <c r="A90" s="54">
        <f t="shared" si="6"/>
        <v>2002</v>
      </c>
      <c r="B90" s="14" t="s">
        <v>70</v>
      </c>
      <c r="C90" s="55">
        <f>'Month (GWh)'!B91+C89</f>
        <v>1204713</v>
      </c>
      <c r="D90" s="55">
        <f>'Month (GWh)'!C91+D89</f>
        <v>79364</v>
      </c>
      <c r="E90" s="55">
        <f>'Month (GWh)'!D91+E89</f>
        <v>150731</v>
      </c>
      <c r="F90" s="56">
        <f>'Month (GWh)'!E91+F89</f>
        <v>0</v>
      </c>
      <c r="G90" s="55">
        <f>'Month (GWh)'!F91+G89</f>
        <v>60493</v>
      </c>
      <c r="H90" s="55">
        <f>'Month (GWh)'!G91+H89</f>
        <v>-90238</v>
      </c>
      <c r="I90" s="55">
        <f>'Month (GWh)'!H91+I89</f>
        <v>1035111</v>
      </c>
      <c r="J90" s="55">
        <f>'Month (GWh)'!I91+J89</f>
        <v>0</v>
      </c>
      <c r="K90" s="55">
        <f>'Month (GWh)'!J91+K89</f>
        <v>1035111</v>
      </c>
      <c r="L90" s="55">
        <f>'Month (GWh)'!K91+L89</f>
        <v>1035236</v>
      </c>
      <c r="M90" s="55">
        <f>'Month (GWh)'!L91+M89</f>
        <v>7017</v>
      </c>
      <c r="N90" s="55">
        <f>'Month (GWh)'!M91+N89</f>
        <v>0</v>
      </c>
      <c r="O90" s="55">
        <f>'Month (GWh)'!N91+O89</f>
        <v>0</v>
      </c>
      <c r="P90" s="55">
        <f>'Month (GWh)'!O91+P89</f>
        <v>7356</v>
      </c>
      <c r="Q90" s="55">
        <f>'Month (GWh)'!P91+Q89</f>
        <v>1821</v>
      </c>
      <c r="R90" s="55">
        <f>'Month (GWh)'!Q91+R89</f>
        <v>1019042</v>
      </c>
    </row>
    <row r="91" spans="1:18">
      <c r="A91" s="16">
        <f>A79+1</f>
        <v>2003</v>
      </c>
      <c r="B91" s="60" t="s">
        <v>59</v>
      </c>
      <c r="C91" s="50">
        <f>'Month (GWh)'!B92</f>
        <v>120546.71</v>
      </c>
      <c r="D91" s="50">
        <f>'Month (GWh)'!C92</f>
        <v>7327.79</v>
      </c>
      <c r="E91" s="50">
        <f>'Month (GWh)'!D92</f>
        <v>7622.52</v>
      </c>
      <c r="F91" s="52">
        <f>'Month (GWh)'!E92</f>
        <v>0</v>
      </c>
      <c r="G91" s="50">
        <f>'Month (GWh)'!F92</f>
        <v>9241.11</v>
      </c>
      <c r="H91" s="50">
        <f>'Month (GWh)'!G92</f>
        <v>1618.59</v>
      </c>
      <c r="I91" s="50">
        <f>'Month (GWh)'!H92</f>
        <v>114837.52</v>
      </c>
      <c r="J91" s="50">
        <f>'Month (GWh)'!I92</f>
        <v>0</v>
      </c>
      <c r="K91" s="50">
        <f>'Month (GWh)'!J92</f>
        <v>114837.52</v>
      </c>
      <c r="L91" s="50">
        <f>'Month (GWh)'!K92</f>
        <v>114883.85</v>
      </c>
      <c r="M91" s="50">
        <f>'Month (GWh)'!L92</f>
        <v>894</v>
      </c>
      <c r="N91" s="50">
        <f>'Month (GWh)'!M92</f>
        <v>0</v>
      </c>
      <c r="O91" s="50">
        <f>'Month (GWh)'!N92</f>
        <v>0</v>
      </c>
      <c r="P91" s="50">
        <f>'Month (GWh)'!O92</f>
        <v>-12619</v>
      </c>
      <c r="Q91" s="50">
        <f>'Month (GWh)'!P92</f>
        <v>53</v>
      </c>
      <c r="R91" s="50">
        <f>'Month (GWh)'!Q92</f>
        <v>126555.85</v>
      </c>
    </row>
    <row r="92" spans="1:18">
      <c r="A92" s="16">
        <f>A91</f>
        <v>2003</v>
      </c>
      <c r="B92" s="14" t="s">
        <v>60</v>
      </c>
      <c r="C92" s="50">
        <f>'Month (GWh)'!B93+C91</f>
        <v>231603.68</v>
      </c>
      <c r="D92" s="50">
        <f>'Month (GWh)'!C93+D91</f>
        <v>13942.05</v>
      </c>
      <c r="E92" s="50">
        <f>'Month (GWh)'!D93+E91</f>
        <v>17068.330000000002</v>
      </c>
      <c r="F92" s="52">
        <f>'Month (GWh)'!E93+F91</f>
        <v>0</v>
      </c>
      <c r="G92" s="50">
        <f>'Month (GWh)'!F93+G91</f>
        <v>16107.1</v>
      </c>
      <c r="H92" s="50">
        <f>'Month (GWh)'!G93+H91</f>
        <v>-961.22</v>
      </c>
      <c r="I92" s="50">
        <f>'Month (GWh)'!H93+I91</f>
        <v>216700.41999999998</v>
      </c>
      <c r="J92" s="50">
        <f>'Month (GWh)'!I93+J91</f>
        <v>0</v>
      </c>
      <c r="K92" s="50">
        <f>'Month (GWh)'!J93+K91</f>
        <v>216700.41999999998</v>
      </c>
      <c r="L92" s="50">
        <f>'Month (GWh)'!K93+L91</f>
        <v>217067.92</v>
      </c>
      <c r="M92" s="50">
        <f>'Month (GWh)'!L93+M91</f>
        <v>1704</v>
      </c>
      <c r="N92" s="50">
        <f>'Month (GWh)'!M93+N91</f>
        <v>0</v>
      </c>
      <c r="O92" s="50">
        <f>'Month (GWh)'!N93+O91</f>
        <v>0</v>
      </c>
      <c r="P92" s="50">
        <f>'Month (GWh)'!O93+P91</f>
        <v>-24710</v>
      </c>
      <c r="Q92" s="50">
        <f>'Month (GWh)'!P93+Q91</f>
        <v>-5</v>
      </c>
      <c r="R92" s="50">
        <f>'Month (GWh)'!Q93+R91</f>
        <v>240078.92</v>
      </c>
    </row>
    <row r="93" spans="1:18">
      <c r="A93" s="16">
        <f t="shared" ref="A93:A102" si="7">A92</f>
        <v>2003</v>
      </c>
      <c r="B93" s="59" t="s">
        <v>61</v>
      </c>
      <c r="C93" s="50">
        <f>'Month (GWh)'!B94+C92</f>
        <v>350860.44</v>
      </c>
      <c r="D93" s="50">
        <f>'Month (GWh)'!C94+D92</f>
        <v>21256.17</v>
      </c>
      <c r="E93" s="50">
        <f>'Month (GWh)'!D94+E92</f>
        <v>38070.43</v>
      </c>
      <c r="F93" s="52">
        <f>'Month (GWh)'!E94+F92</f>
        <v>0</v>
      </c>
      <c r="G93" s="50">
        <f>'Month (GWh)'!F94+G92</f>
        <v>23846.870000000003</v>
      </c>
      <c r="H93" s="50">
        <f>'Month (GWh)'!G94+H92</f>
        <v>-14223.55</v>
      </c>
      <c r="I93" s="50">
        <f>'Month (GWh)'!H94+I92</f>
        <v>315380.74</v>
      </c>
      <c r="J93" s="50">
        <f>'Month (GWh)'!I94+J92</f>
        <v>0</v>
      </c>
      <c r="K93" s="50">
        <f>'Month (GWh)'!J94+K92</f>
        <v>315380.74</v>
      </c>
      <c r="L93" s="50">
        <f>'Month (GWh)'!K94+L92</f>
        <v>315887.90000000002</v>
      </c>
      <c r="M93" s="50">
        <f>'Month (GWh)'!L94+M92</f>
        <v>2443</v>
      </c>
      <c r="N93" s="50">
        <f>'Month (GWh)'!M94+N92</f>
        <v>0</v>
      </c>
      <c r="O93" s="50">
        <f>'Month (GWh)'!N94+O92</f>
        <v>0</v>
      </c>
      <c r="P93" s="50">
        <f>'Month (GWh)'!O94+P92</f>
        <v>-28266</v>
      </c>
      <c r="Q93" s="50">
        <f>'Month (GWh)'!P94+Q92</f>
        <v>-146</v>
      </c>
      <c r="R93" s="50">
        <f>'Month (GWh)'!Q94+R92</f>
        <v>341856.9</v>
      </c>
    </row>
    <row r="94" spans="1:18">
      <c r="A94" s="16">
        <f t="shared" si="7"/>
        <v>2003</v>
      </c>
      <c r="B94" s="14" t="s">
        <v>62</v>
      </c>
      <c r="C94" s="50">
        <f>'Month (GWh)'!B95+C93</f>
        <v>455383.88</v>
      </c>
      <c r="D94" s="50">
        <f>'Month (GWh)'!C95+D93</f>
        <v>27888.539999999997</v>
      </c>
      <c r="E94" s="50">
        <f>'Month (GWh)'!D95+E93</f>
        <v>59600.1</v>
      </c>
      <c r="F94" s="52">
        <f>'Month (GWh)'!E95+F93</f>
        <v>0</v>
      </c>
      <c r="G94" s="50">
        <f>'Month (GWh)'!F95+G93</f>
        <v>28584.230000000003</v>
      </c>
      <c r="H94" s="50">
        <f>'Month (GWh)'!G95+H93</f>
        <v>-31015.86</v>
      </c>
      <c r="I94" s="50">
        <f>'Month (GWh)'!H95+I93</f>
        <v>396479.5</v>
      </c>
      <c r="J94" s="50">
        <f>'Month (GWh)'!I95+J93</f>
        <v>0</v>
      </c>
      <c r="K94" s="50">
        <f>'Month (GWh)'!J95+K93</f>
        <v>396479.5</v>
      </c>
      <c r="L94" s="50">
        <f>'Month (GWh)'!K95+L93</f>
        <v>397149.24</v>
      </c>
      <c r="M94" s="50">
        <f>'Month (GWh)'!L95+M93</f>
        <v>3095</v>
      </c>
      <c r="N94" s="50">
        <f>'Month (GWh)'!M95+N93</f>
        <v>0</v>
      </c>
      <c r="O94" s="50">
        <f>'Month (GWh)'!N95+O93</f>
        <v>0</v>
      </c>
      <c r="P94" s="50">
        <f>'Month (GWh)'!O95+P93</f>
        <v>-27379</v>
      </c>
      <c r="Q94" s="50">
        <f>'Month (GWh)'!P95+Q93</f>
        <v>-446</v>
      </c>
      <c r="R94" s="50">
        <f>'Month (GWh)'!Q95+R93</f>
        <v>421879.24</v>
      </c>
    </row>
    <row r="95" spans="1:18">
      <c r="A95" s="16">
        <f t="shared" si="7"/>
        <v>2003</v>
      </c>
      <c r="B95" s="14" t="s">
        <v>63</v>
      </c>
      <c r="C95" s="50">
        <f>'Month (GWh)'!B96+C94</f>
        <v>551022.18999999994</v>
      </c>
      <c r="D95" s="50">
        <f>'Month (GWh)'!C96+D94</f>
        <v>34166.06</v>
      </c>
      <c r="E95" s="50">
        <f>'Month (GWh)'!D96+E94</f>
        <v>80954.600000000006</v>
      </c>
      <c r="F95" s="52">
        <f>'Month (GWh)'!E96+F94</f>
        <v>0</v>
      </c>
      <c r="G95" s="50">
        <f>'Month (GWh)'!F96+G94</f>
        <v>34575.780000000006</v>
      </c>
      <c r="H95" s="50">
        <f>'Month (GWh)'!G96+H94</f>
        <v>-46378.81</v>
      </c>
      <c r="I95" s="50">
        <f>'Month (GWh)'!H96+I94</f>
        <v>470477.33999999997</v>
      </c>
      <c r="J95" s="50">
        <f>'Month (GWh)'!I96+J94</f>
        <v>0</v>
      </c>
      <c r="K95" s="50">
        <f>'Month (GWh)'!J96+K94</f>
        <v>470477.33999999997</v>
      </c>
      <c r="L95" s="50">
        <f>'Month (GWh)'!K96+L94</f>
        <v>471323.43</v>
      </c>
      <c r="M95" s="50">
        <f>'Month (GWh)'!L96+M94</f>
        <v>3691</v>
      </c>
      <c r="N95" s="50">
        <f>'Month (GWh)'!M96+N94</f>
        <v>0</v>
      </c>
      <c r="O95" s="50">
        <f>'Month (GWh)'!N96+O94</f>
        <v>0</v>
      </c>
      <c r="P95" s="50">
        <f>'Month (GWh)'!O96+P94</f>
        <v>-25207</v>
      </c>
      <c r="Q95" s="50">
        <f>'Month (GWh)'!P96+Q94</f>
        <v>-677</v>
      </c>
      <c r="R95" s="50">
        <f>'Month (GWh)'!Q96+R94</f>
        <v>493516.43</v>
      </c>
    </row>
    <row r="96" spans="1:18">
      <c r="A96" s="16">
        <f t="shared" si="7"/>
        <v>2003</v>
      </c>
      <c r="B96" s="14" t="s">
        <v>64</v>
      </c>
      <c r="C96" s="50">
        <f>'Month (GWh)'!B97+C95</f>
        <v>633976.77999999991</v>
      </c>
      <c r="D96" s="50">
        <f>'Month (GWh)'!C97+D95</f>
        <v>40143.42</v>
      </c>
      <c r="E96" s="50">
        <f>'Month (GWh)'!D97+E95</f>
        <v>101940.81</v>
      </c>
      <c r="F96" s="52">
        <f>'Month (GWh)'!E97+F95</f>
        <v>0</v>
      </c>
      <c r="G96" s="50">
        <f>'Month (GWh)'!F97+G95</f>
        <v>37660.220000000008</v>
      </c>
      <c r="H96" s="50">
        <f>'Month (GWh)'!G97+H95</f>
        <v>-64280.58</v>
      </c>
      <c r="I96" s="50">
        <f>'Month (GWh)'!H97+I95</f>
        <v>529552.79999999993</v>
      </c>
      <c r="J96" s="50">
        <f>'Month (GWh)'!I97+J95</f>
        <v>0</v>
      </c>
      <c r="K96" s="50">
        <f>'Month (GWh)'!J97+K95</f>
        <v>529552.79999999993</v>
      </c>
      <c r="L96" s="50">
        <f>'Month (GWh)'!K97+L95</f>
        <v>530429.07999999996</v>
      </c>
      <c r="M96" s="50">
        <f>'Month (GWh)'!L97+M95</f>
        <v>4230</v>
      </c>
      <c r="N96" s="50">
        <f>'Month (GWh)'!M97+N95</f>
        <v>0</v>
      </c>
      <c r="O96" s="50">
        <f>'Month (GWh)'!N97+O95</f>
        <v>0</v>
      </c>
      <c r="P96" s="50">
        <f>'Month (GWh)'!O97+P95</f>
        <v>-20791</v>
      </c>
      <c r="Q96" s="50">
        <f>'Month (GWh)'!P97+Q95</f>
        <v>-927</v>
      </c>
      <c r="R96" s="50">
        <f>'Month (GWh)'!Q97+R95</f>
        <v>547917.07999999996</v>
      </c>
    </row>
    <row r="97" spans="1:18">
      <c r="A97" s="16">
        <f t="shared" si="7"/>
        <v>2003</v>
      </c>
      <c r="B97" s="14" t="s">
        <v>65</v>
      </c>
      <c r="C97" s="50">
        <f>'Month (GWh)'!B98+C96</f>
        <v>717684.00999999989</v>
      </c>
      <c r="D97" s="50">
        <f>'Month (GWh)'!C98+D96</f>
        <v>45898.11</v>
      </c>
      <c r="E97" s="50">
        <f>'Month (GWh)'!D98+E96</f>
        <v>123290.45999999999</v>
      </c>
      <c r="F97" s="52">
        <f>'Month (GWh)'!E98+F96</f>
        <v>0</v>
      </c>
      <c r="G97" s="50">
        <f>'Month (GWh)'!F98+G96</f>
        <v>42064.720000000008</v>
      </c>
      <c r="H97" s="50">
        <f>'Month (GWh)'!G98+H96</f>
        <v>-81225.73000000001</v>
      </c>
      <c r="I97" s="50">
        <f>'Month (GWh)'!H98+I96</f>
        <v>590560.18999999994</v>
      </c>
      <c r="J97" s="50">
        <f>'Month (GWh)'!I98+J96</f>
        <v>0</v>
      </c>
      <c r="K97" s="50">
        <f>'Month (GWh)'!J98+K96</f>
        <v>590560.18999999994</v>
      </c>
      <c r="L97" s="50">
        <f>'Month (GWh)'!K98+L96</f>
        <v>591090.51</v>
      </c>
      <c r="M97" s="50">
        <f>'Month (GWh)'!L98+M96</f>
        <v>4696</v>
      </c>
      <c r="N97" s="50">
        <f>'Month (GWh)'!M98+N96</f>
        <v>0</v>
      </c>
      <c r="O97" s="50">
        <f>'Month (GWh)'!N98+O96</f>
        <v>0</v>
      </c>
      <c r="P97" s="50">
        <f>'Month (GWh)'!O98+P96</f>
        <v>-13956</v>
      </c>
      <c r="Q97" s="50">
        <f>'Month (GWh)'!P98+Q96</f>
        <v>-834</v>
      </c>
      <c r="R97" s="50">
        <f>'Month (GWh)'!Q98+R96</f>
        <v>601184.51</v>
      </c>
    </row>
    <row r="98" spans="1:18">
      <c r="A98" s="16">
        <f t="shared" si="7"/>
        <v>2003</v>
      </c>
      <c r="B98" s="14" t="s">
        <v>66</v>
      </c>
      <c r="C98" s="50">
        <f>'Month (GWh)'!B99+C97</f>
        <v>798707.92999999993</v>
      </c>
      <c r="D98" s="50">
        <f>'Month (GWh)'!C99+D97</f>
        <v>51333.31</v>
      </c>
      <c r="E98" s="50">
        <f>'Month (GWh)'!D99+E97</f>
        <v>144555.91999999998</v>
      </c>
      <c r="F98" s="52">
        <f>'Month (GWh)'!E99+F97</f>
        <v>0</v>
      </c>
      <c r="G98" s="50">
        <f>'Month (GWh)'!F99+G97</f>
        <v>45956.250000000007</v>
      </c>
      <c r="H98" s="50">
        <f>'Month (GWh)'!G99+H97</f>
        <v>-98599.66</v>
      </c>
      <c r="I98" s="50">
        <f>'Month (GWh)'!H99+I97</f>
        <v>648774.97</v>
      </c>
      <c r="J98" s="50">
        <f>'Month (GWh)'!I99+J97</f>
        <v>0</v>
      </c>
      <c r="K98" s="50">
        <f>'Month (GWh)'!J99+K97</f>
        <v>648774.97</v>
      </c>
      <c r="L98" s="50">
        <f>'Month (GWh)'!K99+L97</f>
        <v>649463.76</v>
      </c>
      <c r="M98" s="50">
        <f>'Month (GWh)'!L99+M97</f>
        <v>5214</v>
      </c>
      <c r="N98" s="50">
        <f>'Month (GWh)'!M99+N97</f>
        <v>0</v>
      </c>
      <c r="O98" s="50">
        <f>'Month (GWh)'!N99+O97</f>
        <v>0</v>
      </c>
      <c r="P98" s="50">
        <f>'Month (GWh)'!O99+P97</f>
        <v>-8060</v>
      </c>
      <c r="Q98" s="50">
        <f>'Month (GWh)'!P99+Q97</f>
        <v>-858</v>
      </c>
      <c r="R98" s="50">
        <f>'Month (GWh)'!Q99+R97</f>
        <v>653167.76</v>
      </c>
    </row>
    <row r="99" spans="1:18">
      <c r="A99" s="16">
        <f t="shared" si="7"/>
        <v>2003</v>
      </c>
      <c r="B99" s="14" t="s">
        <v>67</v>
      </c>
      <c r="C99" s="50">
        <f>'Month (GWh)'!B100+C98</f>
        <v>878189.0199999999</v>
      </c>
      <c r="D99" s="50">
        <f>'Month (GWh)'!C100+D98</f>
        <v>56950.22</v>
      </c>
      <c r="E99" s="50">
        <f>'Month (GWh)'!D100+E98</f>
        <v>153498.43999999997</v>
      </c>
      <c r="F99" s="52">
        <f>'Month (GWh)'!E100+F98</f>
        <v>0</v>
      </c>
      <c r="G99" s="50">
        <f>'Month (GWh)'!F100+G98</f>
        <v>48989.570000000007</v>
      </c>
      <c r="H99" s="50">
        <f>'Month (GWh)'!G100+H98</f>
        <v>-104508.86</v>
      </c>
      <c r="I99" s="50">
        <f>'Month (GWh)'!H100+I98</f>
        <v>716729.94</v>
      </c>
      <c r="J99" s="50">
        <f>'Month (GWh)'!I100+J98</f>
        <v>0</v>
      </c>
      <c r="K99" s="50">
        <f>'Month (GWh)'!J100+K98</f>
        <v>716729.94</v>
      </c>
      <c r="L99" s="50">
        <f>'Month (GWh)'!K100+L98</f>
        <v>717515.28</v>
      </c>
      <c r="M99" s="50">
        <f>'Month (GWh)'!L100+M98</f>
        <v>5530</v>
      </c>
      <c r="N99" s="50">
        <f>'Month (GWh)'!M100+N98</f>
        <v>0</v>
      </c>
      <c r="O99" s="50">
        <f>'Month (GWh)'!N100+O98</f>
        <v>0</v>
      </c>
      <c r="P99" s="50">
        <f>'Month (GWh)'!O100+P98</f>
        <v>-2458</v>
      </c>
      <c r="Q99" s="50">
        <f>'Month (GWh)'!P100+Q98</f>
        <v>-678</v>
      </c>
      <c r="R99" s="50">
        <f>'Month (GWh)'!Q100+R98</f>
        <v>715121.28</v>
      </c>
    </row>
    <row r="100" spans="1:18">
      <c r="A100" s="16">
        <f t="shared" si="7"/>
        <v>2003</v>
      </c>
      <c r="B100" s="14" t="s">
        <v>68</v>
      </c>
      <c r="C100" s="50">
        <f>'Month (GWh)'!B101+C99</f>
        <v>980370.96999999986</v>
      </c>
      <c r="D100" s="50">
        <f>'Month (GWh)'!C101+D99</f>
        <v>63325.07</v>
      </c>
      <c r="E100" s="50">
        <f>'Month (GWh)'!D101+E99</f>
        <v>165606.18999999997</v>
      </c>
      <c r="F100" s="52">
        <f>'Month (GWh)'!E101+F99</f>
        <v>0</v>
      </c>
      <c r="G100" s="50">
        <f>'Month (GWh)'!F101+G99</f>
        <v>58464.570000000007</v>
      </c>
      <c r="H100" s="50">
        <f>'Month (GWh)'!G101+H99</f>
        <v>-107141.61</v>
      </c>
      <c r="I100" s="50">
        <f>'Month (GWh)'!H101+I99</f>
        <v>809904.27999999991</v>
      </c>
      <c r="J100" s="50">
        <f>'Month (GWh)'!I101+J99</f>
        <v>0</v>
      </c>
      <c r="K100" s="50">
        <f>'Month (GWh)'!J101+K99</f>
        <v>809904.27999999991</v>
      </c>
      <c r="L100" s="50">
        <f>'Month (GWh)'!K101+L99</f>
        <v>811002.78</v>
      </c>
      <c r="M100" s="50">
        <f>'Month (GWh)'!L101+M99</f>
        <v>6101</v>
      </c>
      <c r="N100" s="50">
        <f>'Month (GWh)'!M101+N99</f>
        <v>0</v>
      </c>
      <c r="O100" s="50">
        <f>'Month (GWh)'!N101+O99</f>
        <v>0</v>
      </c>
      <c r="P100" s="50">
        <f>'Month (GWh)'!O101+P99</f>
        <v>-1955</v>
      </c>
      <c r="Q100" s="50">
        <f>'Month (GWh)'!P101+Q99</f>
        <v>-760</v>
      </c>
      <c r="R100" s="50">
        <f>'Month (GWh)'!Q101+R99</f>
        <v>807616.78</v>
      </c>
    </row>
    <row r="101" spans="1:18">
      <c r="A101" s="16">
        <f t="shared" si="7"/>
        <v>2003</v>
      </c>
      <c r="B101" s="14" t="s">
        <v>69</v>
      </c>
      <c r="C101" s="50">
        <f>'Month (GWh)'!B102+C100</f>
        <v>1085907.0399999998</v>
      </c>
      <c r="D101" s="50">
        <f>'Month (GWh)'!C102+D100</f>
        <v>69841.61</v>
      </c>
      <c r="E101" s="50">
        <f>'Month (GWh)'!D102+E100</f>
        <v>171800.11999999997</v>
      </c>
      <c r="F101" s="52">
        <f>'Month (GWh)'!E102+F100</f>
        <v>0</v>
      </c>
      <c r="G101" s="50">
        <f>'Month (GWh)'!F102+G100</f>
        <v>70214.080000000002</v>
      </c>
      <c r="H101" s="50">
        <f>'Month (GWh)'!G102+H100</f>
        <v>-101586.03</v>
      </c>
      <c r="I101" s="50">
        <f>'Month (GWh)'!H102+I100</f>
        <v>914479.3899999999</v>
      </c>
      <c r="J101" s="50">
        <f>'Month (GWh)'!I102+J100</f>
        <v>0</v>
      </c>
      <c r="K101" s="50">
        <f>'Month (GWh)'!J102+K100</f>
        <v>914479.3899999999</v>
      </c>
      <c r="L101" s="50">
        <f>'Month (GWh)'!K102+L100</f>
        <v>915588.05</v>
      </c>
      <c r="M101" s="50">
        <f>'Month (GWh)'!L102+M100</f>
        <v>6706</v>
      </c>
      <c r="N101" s="50">
        <f>'Month (GWh)'!M102+N100</f>
        <v>0</v>
      </c>
      <c r="O101" s="50">
        <f>'Month (GWh)'!N102+O100</f>
        <v>0</v>
      </c>
      <c r="P101" s="50">
        <f>'Month (GWh)'!O102+P100</f>
        <v>1591</v>
      </c>
      <c r="Q101" s="50">
        <f>'Month (GWh)'!P102+Q100</f>
        <v>-730</v>
      </c>
      <c r="R101" s="50">
        <f>'Month (GWh)'!Q102+R100</f>
        <v>908021.05</v>
      </c>
    </row>
    <row r="102" spans="1:18">
      <c r="A102" s="54">
        <f t="shared" si="7"/>
        <v>2003</v>
      </c>
      <c r="B102" s="14" t="s">
        <v>70</v>
      </c>
      <c r="C102" s="55">
        <f>'Month (GWh)'!B103+C101</f>
        <v>1196930.6199999999</v>
      </c>
      <c r="D102" s="55">
        <f>'Month (GWh)'!C103+D101</f>
        <v>76848.17</v>
      </c>
      <c r="E102" s="55">
        <f>'Month (GWh)'!D103+E101</f>
        <v>177037.46999999997</v>
      </c>
      <c r="F102" s="56">
        <f>'Month (GWh)'!E103+F101</f>
        <v>0</v>
      </c>
      <c r="G102" s="55">
        <f>'Month (GWh)'!F103+G101</f>
        <v>86298.42</v>
      </c>
      <c r="H102" s="55">
        <f>'Month (GWh)'!G103+H101</f>
        <v>-90739.04</v>
      </c>
      <c r="I102" s="55">
        <f>'Month (GWh)'!H103+I101</f>
        <v>1029343.3999999999</v>
      </c>
      <c r="J102" s="55">
        <f>'Month (GWh)'!I103+J101</f>
        <v>0</v>
      </c>
      <c r="K102" s="55">
        <f>'Month (GWh)'!J103+K101</f>
        <v>1029343.3999999999</v>
      </c>
      <c r="L102" s="55">
        <f>'Month (GWh)'!K103+L101</f>
        <v>1030732.2200000001</v>
      </c>
      <c r="M102" s="55">
        <f>'Month (GWh)'!L103+M101</f>
        <v>7475</v>
      </c>
      <c r="N102" s="55">
        <f>'Month (GWh)'!M103+N101</f>
        <v>0</v>
      </c>
      <c r="O102" s="55">
        <f>'Month (GWh)'!N103+O101</f>
        <v>0</v>
      </c>
      <c r="P102" s="55">
        <f>'Month (GWh)'!O103+P101</f>
        <v>-3532</v>
      </c>
      <c r="Q102" s="55">
        <f>'Month (GWh)'!P103+Q101</f>
        <v>-874</v>
      </c>
      <c r="R102" s="55">
        <f>'Month (GWh)'!Q103+R101</f>
        <v>1027663.2200000001</v>
      </c>
    </row>
    <row r="103" spans="1:18">
      <c r="A103" s="16">
        <f>A91+1</f>
        <v>2004</v>
      </c>
      <c r="B103" s="60" t="s">
        <v>59</v>
      </c>
      <c r="C103" s="50">
        <f>'Month (GWh)'!B104</f>
        <v>110849.65</v>
      </c>
      <c r="D103" s="50">
        <f>'Month (GWh)'!C104</f>
        <v>6930.74</v>
      </c>
      <c r="E103" s="50">
        <f>'Month (GWh)'!D104</f>
        <v>4423.96</v>
      </c>
      <c r="F103" s="52">
        <f>'Month (GWh)'!E104</f>
        <v>0</v>
      </c>
      <c r="G103" s="50">
        <f>'Month (GWh)'!F104</f>
        <v>17682.3</v>
      </c>
      <c r="H103" s="50">
        <f>'Month (GWh)'!G104</f>
        <v>13258.34</v>
      </c>
      <c r="I103" s="50">
        <f>'Month (GWh)'!H104</f>
        <v>117177.25</v>
      </c>
      <c r="J103" s="50">
        <f>'Month (GWh)'!I104</f>
        <v>0</v>
      </c>
      <c r="K103" s="50">
        <f>'Month (GWh)'!J104</f>
        <v>117177.25</v>
      </c>
      <c r="L103" s="50">
        <f>'Month (GWh)'!K104</f>
        <v>117270.69</v>
      </c>
      <c r="M103" s="50">
        <f>'Month (GWh)'!L104</f>
        <v>775</v>
      </c>
      <c r="N103" s="50">
        <f>'Month (GWh)'!M104</f>
        <v>0</v>
      </c>
      <c r="O103" s="50">
        <f>'Month (GWh)'!N104</f>
        <v>0</v>
      </c>
      <c r="P103" s="50">
        <f>'Month (GWh)'!O104</f>
        <v>-6687</v>
      </c>
      <c r="Q103" s="50">
        <f>'Month (GWh)'!P104</f>
        <v>-17</v>
      </c>
      <c r="R103" s="50">
        <f>'Month (GWh)'!Q104</f>
        <v>123199.69</v>
      </c>
    </row>
    <row r="104" spans="1:18">
      <c r="A104" s="16">
        <f>A103</f>
        <v>2004</v>
      </c>
      <c r="B104" s="14" t="s">
        <v>60</v>
      </c>
      <c r="C104" s="50">
        <f>'Month (GWh)'!B105+C103</f>
        <v>209456.03999999998</v>
      </c>
      <c r="D104" s="50">
        <f>'Month (GWh)'!C105+D103</f>
        <v>13204.74</v>
      </c>
      <c r="E104" s="50">
        <f>'Month (GWh)'!D105+E103</f>
        <v>8825.880000000001</v>
      </c>
      <c r="F104" s="52">
        <f>'Month (GWh)'!E105+F103</f>
        <v>0</v>
      </c>
      <c r="G104" s="50">
        <f>'Month (GWh)'!F105+G103</f>
        <v>33962.54</v>
      </c>
      <c r="H104" s="50">
        <f>'Month (GWh)'!G105+H103</f>
        <v>25136.65</v>
      </c>
      <c r="I104" s="50">
        <f>'Month (GWh)'!H105+I103</f>
        <v>221387.95</v>
      </c>
      <c r="J104" s="50">
        <f>'Month (GWh)'!I105+J103</f>
        <v>0</v>
      </c>
      <c r="K104" s="50">
        <f>'Month (GWh)'!J105+K103</f>
        <v>221387.95</v>
      </c>
      <c r="L104" s="50">
        <f>'Month (GWh)'!K105+L103</f>
        <v>221701.57</v>
      </c>
      <c r="M104" s="50">
        <f>'Month (GWh)'!L105+M103</f>
        <v>1489</v>
      </c>
      <c r="N104" s="50">
        <f>'Month (GWh)'!M105+N103</f>
        <v>0</v>
      </c>
      <c r="O104" s="50">
        <f>'Month (GWh)'!N105+O103</f>
        <v>0</v>
      </c>
      <c r="P104" s="50">
        <f>'Month (GWh)'!O105+P103</f>
        <v>-17527</v>
      </c>
      <c r="Q104" s="50">
        <f>'Month (GWh)'!P105+Q103</f>
        <v>-53</v>
      </c>
      <c r="R104" s="50">
        <f>'Month (GWh)'!Q105+R103</f>
        <v>237792.57</v>
      </c>
    </row>
    <row r="105" spans="1:18">
      <c r="A105" s="16">
        <f t="shared" ref="A105:A114" si="8">A104</f>
        <v>2004</v>
      </c>
      <c r="B105" s="14" t="s">
        <v>61</v>
      </c>
      <c r="C105" s="50">
        <f>'Month (GWh)'!B106+C104</f>
        <v>317719.06999999995</v>
      </c>
      <c r="D105" s="50">
        <f>'Month (GWh)'!C106+D104</f>
        <v>20215.439999999999</v>
      </c>
      <c r="E105" s="50">
        <f>'Month (GWh)'!D106+E104</f>
        <v>14876.54</v>
      </c>
      <c r="F105" s="52">
        <f>'Month (GWh)'!E106+F104</f>
        <v>0</v>
      </c>
      <c r="G105" s="50">
        <f>'Month (GWh)'!F106+G104</f>
        <v>47720.09</v>
      </c>
      <c r="H105" s="50">
        <f>'Month (GWh)'!G106+H104</f>
        <v>32843.54</v>
      </c>
      <c r="I105" s="50">
        <f>'Month (GWh)'!H106+I104</f>
        <v>330347.16000000003</v>
      </c>
      <c r="J105" s="50">
        <f>'Month (GWh)'!I106+J104</f>
        <v>0</v>
      </c>
      <c r="K105" s="50">
        <f>'Month (GWh)'!J106+K104</f>
        <v>330347.16000000003</v>
      </c>
      <c r="L105" s="50">
        <f>'Month (GWh)'!K106+L104</f>
        <v>330872.07</v>
      </c>
      <c r="M105" s="50">
        <f>'Month (GWh)'!L106+M104</f>
        <v>2263</v>
      </c>
      <c r="N105" s="50">
        <f>'Month (GWh)'!M106+N104</f>
        <v>0</v>
      </c>
      <c r="O105" s="50">
        <f>'Month (GWh)'!N106+O104</f>
        <v>0</v>
      </c>
      <c r="P105" s="50">
        <f>'Month (GWh)'!O106+P104</f>
        <v>-22956</v>
      </c>
      <c r="Q105" s="50">
        <f>'Month (GWh)'!P106+Q104</f>
        <v>-55</v>
      </c>
      <c r="R105" s="50">
        <f>'Month (GWh)'!Q106+R104</f>
        <v>351620.07</v>
      </c>
    </row>
    <row r="106" spans="1:18">
      <c r="A106" s="16">
        <f t="shared" si="8"/>
        <v>2004</v>
      </c>
      <c r="B106" s="14" t="s">
        <v>62</v>
      </c>
      <c r="C106" s="50">
        <f>'Month (GWh)'!B107+C105</f>
        <v>421715.79999999993</v>
      </c>
      <c r="D106" s="50">
        <f>'Month (GWh)'!C107+D105</f>
        <v>27215.089999999997</v>
      </c>
      <c r="E106" s="50">
        <f>'Month (GWh)'!D107+E105</f>
        <v>26576.09</v>
      </c>
      <c r="F106" s="52">
        <f>'Month (GWh)'!E107+F105</f>
        <v>0</v>
      </c>
      <c r="G106" s="50">
        <f>'Month (GWh)'!F107+G105</f>
        <v>54391.14</v>
      </c>
      <c r="H106" s="50">
        <f>'Month (GWh)'!G107+H105</f>
        <v>27815.040000000001</v>
      </c>
      <c r="I106" s="50">
        <f>'Month (GWh)'!H107+I105</f>
        <v>422315.74000000005</v>
      </c>
      <c r="J106" s="50">
        <f>'Month (GWh)'!I107+J105</f>
        <v>0</v>
      </c>
      <c r="K106" s="50">
        <f>'Month (GWh)'!J107+K105</f>
        <v>422315.74000000005</v>
      </c>
      <c r="L106" s="50">
        <f>'Month (GWh)'!K107+L105</f>
        <v>423046.02</v>
      </c>
      <c r="M106" s="50">
        <f>'Month (GWh)'!L107+M105</f>
        <v>2820</v>
      </c>
      <c r="N106" s="50">
        <f>'Month (GWh)'!M107+N105</f>
        <v>0</v>
      </c>
      <c r="O106" s="50">
        <f>'Month (GWh)'!N107+O105</f>
        <v>0</v>
      </c>
      <c r="P106" s="50">
        <f>'Month (GWh)'!O107+P105</f>
        <v>-19418</v>
      </c>
      <c r="Q106" s="50">
        <f>'Month (GWh)'!P107+Q105</f>
        <v>-223</v>
      </c>
      <c r="R106" s="50">
        <f>'Month (GWh)'!Q107+R105</f>
        <v>439867.02</v>
      </c>
    </row>
    <row r="107" spans="1:18">
      <c r="A107" s="16">
        <f t="shared" si="8"/>
        <v>2004</v>
      </c>
      <c r="B107" s="14" t="s">
        <v>63</v>
      </c>
      <c r="C107" s="50">
        <f>'Month (GWh)'!B108+C106</f>
        <v>514188.37999999995</v>
      </c>
      <c r="D107" s="50">
        <f>'Month (GWh)'!C108+D106</f>
        <v>33723.979999999996</v>
      </c>
      <c r="E107" s="50">
        <f>'Month (GWh)'!D108+E106</f>
        <v>43242.61</v>
      </c>
      <c r="F107" s="52">
        <f>'Month (GWh)'!E108+F106</f>
        <v>0</v>
      </c>
      <c r="G107" s="50">
        <f>'Month (GWh)'!F108+G106</f>
        <v>61513.58</v>
      </c>
      <c r="H107" s="50">
        <f>'Month (GWh)'!G108+H106</f>
        <v>18270.97</v>
      </c>
      <c r="I107" s="50">
        <f>'Month (GWh)'!H108+I106</f>
        <v>498735.36000000004</v>
      </c>
      <c r="J107" s="50">
        <f>'Month (GWh)'!I108+J106</f>
        <v>0</v>
      </c>
      <c r="K107" s="50">
        <f>'Month (GWh)'!J108+K106</f>
        <v>498735.36000000004</v>
      </c>
      <c r="L107" s="50">
        <f>'Month (GWh)'!K108+L106</f>
        <v>499523.42000000004</v>
      </c>
      <c r="M107" s="50">
        <f>'Month (GWh)'!L108+M106</f>
        <v>3316</v>
      </c>
      <c r="N107" s="50">
        <f>'Month (GWh)'!M108+N106</f>
        <v>0</v>
      </c>
      <c r="O107" s="50">
        <f>'Month (GWh)'!N108+O106</f>
        <v>0</v>
      </c>
      <c r="P107" s="50">
        <f>'Month (GWh)'!O108+P106</f>
        <v>-14971</v>
      </c>
      <c r="Q107" s="50">
        <f>'Month (GWh)'!P108+Q106</f>
        <v>-212</v>
      </c>
      <c r="R107" s="50">
        <f>'Month (GWh)'!Q108+R106</f>
        <v>511390.42000000004</v>
      </c>
    </row>
    <row r="108" spans="1:18">
      <c r="A108" s="16">
        <f t="shared" si="8"/>
        <v>2004</v>
      </c>
      <c r="B108" s="14" t="s">
        <v>64</v>
      </c>
      <c r="C108" s="50">
        <f>'Month (GWh)'!B109+C107</f>
        <v>599733.19999999995</v>
      </c>
      <c r="D108" s="50">
        <f>'Month (GWh)'!C109+D107</f>
        <v>39984.879999999997</v>
      </c>
      <c r="E108" s="50">
        <f>'Month (GWh)'!D109+E107</f>
        <v>61435.31</v>
      </c>
      <c r="F108" s="52">
        <f>'Month (GWh)'!E109+F107</f>
        <v>0</v>
      </c>
      <c r="G108" s="50">
        <f>'Month (GWh)'!F109+G107</f>
        <v>65261.65</v>
      </c>
      <c r="H108" s="50">
        <f>'Month (GWh)'!G109+H107</f>
        <v>3826.3300000000017</v>
      </c>
      <c r="I108" s="50">
        <f>'Month (GWh)'!H109+I107</f>
        <v>563574.64</v>
      </c>
      <c r="J108" s="50">
        <f>'Month (GWh)'!I109+J107</f>
        <v>0</v>
      </c>
      <c r="K108" s="50">
        <f>'Month (GWh)'!J109+K107</f>
        <v>563574.64</v>
      </c>
      <c r="L108" s="50">
        <f>'Month (GWh)'!K109+L107</f>
        <v>564559.8600000001</v>
      </c>
      <c r="M108" s="50">
        <f>'Month (GWh)'!L109+M107</f>
        <v>3702</v>
      </c>
      <c r="N108" s="50">
        <f>'Month (GWh)'!M109+N107</f>
        <v>0</v>
      </c>
      <c r="O108" s="50">
        <f>'Month (GWh)'!N109+O107</f>
        <v>0</v>
      </c>
      <c r="P108" s="50">
        <f>'Month (GWh)'!O109+P107</f>
        <v>-8532</v>
      </c>
      <c r="Q108" s="50">
        <f>'Month (GWh)'!P109+Q107</f>
        <v>-154</v>
      </c>
      <c r="R108" s="50">
        <f>'Month (GWh)'!Q109+R107</f>
        <v>569543.8600000001</v>
      </c>
    </row>
    <row r="109" spans="1:18">
      <c r="A109" s="16">
        <f t="shared" si="8"/>
        <v>2004</v>
      </c>
      <c r="B109" s="14" t="s">
        <v>65</v>
      </c>
      <c r="C109" s="50">
        <f>'Month (GWh)'!B110+C108</f>
        <v>685476.16999999993</v>
      </c>
      <c r="D109" s="50">
        <f>'Month (GWh)'!C110+D108</f>
        <v>46562.34</v>
      </c>
      <c r="E109" s="50">
        <f>'Month (GWh)'!D110+E108</f>
        <v>81422.26999999999</v>
      </c>
      <c r="F109" s="52">
        <f>'Month (GWh)'!E110+F108</f>
        <v>0</v>
      </c>
      <c r="G109" s="50">
        <f>'Month (GWh)'!F110+G108</f>
        <v>71878.41</v>
      </c>
      <c r="H109" s="50">
        <f>'Month (GWh)'!G110+H108</f>
        <v>-9543.8599999999988</v>
      </c>
      <c r="I109" s="50">
        <f>'Month (GWh)'!H110+I108</f>
        <v>629369.96</v>
      </c>
      <c r="J109" s="50">
        <f>'Month (GWh)'!I110+J108</f>
        <v>0</v>
      </c>
      <c r="K109" s="50">
        <f>'Month (GWh)'!J110+K108</f>
        <v>629369.96</v>
      </c>
      <c r="L109" s="50">
        <f>'Month (GWh)'!K110+L108</f>
        <v>630506.07000000007</v>
      </c>
      <c r="M109" s="50">
        <f>'Month (GWh)'!L110+M108</f>
        <v>4180</v>
      </c>
      <c r="N109" s="50">
        <f>'Month (GWh)'!M110+N108</f>
        <v>0</v>
      </c>
      <c r="O109" s="50">
        <f>'Month (GWh)'!N110+O108</f>
        <v>0</v>
      </c>
      <c r="P109" s="50">
        <f>'Month (GWh)'!O110+P108</f>
        <v>-2197</v>
      </c>
      <c r="Q109" s="50">
        <f>'Month (GWh)'!P110+Q108</f>
        <v>-209</v>
      </c>
      <c r="R109" s="50">
        <f>'Month (GWh)'!Q110+R108</f>
        <v>628732.07000000007</v>
      </c>
    </row>
    <row r="110" spans="1:18">
      <c r="A110" s="16">
        <f t="shared" si="8"/>
        <v>2004</v>
      </c>
      <c r="B110" s="14" t="s">
        <v>66</v>
      </c>
      <c r="C110" s="50">
        <f>'Month (GWh)'!B111+C109</f>
        <v>757733.48</v>
      </c>
      <c r="D110" s="50">
        <f>'Month (GWh)'!C111+D109</f>
        <v>52161.35</v>
      </c>
      <c r="E110" s="50">
        <f>'Month (GWh)'!D111+E109</f>
        <v>94117.419999999984</v>
      </c>
      <c r="F110" s="52">
        <f>'Month (GWh)'!E111+F109</f>
        <v>0</v>
      </c>
      <c r="G110" s="50">
        <f>'Month (GWh)'!F111+G109</f>
        <v>78081.600000000006</v>
      </c>
      <c r="H110" s="50">
        <f>'Month (GWh)'!G111+H109</f>
        <v>-16035.82</v>
      </c>
      <c r="I110" s="50">
        <f>'Month (GWh)'!H111+I109</f>
        <v>689536.29999999993</v>
      </c>
      <c r="J110" s="50">
        <f>'Month (GWh)'!I111+J109</f>
        <v>0</v>
      </c>
      <c r="K110" s="50">
        <f>'Month (GWh)'!J111+K109</f>
        <v>689536.29999999993</v>
      </c>
      <c r="L110" s="50">
        <f>'Month (GWh)'!K111+L109</f>
        <v>690835.14</v>
      </c>
      <c r="M110" s="50">
        <f>'Month (GWh)'!L111+M109</f>
        <v>4387</v>
      </c>
      <c r="N110" s="50">
        <f>'Month (GWh)'!M111+N109</f>
        <v>0</v>
      </c>
      <c r="O110" s="50">
        <f>'Month (GWh)'!N111+O109</f>
        <v>0</v>
      </c>
      <c r="P110" s="50">
        <f>'Month (GWh)'!O111+P109</f>
        <v>2641</v>
      </c>
      <c r="Q110" s="50">
        <f>'Month (GWh)'!P111+Q109</f>
        <v>-185</v>
      </c>
      <c r="R110" s="50">
        <f>'Month (GWh)'!Q111+R109</f>
        <v>683992.14</v>
      </c>
    </row>
    <row r="111" spans="1:18">
      <c r="A111" s="16">
        <f t="shared" si="8"/>
        <v>2004</v>
      </c>
      <c r="B111" s="14" t="s">
        <v>67</v>
      </c>
      <c r="C111" s="50">
        <f>'Month (GWh)'!B112+C110</f>
        <v>824686.67999999993</v>
      </c>
      <c r="D111" s="50">
        <f>'Month (GWh)'!C112+D110</f>
        <v>57176.28</v>
      </c>
      <c r="E111" s="50">
        <f>'Month (GWh)'!D112+E110</f>
        <v>99148.969999999987</v>
      </c>
      <c r="F111" s="52">
        <f>'Month (GWh)'!E112+F110</f>
        <v>0</v>
      </c>
      <c r="G111" s="50">
        <f>'Month (GWh)'!F112+G110</f>
        <v>84082.52</v>
      </c>
      <c r="H111" s="50">
        <f>'Month (GWh)'!G112+H110</f>
        <v>-15066.46</v>
      </c>
      <c r="I111" s="50">
        <f>'Month (GWh)'!H112+I110</f>
        <v>752443.92999999993</v>
      </c>
      <c r="J111" s="50">
        <f>'Month (GWh)'!I112+J110</f>
        <v>0</v>
      </c>
      <c r="K111" s="50">
        <f>'Month (GWh)'!J112+K110</f>
        <v>752443.92999999993</v>
      </c>
      <c r="L111" s="50">
        <f>'Month (GWh)'!K112+L110</f>
        <v>753960.62</v>
      </c>
      <c r="M111" s="50">
        <f>'Month (GWh)'!L112+M110</f>
        <v>4564</v>
      </c>
      <c r="N111" s="50">
        <f>'Month (GWh)'!M112+N110</f>
        <v>0</v>
      </c>
      <c r="O111" s="50">
        <f>'Month (GWh)'!N112+O110</f>
        <v>0</v>
      </c>
      <c r="P111" s="50">
        <f>'Month (GWh)'!O112+P110</f>
        <v>5816</v>
      </c>
      <c r="Q111" s="50">
        <f>'Month (GWh)'!P112+Q110</f>
        <v>-3</v>
      </c>
      <c r="R111" s="50">
        <f>'Month (GWh)'!Q112+R110</f>
        <v>743583.62</v>
      </c>
    </row>
    <row r="112" spans="1:18">
      <c r="A112" s="16">
        <f t="shared" si="8"/>
        <v>2004</v>
      </c>
      <c r="B112" s="14" t="s">
        <v>68</v>
      </c>
      <c r="C112" s="50">
        <f>'Month (GWh)'!B113+C111</f>
        <v>916005.96</v>
      </c>
      <c r="D112" s="50">
        <f>'Month (GWh)'!C113+D111</f>
        <v>63106.85</v>
      </c>
      <c r="E112" s="50">
        <f>'Month (GWh)'!D113+E111</f>
        <v>104479.13999999998</v>
      </c>
      <c r="F112" s="52">
        <f>'Month (GWh)'!E113+F111</f>
        <v>0</v>
      </c>
      <c r="G112" s="50">
        <f>'Month (GWh)'!F113+G111</f>
        <v>96392.35</v>
      </c>
      <c r="H112" s="50">
        <f>'Month (GWh)'!G113+H111</f>
        <v>-8086.7999999999993</v>
      </c>
      <c r="I112" s="50">
        <f>'Month (GWh)'!H113+I111</f>
        <v>844812.29999999993</v>
      </c>
      <c r="J112" s="50">
        <f>'Month (GWh)'!I113+J111</f>
        <v>0</v>
      </c>
      <c r="K112" s="50">
        <f>'Month (GWh)'!J113+K111</f>
        <v>844812.29999999993</v>
      </c>
      <c r="L112" s="50">
        <f>'Month (GWh)'!K113+L111</f>
        <v>846251.11</v>
      </c>
      <c r="M112" s="50">
        <f>'Month (GWh)'!L113+M111</f>
        <v>5013</v>
      </c>
      <c r="N112" s="50">
        <f>'Month (GWh)'!M113+N111</f>
        <v>0</v>
      </c>
      <c r="O112" s="50">
        <f>'Month (GWh)'!N113+O111</f>
        <v>0</v>
      </c>
      <c r="P112" s="50">
        <f>'Month (GWh)'!O113+P111</f>
        <v>9211</v>
      </c>
      <c r="Q112" s="50">
        <f>'Month (GWh)'!P113+Q111</f>
        <v>40</v>
      </c>
      <c r="R112" s="50">
        <f>'Month (GWh)'!Q113+R111</f>
        <v>831987.11</v>
      </c>
    </row>
    <row r="113" spans="1:18">
      <c r="A113" s="16">
        <f t="shared" si="8"/>
        <v>2004</v>
      </c>
      <c r="B113" s="14" t="s">
        <v>69</v>
      </c>
      <c r="C113" s="50">
        <f>'Month (GWh)'!B114+C112</f>
        <v>1014682.96</v>
      </c>
      <c r="D113" s="50">
        <f>'Month (GWh)'!C114+D112</f>
        <v>69751.100000000006</v>
      </c>
      <c r="E113" s="50">
        <f>'Month (GWh)'!D114+E112</f>
        <v>109467.28999999998</v>
      </c>
      <c r="F113" s="52">
        <f>'Month (GWh)'!E114+F112</f>
        <v>0</v>
      </c>
      <c r="G113" s="50">
        <f>'Month (GWh)'!F114+G112</f>
        <v>113579.63</v>
      </c>
      <c r="H113" s="50">
        <f>'Month (GWh)'!G114+H112</f>
        <v>4112.33</v>
      </c>
      <c r="I113" s="50">
        <f>'Month (GWh)'!H114+I112</f>
        <v>949044.17999999993</v>
      </c>
      <c r="J113" s="50">
        <f>'Month (GWh)'!I114+J112</f>
        <v>0</v>
      </c>
      <c r="K113" s="50">
        <f>'Month (GWh)'!J114+K112</f>
        <v>949044.17999999993</v>
      </c>
      <c r="L113" s="50">
        <f>'Month (GWh)'!K114+L112</f>
        <v>950462.17999999993</v>
      </c>
      <c r="M113" s="50">
        <f>'Month (GWh)'!L114+M112</f>
        <v>5738</v>
      </c>
      <c r="N113" s="50">
        <f>'Month (GWh)'!M114+N112</f>
        <v>0</v>
      </c>
      <c r="O113" s="50">
        <f>'Month (GWh)'!N114+O112</f>
        <v>0</v>
      </c>
      <c r="P113" s="50">
        <f>'Month (GWh)'!O114+P112</f>
        <v>9453</v>
      </c>
      <c r="Q113" s="50">
        <f>'Month (GWh)'!P114+Q112</f>
        <v>112</v>
      </c>
      <c r="R113" s="50">
        <f>'Month (GWh)'!Q114+R112</f>
        <v>935159.17999999993</v>
      </c>
    </row>
    <row r="114" spans="1:18">
      <c r="A114" s="54">
        <f t="shared" si="8"/>
        <v>2004</v>
      </c>
      <c r="B114" s="14" t="s">
        <v>70</v>
      </c>
      <c r="C114" s="55">
        <f>'Month (GWh)'!B115+C113</f>
        <v>1120447.1199999999</v>
      </c>
      <c r="D114" s="55">
        <f>'Month (GWh)'!C115+D113</f>
        <v>76981.760000000009</v>
      </c>
      <c r="E114" s="55">
        <f>'Month (GWh)'!D115+E113</f>
        <v>114111.76999999997</v>
      </c>
      <c r="F114" s="56">
        <f>'Month (GWh)'!E115+F113</f>
        <v>0</v>
      </c>
      <c r="G114" s="55">
        <f>'Month (GWh)'!F115+G113</f>
        <v>133032.79999999999</v>
      </c>
      <c r="H114" s="55">
        <f>'Month (GWh)'!G115+H113</f>
        <v>18921.03</v>
      </c>
      <c r="I114" s="55">
        <f>'Month (GWh)'!H115+I113</f>
        <v>1062386.3699999999</v>
      </c>
      <c r="J114" s="55">
        <f>'Month (GWh)'!I115+J113</f>
        <v>0</v>
      </c>
      <c r="K114" s="55">
        <f>'Month (GWh)'!J115+K113</f>
        <v>1062386.3699999999</v>
      </c>
      <c r="L114" s="55">
        <f>'Month (GWh)'!K115+L113</f>
        <v>1063925.54</v>
      </c>
      <c r="M114" s="55">
        <f>'Month (GWh)'!L115+M113</f>
        <v>6560</v>
      </c>
      <c r="N114" s="55">
        <f>'Month (GWh)'!M115+N113</f>
        <v>0</v>
      </c>
      <c r="O114" s="55">
        <f>'Month (GWh)'!N115+O113</f>
        <v>0</v>
      </c>
      <c r="P114" s="55">
        <f>'Month (GWh)'!O115+P113</f>
        <v>6235</v>
      </c>
      <c r="Q114" s="55">
        <f>'Month (GWh)'!P115+Q113</f>
        <v>137</v>
      </c>
      <c r="R114" s="55">
        <f>'Month (GWh)'!Q115+R113</f>
        <v>1050993.54</v>
      </c>
    </row>
    <row r="115" spans="1:18">
      <c r="A115" s="16">
        <f>A103+1</f>
        <v>2005</v>
      </c>
      <c r="B115" s="60" t="s">
        <v>59</v>
      </c>
      <c r="C115" s="50">
        <f>'Month (GWh)'!B116</f>
        <v>103586.61</v>
      </c>
      <c r="D115" s="50">
        <f>'Month (GWh)'!C116</f>
        <v>6874.02</v>
      </c>
      <c r="E115" s="50">
        <f>'Month (GWh)'!D116</f>
        <v>4474.8999999999996</v>
      </c>
      <c r="F115" s="52">
        <f>'Month (GWh)'!E116</f>
        <v>0</v>
      </c>
      <c r="G115" s="50">
        <f>'Month (GWh)'!F116</f>
        <v>18608.439999999999</v>
      </c>
      <c r="H115" s="50">
        <f>'Month (GWh)'!G116</f>
        <v>14133.54</v>
      </c>
      <c r="I115" s="50">
        <f>'Month (GWh)'!H116</f>
        <v>110846.14</v>
      </c>
      <c r="J115" s="50">
        <f>'Month (GWh)'!I116</f>
        <v>0</v>
      </c>
      <c r="K115" s="50">
        <f>'Month (GWh)'!J116</f>
        <v>110846.14</v>
      </c>
      <c r="L115" s="50">
        <f>'Month (GWh)'!K116</f>
        <v>110959.74</v>
      </c>
      <c r="M115" s="50">
        <f>'Month (GWh)'!L116</f>
        <v>752</v>
      </c>
      <c r="N115" s="50">
        <f>'Month (GWh)'!M116</f>
        <v>0</v>
      </c>
      <c r="O115" s="50">
        <f>'Month (GWh)'!N116</f>
        <v>0</v>
      </c>
      <c r="P115" s="50">
        <f>'Month (GWh)'!O116</f>
        <v>-9172</v>
      </c>
      <c r="Q115" s="50">
        <f>'Month (GWh)'!P116</f>
        <v>-129</v>
      </c>
      <c r="R115" s="50">
        <f>'Month (GWh)'!Q116</f>
        <v>119508.74</v>
      </c>
    </row>
    <row r="116" spans="1:18">
      <c r="A116" s="16">
        <f>A115</f>
        <v>2005</v>
      </c>
      <c r="B116" s="14" t="s">
        <v>60</v>
      </c>
      <c r="C116" s="50">
        <f>'Month (GWh)'!B117+C115</f>
        <v>195952.69</v>
      </c>
      <c r="D116" s="50">
        <f>'Month (GWh)'!C117+D115</f>
        <v>13066.62</v>
      </c>
      <c r="E116" s="50">
        <f>'Month (GWh)'!D117+E115</f>
        <v>8961.58</v>
      </c>
      <c r="F116" s="52">
        <f>'Month (GWh)'!E117+F115</f>
        <v>0</v>
      </c>
      <c r="G116" s="50">
        <f>'Month (GWh)'!F117+G115</f>
        <v>36281.57</v>
      </c>
      <c r="H116" s="50">
        <f>'Month (GWh)'!G117+H115</f>
        <v>27319.99</v>
      </c>
      <c r="I116" s="50">
        <f>'Month (GWh)'!H117+I115</f>
        <v>210206.07</v>
      </c>
      <c r="J116" s="50">
        <f>'Month (GWh)'!I117+J115</f>
        <v>0</v>
      </c>
      <c r="K116" s="50">
        <f>'Month (GWh)'!J117+K115</f>
        <v>210206.07</v>
      </c>
      <c r="L116" s="50">
        <f>'Month (GWh)'!K117+L115</f>
        <v>210476.58000000002</v>
      </c>
      <c r="M116" s="50">
        <f>'Month (GWh)'!L117+M115</f>
        <v>1464</v>
      </c>
      <c r="N116" s="50">
        <f>'Month (GWh)'!M117+N115</f>
        <v>0</v>
      </c>
      <c r="O116" s="50">
        <f>'Month (GWh)'!N117+O115</f>
        <v>0</v>
      </c>
      <c r="P116" s="50">
        <f>'Month (GWh)'!O117+P115</f>
        <v>-22446</v>
      </c>
      <c r="Q116" s="50">
        <f>'Month (GWh)'!P117+Q115</f>
        <v>-180</v>
      </c>
      <c r="R116" s="50">
        <f>'Month (GWh)'!Q117+R115</f>
        <v>231638.58000000002</v>
      </c>
    </row>
    <row r="117" spans="1:18">
      <c r="A117" s="16">
        <f t="shared" ref="A117:A126" si="9">A116</f>
        <v>2005</v>
      </c>
      <c r="B117" s="14" t="s">
        <v>61</v>
      </c>
      <c r="C117" s="50">
        <f>'Month (GWh)'!B118+C116</f>
        <v>299476.88</v>
      </c>
      <c r="D117" s="50">
        <f>'Month (GWh)'!C118+D116</f>
        <v>19942.990000000002</v>
      </c>
      <c r="E117" s="50">
        <f>'Month (GWh)'!D118+E116</f>
        <v>16725.88</v>
      </c>
      <c r="F117" s="52">
        <f>'Month (GWh)'!E118+F116</f>
        <v>0</v>
      </c>
      <c r="G117" s="50">
        <f>'Month (GWh)'!F118+G116</f>
        <v>52597.279999999999</v>
      </c>
      <c r="H117" s="50">
        <f>'Month (GWh)'!G118+H116</f>
        <v>35871.4</v>
      </c>
      <c r="I117" s="50">
        <f>'Month (GWh)'!H118+I116</f>
        <v>315405.31</v>
      </c>
      <c r="J117" s="50">
        <f>'Month (GWh)'!I118+J116</f>
        <v>0</v>
      </c>
      <c r="K117" s="50">
        <f>'Month (GWh)'!J118+K116</f>
        <v>315405.31</v>
      </c>
      <c r="L117" s="50">
        <f>'Month (GWh)'!K118+L116</f>
        <v>315802.62</v>
      </c>
      <c r="M117" s="50">
        <f>'Month (GWh)'!L118+M116</f>
        <v>2158</v>
      </c>
      <c r="N117" s="50">
        <f>'Month (GWh)'!M118+N116</f>
        <v>0</v>
      </c>
      <c r="O117" s="50">
        <f>'Month (GWh)'!N118+O116</f>
        <v>0</v>
      </c>
      <c r="P117" s="50">
        <f>'Month (GWh)'!O118+P116</f>
        <v>-24768</v>
      </c>
      <c r="Q117" s="50">
        <f>'Month (GWh)'!P118+Q116</f>
        <v>45</v>
      </c>
      <c r="R117" s="50">
        <f>'Month (GWh)'!Q118+R116</f>
        <v>338367.62</v>
      </c>
    </row>
    <row r="118" spans="1:18">
      <c r="A118" s="16">
        <f t="shared" si="9"/>
        <v>2005</v>
      </c>
      <c r="B118" s="14" t="s">
        <v>62</v>
      </c>
      <c r="C118" s="50">
        <f>'Month (GWh)'!B119+C117</f>
        <v>399223.74</v>
      </c>
      <c r="D118" s="50">
        <f>'Month (GWh)'!C119+D117</f>
        <v>26593.030000000002</v>
      </c>
      <c r="E118" s="50">
        <f>'Month (GWh)'!D119+E117</f>
        <v>26698.09</v>
      </c>
      <c r="F118" s="52">
        <f>'Month (GWh)'!E119+F117</f>
        <v>0</v>
      </c>
      <c r="G118" s="50">
        <f>'Month (GWh)'!F119+G117</f>
        <v>65574.570000000007</v>
      </c>
      <c r="H118" s="50">
        <f>'Month (GWh)'!G119+H117</f>
        <v>38876.480000000003</v>
      </c>
      <c r="I118" s="50">
        <f>'Month (GWh)'!H119+I117</f>
        <v>411507.20999999996</v>
      </c>
      <c r="J118" s="50">
        <f>'Month (GWh)'!I119+J117</f>
        <v>0</v>
      </c>
      <c r="K118" s="50">
        <f>'Month (GWh)'!J119+K117</f>
        <v>411507.20999999996</v>
      </c>
      <c r="L118" s="50">
        <f>'Month (GWh)'!K119+L117</f>
        <v>412239.56</v>
      </c>
      <c r="M118" s="50">
        <f>'Month (GWh)'!L119+M117</f>
        <v>2818</v>
      </c>
      <c r="N118" s="50">
        <f>'Month (GWh)'!M119+N117</f>
        <v>0</v>
      </c>
      <c r="O118" s="50">
        <f>'Month (GWh)'!N119+O117</f>
        <v>0</v>
      </c>
      <c r="P118" s="50">
        <f>'Month (GWh)'!O119+P117</f>
        <v>-20165</v>
      </c>
      <c r="Q118" s="50">
        <f>'Month (GWh)'!P119+Q117</f>
        <v>379</v>
      </c>
      <c r="R118" s="50">
        <f>'Month (GWh)'!Q119+R117</f>
        <v>429207.56</v>
      </c>
    </row>
    <row r="119" spans="1:18">
      <c r="A119" s="16">
        <f t="shared" si="9"/>
        <v>2005</v>
      </c>
      <c r="B119" s="14" t="s">
        <v>63</v>
      </c>
      <c r="C119" s="50">
        <f>'Month (GWh)'!B120+C118</f>
        <v>488051.56</v>
      </c>
      <c r="D119" s="50">
        <f>'Month (GWh)'!C120+D118</f>
        <v>32964.33</v>
      </c>
      <c r="E119" s="50">
        <f>'Month (GWh)'!D120+E118</f>
        <v>38778.229999999996</v>
      </c>
      <c r="F119" s="52">
        <f>'Month (GWh)'!E120+F118</f>
        <v>0</v>
      </c>
      <c r="G119" s="50">
        <f>'Month (GWh)'!F120+G118</f>
        <v>78223.55</v>
      </c>
      <c r="H119" s="50">
        <f>'Month (GWh)'!G120+H118</f>
        <v>39445.310000000005</v>
      </c>
      <c r="I119" s="50">
        <f>'Month (GWh)'!H120+I118</f>
        <v>494532.56999999995</v>
      </c>
      <c r="J119" s="50">
        <f>'Month (GWh)'!I120+J118</f>
        <v>0</v>
      </c>
      <c r="K119" s="50">
        <f>'Month (GWh)'!J120+K118</f>
        <v>494532.56999999995</v>
      </c>
      <c r="L119" s="50">
        <f>'Month (GWh)'!K120+L118</f>
        <v>495419.28</v>
      </c>
      <c r="M119" s="50">
        <f>'Month (GWh)'!L120+M118</f>
        <v>3412</v>
      </c>
      <c r="N119" s="50">
        <f>'Month (GWh)'!M120+N118</f>
        <v>0</v>
      </c>
      <c r="O119" s="50">
        <f>'Month (GWh)'!N120+O118</f>
        <v>0</v>
      </c>
      <c r="P119" s="50">
        <f>'Month (GWh)'!O120+P118</f>
        <v>-13334</v>
      </c>
      <c r="Q119" s="50">
        <f>'Month (GWh)'!P120+Q118</f>
        <v>629</v>
      </c>
      <c r="R119" s="50">
        <f>'Month (GWh)'!Q120+R118</f>
        <v>504712.28</v>
      </c>
    </row>
    <row r="120" spans="1:18">
      <c r="A120" s="16">
        <f t="shared" si="9"/>
        <v>2005</v>
      </c>
      <c r="B120" s="14" t="s">
        <v>64</v>
      </c>
      <c r="C120" s="50">
        <f>'Month (GWh)'!B121+C119</f>
        <v>567015.31000000006</v>
      </c>
      <c r="D120" s="50">
        <f>'Month (GWh)'!C121+D119</f>
        <v>38754.17</v>
      </c>
      <c r="E120" s="50">
        <f>'Month (GWh)'!D121+E119</f>
        <v>50243.259999999995</v>
      </c>
      <c r="F120" s="52">
        <f>'Month (GWh)'!E121+F119</f>
        <v>0</v>
      </c>
      <c r="G120" s="50">
        <f>'Month (GWh)'!F121+G119</f>
        <v>79549.17</v>
      </c>
      <c r="H120" s="50">
        <f>'Month (GWh)'!G121+H119</f>
        <v>29305.900000000005</v>
      </c>
      <c r="I120" s="50">
        <f>'Month (GWh)'!H121+I119</f>
        <v>557567.06999999995</v>
      </c>
      <c r="J120" s="50">
        <f>'Month (GWh)'!I121+J119</f>
        <v>0</v>
      </c>
      <c r="K120" s="50">
        <f>'Month (GWh)'!J121+K119</f>
        <v>557567.06999999995</v>
      </c>
      <c r="L120" s="50">
        <f>'Month (GWh)'!K121+L119</f>
        <v>558548.99</v>
      </c>
      <c r="M120" s="50">
        <f>'Month (GWh)'!L121+M119</f>
        <v>3681</v>
      </c>
      <c r="N120" s="50">
        <f>'Month (GWh)'!M121+N119</f>
        <v>0</v>
      </c>
      <c r="O120" s="50">
        <f>'Month (GWh)'!N121+O119</f>
        <v>0</v>
      </c>
      <c r="P120" s="50">
        <f>'Month (GWh)'!O121+P119</f>
        <v>-8080</v>
      </c>
      <c r="Q120" s="50">
        <f>'Month (GWh)'!P121+Q119</f>
        <v>1081</v>
      </c>
      <c r="R120" s="50">
        <f>'Month (GWh)'!Q121+R119</f>
        <v>561866.99</v>
      </c>
    </row>
    <row r="121" spans="1:18">
      <c r="A121" s="16">
        <f t="shared" si="9"/>
        <v>2005</v>
      </c>
      <c r="B121" s="14" t="s">
        <v>65</v>
      </c>
      <c r="C121" s="50">
        <f>'Month (GWh)'!B122+C120</f>
        <v>636307.71000000008</v>
      </c>
      <c r="D121" s="50">
        <f>'Month (GWh)'!C122+D120</f>
        <v>44437.08</v>
      </c>
      <c r="E121" s="50">
        <f>'Month (GWh)'!D122+E120</f>
        <v>56196.319999999992</v>
      </c>
      <c r="F121" s="52">
        <f>'Month (GWh)'!E122+F120</f>
        <v>0</v>
      </c>
      <c r="G121" s="50">
        <f>'Month (GWh)'!F122+G120</f>
        <v>85193.04</v>
      </c>
      <c r="H121" s="50">
        <f>'Month (GWh)'!G122+H120</f>
        <v>28996.710000000006</v>
      </c>
      <c r="I121" s="50">
        <f>'Month (GWh)'!H122+I120</f>
        <v>620867.37</v>
      </c>
      <c r="J121" s="50">
        <f>'Month (GWh)'!I122+J120</f>
        <v>0</v>
      </c>
      <c r="K121" s="50">
        <f>'Month (GWh)'!J122+K120</f>
        <v>620867.37</v>
      </c>
      <c r="L121" s="50">
        <f>'Month (GWh)'!K122+L120</f>
        <v>621883.18999999994</v>
      </c>
      <c r="M121" s="50">
        <f>'Month (GWh)'!L122+M120</f>
        <v>3972</v>
      </c>
      <c r="N121" s="50">
        <f>'Month (GWh)'!M122+N120</f>
        <v>0</v>
      </c>
      <c r="O121" s="50">
        <f>'Month (GWh)'!N122+O120</f>
        <v>0</v>
      </c>
      <c r="P121" s="50">
        <f>'Month (GWh)'!O122+P120</f>
        <v>-1182</v>
      </c>
      <c r="Q121" s="50">
        <f>'Month (GWh)'!P122+Q120</f>
        <v>1223</v>
      </c>
      <c r="R121" s="50">
        <f>'Month (GWh)'!Q122+R120</f>
        <v>617870.18999999994</v>
      </c>
    </row>
    <row r="122" spans="1:18">
      <c r="A122" s="16">
        <f t="shared" si="9"/>
        <v>2005</v>
      </c>
      <c r="B122" s="14" t="s">
        <v>66</v>
      </c>
      <c r="C122" s="50">
        <f>'Month (GWh)'!B123+C121</f>
        <v>688751.91</v>
      </c>
      <c r="D122" s="50">
        <f>'Month (GWh)'!C123+D121</f>
        <v>49352.83</v>
      </c>
      <c r="E122" s="50">
        <f>'Month (GWh)'!D123+E121</f>
        <v>62785.299999999988</v>
      </c>
      <c r="F122" s="52">
        <f>'Month (GWh)'!E123+F121</f>
        <v>0</v>
      </c>
      <c r="G122" s="50">
        <f>'Month (GWh)'!F123+G121</f>
        <v>101811.73</v>
      </c>
      <c r="H122" s="50">
        <f>'Month (GWh)'!G123+H121</f>
        <v>39026.420000000006</v>
      </c>
      <c r="I122" s="50">
        <f>'Month (GWh)'!H123+I121</f>
        <v>678425.53</v>
      </c>
      <c r="J122" s="50">
        <f>'Month (GWh)'!I123+J121</f>
        <v>0</v>
      </c>
      <c r="K122" s="50">
        <f>'Month (GWh)'!J123+K121</f>
        <v>678425.53</v>
      </c>
      <c r="L122" s="50">
        <f>'Month (GWh)'!K123+L121</f>
        <v>679775.73</v>
      </c>
      <c r="M122" s="50">
        <f>'Month (GWh)'!L123+M121</f>
        <v>4318</v>
      </c>
      <c r="N122" s="50">
        <f>'Month (GWh)'!M123+N121</f>
        <v>0</v>
      </c>
      <c r="O122" s="50">
        <f>'Month (GWh)'!N123+O121</f>
        <v>0</v>
      </c>
      <c r="P122" s="50">
        <f>'Month (GWh)'!O123+P121</f>
        <v>2555</v>
      </c>
      <c r="Q122" s="50">
        <f>'Month (GWh)'!P123+Q121</f>
        <v>1219</v>
      </c>
      <c r="R122" s="50">
        <f>'Month (GWh)'!Q123+R121</f>
        <v>671683.73</v>
      </c>
    </row>
    <row r="123" spans="1:18">
      <c r="A123" s="16">
        <f t="shared" si="9"/>
        <v>2005</v>
      </c>
      <c r="B123" s="14" t="s">
        <v>67</v>
      </c>
      <c r="C123" s="50">
        <f>'Month (GWh)'!B124+C122</f>
        <v>758528.15</v>
      </c>
      <c r="D123" s="50">
        <f>'Month (GWh)'!C124+D122</f>
        <v>54664.28</v>
      </c>
      <c r="E123" s="50">
        <f>'Month (GWh)'!D124+E122</f>
        <v>75847.059999999983</v>
      </c>
      <c r="F123" s="52">
        <f>'Month (GWh)'!E124+F122</f>
        <v>0</v>
      </c>
      <c r="G123" s="50">
        <f>'Month (GWh)'!F124+G122</f>
        <v>114421.97</v>
      </c>
      <c r="H123" s="50">
        <f>'Month (GWh)'!G124+H122</f>
        <v>38574.900000000009</v>
      </c>
      <c r="I123" s="50">
        <f>'Month (GWh)'!H124+I122</f>
        <v>742438.8</v>
      </c>
      <c r="J123" s="50">
        <f>'Month (GWh)'!I124+J122</f>
        <v>0</v>
      </c>
      <c r="K123" s="50">
        <f>'Month (GWh)'!J124+K122</f>
        <v>742438.8</v>
      </c>
      <c r="L123" s="50">
        <f>'Month (GWh)'!K124+L122</f>
        <v>743391.6</v>
      </c>
      <c r="M123" s="50">
        <f>'Month (GWh)'!L124+M122</f>
        <v>4763</v>
      </c>
      <c r="N123" s="50">
        <f>'Month (GWh)'!M124+N122</f>
        <v>0</v>
      </c>
      <c r="O123" s="50">
        <f>'Month (GWh)'!N124+O122</f>
        <v>0</v>
      </c>
      <c r="P123" s="50">
        <f>'Month (GWh)'!O124+P122</f>
        <v>4852</v>
      </c>
      <c r="Q123" s="50">
        <f>'Month (GWh)'!P124+Q122</f>
        <v>1192</v>
      </c>
      <c r="R123" s="50">
        <f>'Month (GWh)'!Q124+R122</f>
        <v>732584.6</v>
      </c>
    </row>
    <row r="124" spans="1:18">
      <c r="A124" s="16">
        <f t="shared" si="9"/>
        <v>2005</v>
      </c>
      <c r="B124" s="14" t="s">
        <v>68</v>
      </c>
      <c r="C124" s="50">
        <f>'Month (GWh)'!B125+C123</f>
        <v>837276.65</v>
      </c>
      <c r="D124" s="50">
        <f>'Month (GWh)'!C125+D123</f>
        <v>60576.34</v>
      </c>
      <c r="E124" s="50">
        <f>'Month (GWh)'!D125+E123</f>
        <v>83923.169999999984</v>
      </c>
      <c r="F124" s="52">
        <f>'Month (GWh)'!E125+F123</f>
        <v>0</v>
      </c>
      <c r="G124" s="50">
        <f>'Month (GWh)'!F125+G123</f>
        <v>127702.11</v>
      </c>
      <c r="H124" s="50">
        <f>'Month (GWh)'!G125+H123</f>
        <v>43778.930000000008</v>
      </c>
      <c r="I124" s="50">
        <f>'Month (GWh)'!H125+I123</f>
        <v>820479.27</v>
      </c>
      <c r="J124" s="50">
        <f>'Month (GWh)'!I125+J123</f>
        <v>0</v>
      </c>
      <c r="K124" s="50">
        <f>'Month (GWh)'!J125+K123</f>
        <v>820479.27</v>
      </c>
      <c r="L124" s="50">
        <f>'Month (GWh)'!K125+L123</f>
        <v>821357.36</v>
      </c>
      <c r="M124" s="50">
        <f>'Month (GWh)'!L125+M123</f>
        <v>5199</v>
      </c>
      <c r="N124" s="50">
        <f>'Month (GWh)'!M125+N123</f>
        <v>0</v>
      </c>
      <c r="O124" s="50">
        <f>'Month (GWh)'!N125+O123</f>
        <v>0</v>
      </c>
      <c r="P124" s="50">
        <f>'Month (GWh)'!O125+P123</f>
        <v>6012</v>
      </c>
      <c r="Q124" s="50">
        <f>'Month (GWh)'!P125+Q123</f>
        <v>1060</v>
      </c>
      <c r="R124" s="50">
        <f>'Month (GWh)'!Q125+R123</f>
        <v>809086.36</v>
      </c>
    </row>
    <row r="125" spans="1:18">
      <c r="A125" s="16">
        <f t="shared" si="9"/>
        <v>2005</v>
      </c>
      <c r="B125" s="14" t="s">
        <v>69</v>
      </c>
      <c r="C125" s="50">
        <f>'Month (GWh)'!B126+C124</f>
        <v>925274.97</v>
      </c>
      <c r="D125" s="50">
        <f>'Month (GWh)'!C126+D124</f>
        <v>66592.72</v>
      </c>
      <c r="E125" s="50">
        <f>'Month (GWh)'!D126+E124</f>
        <v>89944.75999999998</v>
      </c>
      <c r="F125" s="52">
        <f>'Month (GWh)'!E126+F124</f>
        <v>0</v>
      </c>
      <c r="G125" s="50">
        <f>'Month (GWh)'!F126+G124</f>
        <v>148884.79999999999</v>
      </c>
      <c r="H125" s="50">
        <f>'Month (GWh)'!G126+H124</f>
        <v>58940.030000000006</v>
      </c>
      <c r="I125" s="50">
        <f>'Month (GWh)'!H126+I124</f>
        <v>917622.31</v>
      </c>
      <c r="J125" s="50">
        <f>'Month (GWh)'!I126+J124</f>
        <v>0</v>
      </c>
      <c r="K125" s="50">
        <f>'Month (GWh)'!J126+K124</f>
        <v>917622.31</v>
      </c>
      <c r="L125" s="50">
        <f>'Month (GWh)'!K126+L124</f>
        <v>918304.41999999993</v>
      </c>
      <c r="M125" s="50">
        <f>'Month (GWh)'!L126+M124</f>
        <v>5843</v>
      </c>
      <c r="N125" s="50">
        <f>'Month (GWh)'!M126+N124</f>
        <v>0</v>
      </c>
      <c r="O125" s="50">
        <f>'Month (GWh)'!N126+O124</f>
        <v>0</v>
      </c>
      <c r="P125" s="50">
        <f>'Month (GWh)'!O126+P124</f>
        <v>-411</v>
      </c>
      <c r="Q125" s="50">
        <f>'Month (GWh)'!P126+Q124</f>
        <v>1258</v>
      </c>
      <c r="R125" s="50">
        <f>'Month (GWh)'!Q126+R124</f>
        <v>911614.41999999993</v>
      </c>
    </row>
    <row r="126" spans="1:18">
      <c r="A126" s="54">
        <f t="shared" si="9"/>
        <v>2005</v>
      </c>
      <c r="B126" s="14" t="s">
        <v>70</v>
      </c>
      <c r="C126" s="55">
        <f>'Month (GWh)'!B127+C125</f>
        <v>1025232.1499999999</v>
      </c>
      <c r="D126" s="55">
        <f>'Month (GWh)'!C127+D125</f>
        <v>73371.81</v>
      </c>
      <c r="E126" s="55">
        <f>'Month (GWh)'!D127+E125</f>
        <v>96181.289999999979</v>
      </c>
      <c r="F126" s="56">
        <f>'Month (GWh)'!E127+F125</f>
        <v>0</v>
      </c>
      <c r="G126" s="55">
        <f>'Month (GWh)'!F127+G125</f>
        <v>173328.21</v>
      </c>
      <c r="H126" s="55">
        <f>'Month (GWh)'!G127+H125</f>
        <v>77146.900000000009</v>
      </c>
      <c r="I126" s="55">
        <f>'Month (GWh)'!H127+I125</f>
        <v>1029007.28</v>
      </c>
      <c r="J126" s="55">
        <f>'Month (GWh)'!I127+J125</f>
        <v>0</v>
      </c>
      <c r="K126" s="55">
        <f>'Month (GWh)'!J127+K125</f>
        <v>1029007.28</v>
      </c>
      <c r="L126" s="55">
        <f>'Month (GWh)'!K127+L125</f>
        <v>1029521.0599999999</v>
      </c>
      <c r="M126" s="55">
        <f>'Month (GWh)'!L127+M125</f>
        <v>6555</v>
      </c>
      <c r="N126" s="55">
        <f>'Month (GWh)'!M127+N125</f>
        <v>0</v>
      </c>
      <c r="O126" s="55">
        <f>'Month (GWh)'!N127+O125</f>
        <v>0</v>
      </c>
      <c r="P126" s="55">
        <f>'Month (GWh)'!O127+P125</f>
        <v>-1321</v>
      </c>
      <c r="Q126" s="55">
        <f>'Month (GWh)'!P127+Q125</f>
        <v>1230</v>
      </c>
      <c r="R126" s="55">
        <f>'Month (GWh)'!Q127+R125</f>
        <v>1023057.0599999999</v>
      </c>
    </row>
    <row r="127" spans="1:18">
      <c r="A127" s="16">
        <f>A115+1</f>
        <v>2006</v>
      </c>
      <c r="B127" s="60" t="s">
        <v>59</v>
      </c>
      <c r="C127" s="50">
        <f>'Month (GWh)'!B128</f>
        <v>99129</v>
      </c>
      <c r="D127" s="50">
        <f>'Month (GWh)'!C128</f>
        <v>6620</v>
      </c>
      <c r="E127" s="50">
        <f>'Month (GWh)'!D128</f>
        <v>5582.25</v>
      </c>
      <c r="F127" s="52">
        <f>'Month (GWh)'!E128</f>
        <v>0</v>
      </c>
      <c r="G127" s="50">
        <f>'Month (GWh)'!F128</f>
        <v>24589.89</v>
      </c>
      <c r="H127" s="50">
        <f>'Month (GWh)'!G128</f>
        <v>19007.64</v>
      </c>
      <c r="I127" s="50">
        <f>'Month (GWh)'!H128</f>
        <v>111516.42</v>
      </c>
      <c r="J127" s="50">
        <f>'Month (GWh)'!I128</f>
        <v>0</v>
      </c>
      <c r="K127" s="50">
        <f>'Month (GWh)'!J128</f>
        <v>111516.42</v>
      </c>
      <c r="L127" s="50">
        <f>'Month (GWh)'!K128</f>
        <v>111595.61</v>
      </c>
      <c r="M127" s="50">
        <f>'Month (GWh)'!L128</f>
        <v>687</v>
      </c>
      <c r="N127" s="50">
        <f>'Month (GWh)'!M128</f>
        <v>0</v>
      </c>
      <c r="O127" s="50">
        <f>'Month (GWh)'!N128</f>
        <v>0</v>
      </c>
      <c r="P127" s="50">
        <f>'Month (GWh)'!O128</f>
        <v>-6321</v>
      </c>
      <c r="Q127" s="50">
        <f>'Month (GWh)'!P128</f>
        <v>448</v>
      </c>
      <c r="R127" s="50">
        <f>'Month (GWh)'!Q128</f>
        <v>116781.61</v>
      </c>
    </row>
    <row r="128" spans="1:18">
      <c r="A128" s="16">
        <f>A127</f>
        <v>2006</v>
      </c>
      <c r="B128" s="14" t="s">
        <v>60</v>
      </c>
      <c r="C128" s="50">
        <f>'Month (GWh)'!B129+C127</f>
        <v>188495</v>
      </c>
      <c r="D128" s="50">
        <f>'Month (GWh)'!C129+D127</f>
        <v>12612</v>
      </c>
      <c r="E128" s="50">
        <f>'Month (GWh)'!D129+E127</f>
        <v>10237.09</v>
      </c>
      <c r="F128" s="52">
        <f>'Month (GWh)'!E129+F127</f>
        <v>0</v>
      </c>
      <c r="G128" s="50">
        <f>'Month (GWh)'!F129+G127</f>
        <v>50585.79</v>
      </c>
      <c r="H128" s="50">
        <f>'Month (GWh)'!G129+H127</f>
        <v>40348.699999999997</v>
      </c>
      <c r="I128" s="50">
        <f>'Month (GWh)'!H129+I127</f>
        <v>216231.74</v>
      </c>
      <c r="J128" s="50">
        <f>'Month (GWh)'!I129+J127</f>
        <v>0</v>
      </c>
      <c r="K128" s="50">
        <f>'Month (GWh)'!J129+K127</f>
        <v>216231.74</v>
      </c>
      <c r="L128" s="50">
        <f>'Month (GWh)'!K129+L127</f>
        <v>216275.87</v>
      </c>
      <c r="M128" s="50">
        <f>'Month (GWh)'!L129+M127</f>
        <v>1360</v>
      </c>
      <c r="N128" s="50">
        <f>'Month (GWh)'!M129+N127</f>
        <v>0</v>
      </c>
      <c r="O128" s="50">
        <f>'Month (GWh)'!N129+O127</f>
        <v>0</v>
      </c>
      <c r="P128" s="50">
        <f>'Month (GWh)'!O129+P127</f>
        <v>-10791</v>
      </c>
      <c r="Q128" s="50">
        <f>'Month (GWh)'!P129+Q127</f>
        <v>703</v>
      </c>
      <c r="R128" s="50">
        <f>'Month (GWh)'!Q129+R127</f>
        <v>225003.87</v>
      </c>
    </row>
    <row r="129" spans="1:18">
      <c r="A129" s="16">
        <f t="shared" ref="A129:A138" si="10">A128</f>
        <v>2006</v>
      </c>
      <c r="B129" s="14" t="s">
        <v>61</v>
      </c>
      <c r="C129" s="50">
        <f>'Month (GWh)'!B130+C128</f>
        <v>285269</v>
      </c>
      <c r="D129" s="50">
        <f>'Month (GWh)'!C130+D128</f>
        <v>19192</v>
      </c>
      <c r="E129" s="50">
        <f>'Month (GWh)'!D130+E128</f>
        <v>16104.68</v>
      </c>
      <c r="F129" s="52">
        <f>'Month (GWh)'!E130+F128</f>
        <v>0</v>
      </c>
      <c r="G129" s="50">
        <f>'Month (GWh)'!F130+G128</f>
        <v>75927.78</v>
      </c>
      <c r="H129" s="50">
        <f>'Month (GWh)'!G130+H128</f>
        <v>59823.09</v>
      </c>
      <c r="I129" s="50">
        <f>'Month (GWh)'!H130+I128</f>
        <v>325899.8</v>
      </c>
      <c r="J129" s="50">
        <f>'Month (GWh)'!I130+J128</f>
        <v>0</v>
      </c>
      <c r="K129" s="50">
        <f>'Month (GWh)'!J130+K128</f>
        <v>325899.8</v>
      </c>
      <c r="L129" s="50">
        <f>'Month (GWh)'!K130+L128</f>
        <v>325913.3</v>
      </c>
      <c r="M129" s="50">
        <f>'Month (GWh)'!L130+M128</f>
        <v>2003</v>
      </c>
      <c r="N129" s="50">
        <f>'Month (GWh)'!M130+N128</f>
        <v>0</v>
      </c>
      <c r="O129" s="50">
        <f>'Month (GWh)'!N130+O128</f>
        <v>0</v>
      </c>
      <c r="P129" s="50">
        <f>'Month (GWh)'!O130+P128</f>
        <v>-13746</v>
      </c>
      <c r="Q129" s="50">
        <f>'Month (GWh)'!P130+Q128</f>
        <v>1053</v>
      </c>
      <c r="R129" s="50">
        <f>'Month (GWh)'!Q130+R128</f>
        <v>336603.3</v>
      </c>
    </row>
    <row r="130" spans="1:18">
      <c r="A130" s="16">
        <f t="shared" si="10"/>
        <v>2006</v>
      </c>
      <c r="B130" s="14" t="s">
        <v>62</v>
      </c>
      <c r="C130" s="50">
        <f>'Month (GWh)'!B131+C129</f>
        <v>371053</v>
      </c>
      <c r="D130" s="50">
        <f>'Month (GWh)'!C131+D129</f>
        <v>25380</v>
      </c>
      <c r="E130" s="50">
        <f>'Month (GWh)'!D131+E129</f>
        <v>25951.5</v>
      </c>
      <c r="F130" s="52">
        <f>'Month (GWh)'!E131+F129</f>
        <v>0</v>
      </c>
      <c r="G130" s="50">
        <f>'Month (GWh)'!F131+G129</f>
        <v>92223.709999999992</v>
      </c>
      <c r="H130" s="50">
        <f>'Month (GWh)'!G131+H129</f>
        <v>66272.2</v>
      </c>
      <c r="I130" s="50">
        <f>'Month (GWh)'!H131+I129</f>
        <v>411944.92</v>
      </c>
      <c r="J130" s="50">
        <f>'Month (GWh)'!I131+J129</f>
        <v>0</v>
      </c>
      <c r="K130" s="50">
        <f>'Month (GWh)'!J131+K129</f>
        <v>411944.92</v>
      </c>
      <c r="L130" s="50">
        <f>'Month (GWh)'!K131+L129</f>
        <v>411937.44999999995</v>
      </c>
      <c r="M130" s="50">
        <f>'Month (GWh)'!L131+M129</f>
        <v>2479</v>
      </c>
      <c r="N130" s="50">
        <f>'Month (GWh)'!M131+N129</f>
        <v>0</v>
      </c>
      <c r="O130" s="50">
        <f>'Month (GWh)'!N131+O129</f>
        <v>0</v>
      </c>
      <c r="P130" s="50">
        <f>'Month (GWh)'!O131+P129</f>
        <v>-12529</v>
      </c>
      <c r="Q130" s="50">
        <f>'Month (GWh)'!P131+Q129</f>
        <v>1323</v>
      </c>
      <c r="R130" s="50">
        <f>'Month (GWh)'!Q131+R129</f>
        <v>420664.44999999995</v>
      </c>
    </row>
    <row r="131" spans="1:18">
      <c r="A131" s="16">
        <f t="shared" si="10"/>
        <v>2006</v>
      </c>
      <c r="B131" s="14" t="s">
        <v>63</v>
      </c>
      <c r="C131" s="50">
        <f>'Month (GWh)'!B132+C130</f>
        <v>447447</v>
      </c>
      <c r="D131" s="50">
        <f>'Month (GWh)'!C132+D130</f>
        <v>31102</v>
      </c>
      <c r="E131" s="50">
        <f>'Month (GWh)'!D132+E130</f>
        <v>41038.910000000003</v>
      </c>
      <c r="F131" s="52">
        <f>'Month (GWh)'!E132+F130</f>
        <v>0</v>
      </c>
      <c r="G131" s="50">
        <f>'Month (GWh)'!F132+G130</f>
        <v>104465.21999999999</v>
      </c>
      <c r="H131" s="50">
        <f>'Month (GWh)'!G132+H130</f>
        <v>63426.299999999996</v>
      </c>
      <c r="I131" s="50">
        <f>'Month (GWh)'!H132+I130</f>
        <v>479770.57999999996</v>
      </c>
      <c r="J131" s="50">
        <f>'Month (GWh)'!I132+J130</f>
        <v>0</v>
      </c>
      <c r="K131" s="50">
        <f>'Month (GWh)'!J132+K130</f>
        <v>479770.57999999996</v>
      </c>
      <c r="L131" s="50">
        <f>'Month (GWh)'!K132+L130</f>
        <v>479757.03999999992</v>
      </c>
      <c r="M131" s="50">
        <f>'Month (GWh)'!L132+M130</f>
        <v>2868</v>
      </c>
      <c r="N131" s="50">
        <f>'Month (GWh)'!M132+N130</f>
        <v>0</v>
      </c>
      <c r="O131" s="50">
        <f>'Month (GWh)'!N132+O130</f>
        <v>0</v>
      </c>
      <c r="P131" s="50">
        <f>'Month (GWh)'!O132+P130</f>
        <v>-11098</v>
      </c>
      <c r="Q131" s="50">
        <f>'Month (GWh)'!P132+Q130</f>
        <v>1702</v>
      </c>
      <c r="R131" s="50">
        <f>'Month (GWh)'!Q132+R130</f>
        <v>486285.03999999992</v>
      </c>
    </row>
    <row r="132" spans="1:18">
      <c r="A132" s="16">
        <f t="shared" si="10"/>
        <v>2006</v>
      </c>
      <c r="B132" s="14" t="s">
        <v>64</v>
      </c>
      <c r="C132" s="50">
        <f>'Month (GWh)'!B133+C131</f>
        <v>513099</v>
      </c>
      <c r="D132" s="50">
        <f>'Month (GWh)'!C133+D131</f>
        <v>36363</v>
      </c>
      <c r="E132" s="50">
        <f>'Month (GWh)'!D133+E131</f>
        <v>51699.26</v>
      </c>
      <c r="F132" s="52">
        <f>'Month (GWh)'!E133+F131</f>
        <v>0</v>
      </c>
      <c r="G132" s="50">
        <f>'Month (GWh)'!F133+G131</f>
        <v>111049.70999999999</v>
      </c>
      <c r="H132" s="50">
        <f>'Month (GWh)'!G133+H131</f>
        <v>59350.45</v>
      </c>
      <c r="I132" s="50">
        <f>'Month (GWh)'!H133+I131</f>
        <v>536085.99</v>
      </c>
      <c r="J132" s="50">
        <f>'Month (GWh)'!I133+J131</f>
        <v>0</v>
      </c>
      <c r="K132" s="50">
        <f>'Month (GWh)'!J133+K131</f>
        <v>536085.99</v>
      </c>
      <c r="L132" s="50">
        <f>'Month (GWh)'!K133+L131</f>
        <v>536067.21</v>
      </c>
      <c r="M132" s="50">
        <f>'Month (GWh)'!L133+M131</f>
        <v>3115</v>
      </c>
      <c r="N132" s="50">
        <f>'Month (GWh)'!M133+N131</f>
        <v>0</v>
      </c>
      <c r="O132" s="50">
        <f>'Month (GWh)'!N133+O131</f>
        <v>0</v>
      </c>
      <c r="P132" s="50">
        <f>'Month (GWh)'!O133+P131</f>
        <v>-7590</v>
      </c>
      <c r="Q132" s="50">
        <f>'Month (GWh)'!P133+Q131</f>
        <v>2138</v>
      </c>
      <c r="R132" s="50">
        <f>'Month (GWh)'!Q133+R131</f>
        <v>538404.21</v>
      </c>
    </row>
    <row r="133" spans="1:18">
      <c r="A133" s="16">
        <f t="shared" si="10"/>
        <v>2006</v>
      </c>
      <c r="B133" s="14" t="s">
        <v>65</v>
      </c>
      <c r="C133" s="50">
        <f>'Month (GWh)'!B134+C132</f>
        <v>572054</v>
      </c>
      <c r="D133" s="50">
        <f>'Month (GWh)'!C134+D132</f>
        <v>41607</v>
      </c>
      <c r="E133" s="50">
        <f>'Month (GWh)'!D134+E132</f>
        <v>65287.710000000006</v>
      </c>
      <c r="F133" s="52">
        <f>'Month (GWh)'!E134+F132</f>
        <v>0</v>
      </c>
      <c r="G133" s="50">
        <f>'Month (GWh)'!F134+G132</f>
        <v>124698.37</v>
      </c>
      <c r="H133" s="50">
        <f>'Month (GWh)'!G134+H132</f>
        <v>59410.67</v>
      </c>
      <c r="I133" s="50">
        <f>'Month (GWh)'!H134+I132</f>
        <v>589856.71</v>
      </c>
      <c r="J133" s="50">
        <f>'Month (GWh)'!I134+J132</f>
        <v>0</v>
      </c>
      <c r="K133" s="50">
        <f>'Month (GWh)'!J134+K132</f>
        <v>589856.71</v>
      </c>
      <c r="L133" s="50">
        <f>'Month (GWh)'!K134+L132</f>
        <v>589809.41999999993</v>
      </c>
      <c r="M133" s="50">
        <f>'Month (GWh)'!L134+M132</f>
        <v>3594</v>
      </c>
      <c r="N133" s="50">
        <f>'Month (GWh)'!M134+N132</f>
        <v>0</v>
      </c>
      <c r="O133" s="50">
        <f>'Month (GWh)'!N134+O132</f>
        <v>0</v>
      </c>
      <c r="P133" s="50">
        <f>'Month (GWh)'!O134+P132</f>
        <v>-1850</v>
      </c>
      <c r="Q133" s="50">
        <f>'Month (GWh)'!P134+Q132</f>
        <v>2613</v>
      </c>
      <c r="R133" s="50">
        <f>'Month (GWh)'!Q134+R132</f>
        <v>585452.41999999993</v>
      </c>
    </row>
    <row r="134" spans="1:18">
      <c r="A134" s="16">
        <f t="shared" si="10"/>
        <v>2006</v>
      </c>
      <c r="B134" s="14" t="s">
        <v>66</v>
      </c>
      <c r="C134" s="50">
        <f>'Month (GWh)'!B135+C133</f>
        <v>631608</v>
      </c>
      <c r="D134" s="50">
        <f>'Month (GWh)'!C135+D133</f>
        <v>46359</v>
      </c>
      <c r="E134" s="50">
        <f>'Month (GWh)'!D135+E133</f>
        <v>76754.010000000009</v>
      </c>
      <c r="F134" s="52">
        <f>'Month (GWh)'!E135+F133</f>
        <v>0</v>
      </c>
      <c r="G134" s="50">
        <f>'Month (GWh)'!F135+G133</f>
        <v>138520.4</v>
      </c>
      <c r="H134" s="50">
        <f>'Month (GWh)'!G135+H133</f>
        <v>61766.39</v>
      </c>
      <c r="I134" s="50">
        <f>'Month (GWh)'!H135+I133</f>
        <v>647014.91999999993</v>
      </c>
      <c r="J134" s="50">
        <f>'Month (GWh)'!I135+J133</f>
        <v>0</v>
      </c>
      <c r="K134" s="50">
        <f>'Month (GWh)'!J135+K133</f>
        <v>647014.91999999993</v>
      </c>
      <c r="L134" s="50">
        <f>'Month (GWh)'!K135+L133</f>
        <v>646928.37999999989</v>
      </c>
      <c r="M134" s="50">
        <f>'Month (GWh)'!L135+M133</f>
        <v>3947</v>
      </c>
      <c r="N134" s="50">
        <f>'Month (GWh)'!M135+N133</f>
        <v>0</v>
      </c>
      <c r="O134" s="50">
        <f>'Month (GWh)'!N135+O133</f>
        <v>0</v>
      </c>
      <c r="P134" s="50">
        <f>'Month (GWh)'!O135+P133</f>
        <v>3909</v>
      </c>
      <c r="Q134" s="50">
        <f>'Month (GWh)'!P135+Q133</f>
        <v>2978</v>
      </c>
      <c r="R134" s="50">
        <f>'Month (GWh)'!Q135+R133</f>
        <v>636094.37999999989</v>
      </c>
    </row>
    <row r="135" spans="1:18">
      <c r="A135" s="16">
        <f t="shared" si="10"/>
        <v>2006</v>
      </c>
      <c r="B135" s="14" t="s">
        <v>67</v>
      </c>
      <c r="C135" s="50">
        <f>'Month (GWh)'!B136+C134</f>
        <v>699731</v>
      </c>
      <c r="D135" s="50">
        <f>'Month (GWh)'!C136+D134</f>
        <v>51600</v>
      </c>
      <c r="E135" s="50">
        <f>'Month (GWh)'!D136+E134</f>
        <v>93376.97</v>
      </c>
      <c r="F135" s="52">
        <f>'Month (GWh)'!E136+F134</f>
        <v>0</v>
      </c>
      <c r="G135" s="50">
        <f>'Month (GWh)'!F136+G134</f>
        <v>150872.93</v>
      </c>
      <c r="H135" s="50">
        <f>'Month (GWh)'!G136+H134</f>
        <v>57495.96</v>
      </c>
      <c r="I135" s="50">
        <f>'Month (GWh)'!H136+I134</f>
        <v>705626.8899999999</v>
      </c>
      <c r="J135" s="50">
        <f>'Month (GWh)'!I136+J134</f>
        <v>0</v>
      </c>
      <c r="K135" s="50">
        <f>'Month (GWh)'!J136+K134</f>
        <v>705626.8899999999</v>
      </c>
      <c r="L135" s="50">
        <f>'Month (GWh)'!K136+L134</f>
        <v>705509.53999999992</v>
      </c>
      <c r="M135" s="50">
        <f>'Month (GWh)'!L136+M134</f>
        <v>4428</v>
      </c>
      <c r="N135" s="50">
        <f>'Month (GWh)'!M136+N134</f>
        <v>0</v>
      </c>
      <c r="O135" s="50">
        <f>'Month (GWh)'!N136+O134</f>
        <v>0</v>
      </c>
      <c r="P135" s="50">
        <f>'Month (GWh)'!O136+P134</f>
        <v>7016</v>
      </c>
      <c r="Q135" s="50">
        <f>'Month (GWh)'!P136+Q134</f>
        <v>3480</v>
      </c>
      <c r="R135" s="50">
        <f>'Month (GWh)'!Q136+R134</f>
        <v>690585.53999999992</v>
      </c>
    </row>
    <row r="136" spans="1:18">
      <c r="A136" s="16">
        <f t="shared" si="10"/>
        <v>2006</v>
      </c>
      <c r="B136" s="14" t="s">
        <v>68</v>
      </c>
      <c r="C136" s="50">
        <f>'Month (GWh)'!B137+C135</f>
        <v>774488</v>
      </c>
      <c r="D136" s="50">
        <f>'Month (GWh)'!C137+D135</f>
        <v>57177</v>
      </c>
      <c r="E136" s="50">
        <f>'Month (GWh)'!D137+E135</f>
        <v>107102.48</v>
      </c>
      <c r="F136" s="52">
        <f>'Month (GWh)'!E137+F135</f>
        <v>0</v>
      </c>
      <c r="G136" s="50">
        <f>'Month (GWh)'!F137+G135</f>
        <v>172748.56</v>
      </c>
      <c r="H136" s="50">
        <f>'Month (GWh)'!G137+H135</f>
        <v>65646.080000000002</v>
      </c>
      <c r="I136" s="50">
        <f>'Month (GWh)'!H137+I135</f>
        <v>782956.65999999992</v>
      </c>
      <c r="J136" s="50">
        <f>'Month (GWh)'!I137+J135</f>
        <v>0</v>
      </c>
      <c r="K136" s="50">
        <f>'Month (GWh)'!J137+K135</f>
        <v>782956.65999999992</v>
      </c>
      <c r="L136" s="50">
        <f>'Month (GWh)'!K137+L135</f>
        <v>782868.74999999988</v>
      </c>
      <c r="M136" s="50">
        <f>'Month (GWh)'!L137+M135</f>
        <v>4807</v>
      </c>
      <c r="N136" s="50">
        <f>'Month (GWh)'!M137+N135</f>
        <v>0</v>
      </c>
      <c r="O136" s="50">
        <f>'Month (GWh)'!N137+O135</f>
        <v>0</v>
      </c>
      <c r="P136" s="50">
        <f>'Month (GWh)'!O137+P135</f>
        <v>9259</v>
      </c>
      <c r="Q136" s="50">
        <f>'Month (GWh)'!P137+Q135</f>
        <v>3834</v>
      </c>
      <c r="R136" s="50">
        <f>'Month (GWh)'!Q137+R135</f>
        <v>764968.74999999988</v>
      </c>
    </row>
    <row r="137" spans="1:18">
      <c r="A137" s="16">
        <f t="shared" si="10"/>
        <v>2006</v>
      </c>
      <c r="B137" s="14" t="s">
        <v>69</v>
      </c>
      <c r="C137" s="50">
        <f>'Month (GWh)'!B138+C136</f>
        <v>852157</v>
      </c>
      <c r="D137" s="50">
        <f>'Month (GWh)'!C138+D136</f>
        <v>63119</v>
      </c>
      <c r="E137" s="50">
        <f>'Month (GWh)'!D138+E136</f>
        <v>114248.69</v>
      </c>
      <c r="F137" s="52">
        <f>'Month (GWh)'!E138+F136</f>
        <v>0</v>
      </c>
      <c r="G137" s="50">
        <f>'Month (GWh)'!F138+G136</f>
        <v>203299.22999999998</v>
      </c>
      <c r="H137" s="50">
        <f>'Month (GWh)'!G138+H136</f>
        <v>89050.540000000008</v>
      </c>
      <c r="I137" s="50">
        <f>'Month (GWh)'!H138+I136</f>
        <v>878087.77999999991</v>
      </c>
      <c r="J137" s="50">
        <f>'Month (GWh)'!I138+J136</f>
        <v>0</v>
      </c>
      <c r="K137" s="50">
        <f>'Month (GWh)'!J138+K136</f>
        <v>878087.77999999991</v>
      </c>
      <c r="L137" s="50">
        <f>'Month (GWh)'!K138+L136</f>
        <v>877972.17999999993</v>
      </c>
      <c r="M137" s="50">
        <f>'Month (GWh)'!L138+M136</f>
        <v>5288</v>
      </c>
      <c r="N137" s="50">
        <f>'Month (GWh)'!M138+N136</f>
        <v>0</v>
      </c>
      <c r="O137" s="50">
        <f>'Month (GWh)'!N138+O136</f>
        <v>0</v>
      </c>
      <c r="P137" s="50">
        <f>'Month (GWh)'!O138+P136</f>
        <v>9184</v>
      </c>
      <c r="Q137" s="50">
        <f>'Month (GWh)'!P138+Q136</f>
        <v>4176</v>
      </c>
      <c r="R137" s="50">
        <f>'Month (GWh)'!Q138+R136</f>
        <v>859324.17999999993</v>
      </c>
    </row>
    <row r="138" spans="1:18">
      <c r="A138" s="54">
        <f t="shared" si="10"/>
        <v>2006</v>
      </c>
      <c r="B138" s="14" t="s">
        <v>70</v>
      </c>
      <c r="C138" s="55">
        <f>'Month (GWh)'!B139+C137</f>
        <v>929784</v>
      </c>
      <c r="D138" s="55">
        <f>'Month (GWh)'!C139+D137</f>
        <v>69252</v>
      </c>
      <c r="E138" s="55">
        <f>'Month (GWh)'!D139+E137</f>
        <v>120590.69</v>
      </c>
      <c r="F138" s="56">
        <f>'Month (GWh)'!E139+F137</f>
        <v>0</v>
      </c>
      <c r="G138" s="55">
        <f>'Month (GWh)'!F139+G137</f>
        <v>244029.31</v>
      </c>
      <c r="H138" s="55">
        <f>'Month (GWh)'!G139+H137</f>
        <v>123438.62000000001</v>
      </c>
      <c r="I138" s="55">
        <f>'Month (GWh)'!H139+I137</f>
        <v>983970.21</v>
      </c>
      <c r="J138" s="55">
        <f>'Month (GWh)'!I139+J137</f>
        <v>0</v>
      </c>
      <c r="K138" s="55">
        <f>'Month (GWh)'!J139+K137</f>
        <v>983970.21</v>
      </c>
      <c r="L138" s="55">
        <f>'Month (GWh)'!K139+L137</f>
        <v>983824.07</v>
      </c>
      <c r="M138" s="55">
        <f>'Month (GWh)'!L139+M137</f>
        <v>5831</v>
      </c>
      <c r="N138" s="55">
        <f>'Month (GWh)'!M139+N137</f>
        <v>0</v>
      </c>
      <c r="O138" s="55">
        <f>'Month (GWh)'!N139+O137</f>
        <v>0</v>
      </c>
      <c r="P138" s="55">
        <f>'Month (GWh)'!O139+P137</f>
        <v>6435</v>
      </c>
      <c r="Q138" s="55">
        <f>'Month (GWh)'!P139+Q137</f>
        <v>4544</v>
      </c>
      <c r="R138" s="55">
        <f>'Month (GWh)'!Q139+R137</f>
        <v>967014.07</v>
      </c>
    </row>
    <row r="139" spans="1:18">
      <c r="A139" s="16">
        <f>A127+1</f>
        <v>2007</v>
      </c>
      <c r="B139" s="60" t="s">
        <v>59</v>
      </c>
      <c r="C139" s="50">
        <f>'Month (GWh)'!B140</f>
        <v>80625.97</v>
      </c>
      <c r="D139" s="50">
        <f>'Month (GWh)'!C140</f>
        <v>5857.67</v>
      </c>
      <c r="E139" s="50">
        <f>'Month (GWh)'!D140</f>
        <v>6961.95</v>
      </c>
      <c r="F139" s="52">
        <f>'Month (GWh)'!E140</f>
        <v>0</v>
      </c>
      <c r="G139" s="50">
        <f>'Month (GWh)'!F140</f>
        <v>39244.79</v>
      </c>
      <c r="H139" s="50">
        <f>'Month (GWh)'!G140</f>
        <v>32282.84</v>
      </c>
      <c r="I139" s="50">
        <f>'Month (GWh)'!H140</f>
        <v>107051.34</v>
      </c>
      <c r="J139" s="50">
        <f>'Month (GWh)'!I140</f>
        <v>0</v>
      </c>
      <c r="K139" s="50">
        <f>'Month (GWh)'!J140</f>
        <v>107051.34</v>
      </c>
      <c r="L139" s="50">
        <f>'Month (GWh)'!K140</f>
        <v>107097.01</v>
      </c>
      <c r="M139" s="50">
        <f>'Month (GWh)'!L140</f>
        <v>529</v>
      </c>
      <c r="N139" s="50">
        <f>'Month (GWh)'!M140</f>
        <v>0</v>
      </c>
      <c r="O139" s="50">
        <f>'Month (GWh)'!N140</f>
        <v>0</v>
      </c>
      <c r="P139" s="50">
        <f>'Month (GWh)'!O140</f>
        <v>-5010</v>
      </c>
      <c r="Q139" s="50">
        <f>'Month (GWh)'!P140</f>
        <v>486</v>
      </c>
      <c r="R139" s="50">
        <f>'Month (GWh)'!Q140</f>
        <v>111092.01</v>
      </c>
    </row>
    <row r="140" spans="1:18">
      <c r="A140" s="16">
        <f>A139</f>
        <v>2007</v>
      </c>
      <c r="B140" s="14" t="s">
        <v>60</v>
      </c>
      <c r="C140" s="50">
        <f>'Month (GWh)'!B141+C139</f>
        <v>153447.37</v>
      </c>
      <c r="D140" s="50">
        <f>'Month (GWh)'!C141+D139</f>
        <v>11223.27</v>
      </c>
      <c r="E140" s="50">
        <f>'Month (GWh)'!D141+E139</f>
        <v>13347.91</v>
      </c>
      <c r="F140" s="52">
        <f>'Month (GWh)'!E141+F139</f>
        <v>0</v>
      </c>
      <c r="G140" s="50">
        <f>'Month (GWh)'!F141+G139</f>
        <v>77517.459999999992</v>
      </c>
      <c r="H140" s="50">
        <f>'Month (GWh)'!G141+H139</f>
        <v>64169.55</v>
      </c>
      <c r="I140" s="50">
        <f>'Month (GWh)'!H141+I139</f>
        <v>206393.84999999998</v>
      </c>
      <c r="J140" s="50">
        <f>'Month (GWh)'!I141+J139</f>
        <v>0</v>
      </c>
      <c r="K140" s="50">
        <f>'Month (GWh)'!J141+K139</f>
        <v>206393.84999999998</v>
      </c>
      <c r="L140" s="50">
        <f>'Month (GWh)'!K141+L139</f>
        <v>206397.63</v>
      </c>
      <c r="M140" s="50">
        <f>'Month (GWh)'!L141+M139</f>
        <v>1126</v>
      </c>
      <c r="N140" s="50">
        <f>'Month (GWh)'!M141+N139</f>
        <v>0</v>
      </c>
      <c r="O140" s="50">
        <f>'Month (GWh)'!N141+O139</f>
        <v>0</v>
      </c>
      <c r="P140" s="50">
        <f>'Month (GWh)'!O141+P139</f>
        <v>-12544</v>
      </c>
      <c r="Q140" s="50">
        <f>'Month (GWh)'!P141+Q139</f>
        <v>897</v>
      </c>
      <c r="R140" s="50">
        <f>'Month (GWh)'!Q141+R139</f>
        <v>216918.63</v>
      </c>
    </row>
    <row r="141" spans="1:18">
      <c r="A141" s="16">
        <f t="shared" ref="A141:A150" si="11">A140</f>
        <v>2007</v>
      </c>
      <c r="B141" s="14" t="s">
        <v>61</v>
      </c>
      <c r="C141" s="50">
        <f>'Month (GWh)'!B142+C140</f>
        <v>237300.03</v>
      </c>
      <c r="D141" s="50">
        <f>'Month (GWh)'!C142+D140</f>
        <v>17278.370000000003</v>
      </c>
      <c r="E141" s="50">
        <f>'Month (GWh)'!D142+E140</f>
        <v>23185.85</v>
      </c>
      <c r="F141" s="52">
        <f>'Month (GWh)'!E142+F140</f>
        <v>0</v>
      </c>
      <c r="G141" s="50">
        <f>'Month (GWh)'!F142+G140</f>
        <v>114360.25</v>
      </c>
      <c r="H141" s="50">
        <f>'Month (GWh)'!G142+H140</f>
        <v>91174.399999999994</v>
      </c>
      <c r="I141" s="50">
        <f>'Month (GWh)'!H142+I140</f>
        <v>311196.26</v>
      </c>
      <c r="J141" s="50">
        <f>'Month (GWh)'!I142+J140</f>
        <v>0</v>
      </c>
      <c r="K141" s="50">
        <f>'Month (GWh)'!J142+K140</f>
        <v>311196.26</v>
      </c>
      <c r="L141" s="50">
        <f>'Month (GWh)'!K142+L140</f>
        <v>311288.44</v>
      </c>
      <c r="M141" s="50">
        <f>'Month (GWh)'!L142+M140</f>
        <v>1735</v>
      </c>
      <c r="N141" s="50">
        <f>'Month (GWh)'!M142+N140</f>
        <v>0</v>
      </c>
      <c r="O141" s="50">
        <f>'Month (GWh)'!N142+O140</f>
        <v>0</v>
      </c>
      <c r="P141" s="50">
        <f>'Month (GWh)'!O142+P140</f>
        <v>-15066</v>
      </c>
      <c r="Q141" s="50">
        <f>'Month (GWh)'!P142+Q140</f>
        <v>1326</v>
      </c>
      <c r="R141" s="50">
        <f>'Month (GWh)'!Q142+R140</f>
        <v>323293.44</v>
      </c>
    </row>
    <row r="142" spans="1:18">
      <c r="A142" s="16">
        <f t="shared" si="11"/>
        <v>2007</v>
      </c>
      <c r="B142" s="14" t="s">
        <v>62</v>
      </c>
      <c r="C142" s="50">
        <f>'Month (GWh)'!B143+C141</f>
        <v>311560.59999999998</v>
      </c>
      <c r="D142" s="50">
        <f>'Month (GWh)'!C143+D141</f>
        <v>23028.870000000003</v>
      </c>
      <c r="E142" s="50">
        <f>'Month (GWh)'!D143+E141</f>
        <v>38982.379999999997</v>
      </c>
      <c r="F142" s="52">
        <f>'Month (GWh)'!E143+F141</f>
        <v>0</v>
      </c>
      <c r="G142" s="50">
        <f>'Month (GWh)'!F143+G141</f>
        <v>144305.38</v>
      </c>
      <c r="H142" s="50">
        <f>'Month (GWh)'!G143+H141</f>
        <v>105323</v>
      </c>
      <c r="I142" s="50">
        <f>'Month (GWh)'!H143+I141</f>
        <v>393854.93</v>
      </c>
      <c r="J142" s="50">
        <f>'Month (GWh)'!I143+J141</f>
        <v>0</v>
      </c>
      <c r="K142" s="50">
        <f>'Month (GWh)'!J143+K141</f>
        <v>393854.93</v>
      </c>
      <c r="L142" s="50">
        <f>'Month (GWh)'!K143+L141</f>
        <v>393890.05</v>
      </c>
      <c r="M142" s="50">
        <f>'Month (GWh)'!L143+M141</f>
        <v>2157</v>
      </c>
      <c r="N142" s="50">
        <f>'Month (GWh)'!M143+N141</f>
        <v>0</v>
      </c>
      <c r="O142" s="50">
        <f>'Month (GWh)'!N143+O141</f>
        <v>0</v>
      </c>
      <c r="P142" s="50">
        <f>'Month (GWh)'!O143+P141</f>
        <v>-10053</v>
      </c>
      <c r="Q142" s="50">
        <f>'Month (GWh)'!P143+Q141</f>
        <v>1508</v>
      </c>
      <c r="R142" s="50">
        <f>'Month (GWh)'!Q143+R141</f>
        <v>400278.05</v>
      </c>
    </row>
    <row r="143" spans="1:18">
      <c r="A143" s="16">
        <f t="shared" si="11"/>
        <v>2007</v>
      </c>
      <c r="B143" s="14" t="s">
        <v>63</v>
      </c>
      <c r="C143" s="50">
        <f>'Month (GWh)'!B144+C142</f>
        <v>386866.51999999996</v>
      </c>
      <c r="D143" s="50">
        <f>'Month (GWh)'!C144+D142</f>
        <v>28850.390000000003</v>
      </c>
      <c r="E143" s="50">
        <f>'Month (GWh)'!D144+E142</f>
        <v>53767.619999999995</v>
      </c>
      <c r="F143" s="52">
        <f>'Month (GWh)'!E144+F142</f>
        <v>0</v>
      </c>
      <c r="G143" s="50">
        <f>'Month (GWh)'!F144+G142</f>
        <v>161879.83000000002</v>
      </c>
      <c r="H143" s="50">
        <f>'Month (GWh)'!G144+H142</f>
        <v>108112.21</v>
      </c>
      <c r="I143" s="50">
        <f>'Month (GWh)'!H144+I142</f>
        <v>466128.53</v>
      </c>
      <c r="J143" s="50">
        <f>'Month (GWh)'!I144+J142</f>
        <v>0</v>
      </c>
      <c r="K143" s="50">
        <f>'Month (GWh)'!J144+K142</f>
        <v>466128.53</v>
      </c>
      <c r="L143" s="50">
        <f>'Month (GWh)'!K144+L142</f>
        <v>466144.94999999995</v>
      </c>
      <c r="M143" s="50">
        <f>'Month (GWh)'!L144+M142</f>
        <v>2455</v>
      </c>
      <c r="N143" s="50">
        <f>'Month (GWh)'!M144+N142</f>
        <v>0</v>
      </c>
      <c r="O143" s="50">
        <f>'Month (GWh)'!N144+O142</f>
        <v>0</v>
      </c>
      <c r="P143" s="50">
        <f>'Month (GWh)'!O144+P142</f>
        <v>-8891</v>
      </c>
      <c r="Q143" s="50">
        <f>'Month (GWh)'!P144+Q142</f>
        <v>1785</v>
      </c>
      <c r="R143" s="50">
        <f>'Month (GWh)'!Q144+R142</f>
        <v>470795.94999999995</v>
      </c>
    </row>
    <row r="144" spans="1:18">
      <c r="A144" s="16">
        <f t="shared" si="11"/>
        <v>2007</v>
      </c>
      <c r="B144" s="14" t="s">
        <v>64</v>
      </c>
      <c r="C144" s="50">
        <f>'Month (GWh)'!B145+C143</f>
        <v>443541.87999999995</v>
      </c>
      <c r="D144" s="50">
        <f>'Month (GWh)'!C145+D143</f>
        <v>33762.820000000007</v>
      </c>
      <c r="E144" s="50">
        <f>'Month (GWh)'!D145+E143</f>
        <v>63025.409999999996</v>
      </c>
      <c r="F144" s="52">
        <f>'Month (GWh)'!E145+F143</f>
        <v>0</v>
      </c>
      <c r="G144" s="50">
        <f>'Month (GWh)'!F145+G143</f>
        <v>179086.23</v>
      </c>
      <c r="H144" s="50">
        <f>'Month (GWh)'!G145+H143</f>
        <v>116060.82</v>
      </c>
      <c r="I144" s="50">
        <f>'Month (GWh)'!H145+I143</f>
        <v>525840.07000000007</v>
      </c>
      <c r="J144" s="50">
        <f>'Month (GWh)'!I145+J143</f>
        <v>0</v>
      </c>
      <c r="K144" s="50">
        <f>'Month (GWh)'!J145+K143</f>
        <v>525840.07000000007</v>
      </c>
      <c r="L144" s="50">
        <f>'Month (GWh)'!K145+L143</f>
        <v>525861.94999999995</v>
      </c>
      <c r="M144" s="50">
        <f>'Month (GWh)'!L145+M143</f>
        <v>2603</v>
      </c>
      <c r="N144" s="50">
        <f>'Month (GWh)'!M145+N143</f>
        <v>0</v>
      </c>
      <c r="O144" s="50">
        <f>'Month (GWh)'!N145+O143</f>
        <v>0</v>
      </c>
      <c r="P144" s="50">
        <f>'Month (GWh)'!O145+P143</f>
        <v>-8049</v>
      </c>
      <c r="Q144" s="50">
        <f>'Month (GWh)'!P145+Q143</f>
        <v>2114</v>
      </c>
      <c r="R144" s="50">
        <f>'Month (GWh)'!Q145+R143</f>
        <v>529193.94999999995</v>
      </c>
    </row>
    <row r="145" spans="1:18">
      <c r="A145" s="16">
        <f t="shared" si="11"/>
        <v>2007</v>
      </c>
      <c r="B145" s="14" t="s">
        <v>65</v>
      </c>
      <c r="C145" s="50">
        <f>'Month (GWh)'!B146+C144</f>
        <v>504164.17999999993</v>
      </c>
      <c r="D145" s="50">
        <f>'Month (GWh)'!C146+D144</f>
        <v>38895.87000000001</v>
      </c>
      <c r="E145" s="50">
        <f>'Month (GWh)'!D146+E144</f>
        <v>77050.289999999994</v>
      </c>
      <c r="F145" s="52">
        <f>'Month (GWh)'!E146+F144</f>
        <v>0</v>
      </c>
      <c r="G145" s="50">
        <f>'Month (GWh)'!F146+G144</f>
        <v>194587.7</v>
      </c>
      <c r="H145" s="50">
        <f>'Month (GWh)'!G146+H144</f>
        <v>117537.41</v>
      </c>
      <c r="I145" s="50">
        <f>'Month (GWh)'!H146+I144</f>
        <v>582805.91</v>
      </c>
      <c r="J145" s="50">
        <f>'Month (GWh)'!I146+J144</f>
        <v>0</v>
      </c>
      <c r="K145" s="50">
        <f>'Month (GWh)'!J146+K144</f>
        <v>582805.91</v>
      </c>
      <c r="L145" s="50">
        <f>'Month (GWh)'!K146+L144</f>
        <v>582825.98</v>
      </c>
      <c r="M145" s="50">
        <f>'Month (GWh)'!L146+M144</f>
        <v>2872</v>
      </c>
      <c r="N145" s="50">
        <f>'Month (GWh)'!M146+N144</f>
        <v>0</v>
      </c>
      <c r="O145" s="50">
        <f>'Month (GWh)'!N146+O144</f>
        <v>0</v>
      </c>
      <c r="P145" s="50">
        <f>'Month (GWh)'!O146+P144</f>
        <v>-4940</v>
      </c>
      <c r="Q145" s="50">
        <f>'Month (GWh)'!P146+Q144</f>
        <v>2523</v>
      </c>
      <c r="R145" s="50">
        <f>'Month (GWh)'!Q146+R144</f>
        <v>582370.98</v>
      </c>
    </row>
    <row r="146" spans="1:18">
      <c r="A146" s="16">
        <f t="shared" si="11"/>
        <v>2007</v>
      </c>
      <c r="B146" s="14" t="s">
        <v>66</v>
      </c>
      <c r="C146" s="50">
        <f>'Month (GWh)'!B147+C145</f>
        <v>555473.19999999995</v>
      </c>
      <c r="D146" s="50">
        <f>'Month (GWh)'!C147+D145</f>
        <v>43513.12000000001</v>
      </c>
      <c r="E146" s="50">
        <f>'Month (GWh)'!D147+E145</f>
        <v>86690.93</v>
      </c>
      <c r="F146" s="52">
        <f>'Month (GWh)'!E147+F145</f>
        <v>0</v>
      </c>
      <c r="G146" s="50">
        <f>'Month (GWh)'!F147+G145</f>
        <v>213304.06</v>
      </c>
      <c r="H146" s="50">
        <f>'Month (GWh)'!G147+H145</f>
        <v>126613.13</v>
      </c>
      <c r="I146" s="50">
        <f>'Month (GWh)'!H147+I145</f>
        <v>638573.4</v>
      </c>
      <c r="J146" s="50">
        <f>'Month (GWh)'!I147+J145</f>
        <v>0</v>
      </c>
      <c r="K146" s="50">
        <f>'Month (GWh)'!J147+K145</f>
        <v>638573.4</v>
      </c>
      <c r="L146" s="50">
        <f>'Month (GWh)'!K147+L145</f>
        <v>638587.63</v>
      </c>
      <c r="M146" s="50">
        <f>'Month (GWh)'!L147+M145</f>
        <v>3135</v>
      </c>
      <c r="N146" s="50">
        <f>'Month (GWh)'!M147+N145</f>
        <v>0</v>
      </c>
      <c r="O146" s="50">
        <f>'Month (GWh)'!N147+O145</f>
        <v>0</v>
      </c>
      <c r="P146" s="50">
        <f>'Month (GWh)'!O147+P145</f>
        <v>-2174</v>
      </c>
      <c r="Q146" s="50">
        <f>'Month (GWh)'!P147+Q145</f>
        <v>2686</v>
      </c>
      <c r="R146" s="50">
        <f>'Month (GWh)'!Q147+R145</f>
        <v>634940.63</v>
      </c>
    </row>
    <row r="147" spans="1:18">
      <c r="A147" s="16">
        <f t="shared" si="11"/>
        <v>2007</v>
      </c>
      <c r="B147" s="14" t="s">
        <v>67</v>
      </c>
      <c r="C147" s="50">
        <f>'Month (GWh)'!B148+C146</f>
        <v>609109.53999999992</v>
      </c>
      <c r="D147" s="50">
        <f>'Month (GWh)'!C148+D146</f>
        <v>48030.680000000008</v>
      </c>
      <c r="E147" s="50">
        <f>'Month (GWh)'!D148+E146</f>
        <v>93677.409999999989</v>
      </c>
      <c r="F147" s="52">
        <f>'Month (GWh)'!E148+F146</f>
        <v>0</v>
      </c>
      <c r="G147" s="50">
        <f>'Month (GWh)'!F148+G146</f>
        <v>231365.25</v>
      </c>
      <c r="H147" s="50">
        <f>'Month (GWh)'!G148+H146</f>
        <v>137687.84</v>
      </c>
      <c r="I147" s="50">
        <f>'Month (GWh)'!H148+I146</f>
        <v>698766.89</v>
      </c>
      <c r="J147" s="50">
        <f>'Month (GWh)'!I148+J146</f>
        <v>0</v>
      </c>
      <c r="K147" s="50">
        <f>'Month (GWh)'!J148+K146</f>
        <v>698766.89</v>
      </c>
      <c r="L147" s="50">
        <f>'Month (GWh)'!K148+L146</f>
        <v>698775.68</v>
      </c>
      <c r="M147" s="50">
        <f>'Month (GWh)'!L148+M146</f>
        <v>3358</v>
      </c>
      <c r="N147" s="50">
        <f>'Month (GWh)'!M148+N146</f>
        <v>0</v>
      </c>
      <c r="O147" s="50">
        <f>'Month (GWh)'!N148+O146</f>
        <v>0</v>
      </c>
      <c r="P147" s="50">
        <f>'Month (GWh)'!O148+P146</f>
        <v>-1389</v>
      </c>
      <c r="Q147" s="50">
        <f>'Month (GWh)'!P148+Q146</f>
        <v>2923</v>
      </c>
      <c r="R147" s="50">
        <f>'Month (GWh)'!Q148+R146</f>
        <v>693883.68</v>
      </c>
    </row>
    <row r="148" spans="1:18">
      <c r="A148" s="16">
        <f t="shared" si="11"/>
        <v>2007</v>
      </c>
      <c r="B148" s="14" t="s">
        <v>68</v>
      </c>
      <c r="C148" s="50">
        <f>'Month (GWh)'!B149+C147</f>
        <v>678805.80999999994</v>
      </c>
      <c r="D148" s="50">
        <f>'Month (GWh)'!C149+D147</f>
        <v>53163.320000000007</v>
      </c>
      <c r="E148" s="50">
        <f>'Month (GWh)'!D149+E147</f>
        <v>105977.90999999999</v>
      </c>
      <c r="F148" s="52">
        <f>'Month (GWh)'!E149+F147</f>
        <v>0</v>
      </c>
      <c r="G148" s="50">
        <f>'Month (GWh)'!F149+G147</f>
        <v>262743.57</v>
      </c>
      <c r="H148" s="50">
        <f>'Month (GWh)'!G149+H147</f>
        <v>156765.66</v>
      </c>
      <c r="I148" s="50">
        <f>'Month (GWh)'!H149+I147</f>
        <v>782408.34</v>
      </c>
      <c r="J148" s="50">
        <f>'Month (GWh)'!I149+J147</f>
        <v>0</v>
      </c>
      <c r="K148" s="50">
        <f>'Month (GWh)'!J149+K147</f>
        <v>782408.34</v>
      </c>
      <c r="L148" s="50">
        <f>'Month (GWh)'!K149+L147</f>
        <v>782392.77</v>
      </c>
      <c r="M148" s="50">
        <f>'Month (GWh)'!L149+M147</f>
        <v>3738</v>
      </c>
      <c r="N148" s="50">
        <f>'Month (GWh)'!M149+N147</f>
        <v>0</v>
      </c>
      <c r="O148" s="50">
        <f>'Month (GWh)'!N149+O147</f>
        <v>0</v>
      </c>
      <c r="P148" s="50">
        <f>'Month (GWh)'!O149+P147</f>
        <v>2039</v>
      </c>
      <c r="Q148" s="50">
        <f>'Month (GWh)'!P149+Q147</f>
        <v>3186</v>
      </c>
      <c r="R148" s="50">
        <f>'Month (GWh)'!Q149+R147</f>
        <v>773429.77</v>
      </c>
    </row>
    <row r="149" spans="1:18">
      <c r="A149" s="16">
        <f t="shared" si="11"/>
        <v>2007</v>
      </c>
      <c r="B149" s="14" t="s">
        <v>69</v>
      </c>
      <c r="C149" s="50">
        <f>'Month (GWh)'!B150+C148</f>
        <v>755747.00999999989</v>
      </c>
      <c r="D149" s="50">
        <f>'Month (GWh)'!C150+D148</f>
        <v>58501.540000000008</v>
      </c>
      <c r="E149" s="50">
        <f>'Month (GWh)'!D150+E148</f>
        <v>115429.37</v>
      </c>
      <c r="F149" s="52">
        <f>'Month (GWh)'!E150+F148</f>
        <v>0</v>
      </c>
      <c r="G149" s="50">
        <f>'Month (GWh)'!F150+G148</f>
        <v>297814.87</v>
      </c>
      <c r="H149" s="50">
        <f>'Month (GWh)'!G150+H148</f>
        <v>182385.5</v>
      </c>
      <c r="I149" s="50">
        <f>'Month (GWh)'!H150+I148</f>
        <v>879631.15999999992</v>
      </c>
      <c r="J149" s="50">
        <f>'Month (GWh)'!I150+J148</f>
        <v>0</v>
      </c>
      <c r="K149" s="50">
        <f>'Month (GWh)'!J150+K148</f>
        <v>879631.15999999992</v>
      </c>
      <c r="L149" s="50">
        <f>'Month (GWh)'!K150+L148</f>
        <v>879588.9</v>
      </c>
      <c r="M149" s="50">
        <f>'Month (GWh)'!L150+M148</f>
        <v>4121</v>
      </c>
      <c r="N149" s="50">
        <f>'Month (GWh)'!M150+N148</f>
        <v>0</v>
      </c>
      <c r="O149" s="50">
        <f>'Month (GWh)'!N150+O148</f>
        <v>0</v>
      </c>
      <c r="P149" s="50">
        <f>'Month (GWh)'!O150+P148</f>
        <v>469</v>
      </c>
      <c r="Q149" s="50">
        <f>'Month (GWh)'!P150+Q148</f>
        <v>3662</v>
      </c>
      <c r="R149" s="50">
        <f>'Month (GWh)'!Q150+R148</f>
        <v>871336.9</v>
      </c>
    </row>
    <row r="150" spans="1:18">
      <c r="A150" s="54">
        <f t="shared" si="11"/>
        <v>2007</v>
      </c>
      <c r="B150" s="14" t="s">
        <v>70</v>
      </c>
      <c r="C150" s="55">
        <f>'Month (GWh)'!B151+C149</f>
        <v>838092.28999999992</v>
      </c>
      <c r="D150" s="55">
        <f>'Month (GWh)'!C151+D149</f>
        <v>64229.780000000006</v>
      </c>
      <c r="E150" s="55">
        <f>'Month (GWh)'!D151+E149</f>
        <v>123158</v>
      </c>
      <c r="F150" s="56">
        <f>'Month (GWh)'!E151+F149</f>
        <v>0</v>
      </c>
      <c r="G150" s="55">
        <f>'Month (GWh)'!F151+G149</f>
        <v>338027.45</v>
      </c>
      <c r="H150" s="55">
        <f>'Month (GWh)'!G151+H149</f>
        <v>214869.45</v>
      </c>
      <c r="I150" s="55">
        <f>'Month (GWh)'!H151+I149</f>
        <v>988732.15999999992</v>
      </c>
      <c r="J150" s="55">
        <f>'Month (GWh)'!I151+J149</f>
        <v>0</v>
      </c>
      <c r="K150" s="55">
        <f>'Month (GWh)'!J151+K149</f>
        <v>988732.15999999992</v>
      </c>
      <c r="L150" s="55">
        <f>'Month (GWh)'!K151+L149</f>
        <v>988685.89</v>
      </c>
      <c r="M150" s="55">
        <f>'Month (GWh)'!L151+M149</f>
        <v>4698</v>
      </c>
      <c r="N150" s="55">
        <f>'Month (GWh)'!M151+N149</f>
        <v>0</v>
      </c>
      <c r="O150" s="55">
        <f>'Month (GWh)'!N151+O149</f>
        <v>0</v>
      </c>
      <c r="P150" s="55">
        <f>'Month (GWh)'!O151+P149</f>
        <v>-5480</v>
      </c>
      <c r="Q150" s="55">
        <f>'Month (GWh)'!P151+Q149</f>
        <v>4472</v>
      </c>
      <c r="R150" s="55">
        <f>'Month (GWh)'!Q151+R149</f>
        <v>984995.89</v>
      </c>
    </row>
    <row r="151" spans="1:18">
      <c r="A151" s="16">
        <f>A139+1</f>
        <v>2008</v>
      </c>
      <c r="B151" s="60" t="s">
        <v>59</v>
      </c>
      <c r="C151" s="50">
        <f>'Month (GWh)'!B152</f>
        <v>79618.600000000006</v>
      </c>
      <c r="D151" s="50">
        <f>'Month (GWh)'!C152</f>
        <v>5618.68</v>
      </c>
      <c r="E151" s="50">
        <f>'Month (GWh)'!D152</f>
        <v>7009.95</v>
      </c>
      <c r="F151" s="52">
        <f>'Month (GWh)'!E152</f>
        <v>0</v>
      </c>
      <c r="G151" s="50">
        <f>'Month (GWh)'!F152</f>
        <v>44277.15</v>
      </c>
      <c r="H151" s="50">
        <f>'Month (GWh)'!G152</f>
        <v>37267.199999999997</v>
      </c>
      <c r="I151" s="50">
        <f>'Month (GWh)'!H152</f>
        <v>111267.11</v>
      </c>
      <c r="J151" s="50">
        <f>'Month (GWh)'!I152</f>
        <v>0</v>
      </c>
      <c r="K151" s="50">
        <f>'Month (GWh)'!J152</f>
        <v>111267.11</v>
      </c>
      <c r="L151" s="50">
        <f>'Month (GWh)'!K152</f>
        <v>111254.44</v>
      </c>
      <c r="M151" s="50">
        <f>'Month (GWh)'!L152</f>
        <v>505</v>
      </c>
      <c r="N151" s="50">
        <f>'Month (GWh)'!M152</f>
        <v>27.7</v>
      </c>
      <c r="O151" s="50">
        <f>'Month (GWh)'!N152</f>
        <v>18.7</v>
      </c>
      <c r="P151" s="50">
        <f>'Month (GWh)'!O152</f>
        <v>-7528</v>
      </c>
      <c r="Q151" s="50">
        <f>'Month (GWh)'!P152</f>
        <v>617.29999999999995</v>
      </c>
      <c r="R151" s="50">
        <f>'Month (GWh)'!Q152</f>
        <v>117613.74</v>
      </c>
    </row>
    <row r="152" spans="1:18">
      <c r="A152" s="16">
        <f>A151</f>
        <v>2008</v>
      </c>
      <c r="B152" s="14" t="s">
        <v>60</v>
      </c>
      <c r="C152" s="50">
        <f>'Month (GWh)'!B153+C151</f>
        <v>151533.48000000001</v>
      </c>
      <c r="D152" s="50">
        <f>'Month (GWh)'!C153+D151</f>
        <v>10853.810000000001</v>
      </c>
      <c r="E152" s="50">
        <f>'Month (GWh)'!D153+E151</f>
        <v>13842.279999999999</v>
      </c>
      <c r="F152" s="52">
        <f>'Month (GWh)'!E153+F151</f>
        <v>0</v>
      </c>
      <c r="G152" s="50">
        <f>'Month (GWh)'!F153+G151</f>
        <v>85876.55</v>
      </c>
      <c r="H152" s="50">
        <f>'Month (GWh)'!G153+H151</f>
        <v>72034.28</v>
      </c>
      <c r="I152" s="50">
        <f>'Month (GWh)'!H153+I151</f>
        <v>212713.93</v>
      </c>
      <c r="J152" s="50">
        <f>'Month (GWh)'!I153+J151</f>
        <v>0</v>
      </c>
      <c r="K152" s="50">
        <f>'Month (GWh)'!J153+K151</f>
        <v>212713.93</v>
      </c>
      <c r="L152" s="50">
        <f>'Month (GWh)'!K153+L151</f>
        <v>212664.11</v>
      </c>
      <c r="M152" s="50">
        <f>'Month (GWh)'!L153+M151</f>
        <v>1040</v>
      </c>
      <c r="N152" s="50">
        <f>'Month (GWh)'!M153+N151</f>
        <v>29.61</v>
      </c>
      <c r="O152" s="50">
        <f>'Month (GWh)'!N153+O151</f>
        <v>33.53</v>
      </c>
      <c r="P152" s="50">
        <f>'Month (GWh)'!O153+P151</f>
        <v>-18291</v>
      </c>
      <c r="Q152" s="50">
        <f>'Month (GWh)'!P153+Q151</f>
        <v>1088.47</v>
      </c>
      <c r="R152" s="50">
        <f>'Month (GWh)'!Q153+R151</f>
        <v>228763.5</v>
      </c>
    </row>
    <row r="153" spans="1:18">
      <c r="A153" s="16">
        <f t="shared" ref="A153:A162" si="12">A152</f>
        <v>2008</v>
      </c>
      <c r="B153" s="14" t="s">
        <v>61</v>
      </c>
      <c r="C153" s="50">
        <f>'Month (GWh)'!B154+C152</f>
        <v>229600.30000000002</v>
      </c>
      <c r="D153" s="50">
        <f>'Month (GWh)'!C154+D152</f>
        <v>16370.150000000001</v>
      </c>
      <c r="E153" s="50">
        <f>'Month (GWh)'!D154+E152</f>
        <v>21511.93</v>
      </c>
      <c r="F153" s="52">
        <f>'Month (GWh)'!E154+F152</f>
        <v>0</v>
      </c>
      <c r="G153" s="50">
        <f>'Month (GWh)'!F154+G152</f>
        <v>130731.28</v>
      </c>
      <c r="H153" s="50">
        <f>'Month (GWh)'!G154+H152</f>
        <v>109219.36</v>
      </c>
      <c r="I153" s="50">
        <f>'Month (GWh)'!H154+I152</f>
        <v>322449.48</v>
      </c>
      <c r="J153" s="50">
        <f>'Month (GWh)'!I154+J152</f>
        <v>0</v>
      </c>
      <c r="K153" s="50">
        <f>'Month (GWh)'!J154+K152</f>
        <v>322449.48</v>
      </c>
      <c r="L153" s="50">
        <f>'Month (GWh)'!K154+L152</f>
        <v>322386.17</v>
      </c>
      <c r="M153" s="50">
        <f>'Month (GWh)'!L154+M152</f>
        <v>1585</v>
      </c>
      <c r="N153" s="50">
        <f>'Month (GWh)'!M154+N152</f>
        <v>30.95</v>
      </c>
      <c r="O153" s="50">
        <f>'Month (GWh)'!N154+O152</f>
        <v>62.28</v>
      </c>
      <c r="P153" s="50">
        <f>'Month (GWh)'!O154+P152</f>
        <v>-22199</v>
      </c>
      <c r="Q153" s="50">
        <f>'Month (GWh)'!P154+Q152</f>
        <v>1749.72</v>
      </c>
      <c r="R153" s="50">
        <f>'Month (GWh)'!Q154+R152</f>
        <v>341157.22</v>
      </c>
    </row>
    <row r="154" spans="1:18">
      <c r="A154" s="16">
        <f t="shared" si="12"/>
        <v>2008</v>
      </c>
      <c r="B154" s="14" t="s">
        <v>62</v>
      </c>
      <c r="C154" s="50">
        <f>'Month (GWh)'!B155+C153</f>
        <v>299595.07</v>
      </c>
      <c r="D154" s="50">
        <f>'Month (GWh)'!C155+D153</f>
        <v>21640.09</v>
      </c>
      <c r="E154" s="50">
        <f>'Month (GWh)'!D155+E153</f>
        <v>29175.41</v>
      </c>
      <c r="F154" s="52">
        <f>'Month (GWh)'!E155+F153</f>
        <v>0</v>
      </c>
      <c r="G154" s="50">
        <f>'Month (GWh)'!F155+G153</f>
        <v>167607.19</v>
      </c>
      <c r="H154" s="50">
        <f>'Month (GWh)'!G155+H153</f>
        <v>138431.79</v>
      </c>
      <c r="I154" s="50">
        <f>'Month (GWh)'!H155+I153</f>
        <v>416386.74</v>
      </c>
      <c r="J154" s="50">
        <f>'Month (GWh)'!I155+J153</f>
        <v>0</v>
      </c>
      <c r="K154" s="50">
        <f>'Month (GWh)'!J155+K153</f>
        <v>416386.74</v>
      </c>
      <c r="L154" s="50">
        <f>'Month (GWh)'!K155+L153</f>
        <v>416271.43</v>
      </c>
      <c r="M154" s="50">
        <f>'Month (GWh)'!L155+M153</f>
        <v>1969</v>
      </c>
      <c r="N154" s="50">
        <f>'Month (GWh)'!M155+N153</f>
        <v>39.58</v>
      </c>
      <c r="O154" s="50">
        <f>'Month (GWh)'!N155+O153</f>
        <v>142.49</v>
      </c>
      <c r="P154" s="50">
        <f>'Month (GWh)'!O155+P153</f>
        <v>-20380</v>
      </c>
      <c r="Q154" s="50">
        <f>'Month (GWh)'!P155+Q153</f>
        <v>2039.51</v>
      </c>
      <c r="R154" s="50">
        <f>'Month (GWh)'!Q155+R153</f>
        <v>432460.85</v>
      </c>
    </row>
    <row r="155" spans="1:18">
      <c r="A155" s="16">
        <f t="shared" si="12"/>
        <v>2008</v>
      </c>
      <c r="B155" s="14" t="s">
        <v>63</v>
      </c>
      <c r="C155" s="50">
        <f>'Month (GWh)'!B156+C154</f>
        <v>369611.3</v>
      </c>
      <c r="D155" s="50">
        <f>'Month (GWh)'!C156+D154</f>
        <v>27096.32</v>
      </c>
      <c r="E155" s="50">
        <f>'Month (GWh)'!D156+E154</f>
        <v>41419.919999999998</v>
      </c>
      <c r="F155" s="52">
        <f>'Month (GWh)'!E156+F154</f>
        <v>0</v>
      </c>
      <c r="G155" s="50">
        <f>'Month (GWh)'!F156+G154</f>
        <v>192925.46</v>
      </c>
      <c r="H155" s="50">
        <f>'Month (GWh)'!G156+H154</f>
        <v>151505.55000000002</v>
      </c>
      <c r="I155" s="50">
        <f>'Month (GWh)'!H156+I154</f>
        <v>494020.5</v>
      </c>
      <c r="J155" s="50">
        <f>'Month (GWh)'!I156+J154</f>
        <v>0</v>
      </c>
      <c r="K155" s="50">
        <f>'Month (GWh)'!J156+K154</f>
        <v>494020.5</v>
      </c>
      <c r="L155" s="50">
        <f>'Month (GWh)'!K156+L154</f>
        <v>493883.63</v>
      </c>
      <c r="M155" s="50">
        <f>'Month (GWh)'!L156+M154</f>
        <v>2281</v>
      </c>
      <c r="N155" s="50">
        <f>'Month (GWh)'!M156+N154</f>
        <v>43.769999999999996</v>
      </c>
      <c r="O155" s="50">
        <f>'Month (GWh)'!N156+O154</f>
        <v>212.32</v>
      </c>
      <c r="P155" s="50">
        <f>'Month (GWh)'!O156+P154</f>
        <v>-9698</v>
      </c>
      <c r="Q155" s="50">
        <f>'Month (GWh)'!P156+Q154</f>
        <v>2461.6799999999998</v>
      </c>
      <c r="R155" s="50">
        <f>'Month (GWh)'!Q156+R154</f>
        <v>498582.87</v>
      </c>
    </row>
    <row r="156" spans="1:18">
      <c r="A156" s="16">
        <f t="shared" si="12"/>
        <v>2008</v>
      </c>
      <c r="B156" s="14" t="s">
        <v>64</v>
      </c>
      <c r="C156" s="50">
        <f>'Month (GWh)'!B157+C155</f>
        <v>433629.38</v>
      </c>
      <c r="D156" s="50">
        <f>'Month (GWh)'!C157+D155</f>
        <v>31891.279999999999</v>
      </c>
      <c r="E156" s="50">
        <f>'Month (GWh)'!D157+E155</f>
        <v>53618.159999999996</v>
      </c>
      <c r="F156" s="52">
        <f>'Month (GWh)'!E157+F155</f>
        <v>0</v>
      </c>
      <c r="G156" s="50">
        <f>'Month (GWh)'!F157+G155</f>
        <v>212874.94999999998</v>
      </c>
      <c r="H156" s="50">
        <f>'Month (GWh)'!G157+H155</f>
        <v>159256.80000000002</v>
      </c>
      <c r="I156" s="50">
        <f>'Month (GWh)'!H157+I155</f>
        <v>560994.88</v>
      </c>
      <c r="J156" s="50">
        <f>'Month (GWh)'!I157+J155</f>
        <v>0</v>
      </c>
      <c r="K156" s="50">
        <f>'Month (GWh)'!J157+K155</f>
        <v>560994.88</v>
      </c>
      <c r="L156" s="50">
        <f>'Month (GWh)'!K157+L155</f>
        <v>560836.66</v>
      </c>
      <c r="M156" s="50">
        <f>'Month (GWh)'!L157+M155</f>
        <v>2472</v>
      </c>
      <c r="N156" s="50">
        <f>'Month (GWh)'!M157+N155</f>
        <v>45.169999999999995</v>
      </c>
      <c r="O156" s="50">
        <f>'Month (GWh)'!N157+O155</f>
        <v>325.99</v>
      </c>
      <c r="P156" s="50">
        <f>'Month (GWh)'!O157+P155</f>
        <v>-1141</v>
      </c>
      <c r="Q156" s="50">
        <f>'Month (GWh)'!P157+Q155</f>
        <v>2793.0099999999998</v>
      </c>
      <c r="R156" s="50">
        <f>'Month (GWh)'!Q157+R155</f>
        <v>556341.51</v>
      </c>
    </row>
    <row r="157" spans="1:18">
      <c r="A157" s="16">
        <f t="shared" si="12"/>
        <v>2008</v>
      </c>
      <c r="B157" s="14" t="s">
        <v>65</v>
      </c>
      <c r="C157" s="50">
        <f>'Month (GWh)'!B158+C156</f>
        <v>481632.47</v>
      </c>
      <c r="D157" s="50">
        <f>'Month (GWh)'!C158+D156</f>
        <v>36462.42</v>
      </c>
      <c r="E157" s="50">
        <f>'Month (GWh)'!D158+E156</f>
        <v>65906.599999999991</v>
      </c>
      <c r="F157" s="52">
        <f>'Month (GWh)'!E158+F156</f>
        <v>0</v>
      </c>
      <c r="G157" s="50">
        <f>'Month (GWh)'!F158+G156</f>
        <v>246198.05</v>
      </c>
      <c r="H157" s="50">
        <f>'Month (GWh)'!G158+H156</f>
        <v>180291.46000000002</v>
      </c>
      <c r="I157" s="50">
        <f>'Month (GWh)'!H158+I156</f>
        <v>625461.48</v>
      </c>
      <c r="J157" s="50">
        <f>'Month (GWh)'!I158+J156</f>
        <v>0</v>
      </c>
      <c r="K157" s="50">
        <f>'Month (GWh)'!J158+K156</f>
        <v>625461.48</v>
      </c>
      <c r="L157" s="50">
        <f>'Month (GWh)'!K158+L156</f>
        <v>625271.47</v>
      </c>
      <c r="M157" s="50">
        <f>'Month (GWh)'!L158+M156</f>
        <v>2589</v>
      </c>
      <c r="N157" s="50">
        <f>'Month (GWh)'!M158+N156</f>
        <v>48.639999999999993</v>
      </c>
      <c r="O157" s="50">
        <f>'Month (GWh)'!N158+O156</f>
        <v>446.79</v>
      </c>
      <c r="P157" s="50">
        <f>'Month (GWh)'!O158+P156</f>
        <v>6436</v>
      </c>
      <c r="Q157" s="50">
        <f>'Month (GWh)'!P158+Q156</f>
        <v>3208.2099999999996</v>
      </c>
      <c r="R157" s="50">
        <f>'Month (GWh)'!Q158+R156</f>
        <v>612542.85</v>
      </c>
    </row>
    <row r="158" spans="1:18">
      <c r="A158" s="16">
        <f t="shared" si="12"/>
        <v>2008</v>
      </c>
      <c r="B158" s="14" t="s">
        <v>66</v>
      </c>
      <c r="C158" s="50">
        <f>'Month (GWh)'!B159+C157</f>
        <v>535507.59</v>
      </c>
      <c r="D158" s="50">
        <f>'Month (GWh)'!C159+D157</f>
        <v>40841.599999999999</v>
      </c>
      <c r="E158" s="50">
        <f>'Month (GWh)'!D159+E157</f>
        <v>77524.62999999999</v>
      </c>
      <c r="F158" s="52">
        <f>'Month (GWh)'!E159+F157</f>
        <v>0</v>
      </c>
      <c r="G158" s="50">
        <f>'Month (GWh)'!F159+G157</f>
        <v>267459.39</v>
      </c>
      <c r="H158" s="50">
        <f>'Month (GWh)'!G159+H157</f>
        <v>189934.77000000002</v>
      </c>
      <c r="I158" s="50">
        <f>'Month (GWh)'!H159+I157</f>
        <v>684600.73</v>
      </c>
      <c r="J158" s="50">
        <f>'Month (GWh)'!I159+J157</f>
        <v>0</v>
      </c>
      <c r="K158" s="50">
        <f>'Month (GWh)'!J159+K157</f>
        <v>684600.73</v>
      </c>
      <c r="L158" s="50">
        <f>'Month (GWh)'!K159+L157</f>
        <v>684425.42999999993</v>
      </c>
      <c r="M158" s="50">
        <f>'Month (GWh)'!L159+M157</f>
        <v>2683</v>
      </c>
      <c r="N158" s="50">
        <f>'Month (GWh)'!M159+N157</f>
        <v>51.259999999999991</v>
      </c>
      <c r="O158" s="50">
        <f>'Month (GWh)'!N159+O157</f>
        <v>554.42000000000007</v>
      </c>
      <c r="P158" s="50">
        <f>'Month (GWh)'!O159+P157</f>
        <v>8258</v>
      </c>
      <c r="Q158" s="50">
        <f>'Month (GWh)'!P159+Q157</f>
        <v>3526.5799999999995</v>
      </c>
      <c r="R158" s="50">
        <f>'Month (GWh)'!Q159+R157</f>
        <v>669352.18999999994</v>
      </c>
    </row>
    <row r="159" spans="1:18">
      <c r="A159" s="16">
        <f t="shared" si="12"/>
        <v>2008</v>
      </c>
      <c r="B159" s="14" t="s">
        <v>67</v>
      </c>
      <c r="C159" s="50">
        <f>'Month (GWh)'!B160+C158</f>
        <v>596330.53999999992</v>
      </c>
      <c r="D159" s="50">
        <f>'Month (GWh)'!C160+D158</f>
        <v>45388.13</v>
      </c>
      <c r="E159" s="50">
        <f>'Month (GWh)'!D160+E158</f>
        <v>86730.829999999987</v>
      </c>
      <c r="F159" s="52">
        <f>'Month (GWh)'!E160+F158</f>
        <v>0</v>
      </c>
      <c r="G159" s="50">
        <f>'Month (GWh)'!F160+G158</f>
        <v>283548.54000000004</v>
      </c>
      <c r="H159" s="50">
        <f>'Month (GWh)'!G160+H158</f>
        <v>196817.72000000003</v>
      </c>
      <c r="I159" s="50">
        <f>'Month (GWh)'!H160+I158</f>
        <v>747760.1</v>
      </c>
      <c r="J159" s="50">
        <f>'Month (GWh)'!I160+J158</f>
        <v>0</v>
      </c>
      <c r="K159" s="50">
        <f>'Month (GWh)'!J160+K158</f>
        <v>747760.1</v>
      </c>
      <c r="L159" s="50">
        <f>'Month (GWh)'!K160+L158</f>
        <v>747574.96</v>
      </c>
      <c r="M159" s="50">
        <f>'Month (GWh)'!L160+M158</f>
        <v>2838</v>
      </c>
      <c r="N159" s="50">
        <f>'Month (GWh)'!M160+N158</f>
        <v>56.939999999999991</v>
      </c>
      <c r="O159" s="50">
        <f>'Month (GWh)'!N160+O158</f>
        <v>631.0100000000001</v>
      </c>
      <c r="P159" s="50">
        <f>'Month (GWh)'!O160+P158</f>
        <v>9914</v>
      </c>
      <c r="Q159" s="50">
        <f>'Month (GWh)'!P160+Q158</f>
        <v>3677.9899999999993</v>
      </c>
      <c r="R159" s="50">
        <f>'Month (GWh)'!Q160+R158</f>
        <v>730457.03999999992</v>
      </c>
    </row>
    <row r="160" spans="1:18">
      <c r="A160" s="16">
        <f t="shared" si="12"/>
        <v>2008</v>
      </c>
      <c r="B160" s="14" t="s">
        <v>68</v>
      </c>
      <c r="C160" s="50">
        <f>'Month (GWh)'!B161+C159</f>
        <v>663940.96</v>
      </c>
      <c r="D160" s="50">
        <f>'Month (GWh)'!C161+D159</f>
        <v>50561.84</v>
      </c>
      <c r="E160" s="50">
        <f>'Month (GWh)'!D161+E159</f>
        <v>103226.98999999999</v>
      </c>
      <c r="F160" s="52">
        <f>'Month (GWh)'!E161+F159</f>
        <v>0</v>
      </c>
      <c r="G160" s="50">
        <f>'Month (GWh)'!F161+G159</f>
        <v>321195.14</v>
      </c>
      <c r="H160" s="50">
        <f>'Month (GWh)'!G161+H159</f>
        <v>217968.16000000003</v>
      </c>
      <c r="I160" s="50">
        <f>'Month (GWh)'!H161+I159</f>
        <v>831347.25</v>
      </c>
      <c r="J160" s="50">
        <f>'Month (GWh)'!I161+J159</f>
        <v>0</v>
      </c>
      <c r="K160" s="50">
        <f>'Month (GWh)'!J161+K159</f>
        <v>831347.25</v>
      </c>
      <c r="L160" s="50">
        <f>'Month (GWh)'!K161+L159</f>
        <v>831141.34</v>
      </c>
      <c r="M160" s="50">
        <f>'Month (GWh)'!L161+M159</f>
        <v>3283</v>
      </c>
      <c r="N160" s="50">
        <f>'Month (GWh)'!M161+N159</f>
        <v>68.839999999999989</v>
      </c>
      <c r="O160" s="50">
        <f>'Month (GWh)'!N161+O159</f>
        <v>711.44</v>
      </c>
      <c r="P160" s="50">
        <f>'Month (GWh)'!O161+P159</f>
        <v>10243</v>
      </c>
      <c r="Q160" s="50">
        <f>'Month (GWh)'!P161+Q159</f>
        <v>4062.5599999999995</v>
      </c>
      <c r="R160" s="50">
        <f>'Month (GWh)'!Q161+R159</f>
        <v>812772.5199999999</v>
      </c>
    </row>
    <row r="161" spans="1:18">
      <c r="A161" s="16">
        <f t="shared" si="12"/>
        <v>2008</v>
      </c>
      <c r="B161" s="14" t="s">
        <v>69</v>
      </c>
      <c r="C161" s="50">
        <f>'Month (GWh)'!B162+C160</f>
        <v>734358.66999999993</v>
      </c>
      <c r="D161" s="50">
        <f>'Month (GWh)'!C162+D160</f>
        <v>55722.369999999995</v>
      </c>
      <c r="E161" s="50">
        <f>'Month (GWh)'!D162+E160</f>
        <v>114030.82999999999</v>
      </c>
      <c r="F161" s="52">
        <f>'Month (GWh)'!E162+F160</f>
        <v>0</v>
      </c>
      <c r="G161" s="50">
        <f>'Month (GWh)'!F162+G160</f>
        <v>362611.97000000003</v>
      </c>
      <c r="H161" s="50">
        <f>'Month (GWh)'!G162+H160</f>
        <v>248581.16000000003</v>
      </c>
      <c r="I161" s="50">
        <f>'Month (GWh)'!H162+I160</f>
        <v>927217.42999999993</v>
      </c>
      <c r="J161" s="50">
        <f>'Month (GWh)'!I162+J160</f>
        <v>0</v>
      </c>
      <c r="K161" s="50">
        <f>'Month (GWh)'!J162+K160</f>
        <v>927217.42999999993</v>
      </c>
      <c r="L161" s="50">
        <f>'Month (GWh)'!K162+L160</f>
        <v>927041.21</v>
      </c>
      <c r="M161" s="50">
        <f>'Month (GWh)'!L162+M160</f>
        <v>3730</v>
      </c>
      <c r="N161" s="50">
        <f>'Month (GWh)'!M162+N160</f>
        <v>98.309999999999988</v>
      </c>
      <c r="O161" s="50">
        <f>'Month (GWh)'!N162+O160</f>
        <v>753.98</v>
      </c>
      <c r="P161" s="50">
        <f>'Month (GWh)'!O162+P160</f>
        <v>9484</v>
      </c>
      <c r="Q161" s="50">
        <f>'Month (GWh)'!P162+Q160</f>
        <v>4502.0199999999995</v>
      </c>
      <c r="R161" s="50">
        <f>'Month (GWh)'!Q162+R160</f>
        <v>908472.92999999993</v>
      </c>
    </row>
    <row r="162" spans="1:18">
      <c r="A162" s="54">
        <f t="shared" si="12"/>
        <v>2008</v>
      </c>
      <c r="B162" s="14" t="s">
        <v>70</v>
      </c>
      <c r="C162" s="55">
        <f>'Month (GWh)'!B163+C161</f>
        <v>807821.35999999987</v>
      </c>
      <c r="D162" s="55">
        <f>'Month (GWh)'!C163+D161</f>
        <v>61324.299999999996</v>
      </c>
      <c r="E162" s="55">
        <f>'Month (GWh)'!D163+E161</f>
        <v>122670.02999999998</v>
      </c>
      <c r="F162" s="56">
        <f>'Month (GWh)'!E163+F161</f>
        <v>0</v>
      </c>
      <c r="G162" s="55">
        <f>'Month (GWh)'!F163+G161</f>
        <v>409048.64</v>
      </c>
      <c r="H162" s="55">
        <f>'Month (GWh)'!G163+H161</f>
        <v>286378.63</v>
      </c>
      <c r="I162" s="55">
        <f>'Month (GWh)'!H163+I161</f>
        <v>1032875.6599999999</v>
      </c>
      <c r="J162" s="55">
        <f>'Month (GWh)'!I163+J161</f>
        <v>0</v>
      </c>
      <c r="K162" s="55">
        <f>'Month (GWh)'!J163+K161</f>
        <v>1032875.6599999999</v>
      </c>
      <c r="L162" s="55">
        <f>'Month (GWh)'!K163+L161</f>
        <v>1032662.51</v>
      </c>
      <c r="M162" s="55">
        <f>'Month (GWh)'!L163+M161</f>
        <v>4265</v>
      </c>
      <c r="N162" s="55">
        <f>'Month (GWh)'!M163+N161</f>
        <v>133.69999999999999</v>
      </c>
      <c r="O162" s="55">
        <f>'Month (GWh)'!N163+O161</f>
        <v>790.57</v>
      </c>
      <c r="P162" s="55">
        <f>'Month (GWh)'!O163+P161</f>
        <v>3087</v>
      </c>
      <c r="Q162" s="55">
        <f>'Month (GWh)'!P163+Q161</f>
        <v>4968.4299999999994</v>
      </c>
      <c r="R162" s="55">
        <f>'Month (GWh)'!Q163+R161</f>
        <v>1019417.85</v>
      </c>
    </row>
    <row r="163" spans="1:18">
      <c r="A163" s="16">
        <f>A151+1</f>
        <v>2009</v>
      </c>
      <c r="B163" s="60" t="s">
        <v>59</v>
      </c>
      <c r="C163" s="50">
        <f>'Month (GWh)'!B164</f>
        <v>75111.95</v>
      </c>
      <c r="D163" s="50">
        <f>'Month (GWh)'!C164</f>
        <v>5690.6</v>
      </c>
      <c r="E163" s="50">
        <f>'Month (GWh)'!D164</f>
        <v>15165.63</v>
      </c>
      <c r="F163" s="52">
        <f>'Month (GWh)'!E164</f>
        <v>0</v>
      </c>
      <c r="G163" s="50">
        <f>'Month (GWh)'!F164</f>
        <v>46738.94</v>
      </c>
      <c r="H163" s="50">
        <f>'Month (GWh)'!G164</f>
        <v>31573.31</v>
      </c>
      <c r="I163" s="50">
        <f>'Month (GWh)'!H164</f>
        <v>100994.66</v>
      </c>
      <c r="J163" s="50">
        <f>'Month (GWh)'!I164</f>
        <v>0</v>
      </c>
      <c r="K163" s="50">
        <f>'Month (GWh)'!J164</f>
        <v>100994.66</v>
      </c>
      <c r="L163" s="50">
        <f>'Month (GWh)'!K164</f>
        <v>101281.58</v>
      </c>
      <c r="M163" s="50">
        <f>'Month (GWh)'!L164</f>
        <v>557</v>
      </c>
      <c r="N163" s="50">
        <f>'Month (GWh)'!M164</f>
        <v>67.099999999999994</v>
      </c>
      <c r="O163" s="50">
        <f>'Month (GWh)'!N164</f>
        <v>14.87</v>
      </c>
      <c r="P163" s="50">
        <f>'Month (GWh)'!O164</f>
        <v>-17213</v>
      </c>
      <c r="Q163" s="50">
        <f>'Month (GWh)'!P164</f>
        <v>988.13</v>
      </c>
      <c r="R163" s="50">
        <f>'Month (GWh)'!Q164</f>
        <v>116867.47</v>
      </c>
    </row>
    <row r="164" spans="1:18">
      <c r="A164" s="16">
        <f>A163</f>
        <v>2009</v>
      </c>
      <c r="B164" s="14" t="s">
        <v>60</v>
      </c>
      <c r="C164" s="50">
        <f>'Month (GWh)'!B165+C163</f>
        <v>136898.88</v>
      </c>
      <c r="D164" s="50">
        <f>'Month (GWh)'!C165+D163</f>
        <v>10623.21</v>
      </c>
      <c r="E164" s="50">
        <f>'Month (GWh)'!D165+E163</f>
        <v>24122.94</v>
      </c>
      <c r="F164" s="52">
        <f>'Month (GWh)'!E165+F163</f>
        <v>0</v>
      </c>
      <c r="G164" s="50">
        <f>'Month (GWh)'!F165+G163</f>
        <v>93213.64</v>
      </c>
      <c r="H164" s="50">
        <f>'Month (GWh)'!G165+H163</f>
        <v>69090.7</v>
      </c>
      <c r="I164" s="50">
        <f>'Month (GWh)'!H165+I163</f>
        <v>195366.37</v>
      </c>
      <c r="J164" s="50">
        <f>'Month (GWh)'!I165+J163</f>
        <v>0</v>
      </c>
      <c r="K164" s="50">
        <f>'Month (GWh)'!J165+K163</f>
        <v>195366.37</v>
      </c>
      <c r="L164" s="50">
        <f>'Month (GWh)'!K165+L163</f>
        <v>195728.06</v>
      </c>
      <c r="M164" s="50">
        <f>'Month (GWh)'!L165+M163</f>
        <v>1024</v>
      </c>
      <c r="N164" s="50">
        <f>'Month (GWh)'!M165+N163</f>
        <v>126.97</v>
      </c>
      <c r="O164" s="50">
        <f>'Month (GWh)'!N165+O163</f>
        <v>33.369999999999997</v>
      </c>
      <c r="P164" s="50">
        <f>'Month (GWh)'!O165+P163</f>
        <v>-23412</v>
      </c>
      <c r="Q164" s="50">
        <f>'Month (GWh)'!P165+Q163</f>
        <v>1593.63</v>
      </c>
      <c r="R164" s="50">
        <f>'Month (GWh)'!Q165+R163</f>
        <v>216362.08000000002</v>
      </c>
    </row>
    <row r="165" spans="1:18">
      <c r="A165" s="16">
        <f t="shared" ref="A165:A174" si="13">A164</f>
        <v>2009</v>
      </c>
      <c r="B165" s="14" t="s">
        <v>61</v>
      </c>
      <c r="C165" s="50">
        <f>'Month (GWh)'!B166+C164</f>
        <v>198753.92000000001</v>
      </c>
      <c r="D165" s="50">
        <f>'Month (GWh)'!C166+D164</f>
        <v>16144.079999999998</v>
      </c>
      <c r="E165" s="50">
        <f>'Month (GWh)'!D166+E164</f>
        <v>34357.1</v>
      </c>
      <c r="F165" s="52">
        <f>'Month (GWh)'!E166+F164</f>
        <v>0</v>
      </c>
      <c r="G165" s="50">
        <f>'Month (GWh)'!F166+G164</f>
        <v>143508.93</v>
      </c>
      <c r="H165" s="50">
        <f>'Month (GWh)'!G166+H164</f>
        <v>109151.82999999999</v>
      </c>
      <c r="I165" s="50">
        <f>'Month (GWh)'!H166+I164</f>
        <v>291761.67</v>
      </c>
      <c r="J165" s="50">
        <f>'Month (GWh)'!I166+J164</f>
        <v>0</v>
      </c>
      <c r="K165" s="50">
        <f>'Month (GWh)'!J166+K164</f>
        <v>291761.67</v>
      </c>
      <c r="L165" s="50">
        <f>'Month (GWh)'!K166+L164</f>
        <v>292239.65000000002</v>
      </c>
      <c r="M165" s="50">
        <f>'Month (GWh)'!L166+M164</f>
        <v>1403</v>
      </c>
      <c r="N165" s="50">
        <f>'Month (GWh)'!M166+N164</f>
        <v>198.36</v>
      </c>
      <c r="O165" s="50">
        <f>'Month (GWh)'!N166+O164</f>
        <v>92.91</v>
      </c>
      <c r="P165" s="50">
        <f>'Month (GWh)'!O166+P164</f>
        <v>-19930</v>
      </c>
      <c r="Q165" s="50">
        <f>'Month (GWh)'!P166+Q164</f>
        <v>2129.09</v>
      </c>
      <c r="R165" s="50">
        <f>'Month (GWh)'!Q166+R164</f>
        <v>308346.28000000003</v>
      </c>
    </row>
    <row r="166" spans="1:18">
      <c r="A166" s="16">
        <f t="shared" si="13"/>
        <v>2009</v>
      </c>
      <c r="B166" s="14" t="s">
        <v>62</v>
      </c>
      <c r="C166" s="50">
        <f>'Month (GWh)'!B167+C165</f>
        <v>260831.22000000003</v>
      </c>
      <c r="D166" s="50">
        <f>'Month (GWh)'!C167+D165</f>
        <v>21420.899999999998</v>
      </c>
      <c r="E166" s="50">
        <f>'Month (GWh)'!D167+E165</f>
        <v>49928.149999999994</v>
      </c>
      <c r="F166" s="52">
        <f>'Month (GWh)'!E167+F165</f>
        <v>0</v>
      </c>
      <c r="G166" s="50">
        <f>'Month (GWh)'!F167+G165</f>
        <v>179902.34</v>
      </c>
      <c r="H166" s="50">
        <f>'Month (GWh)'!G167+H165</f>
        <v>129974.19999999998</v>
      </c>
      <c r="I166" s="50">
        <f>'Month (GWh)'!H167+I165</f>
        <v>369384.51</v>
      </c>
      <c r="J166" s="50">
        <f>'Month (GWh)'!I167+J165</f>
        <v>0</v>
      </c>
      <c r="K166" s="50">
        <f>'Month (GWh)'!J167+K165</f>
        <v>369384.51</v>
      </c>
      <c r="L166" s="50">
        <f>'Month (GWh)'!K167+L165</f>
        <v>369966.77</v>
      </c>
      <c r="M166" s="50">
        <f>'Month (GWh)'!L167+M165</f>
        <v>1677</v>
      </c>
      <c r="N166" s="50">
        <f>'Month (GWh)'!M167+N165</f>
        <v>290.70000000000005</v>
      </c>
      <c r="O166" s="50">
        <f>'Month (GWh)'!N167+O165</f>
        <v>209.22</v>
      </c>
      <c r="P166" s="50">
        <f>'Month (GWh)'!O167+P165</f>
        <v>-11934</v>
      </c>
      <c r="Q166" s="50">
        <f>'Month (GWh)'!P167+Q165</f>
        <v>2666.78</v>
      </c>
      <c r="R166" s="50">
        <f>'Month (GWh)'!Q167+R165</f>
        <v>377057.06000000006</v>
      </c>
    </row>
    <row r="167" spans="1:18">
      <c r="A167" s="16">
        <f t="shared" si="13"/>
        <v>2009</v>
      </c>
      <c r="B167" s="14" t="s">
        <v>63</v>
      </c>
      <c r="C167" s="50">
        <f>'Month (GWh)'!B168+C166</f>
        <v>323695.66000000003</v>
      </c>
      <c r="D167" s="50">
        <f>'Month (GWh)'!C168+D166</f>
        <v>27020.76</v>
      </c>
      <c r="E167" s="50">
        <f>'Month (GWh)'!D168+E166</f>
        <v>65579.14</v>
      </c>
      <c r="F167" s="52">
        <f>'Month (GWh)'!E168+F166</f>
        <v>0</v>
      </c>
      <c r="G167" s="50">
        <f>'Month (GWh)'!F168+G166</f>
        <v>209050.37</v>
      </c>
      <c r="H167" s="50">
        <f>'Month (GWh)'!G168+H166</f>
        <v>143471.24999999997</v>
      </c>
      <c r="I167" s="50">
        <f>'Month (GWh)'!H168+I166</f>
        <v>440146.14</v>
      </c>
      <c r="J167" s="50">
        <f>'Month (GWh)'!I168+J166</f>
        <v>0</v>
      </c>
      <c r="K167" s="50">
        <f>'Month (GWh)'!J168+K166</f>
        <v>440146.14</v>
      </c>
      <c r="L167" s="50">
        <f>'Month (GWh)'!K168+L166</f>
        <v>440846.65</v>
      </c>
      <c r="M167" s="50">
        <f>'Month (GWh)'!L168+M166</f>
        <v>1926</v>
      </c>
      <c r="N167" s="50">
        <f>'Month (GWh)'!M168+N166</f>
        <v>389.31000000000006</v>
      </c>
      <c r="O167" s="50">
        <f>'Month (GWh)'!N168+O166</f>
        <v>342.38</v>
      </c>
      <c r="P167" s="50">
        <f>'Month (GWh)'!O168+P166</f>
        <v>-3587</v>
      </c>
      <c r="Q167" s="50">
        <f>'Month (GWh)'!P168+Q166</f>
        <v>3233.6200000000003</v>
      </c>
      <c r="R167" s="50">
        <f>'Month (GWh)'!Q168+R166</f>
        <v>438542.32000000007</v>
      </c>
    </row>
    <row r="168" spans="1:18">
      <c r="A168" s="16">
        <f t="shared" si="13"/>
        <v>2009</v>
      </c>
      <c r="B168" s="14" t="s">
        <v>64</v>
      </c>
      <c r="C168" s="50">
        <f>'Month (GWh)'!B169+C167</f>
        <v>379847.43000000005</v>
      </c>
      <c r="D168" s="50">
        <f>'Month (GWh)'!C169+D167</f>
        <v>32289.55</v>
      </c>
      <c r="E168" s="50">
        <f>'Month (GWh)'!D169+E167</f>
        <v>79777.09</v>
      </c>
      <c r="F168" s="52">
        <f>'Month (GWh)'!E169+F167</f>
        <v>0</v>
      </c>
      <c r="G168" s="50">
        <f>'Month (GWh)'!F169+G167</f>
        <v>229832.32000000001</v>
      </c>
      <c r="H168" s="50">
        <f>'Month (GWh)'!G169+H167</f>
        <v>150055.24999999997</v>
      </c>
      <c r="I168" s="50">
        <f>'Month (GWh)'!H169+I167</f>
        <v>497613.12</v>
      </c>
      <c r="J168" s="50">
        <f>'Month (GWh)'!I169+J167</f>
        <v>0</v>
      </c>
      <c r="K168" s="50">
        <f>'Month (GWh)'!J169+K167</f>
        <v>497613.12</v>
      </c>
      <c r="L168" s="50">
        <f>'Month (GWh)'!K169+L167</f>
        <v>498406.36000000004</v>
      </c>
      <c r="M168" s="50">
        <f>'Month (GWh)'!L169+M167</f>
        <v>2005</v>
      </c>
      <c r="N168" s="50">
        <f>'Month (GWh)'!M169+N167</f>
        <v>479.52000000000004</v>
      </c>
      <c r="O168" s="50">
        <f>'Month (GWh)'!N169+O167</f>
        <v>453.37</v>
      </c>
      <c r="P168" s="50">
        <f>'Month (GWh)'!O169+P167</f>
        <v>2217</v>
      </c>
      <c r="Q168" s="50">
        <f>'Month (GWh)'!P169+Q167</f>
        <v>3761.63</v>
      </c>
      <c r="R168" s="50">
        <f>'Month (GWh)'!Q169+R167</f>
        <v>489489.82000000007</v>
      </c>
    </row>
    <row r="169" spans="1:18">
      <c r="A169" s="16">
        <f t="shared" si="13"/>
        <v>2009</v>
      </c>
      <c r="B169" s="14" t="s">
        <v>65</v>
      </c>
      <c r="C169" s="50">
        <f>'Month (GWh)'!B170+C168</f>
        <v>429706.85000000003</v>
      </c>
      <c r="D169" s="50">
        <f>'Month (GWh)'!C170+D168</f>
        <v>37265.449999999997</v>
      </c>
      <c r="E169" s="50">
        <f>'Month (GWh)'!D170+E168</f>
        <v>89978.549999999988</v>
      </c>
      <c r="F169" s="52">
        <f>'Month (GWh)'!E170+F168</f>
        <v>0</v>
      </c>
      <c r="G169" s="50">
        <f>'Month (GWh)'!F170+G168</f>
        <v>251192.92</v>
      </c>
      <c r="H169" s="50">
        <f>'Month (GWh)'!G170+H168</f>
        <v>161214.38999999996</v>
      </c>
      <c r="I169" s="50">
        <f>'Month (GWh)'!H170+I168</f>
        <v>553655.77</v>
      </c>
      <c r="J169" s="50">
        <f>'Month (GWh)'!I170+J168</f>
        <v>0</v>
      </c>
      <c r="K169" s="50">
        <f>'Month (GWh)'!J170+K168</f>
        <v>553655.77</v>
      </c>
      <c r="L169" s="50">
        <f>'Month (GWh)'!K170+L168</f>
        <v>554496.18000000005</v>
      </c>
      <c r="M169" s="50">
        <f>'Month (GWh)'!L170+M168</f>
        <v>2082</v>
      </c>
      <c r="N169" s="50">
        <f>'Month (GWh)'!M170+N168</f>
        <v>607.6400000000001</v>
      </c>
      <c r="O169" s="50">
        <f>'Month (GWh)'!N170+O168</f>
        <v>549.72</v>
      </c>
      <c r="P169" s="50">
        <f>'Month (GWh)'!O170+P168</f>
        <v>7149</v>
      </c>
      <c r="Q169" s="50">
        <f>'Month (GWh)'!P170+Q168</f>
        <v>4294.28</v>
      </c>
      <c r="R169" s="50">
        <f>'Month (GWh)'!Q170+R168</f>
        <v>539813.52</v>
      </c>
    </row>
    <row r="170" spans="1:18">
      <c r="A170" s="16">
        <f t="shared" si="13"/>
        <v>2009</v>
      </c>
      <c r="B170" s="14" t="s">
        <v>66</v>
      </c>
      <c r="C170" s="50">
        <f>'Month (GWh)'!B171+C169</f>
        <v>467206.34</v>
      </c>
      <c r="D170" s="50">
        <f>'Month (GWh)'!C171+D169</f>
        <v>41380.14</v>
      </c>
      <c r="E170" s="50">
        <f>'Month (GWh)'!D171+E169</f>
        <v>97878.29</v>
      </c>
      <c r="F170" s="52">
        <f>'Month (GWh)'!E171+F169</f>
        <v>0</v>
      </c>
      <c r="G170" s="50">
        <f>'Month (GWh)'!F171+G169</f>
        <v>280803.43</v>
      </c>
      <c r="H170" s="50">
        <f>'Month (GWh)'!G171+H169</f>
        <v>182925.15999999995</v>
      </c>
      <c r="I170" s="50">
        <f>'Month (GWh)'!H171+I169</f>
        <v>608751.34</v>
      </c>
      <c r="J170" s="50">
        <f>'Month (GWh)'!I171+J169</f>
        <v>0</v>
      </c>
      <c r="K170" s="50">
        <f>'Month (GWh)'!J171+K169</f>
        <v>608751.34</v>
      </c>
      <c r="L170" s="50">
        <f>'Month (GWh)'!K171+L169</f>
        <v>609637.2300000001</v>
      </c>
      <c r="M170" s="50">
        <f>'Month (GWh)'!L171+M169</f>
        <v>2147</v>
      </c>
      <c r="N170" s="50">
        <f>'Month (GWh)'!M171+N169</f>
        <v>760.42000000000007</v>
      </c>
      <c r="O170" s="50">
        <f>'Month (GWh)'!N171+O169</f>
        <v>602.35</v>
      </c>
      <c r="P170" s="50">
        <f>'Month (GWh)'!O171+P169</f>
        <v>10022</v>
      </c>
      <c r="Q170" s="50">
        <f>'Month (GWh)'!P171+Q169</f>
        <v>4898.6499999999996</v>
      </c>
      <c r="R170" s="50">
        <f>'Month (GWh)'!Q171+R169</f>
        <v>591206.80000000005</v>
      </c>
    </row>
    <row r="171" spans="1:18">
      <c r="A171" s="16">
        <f t="shared" si="13"/>
        <v>2009</v>
      </c>
      <c r="B171" s="14" t="s">
        <v>67</v>
      </c>
      <c r="C171" s="50">
        <f>'Month (GWh)'!B172+C170</f>
        <v>509798.89</v>
      </c>
      <c r="D171" s="50">
        <f>'Month (GWh)'!C172+D170</f>
        <v>45668.639999999999</v>
      </c>
      <c r="E171" s="50">
        <f>'Month (GWh)'!D172+E170</f>
        <v>107186.56</v>
      </c>
      <c r="F171" s="52">
        <f>'Month (GWh)'!E172+F170</f>
        <v>0</v>
      </c>
      <c r="G171" s="50">
        <f>'Month (GWh)'!F172+G170</f>
        <v>312038.58</v>
      </c>
      <c r="H171" s="50">
        <f>'Month (GWh)'!G172+H170</f>
        <v>204852.03999999995</v>
      </c>
      <c r="I171" s="50">
        <f>'Month (GWh)'!H172+I170</f>
        <v>668982.28</v>
      </c>
      <c r="J171" s="50">
        <f>'Month (GWh)'!I172+J170</f>
        <v>0</v>
      </c>
      <c r="K171" s="50">
        <f>'Month (GWh)'!J172+K170</f>
        <v>668982.28</v>
      </c>
      <c r="L171" s="50">
        <f>'Month (GWh)'!K172+L170</f>
        <v>669976.52000000014</v>
      </c>
      <c r="M171" s="50">
        <f>'Month (GWh)'!L172+M170</f>
        <v>2230</v>
      </c>
      <c r="N171" s="50">
        <f>'Month (GWh)'!M172+N170</f>
        <v>927.62000000000012</v>
      </c>
      <c r="O171" s="50">
        <f>'Month (GWh)'!N172+O170</f>
        <v>621.72</v>
      </c>
      <c r="P171" s="50">
        <f>'Month (GWh)'!O172+P170</f>
        <v>10980</v>
      </c>
      <c r="Q171" s="50">
        <f>'Month (GWh)'!P172+Q170</f>
        <v>5502.28</v>
      </c>
      <c r="R171" s="50">
        <f>'Month (GWh)'!Q172+R170</f>
        <v>649714.89</v>
      </c>
    </row>
    <row r="172" spans="1:18">
      <c r="A172" s="16">
        <f t="shared" si="13"/>
        <v>2009</v>
      </c>
      <c r="B172" s="14" t="s">
        <v>68</v>
      </c>
      <c r="C172" s="50">
        <f>'Month (GWh)'!B173+C171</f>
        <v>564634.49</v>
      </c>
      <c r="D172" s="50">
        <f>'Month (GWh)'!C173+D171</f>
        <v>50577.599999999999</v>
      </c>
      <c r="E172" s="50">
        <f>'Month (GWh)'!D173+E171</f>
        <v>119460.01999999999</v>
      </c>
      <c r="F172" s="52">
        <f>'Month (GWh)'!E173+F171</f>
        <v>0</v>
      </c>
      <c r="G172" s="50">
        <f>'Month (GWh)'!F173+G171</f>
        <v>350939.05000000005</v>
      </c>
      <c r="H172" s="50">
        <f>'Month (GWh)'!G173+H171</f>
        <v>231479.04999999996</v>
      </c>
      <c r="I172" s="50">
        <f>'Month (GWh)'!H173+I171</f>
        <v>745535.93</v>
      </c>
      <c r="J172" s="50">
        <f>'Month (GWh)'!I173+J171</f>
        <v>0</v>
      </c>
      <c r="K172" s="50">
        <f>'Month (GWh)'!J173+K171</f>
        <v>745535.93</v>
      </c>
      <c r="L172" s="50">
        <f>'Month (GWh)'!K173+L171</f>
        <v>746629.13000000012</v>
      </c>
      <c r="M172" s="50">
        <f>'Month (GWh)'!L173+M171</f>
        <v>2307</v>
      </c>
      <c r="N172" s="50">
        <f>'Month (GWh)'!M173+N171</f>
        <v>1159.0300000000002</v>
      </c>
      <c r="O172" s="50">
        <f>'Month (GWh)'!N173+O171</f>
        <v>654.48</v>
      </c>
      <c r="P172" s="50">
        <f>'Month (GWh)'!O173+P171</f>
        <v>12697</v>
      </c>
      <c r="Q172" s="50">
        <f>'Month (GWh)'!P173+Q171</f>
        <v>6414.5199999999995</v>
      </c>
      <c r="R172" s="50">
        <f>'Month (GWh)'!Q173+R171</f>
        <v>723397.09</v>
      </c>
    </row>
    <row r="173" spans="1:18">
      <c r="A173" s="16">
        <f t="shared" si="13"/>
        <v>2009</v>
      </c>
      <c r="B173" s="14" t="s">
        <v>69</v>
      </c>
      <c r="C173" s="50">
        <f>'Month (GWh)'!B174+C172</f>
        <v>618923.91</v>
      </c>
      <c r="D173" s="50">
        <f>'Month (GWh)'!C174+D172</f>
        <v>55637.2</v>
      </c>
      <c r="E173" s="50">
        <f>'Month (GWh)'!D174+E172</f>
        <v>128779.02999999998</v>
      </c>
      <c r="F173" s="52">
        <f>'Month (GWh)'!E174+F172</f>
        <v>0</v>
      </c>
      <c r="G173" s="50">
        <f>'Month (GWh)'!F174+G172</f>
        <v>404827.87000000005</v>
      </c>
      <c r="H173" s="50">
        <f>'Month (GWh)'!G174+H172</f>
        <v>276048.86999999994</v>
      </c>
      <c r="I173" s="50">
        <f>'Month (GWh)'!H174+I172</f>
        <v>839335.56</v>
      </c>
      <c r="J173" s="50">
        <f>'Month (GWh)'!I174+J172</f>
        <v>0</v>
      </c>
      <c r="K173" s="50">
        <f>'Month (GWh)'!J174+K172</f>
        <v>839335.56</v>
      </c>
      <c r="L173" s="50">
        <f>'Month (GWh)'!K174+L172</f>
        <v>840668.60000000009</v>
      </c>
      <c r="M173" s="50">
        <f>'Month (GWh)'!L174+M172</f>
        <v>2487</v>
      </c>
      <c r="N173" s="50">
        <f>'Month (GWh)'!M174+N172</f>
        <v>1373.5700000000002</v>
      </c>
      <c r="O173" s="50">
        <f>'Month (GWh)'!N174+O172</f>
        <v>670.88</v>
      </c>
      <c r="P173" s="50">
        <f>'Month (GWh)'!O174+P172</f>
        <v>12771</v>
      </c>
      <c r="Q173" s="50">
        <f>'Month (GWh)'!P174+Q172</f>
        <v>7417.12</v>
      </c>
      <c r="R173" s="50">
        <f>'Month (GWh)'!Q174+R172</f>
        <v>815949.02</v>
      </c>
    </row>
    <row r="174" spans="1:18">
      <c r="A174" s="54">
        <f t="shared" si="13"/>
        <v>2009</v>
      </c>
      <c r="B174" s="14" t="s">
        <v>70</v>
      </c>
      <c r="C174" s="55">
        <f>'Month (GWh)'!B175+C173</f>
        <v>679344.23</v>
      </c>
      <c r="D174" s="55">
        <f>'Month (GWh)'!C175+D173</f>
        <v>61098</v>
      </c>
      <c r="E174" s="55">
        <f>'Month (GWh)'!D175+E173</f>
        <v>137099.81</v>
      </c>
      <c r="F174" s="56">
        <f>'Month (GWh)'!E175+F173</f>
        <v>0</v>
      </c>
      <c r="G174" s="55">
        <f>'Month (GWh)'!F175+G173</f>
        <v>471842.67000000004</v>
      </c>
      <c r="H174" s="55">
        <f>'Month (GWh)'!G175+H173</f>
        <v>334742.88999999996</v>
      </c>
      <c r="I174" s="55">
        <f>'Month (GWh)'!H175+I173</f>
        <v>952989.10000000009</v>
      </c>
      <c r="J174" s="55">
        <f>'Month (GWh)'!I175+J173</f>
        <v>0</v>
      </c>
      <c r="K174" s="55">
        <f>'Month (GWh)'!J175+K173</f>
        <v>952989.10000000009</v>
      </c>
      <c r="L174" s="55">
        <f>'Month (GWh)'!K175+L173</f>
        <v>954375.34000000008</v>
      </c>
      <c r="M174" s="55">
        <f>'Month (GWh)'!L175+M173</f>
        <v>2810</v>
      </c>
      <c r="N174" s="55">
        <f>'Month (GWh)'!M175+N173</f>
        <v>1658.6800000000003</v>
      </c>
      <c r="O174" s="55">
        <f>'Month (GWh)'!N175+O173</f>
        <v>682.22</v>
      </c>
      <c r="P174" s="55">
        <f>'Month (GWh)'!O175+P173</f>
        <v>4876</v>
      </c>
      <c r="Q174" s="55">
        <f>'Month (GWh)'!P175+Q173</f>
        <v>8428.7800000000007</v>
      </c>
      <c r="R174" s="55">
        <f>'Month (GWh)'!Q175+R173</f>
        <v>935919.65</v>
      </c>
    </row>
    <row r="175" spans="1:18">
      <c r="A175" s="16">
        <f>A163+1</f>
        <v>2010</v>
      </c>
      <c r="B175" s="60" t="s">
        <v>59</v>
      </c>
      <c r="C175" s="50">
        <f>'Month (GWh)'!B176</f>
        <v>59906.26</v>
      </c>
      <c r="D175" s="50">
        <f>'Month (GWh)'!C176</f>
        <v>5470.39</v>
      </c>
      <c r="E175" s="50">
        <f>'Month (GWh)'!D176</f>
        <v>9163.0400000000009</v>
      </c>
      <c r="F175" s="52">
        <f>'Month (GWh)'!E176</f>
        <v>0</v>
      </c>
      <c r="G175" s="50">
        <f>'Month (GWh)'!F176</f>
        <v>69845.67</v>
      </c>
      <c r="H175" s="50">
        <f>'Month (GWh)'!G176</f>
        <v>60682.64</v>
      </c>
      <c r="I175" s="50">
        <f>'Month (GWh)'!H176</f>
        <v>115118.51</v>
      </c>
      <c r="J175" s="50">
        <f>'Month (GWh)'!I176</f>
        <v>0</v>
      </c>
      <c r="K175" s="50">
        <f>'Month (GWh)'!J176</f>
        <v>115118.51</v>
      </c>
      <c r="L175" s="50">
        <f>'Month (GWh)'!K176</f>
        <v>115123.19</v>
      </c>
      <c r="M175" s="50">
        <f>'Month (GWh)'!L176</f>
        <v>558</v>
      </c>
      <c r="N175" s="50">
        <f>'Month (GWh)'!M176</f>
        <v>264.23</v>
      </c>
      <c r="O175" s="50">
        <f>'Month (GWh)'!N176</f>
        <v>14.05</v>
      </c>
      <c r="P175" s="50">
        <f>'Month (GWh)'!O176</f>
        <v>-17212</v>
      </c>
      <c r="Q175" s="50">
        <f>'Month (GWh)'!P176</f>
        <v>891.95</v>
      </c>
      <c r="R175" s="50">
        <f>'Month (GWh)'!Q176</f>
        <v>130606.96</v>
      </c>
    </row>
    <row r="176" spans="1:18">
      <c r="A176" s="16">
        <f>A175</f>
        <v>2010</v>
      </c>
      <c r="B176" s="14" t="s">
        <v>60</v>
      </c>
      <c r="C176" s="50">
        <f>'Month (GWh)'!B177+C175</f>
        <v>115850.58</v>
      </c>
      <c r="D176" s="50">
        <f>'Month (GWh)'!C177+D175</f>
        <v>10547.69</v>
      </c>
      <c r="E176" s="50">
        <f>'Month (GWh)'!D177+E175</f>
        <v>16307.510000000002</v>
      </c>
      <c r="F176" s="52">
        <f>'Month (GWh)'!E177+F175</f>
        <v>0</v>
      </c>
      <c r="G176" s="50">
        <f>'Month (GWh)'!F177+G175</f>
        <v>129176.06</v>
      </c>
      <c r="H176" s="50">
        <f>'Month (GWh)'!G177+H175</f>
        <v>112868.56</v>
      </c>
      <c r="I176" s="50">
        <f>'Month (GWh)'!H177+I175</f>
        <v>218171.45</v>
      </c>
      <c r="J176" s="50">
        <f>'Month (GWh)'!I177+J175</f>
        <v>0</v>
      </c>
      <c r="K176" s="50">
        <f>'Month (GWh)'!J177+K175</f>
        <v>218171.45</v>
      </c>
      <c r="L176" s="50">
        <f>'Month (GWh)'!K177+L175</f>
        <v>218095.58000000002</v>
      </c>
      <c r="M176" s="50">
        <f>'Month (GWh)'!L177+M175</f>
        <v>969</v>
      </c>
      <c r="N176" s="50">
        <f>'Month (GWh)'!M177+N175</f>
        <v>494.31000000000006</v>
      </c>
      <c r="O176" s="50">
        <f>'Month (GWh)'!N177+O175</f>
        <v>26.8</v>
      </c>
      <c r="P176" s="50">
        <f>'Month (GWh)'!O177+P175</f>
        <v>-29472</v>
      </c>
      <c r="Q176" s="50">
        <f>'Month (GWh)'!P177+Q175</f>
        <v>2240.1999999999998</v>
      </c>
      <c r="R176" s="50">
        <f>'Month (GWh)'!Q177+R175</f>
        <v>243837.27000000002</v>
      </c>
    </row>
    <row r="177" spans="1:18">
      <c r="A177" s="16">
        <f t="shared" ref="A177:A186" si="14">A176</f>
        <v>2010</v>
      </c>
      <c r="B177" s="14" t="s">
        <v>61</v>
      </c>
      <c r="C177" s="50">
        <f>'Month (GWh)'!B178+C176</f>
        <v>178842.46</v>
      </c>
      <c r="D177" s="50">
        <f>'Month (GWh)'!C178+D176</f>
        <v>16455.940000000002</v>
      </c>
      <c r="E177" s="50">
        <f>'Month (GWh)'!D178+E176</f>
        <v>28390.960000000003</v>
      </c>
      <c r="F177" s="52">
        <f>'Month (GWh)'!E178+F176</f>
        <v>0</v>
      </c>
      <c r="G177" s="50">
        <f>'Month (GWh)'!F178+G176</f>
        <v>189635.19</v>
      </c>
      <c r="H177" s="50">
        <f>'Month (GWh)'!G178+H176</f>
        <v>161244.24</v>
      </c>
      <c r="I177" s="50">
        <f>'Month (GWh)'!H178+I176</f>
        <v>323630.76</v>
      </c>
      <c r="J177" s="50">
        <f>'Month (GWh)'!I178+J176</f>
        <v>0</v>
      </c>
      <c r="K177" s="50">
        <f>'Month (GWh)'!J178+K176</f>
        <v>323630.76</v>
      </c>
      <c r="L177" s="50">
        <f>'Month (GWh)'!K178+L176</f>
        <v>323511.85000000003</v>
      </c>
      <c r="M177" s="50">
        <f>'Month (GWh)'!L178+M176</f>
        <v>1378</v>
      </c>
      <c r="N177" s="50">
        <f>'Month (GWh)'!M178+N176</f>
        <v>720.49</v>
      </c>
      <c r="O177" s="50">
        <f>'Month (GWh)'!N178+O176</f>
        <v>67.09</v>
      </c>
      <c r="P177" s="50">
        <f>'Month (GWh)'!O178+P176</f>
        <v>-32558</v>
      </c>
      <c r="Q177" s="50">
        <f>'Month (GWh)'!P178+Q176</f>
        <v>3700.91</v>
      </c>
      <c r="R177" s="50">
        <f>'Month (GWh)'!Q178+R176</f>
        <v>350203.36</v>
      </c>
    </row>
    <row r="178" spans="1:18">
      <c r="A178" s="16">
        <f t="shared" si="14"/>
        <v>2010</v>
      </c>
      <c r="B178" s="14" t="s">
        <v>62</v>
      </c>
      <c r="C178" s="50">
        <f>'Month (GWh)'!B179+C177</f>
        <v>238969.15</v>
      </c>
      <c r="D178" s="50">
        <f>'Month (GWh)'!C179+D177</f>
        <v>22298.460000000003</v>
      </c>
      <c r="E178" s="50">
        <f>'Month (GWh)'!D179+E177</f>
        <v>44119.020000000004</v>
      </c>
      <c r="F178" s="52">
        <f>'Month (GWh)'!E179+F177</f>
        <v>0</v>
      </c>
      <c r="G178" s="50">
        <f>'Month (GWh)'!F179+G177</f>
        <v>238145.34</v>
      </c>
      <c r="H178" s="50">
        <f>'Month (GWh)'!G179+H177</f>
        <v>194026.33</v>
      </c>
      <c r="I178" s="50">
        <f>'Month (GWh)'!H179+I177</f>
        <v>410697.02</v>
      </c>
      <c r="J178" s="50">
        <f>'Month (GWh)'!I179+J177</f>
        <v>0</v>
      </c>
      <c r="K178" s="50">
        <f>'Month (GWh)'!J179+K177</f>
        <v>410697.02</v>
      </c>
      <c r="L178" s="50">
        <f>'Month (GWh)'!K179+L177</f>
        <v>410461.13</v>
      </c>
      <c r="M178" s="50">
        <f>'Month (GWh)'!L179+M177</f>
        <v>1629</v>
      </c>
      <c r="N178" s="50">
        <f>'Month (GWh)'!M179+N177</f>
        <v>1012.84</v>
      </c>
      <c r="O178" s="50">
        <f>'Month (GWh)'!N179+O177</f>
        <v>168</v>
      </c>
      <c r="P178" s="50">
        <f>'Month (GWh)'!O179+P177</f>
        <v>-25903</v>
      </c>
      <c r="Q178" s="50">
        <f>'Month (GWh)'!P179+Q177</f>
        <v>4872</v>
      </c>
      <c r="R178" s="50">
        <f>'Month (GWh)'!Q179+R177</f>
        <v>428682.29</v>
      </c>
    </row>
    <row r="179" spans="1:18">
      <c r="A179" s="16">
        <f t="shared" si="14"/>
        <v>2010</v>
      </c>
      <c r="B179" s="14" t="s">
        <v>63</v>
      </c>
      <c r="C179" s="50">
        <f>'Month (GWh)'!B180+C178</f>
        <v>298610.89</v>
      </c>
      <c r="D179" s="50">
        <f>'Month (GWh)'!C180+D178</f>
        <v>27868.060000000005</v>
      </c>
      <c r="E179" s="50">
        <f>'Month (GWh)'!D180+E178</f>
        <v>64376.320000000007</v>
      </c>
      <c r="F179" s="52">
        <f>'Month (GWh)'!E180+F178</f>
        <v>0</v>
      </c>
      <c r="G179" s="50">
        <f>'Month (GWh)'!F180+G178</f>
        <v>283924.18</v>
      </c>
      <c r="H179" s="50">
        <f>'Month (GWh)'!G180+H178</f>
        <v>219547.86</v>
      </c>
      <c r="I179" s="50">
        <f>'Month (GWh)'!H180+I178</f>
        <v>490290.7</v>
      </c>
      <c r="J179" s="50">
        <f>'Month (GWh)'!I180+J178</f>
        <v>0</v>
      </c>
      <c r="K179" s="50">
        <f>'Month (GWh)'!J180+K178</f>
        <v>490290.7</v>
      </c>
      <c r="L179" s="50">
        <f>'Month (GWh)'!K180+L178</f>
        <v>490035.9</v>
      </c>
      <c r="M179" s="50">
        <f>'Month (GWh)'!L180+M178</f>
        <v>1872</v>
      </c>
      <c r="N179" s="50">
        <f>'Month (GWh)'!M180+N178</f>
        <v>1286.1100000000001</v>
      </c>
      <c r="O179" s="50">
        <f>'Month (GWh)'!N180+O178</f>
        <v>246.61</v>
      </c>
      <c r="P179" s="50">
        <f>'Month (GWh)'!O180+P178</f>
        <v>-19253</v>
      </c>
      <c r="Q179" s="50">
        <f>'Month (GWh)'!P180+Q178</f>
        <v>5757.39</v>
      </c>
      <c r="R179" s="50">
        <f>'Month (GWh)'!Q180+R178</f>
        <v>500126.79</v>
      </c>
    </row>
    <row r="180" spans="1:18">
      <c r="A180" s="16">
        <f t="shared" si="14"/>
        <v>2010</v>
      </c>
      <c r="B180" s="14" t="s">
        <v>64</v>
      </c>
      <c r="C180" s="50">
        <f>'Month (GWh)'!B181+C179</f>
        <v>348384.45</v>
      </c>
      <c r="D180" s="50">
        <f>'Month (GWh)'!C181+D179</f>
        <v>32563.150000000005</v>
      </c>
      <c r="E180" s="50">
        <f>'Month (GWh)'!D181+E179</f>
        <v>86005.66</v>
      </c>
      <c r="F180" s="52">
        <f>'Month (GWh)'!E181+F179</f>
        <v>0</v>
      </c>
      <c r="G180" s="50">
        <f>'Month (GWh)'!F181+G179</f>
        <v>323459.82</v>
      </c>
      <c r="H180" s="50">
        <f>'Month (GWh)'!G181+H179</f>
        <v>237454.15999999997</v>
      </c>
      <c r="I180" s="50">
        <f>'Month (GWh)'!H181+I179</f>
        <v>553275.47</v>
      </c>
      <c r="J180" s="50">
        <f>'Month (GWh)'!I181+J179</f>
        <v>0</v>
      </c>
      <c r="K180" s="50">
        <f>'Month (GWh)'!J181+K179</f>
        <v>553275.47</v>
      </c>
      <c r="L180" s="50">
        <f>'Month (GWh)'!K181+L179</f>
        <v>553028.80000000005</v>
      </c>
      <c r="M180" s="50">
        <f>'Month (GWh)'!L181+M179</f>
        <v>2085</v>
      </c>
      <c r="N180" s="50">
        <f>'Month (GWh)'!M181+N179</f>
        <v>1447.67</v>
      </c>
      <c r="O180" s="50">
        <f>'Month (GWh)'!N181+O179</f>
        <v>371.32</v>
      </c>
      <c r="P180" s="50">
        <f>'Month (GWh)'!O181+P179</f>
        <v>-10725</v>
      </c>
      <c r="Q180" s="50">
        <f>'Month (GWh)'!P181+Q179</f>
        <v>6510.68</v>
      </c>
      <c r="R180" s="50">
        <f>'Month (GWh)'!Q181+R179</f>
        <v>553339.13</v>
      </c>
    </row>
    <row r="181" spans="1:18">
      <c r="A181" s="16">
        <f t="shared" si="14"/>
        <v>2010</v>
      </c>
      <c r="B181" s="14" t="s">
        <v>65</v>
      </c>
      <c r="C181" s="50">
        <f>'Month (GWh)'!B182+C180</f>
        <v>397206.21</v>
      </c>
      <c r="D181" s="50">
        <f>'Month (GWh)'!C182+D180</f>
        <v>37129.390000000007</v>
      </c>
      <c r="E181" s="50">
        <f>'Month (GWh)'!D182+E180</f>
        <v>105907.91</v>
      </c>
      <c r="F181" s="52">
        <f>'Month (GWh)'!E182+F180</f>
        <v>0</v>
      </c>
      <c r="G181" s="50">
        <f>'Month (GWh)'!F182+G180</f>
        <v>355819.31</v>
      </c>
      <c r="H181" s="50">
        <f>'Month (GWh)'!G182+H180</f>
        <v>249911.39999999997</v>
      </c>
      <c r="I181" s="50">
        <f>'Month (GWh)'!H182+I180</f>
        <v>609988.22</v>
      </c>
      <c r="J181" s="50">
        <f>'Month (GWh)'!I182+J180</f>
        <v>0</v>
      </c>
      <c r="K181" s="50">
        <f>'Month (GWh)'!J182+K180</f>
        <v>609988.22</v>
      </c>
      <c r="L181" s="50">
        <f>'Month (GWh)'!K182+L180</f>
        <v>609713.66</v>
      </c>
      <c r="M181" s="50">
        <f>'Month (GWh)'!L182+M180</f>
        <v>2235</v>
      </c>
      <c r="N181" s="50">
        <f>'Month (GWh)'!M182+N180</f>
        <v>1614.27</v>
      </c>
      <c r="O181" s="50">
        <f>'Month (GWh)'!N182+O180</f>
        <v>488.3</v>
      </c>
      <c r="P181" s="50">
        <f>'Month (GWh)'!O182+P180</f>
        <v>-4570</v>
      </c>
      <c r="Q181" s="50">
        <f>'Month (GWh)'!P182+Q180</f>
        <v>7178.7000000000007</v>
      </c>
      <c r="R181" s="50">
        <f>'Month (GWh)'!Q182+R180</f>
        <v>602767.39</v>
      </c>
    </row>
    <row r="182" spans="1:18">
      <c r="A182" s="16">
        <f t="shared" si="14"/>
        <v>2010</v>
      </c>
      <c r="B182" s="14" t="s">
        <v>66</v>
      </c>
      <c r="C182" s="50">
        <f>'Month (GWh)'!B183+C181</f>
        <v>442204.99</v>
      </c>
      <c r="D182" s="50">
        <f>'Month (GWh)'!C183+D181</f>
        <v>41674.340000000004</v>
      </c>
      <c r="E182" s="50">
        <f>'Month (GWh)'!D183+E181</f>
        <v>123045.49</v>
      </c>
      <c r="F182" s="52">
        <f>'Month (GWh)'!E183+F181</f>
        <v>0</v>
      </c>
      <c r="G182" s="50">
        <f>'Month (GWh)'!F183+G181</f>
        <v>390659.55</v>
      </c>
      <c r="H182" s="50">
        <f>'Month (GWh)'!G183+H181</f>
        <v>267614.05999999994</v>
      </c>
      <c r="I182" s="50">
        <f>'Month (GWh)'!H183+I181</f>
        <v>668144.71</v>
      </c>
      <c r="J182" s="50">
        <f>'Month (GWh)'!I183+J181</f>
        <v>0</v>
      </c>
      <c r="K182" s="50">
        <f>'Month (GWh)'!J183+K181</f>
        <v>668144.71</v>
      </c>
      <c r="L182" s="50">
        <f>'Month (GWh)'!K183+L181</f>
        <v>667882.41</v>
      </c>
      <c r="M182" s="50">
        <f>'Month (GWh)'!L183+M181</f>
        <v>2324</v>
      </c>
      <c r="N182" s="50">
        <f>'Month (GWh)'!M183+N181</f>
        <v>1852.24</v>
      </c>
      <c r="O182" s="50">
        <f>'Month (GWh)'!N183+O181</f>
        <v>567.45000000000005</v>
      </c>
      <c r="P182" s="50">
        <f>'Month (GWh)'!O183+P181</f>
        <v>520</v>
      </c>
      <c r="Q182" s="50">
        <f>'Month (GWh)'!P183+Q181</f>
        <v>7775.5500000000011</v>
      </c>
      <c r="R182" s="50">
        <f>'Month (GWh)'!Q183+R181</f>
        <v>654843.16</v>
      </c>
    </row>
    <row r="183" spans="1:18">
      <c r="A183" s="16">
        <f t="shared" si="14"/>
        <v>2010</v>
      </c>
      <c r="B183" s="14" t="s">
        <v>67</v>
      </c>
      <c r="C183" s="50">
        <f>'Month (GWh)'!B184+C182</f>
        <v>488818.02</v>
      </c>
      <c r="D183" s="50">
        <f>'Month (GWh)'!C184+D182</f>
        <v>46120.670000000006</v>
      </c>
      <c r="E183" s="50">
        <f>'Month (GWh)'!D184+E182</f>
        <v>135283.69</v>
      </c>
      <c r="F183" s="52">
        <f>'Month (GWh)'!E184+F182</f>
        <v>0</v>
      </c>
      <c r="G183" s="50">
        <f>'Month (GWh)'!F184+G182</f>
        <v>421086.61</v>
      </c>
      <c r="H183" s="50">
        <f>'Month (GWh)'!G184+H182</f>
        <v>285802.91999999993</v>
      </c>
      <c r="I183" s="50">
        <f>'Month (GWh)'!H184+I182</f>
        <v>728500.27</v>
      </c>
      <c r="J183" s="50">
        <f>'Month (GWh)'!I184+J182</f>
        <v>0</v>
      </c>
      <c r="K183" s="50">
        <f>'Month (GWh)'!J184+K182</f>
        <v>728500.27</v>
      </c>
      <c r="L183" s="50">
        <f>'Month (GWh)'!K184+L182</f>
        <v>728255.9</v>
      </c>
      <c r="M183" s="50">
        <f>'Month (GWh)'!L184+M182</f>
        <v>2413</v>
      </c>
      <c r="N183" s="50">
        <f>'Month (GWh)'!M184+N182</f>
        <v>2105.25</v>
      </c>
      <c r="O183" s="50">
        <f>'Month (GWh)'!N184+O182</f>
        <v>586.96</v>
      </c>
      <c r="P183" s="50">
        <f>'Month (GWh)'!O184+P182</f>
        <v>3220</v>
      </c>
      <c r="Q183" s="50">
        <f>'Month (GWh)'!P184+Q182</f>
        <v>8316.0400000000009</v>
      </c>
      <c r="R183" s="50">
        <f>'Month (GWh)'!Q184+R182</f>
        <v>711614.65</v>
      </c>
    </row>
    <row r="184" spans="1:18">
      <c r="A184" s="16">
        <f t="shared" si="14"/>
        <v>2010</v>
      </c>
      <c r="B184" s="14" t="s">
        <v>68</v>
      </c>
      <c r="C184" s="50">
        <f>'Month (GWh)'!B185+C183</f>
        <v>540642.56000000006</v>
      </c>
      <c r="D184" s="50">
        <f>'Month (GWh)'!C185+D183</f>
        <v>50898.350000000006</v>
      </c>
      <c r="E184" s="50">
        <f>'Month (GWh)'!D185+E183</f>
        <v>157515.83000000002</v>
      </c>
      <c r="F184" s="52">
        <f>'Month (GWh)'!E185+F183</f>
        <v>0</v>
      </c>
      <c r="G184" s="50">
        <f>'Month (GWh)'!F185+G183</f>
        <v>472662.52</v>
      </c>
      <c r="H184" s="50">
        <f>'Month (GWh)'!G185+H183</f>
        <v>315146.68999999994</v>
      </c>
      <c r="I184" s="50">
        <f>'Month (GWh)'!H185+I183</f>
        <v>804890.89</v>
      </c>
      <c r="J184" s="50">
        <f>'Month (GWh)'!I185+J183</f>
        <v>0</v>
      </c>
      <c r="K184" s="50">
        <f>'Month (GWh)'!J185+K183</f>
        <v>804890.89</v>
      </c>
      <c r="L184" s="50">
        <f>'Month (GWh)'!K185+L183</f>
        <v>804683.61</v>
      </c>
      <c r="M184" s="50">
        <f>'Month (GWh)'!L185+M183</f>
        <v>2596</v>
      </c>
      <c r="N184" s="50">
        <f>'Month (GWh)'!M185+N183</f>
        <v>2389.63</v>
      </c>
      <c r="O184" s="50">
        <f>'Month (GWh)'!N185+O183</f>
        <v>621.18000000000006</v>
      </c>
      <c r="P184" s="50">
        <f>'Month (GWh)'!O185+P183</f>
        <v>4025</v>
      </c>
      <c r="Q184" s="50">
        <f>'Month (GWh)'!P185+Q183</f>
        <v>8939.8200000000015</v>
      </c>
      <c r="R184" s="50">
        <f>'Month (GWh)'!Q185+R183</f>
        <v>786111.98</v>
      </c>
    </row>
    <row r="185" spans="1:18">
      <c r="A185" s="16">
        <f t="shared" si="14"/>
        <v>2010</v>
      </c>
      <c r="B185" s="14" t="s">
        <v>69</v>
      </c>
      <c r="C185" s="50">
        <f>'Month (GWh)'!B186+C184</f>
        <v>591379.01</v>
      </c>
      <c r="D185" s="50">
        <f>'Month (GWh)'!C186+D184</f>
        <v>55735.23</v>
      </c>
      <c r="E185" s="50">
        <f>'Month (GWh)'!D186+E184</f>
        <v>168733.33000000002</v>
      </c>
      <c r="F185" s="52">
        <f>'Month (GWh)'!E186+F184</f>
        <v>0</v>
      </c>
      <c r="G185" s="50">
        <f>'Month (GWh)'!F186+G184</f>
        <v>534979.73</v>
      </c>
      <c r="H185" s="50">
        <f>'Month (GWh)'!G186+H184</f>
        <v>366246.39999999997</v>
      </c>
      <c r="I185" s="50">
        <f>'Month (GWh)'!H186+I184</f>
        <v>901890.17</v>
      </c>
      <c r="J185" s="50">
        <f>'Month (GWh)'!I186+J184</f>
        <v>0</v>
      </c>
      <c r="K185" s="50">
        <f>'Month (GWh)'!J186+K184</f>
        <v>901890.17</v>
      </c>
      <c r="L185" s="50">
        <f>'Month (GWh)'!K186+L184</f>
        <v>901804.8</v>
      </c>
      <c r="M185" s="50">
        <f>'Month (GWh)'!L186+M184</f>
        <v>2822</v>
      </c>
      <c r="N185" s="50">
        <f>'Month (GWh)'!M186+N184</f>
        <v>2698.2000000000003</v>
      </c>
      <c r="O185" s="50">
        <f>'Month (GWh)'!N186+O184</f>
        <v>647.40000000000009</v>
      </c>
      <c r="P185" s="50">
        <f>'Month (GWh)'!O186+P184</f>
        <v>-840</v>
      </c>
      <c r="Q185" s="50">
        <f>'Month (GWh)'!P186+Q184</f>
        <v>9630.6000000000022</v>
      </c>
      <c r="R185" s="50">
        <f>'Month (GWh)'!Q186+R184</f>
        <v>886846.59</v>
      </c>
    </row>
    <row r="186" spans="1:18">
      <c r="A186" s="54">
        <f t="shared" si="14"/>
        <v>2010</v>
      </c>
      <c r="B186" s="14" t="s">
        <v>70</v>
      </c>
      <c r="C186" s="55">
        <f>'Month (GWh)'!B187+C185</f>
        <v>642514.69000000006</v>
      </c>
      <c r="D186" s="55">
        <f>'Month (GWh)'!C187+D185</f>
        <v>61210.25</v>
      </c>
      <c r="E186" s="55">
        <f>'Month (GWh)'!D187+E185</f>
        <v>176399.14</v>
      </c>
      <c r="F186" s="56">
        <f>'Month (GWh)'!E187+F185</f>
        <v>0</v>
      </c>
      <c r="G186" s="55">
        <f>'Month (GWh)'!F187+G185</f>
        <v>614478.65999999992</v>
      </c>
      <c r="H186" s="55">
        <f>'Month (GWh)'!G187+H185</f>
        <v>438079.51999999996</v>
      </c>
      <c r="I186" s="55">
        <f>'Month (GWh)'!H187+I185</f>
        <v>1019383.9500000001</v>
      </c>
      <c r="J186" s="55">
        <f>'Month (GWh)'!I187+J185</f>
        <v>0</v>
      </c>
      <c r="K186" s="55">
        <f>'Month (GWh)'!J187+K185</f>
        <v>1019383.9500000001</v>
      </c>
      <c r="L186" s="55">
        <f>'Month (GWh)'!K187+L185</f>
        <v>1019315.5900000001</v>
      </c>
      <c r="M186" s="55">
        <f>'Month (GWh)'!L187+M185</f>
        <v>3211</v>
      </c>
      <c r="N186" s="55">
        <f>'Month (GWh)'!M187+N185</f>
        <v>3056.8300000000004</v>
      </c>
      <c r="O186" s="55">
        <f>'Month (GWh)'!N187+O185</f>
        <v>664.67000000000007</v>
      </c>
      <c r="P186" s="55">
        <f>'Month (GWh)'!O187+P185</f>
        <v>-15271</v>
      </c>
      <c r="Q186" s="55">
        <f>'Month (GWh)'!P187+Q185</f>
        <v>10183.330000000002</v>
      </c>
      <c r="R186" s="55">
        <f>'Month (GWh)'!Q187+R185</f>
        <v>1017470.75</v>
      </c>
    </row>
    <row r="187" spans="1:18">
      <c r="A187" s="16">
        <f>A175+1</f>
        <v>2011</v>
      </c>
      <c r="B187" s="60" t="s">
        <v>59</v>
      </c>
      <c r="C187" s="50">
        <f>'Month (GWh)'!B188</f>
        <v>52405.15</v>
      </c>
      <c r="D187" s="50">
        <f>'Month (GWh)'!C188</f>
        <v>5170.72</v>
      </c>
      <c r="E187" s="50">
        <f>'Month (GWh)'!D188</f>
        <v>8428.84</v>
      </c>
      <c r="F187" s="52">
        <f>'Month (GWh)'!E188</f>
        <v>0</v>
      </c>
      <c r="G187" s="50">
        <f>'Month (GWh)'!F188</f>
        <v>71872.45</v>
      </c>
      <c r="H187" s="50">
        <f>'Month (GWh)'!G188</f>
        <v>63443.61</v>
      </c>
      <c r="I187" s="50">
        <f>'Month (GWh)'!H188</f>
        <v>110678.05</v>
      </c>
      <c r="J187" s="50">
        <f>'Month (GWh)'!I188</f>
        <v>0</v>
      </c>
      <c r="K187" s="50">
        <f>'Month (GWh)'!J188</f>
        <v>110678.05</v>
      </c>
      <c r="L187" s="50">
        <f>'Month (GWh)'!K188</f>
        <v>110737.75</v>
      </c>
      <c r="M187" s="50">
        <f>'Month (GWh)'!L188</f>
        <v>282</v>
      </c>
      <c r="N187" s="50">
        <f>'Month (GWh)'!M188</f>
        <v>415.45</v>
      </c>
      <c r="O187" s="50">
        <f>'Month (GWh)'!N188</f>
        <v>31.09</v>
      </c>
      <c r="P187" s="50">
        <f>'Month (GWh)'!O188</f>
        <v>-5768</v>
      </c>
      <c r="Q187" s="50">
        <f>'Month (GWh)'!P188</f>
        <v>611.91</v>
      </c>
      <c r="R187" s="50">
        <f>'Month (GWh)'!Q188</f>
        <v>115165.3</v>
      </c>
    </row>
    <row r="188" spans="1:18">
      <c r="A188" s="16">
        <f>A187</f>
        <v>2011</v>
      </c>
      <c r="B188" s="14" t="s">
        <v>60</v>
      </c>
      <c r="C188" s="50">
        <f>'Month (GWh)'!B189+C187</f>
        <v>98013.13</v>
      </c>
      <c r="D188" s="50">
        <f>'Month (GWh)'!C189+D187</f>
        <v>9537.9599999999991</v>
      </c>
      <c r="E188" s="50">
        <f>'Month (GWh)'!D189+E187</f>
        <v>16685.59</v>
      </c>
      <c r="F188" s="52">
        <f>'Month (GWh)'!E189+F187</f>
        <v>0</v>
      </c>
      <c r="G188" s="50">
        <f>'Month (GWh)'!F189+G187</f>
        <v>128007.72</v>
      </c>
      <c r="H188" s="50">
        <f>'Month (GWh)'!G189+H187</f>
        <v>111322.13</v>
      </c>
      <c r="I188" s="50">
        <f>'Month (GWh)'!H189+I187</f>
        <v>199797.31</v>
      </c>
      <c r="J188" s="50">
        <f>'Month (GWh)'!I189+J187</f>
        <v>0</v>
      </c>
      <c r="K188" s="50">
        <f>'Month (GWh)'!J189+K187</f>
        <v>199797.31</v>
      </c>
      <c r="L188" s="50">
        <f>'Month (GWh)'!K189+L187</f>
        <v>200007.16999999998</v>
      </c>
      <c r="M188" s="50">
        <f>'Month (GWh)'!L189+M187</f>
        <v>451</v>
      </c>
      <c r="N188" s="50">
        <f>'Month (GWh)'!M189+N187</f>
        <v>757.37</v>
      </c>
      <c r="O188" s="50">
        <f>'Month (GWh)'!N189+O187</f>
        <v>46.29</v>
      </c>
      <c r="P188" s="50">
        <f>'Month (GWh)'!O189+P187</f>
        <v>-9149</v>
      </c>
      <c r="Q188" s="50">
        <f>'Month (GWh)'!P189+Q187</f>
        <v>1309.71</v>
      </c>
      <c r="R188" s="50">
        <f>'Month (GWh)'!Q189+R187</f>
        <v>206591.81</v>
      </c>
    </row>
    <row r="189" spans="1:18">
      <c r="A189" s="16">
        <f t="shared" ref="A189:A198" si="15">A188</f>
        <v>2011</v>
      </c>
      <c r="B189" s="14" t="s">
        <v>61</v>
      </c>
      <c r="C189" s="50">
        <f>'Month (GWh)'!B190+C188</f>
        <v>146728.71000000002</v>
      </c>
      <c r="D189" s="50">
        <f>'Month (GWh)'!C190+D188</f>
        <v>14635.63</v>
      </c>
      <c r="E189" s="50">
        <f>'Month (GWh)'!D190+E188</f>
        <v>24865.58</v>
      </c>
      <c r="F189" s="52">
        <f>'Month (GWh)'!E190+F188</f>
        <v>0</v>
      </c>
      <c r="G189" s="50">
        <f>'Month (GWh)'!F190+G188</f>
        <v>187065.23</v>
      </c>
      <c r="H189" s="50">
        <f>'Month (GWh)'!G190+H188</f>
        <v>162199.65</v>
      </c>
      <c r="I189" s="50">
        <f>'Month (GWh)'!H190+I188</f>
        <v>294292.73</v>
      </c>
      <c r="J189" s="50">
        <f>'Month (GWh)'!I190+J188</f>
        <v>0</v>
      </c>
      <c r="K189" s="50">
        <f>'Month (GWh)'!J190+K188</f>
        <v>294292.73</v>
      </c>
      <c r="L189" s="50">
        <f>'Month (GWh)'!K190+L188</f>
        <v>294589.15999999997</v>
      </c>
      <c r="M189" s="50">
        <f>'Month (GWh)'!L190+M188</f>
        <v>654</v>
      </c>
      <c r="N189" s="50">
        <f>'Month (GWh)'!M190+N188</f>
        <v>1175.55</v>
      </c>
      <c r="O189" s="50">
        <f>'Month (GWh)'!N190+O188</f>
        <v>109.96000000000001</v>
      </c>
      <c r="P189" s="50">
        <f>'Month (GWh)'!O190+P188</f>
        <v>-6805</v>
      </c>
      <c r="Q189" s="50">
        <f>'Month (GWh)'!P190+Q188</f>
        <v>1982.04</v>
      </c>
      <c r="R189" s="50">
        <f>'Month (GWh)'!Q190+R188</f>
        <v>297472.62</v>
      </c>
    </row>
    <row r="190" spans="1:18">
      <c r="A190" s="16">
        <f t="shared" si="15"/>
        <v>2011</v>
      </c>
      <c r="B190" s="14" t="s">
        <v>62</v>
      </c>
      <c r="C190" s="50">
        <f>'Month (GWh)'!B191+C189</f>
        <v>194308.79000000004</v>
      </c>
      <c r="D190" s="50">
        <f>'Month (GWh)'!C191+D189</f>
        <v>19456.59</v>
      </c>
      <c r="E190" s="50">
        <f>'Month (GWh)'!D191+E189</f>
        <v>44711.839999999997</v>
      </c>
      <c r="F190" s="52">
        <f>'Month (GWh)'!E191+F189</f>
        <v>0</v>
      </c>
      <c r="G190" s="50">
        <f>'Month (GWh)'!F191+G189</f>
        <v>236819.14</v>
      </c>
      <c r="H190" s="50">
        <f>'Month (GWh)'!G191+H189</f>
        <v>192107.3</v>
      </c>
      <c r="I190" s="50">
        <f>'Month (GWh)'!H191+I189</f>
        <v>366959.5</v>
      </c>
      <c r="J190" s="50">
        <f>'Month (GWh)'!I191+J189</f>
        <v>0</v>
      </c>
      <c r="K190" s="50">
        <f>'Month (GWh)'!J191+K189</f>
        <v>366959.5</v>
      </c>
      <c r="L190" s="50">
        <f>'Month (GWh)'!K191+L189</f>
        <v>367017.11</v>
      </c>
      <c r="M190" s="50">
        <f>'Month (GWh)'!L191+M189</f>
        <v>859</v>
      </c>
      <c r="N190" s="50">
        <f>'Month (GWh)'!M191+N189</f>
        <v>1631.1</v>
      </c>
      <c r="O190" s="50">
        <f>'Month (GWh)'!N191+O189</f>
        <v>237.55</v>
      </c>
      <c r="P190" s="50">
        <f>'Month (GWh)'!O191+P189</f>
        <v>2976</v>
      </c>
      <c r="Q190" s="50">
        <f>'Month (GWh)'!P191+Q189</f>
        <v>2707.45</v>
      </c>
      <c r="R190" s="50">
        <f>'Month (GWh)'!Q191+R189</f>
        <v>358606.02</v>
      </c>
    </row>
    <row r="191" spans="1:18">
      <c r="A191" s="16">
        <f t="shared" si="15"/>
        <v>2011</v>
      </c>
      <c r="B191" s="14" t="s">
        <v>63</v>
      </c>
      <c r="C191" s="50">
        <f>'Month (GWh)'!B192+C190</f>
        <v>236506.55000000005</v>
      </c>
      <c r="D191" s="50">
        <f>'Month (GWh)'!C192+D190</f>
        <v>24031.91</v>
      </c>
      <c r="E191" s="50">
        <f>'Month (GWh)'!D192+E190</f>
        <v>63317.959999999992</v>
      </c>
      <c r="F191" s="52">
        <f>'Month (GWh)'!E192+F190</f>
        <v>0</v>
      </c>
      <c r="G191" s="50">
        <f>'Month (GWh)'!F192+G190</f>
        <v>282669.85000000003</v>
      </c>
      <c r="H191" s="50">
        <f>'Month (GWh)'!G192+H190</f>
        <v>219351.88999999998</v>
      </c>
      <c r="I191" s="50">
        <f>'Month (GWh)'!H192+I190</f>
        <v>431826.54</v>
      </c>
      <c r="J191" s="50">
        <f>'Month (GWh)'!I192+J190</f>
        <v>0</v>
      </c>
      <c r="K191" s="50">
        <f>'Month (GWh)'!J192+K190</f>
        <v>431826.54</v>
      </c>
      <c r="L191" s="50">
        <f>'Month (GWh)'!K192+L190</f>
        <v>432069.74</v>
      </c>
      <c r="M191" s="50">
        <f>'Month (GWh)'!L192+M190</f>
        <v>1006</v>
      </c>
      <c r="N191" s="50">
        <f>'Month (GWh)'!M192+N190</f>
        <v>2052.4699999999998</v>
      </c>
      <c r="O191" s="50">
        <f>'Month (GWh)'!N192+O190</f>
        <v>347.46000000000004</v>
      </c>
      <c r="P191" s="50">
        <f>'Month (GWh)'!O192+P190</f>
        <v>9268</v>
      </c>
      <c r="Q191" s="50">
        <f>'Month (GWh)'!P192+Q190</f>
        <v>3392.54</v>
      </c>
      <c r="R191" s="50">
        <f>'Month (GWh)'!Q192+R190</f>
        <v>416003.28</v>
      </c>
    </row>
    <row r="192" spans="1:18">
      <c r="A192" s="16">
        <f t="shared" si="15"/>
        <v>2011</v>
      </c>
      <c r="B192" s="14" t="s">
        <v>64</v>
      </c>
      <c r="C192" s="50">
        <f>'Month (GWh)'!B193+C191</f>
        <v>274126.33000000007</v>
      </c>
      <c r="D192" s="50">
        <f>'Month (GWh)'!C193+D191</f>
        <v>28207.48</v>
      </c>
      <c r="E192" s="50">
        <f>'Month (GWh)'!D193+E191</f>
        <v>78531.259999999995</v>
      </c>
      <c r="F192" s="52">
        <f>'Month (GWh)'!E193+F191</f>
        <v>0</v>
      </c>
      <c r="G192" s="50">
        <f>'Month (GWh)'!F193+G191</f>
        <v>319761.72000000003</v>
      </c>
      <c r="H192" s="50">
        <f>'Month (GWh)'!G193+H191</f>
        <v>241230.46</v>
      </c>
      <c r="I192" s="50">
        <f>'Month (GWh)'!H193+I191</f>
        <v>487149.31999999995</v>
      </c>
      <c r="J192" s="50">
        <f>'Month (GWh)'!I193+J191</f>
        <v>0</v>
      </c>
      <c r="K192" s="50">
        <f>'Month (GWh)'!J193+K191</f>
        <v>487149.31999999995</v>
      </c>
      <c r="L192" s="50">
        <f>'Month (GWh)'!K193+L191</f>
        <v>487589.8</v>
      </c>
      <c r="M192" s="50">
        <f>'Month (GWh)'!L193+M191</f>
        <v>1076</v>
      </c>
      <c r="N192" s="50">
        <f>'Month (GWh)'!M193+N191</f>
        <v>2398.2599999999998</v>
      </c>
      <c r="O192" s="50">
        <f>'Month (GWh)'!N193+O191</f>
        <v>438.07000000000005</v>
      </c>
      <c r="P192" s="50">
        <f>'Month (GWh)'!O193+P191</f>
        <v>14569</v>
      </c>
      <c r="Q192" s="50">
        <f>'Month (GWh)'!P193+Q191</f>
        <v>3988.93</v>
      </c>
      <c r="R192" s="50">
        <f>'Month (GWh)'!Q193+R191</f>
        <v>465119.55000000005</v>
      </c>
    </row>
    <row r="193" spans="1:18">
      <c r="A193" s="16">
        <f t="shared" si="15"/>
        <v>2011</v>
      </c>
      <c r="B193" s="14" t="s">
        <v>65</v>
      </c>
      <c r="C193" s="50">
        <f>'Month (GWh)'!B194+C192</f>
        <v>310157.24000000011</v>
      </c>
      <c r="D193" s="50">
        <f>'Month (GWh)'!C194+D192</f>
        <v>32353.27</v>
      </c>
      <c r="E193" s="50">
        <f>'Month (GWh)'!D194+E192</f>
        <v>95525.15</v>
      </c>
      <c r="F193" s="52">
        <f>'Month (GWh)'!E194+F192</f>
        <v>0</v>
      </c>
      <c r="G193" s="50">
        <f>'Month (GWh)'!F194+G192</f>
        <v>361268.71</v>
      </c>
      <c r="H193" s="50">
        <f>'Month (GWh)'!G194+H192</f>
        <v>265743.56</v>
      </c>
      <c r="I193" s="50">
        <f>'Month (GWh)'!H194+I192</f>
        <v>543547.53999999992</v>
      </c>
      <c r="J193" s="50">
        <f>'Month (GWh)'!I194+J192</f>
        <v>0</v>
      </c>
      <c r="K193" s="50">
        <f>'Month (GWh)'!J194+K192</f>
        <v>543547.53999999992</v>
      </c>
      <c r="L193" s="50">
        <f>'Month (GWh)'!K194+L192</f>
        <v>544056.5</v>
      </c>
      <c r="M193" s="50">
        <f>'Month (GWh)'!L194+M192</f>
        <v>1136</v>
      </c>
      <c r="N193" s="50">
        <f>'Month (GWh)'!M194+N192</f>
        <v>2718.2099999999996</v>
      </c>
      <c r="O193" s="50">
        <f>'Month (GWh)'!N194+O192</f>
        <v>539.51</v>
      </c>
      <c r="P193" s="50">
        <f>'Month (GWh)'!O194+P192</f>
        <v>21440</v>
      </c>
      <c r="Q193" s="50">
        <f>'Month (GWh)'!P194+Q192</f>
        <v>4487.49</v>
      </c>
      <c r="R193" s="50">
        <f>'Month (GWh)'!Q194+R192</f>
        <v>513735.30000000005</v>
      </c>
    </row>
    <row r="194" spans="1:18">
      <c r="A194" s="16">
        <f t="shared" si="15"/>
        <v>2011</v>
      </c>
      <c r="B194" s="14" t="s">
        <v>66</v>
      </c>
      <c r="C194" s="50">
        <f>'Month (GWh)'!B195+C193</f>
        <v>340176.37000000011</v>
      </c>
      <c r="D194" s="50">
        <f>'Month (GWh)'!C195+D193</f>
        <v>35962.32</v>
      </c>
      <c r="E194" s="50">
        <f>'Month (GWh)'!D195+E193</f>
        <v>116536.34</v>
      </c>
      <c r="F194" s="52">
        <f>'Month (GWh)'!E195+F193</f>
        <v>0</v>
      </c>
      <c r="G194" s="50">
        <f>'Month (GWh)'!F195+G193</f>
        <v>406019.65</v>
      </c>
      <c r="H194" s="50">
        <f>'Month (GWh)'!G195+H193</f>
        <v>289483.31</v>
      </c>
      <c r="I194" s="50">
        <f>'Month (GWh)'!H195+I193</f>
        <v>593697.36999999988</v>
      </c>
      <c r="J194" s="50">
        <f>'Month (GWh)'!I195+J193</f>
        <v>0</v>
      </c>
      <c r="K194" s="50">
        <f>'Month (GWh)'!J195+K193</f>
        <v>593697.36999999988</v>
      </c>
      <c r="L194" s="50">
        <f>'Month (GWh)'!K195+L193</f>
        <v>594180.34</v>
      </c>
      <c r="M194" s="50">
        <f>'Month (GWh)'!L195+M193</f>
        <v>1215</v>
      </c>
      <c r="N194" s="50">
        <f>'Month (GWh)'!M195+N193</f>
        <v>3024.1199999999994</v>
      </c>
      <c r="O194" s="50">
        <f>'Month (GWh)'!N195+O193</f>
        <v>589.88</v>
      </c>
      <c r="P194" s="50">
        <f>'Month (GWh)'!O195+P193</f>
        <v>22408</v>
      </c>
      <c r="Q194" s="50">
        <f>'Month (GWh)'!P195+Q193</f>
        <v>5033.12</v>
      </c>
      <c r="R194" s="50">
        <f>'Month (GWh)'!Q195+R193</f>
        <v>561910.22000000009</v>
      </c>
    </row>
    <row r="195" spans="1:18">
      <c r="A195" s="16">
        <f t="shared" si="15"/>
        <v>2011</v>
      </c>
      <c r="B195" s="14" t="s">
        <v>67</v>
      </c>
      <c r="C195" s="50">
        <f>'Month (GWh)'!B196+C194</f>
        <v>375316.64000000013</v>
      </c>
      <c r="D195" s="50">
        <f>'Month (GWh)'!C196+D194</f>
        <v>39871.339999999997</v>
      </c>
      <c r="E195" s="50">
        <f>'Month (GWh)'!D196+E194</f>
        <v>130412.53</v>
      </c>
      <c r="F195" s="52">
        <f>'Month (GWh)'!E196+F194</f>
        <v>0</v>
      </c>
      <c r="G195" s="50">
        <f>'Month (GWh)'!F196+G194</f>
        <v>444546.95</v>
      </c>
      <c r="H195" s="50">
        <f>'Month (GWh)'!G196+H194</f>
        <v>314134.40999999997</v>
      </c>
      <c r="I195" s="50">
        <f>'Month (GWh)'!H196+I194</f>
        <v>649579.71999999986</v>
      </c>
      <c r="J195" s="50">
        <f>'Month (GWh)'!I196+J194</f>
        <v>0</v>
      </c>
      <c r="K195" s="50">
        <f>'Month (GWh)'!J196+K194</f>
        <v>649579.71999999986</v>
      </c>
      <c r="L195" s="50">
        <f>'Month (GWh)'!K196+L194</f>
        <v>650063.42999999993</v>
      </c>
      <c r="M195" s="50">
        <f>'Month (GWh)'!L196+M194</f>
        <v>1324</v>
      </c>
      <c r="N195" s="50">
        <f>'Month (GWh)'!M196+N194</f>
        <v>3296.9799999999996</v>
      </c>
      <c r="O195" s="50">
        <f>'Month (GWh)'!N196+O194</f>
        <v>616.87</v>
      </c>
      <c r="P195" s="50">
        <f>'Month (GWh)'!O196+P194</f>
        <v>25678</v>
      </c>
      <c r="Q195" s="50">
        <f>'Month (GWh)'!P196+Q194</f>
        <v>5516.13</v>
      </c>
      <c r="R195" s="50">
        <f>'Month (GWh)'!Q196+R194</f>
        <v>613631.44000000006</v>
      </c>
    </row>
    <row r="196" spans="1:18">
      <c r="A196" s="16">
        <f t="shared" si="15"/>
        <v>2011</v>
      </c>
      <c r="B196" s="14" t="s">
        <v>68</v>
      </c>
      <c r="C196" s="50">
        <f>'Month (GWh)'!B197+C195</f>
        <v>419575.52000000014</v>
      </c>
      <c r="D196" s="50">
        <f>'Month (GWh)'!C197+D195</f>
        <v>44422.079999999994</v>
      </c>
      <c r="E196" s="50">
        <f>'Month (GWh)'!D197+E195</f>
        <v>152791.78</v>
      </c>
      <c r="F196" s="52">
        <f>'Month (GWh)'!E197+F195</f>
        <v>0</v>
      </c>
      <c r="G196" s="50">
        <f>'Month (GWh)'!F197+G195</f>
        <v>492157.82</v>
      </c>
      <c r="H196" s="50">
        <f>'Month (GWh)'!G197+H195</f>
        <v>339366.04</v>
      </c>
      <c r="I196" s="50">
        <f>'Month (GWh)'!H197+I195</f>
        <v>714519.47999999986</v>
      </c>
      <c r="J196" s="50">
        <f>'Month (GWh)'!I197+J195</f>
        <v>0</v>
      </c>
      <c r="K196" s="50">
        <f>'Month (GWh)'!J197+K195</f>
        <v>714519.47999999986</v>
      </c>
      <c r="L196" s="50">
        <f>'Month (GWh)'!K197+L195</f>
        <v>714787.41999999993</v>
      </c>
      <c r="M196" s="50">
        <f>'Month (GWh)'!L197+M195</f>
        <v>1418</v>
      </c>
      <c r="N196" s="50">
        <f>'Month (GWh)'!M197+N195</f>
        <v>3594.9099999999994</v>
      </c>
      <c r="O196" s="50">
        <f>'Month (GWh)'!N197+O195</f>
        <v>642.12</v>
      </c>
      <c r="P196" s="50">
        <f>'Month (GWh)'!O197+P195</f>
        <v>26553</v>
      </c>
      <c r="Q196" s="50">
        <f>'Month (GWh)'!P197+Q195</f>
        <v>6178.88</v>
      </c>
      <c r="R196" s="50">
        <f>'Month (GWh)'!Q197+R195</f>
        <v>676400.5</v>
      </c>
    </row>
    <row r="197" spans="1:18">
      <c r="A197" s="16">
        <f t="shared" si="15"/>
        <v>2011</v>
      </c>
      <c r="B197" s="14" t="s">
        <v>69</v>
      </c>
      <c r="C197" s="50">
        <f>'Month (GWh)'!B198+C196</f>
        <v>466126.58000000013</v>
      </c>
      <c r="D197" s="50">
        <f>'Month (GWh)'!C198+D196</f>
        <v>49030.789999999994</v>
      </c>
      <c r="E197" s="50">
        <f>'Month (GWh)'!D198+E196</f>
        <v>171532.01</v>
      </c>
      <c r="F197" s="52">
        <f>'Month (GWh)'!E198+F196</f>
        <v>0</v>
      </c>
      <c r="G197" s="50">
        <f>'Month (GWh)'!F198+G196</f>
        <v>543261.75</v>
      </c>
      <c r="H197" s="50">
        <f>'Month (GWh)'!G198+H196</f>
        <v>371729.74</v>
      </c>
      <c r="I197" s="50">
        <f>'Month (GWh)'!H198+I196</f>
        <v>788825.52999999991</v>
      </c>
      <c r="J197" s="50">
        <f>'Month (GWh)'!I198+J196</f>
        <v>0</v>
      </c>
      <c r="K197" s="50">
        <f>'Month (GWh)'!J198+K196</f>
        <v>788825.52999999991</v>
      </c>
      <c r="L197" s="50">
        <f>'Month (GWh)'!K198+L196</f>
        <v>789133.57</v>
      </c>
      <c r="M197" s="50">
        <f>'Month (GWh)'!L198+M196</f>
        <v>1592</v>
      </c>
      <c r="N197" s="50">
        <f>'Month (GWh)'!M198+N196</f>
        <v>3795.9299999999994</v>
      </c>
      <c r="O197" s="50">
        <f>'Month (GWh)'!N198+O196</f>
        <v>647.34</v>
      </c>
      <c r="P197" s="50">
        <f>'Month (GWh)'!O198+P196</f>
        <v>26503</v>
      </c>
      <c r="Q197" s="50">
        <f>'Month (GWh)'!P198+Q196</f>
        <v>6724.66</v>
      </c>
      <c r="R197" s="50">
        <f>'Month (GWh)'!Q198+R196</f>
        <v>749870.64</v>
      </c>
    </row>
    <row r="198" spans="1:18">
      <c r="A198" s="54">
        <f t="shared" si="15"/>
        <v>2011</v>
      </c>
      <c r="B198" s="14" t="s">
        <v>70</v>
      </c>
      <c r="C198" s="55">
        <f>'Month (GWh)'!B199+C197</f>
        <v>511352.16000000015</v>
      </c>
      <c r="D198" s="55">
        <f>'Month (GWh)'!C199+D197</f>
        <v>53724.999999999993</v>
      </c>
      <c r="E198" s="55">
        <f>'Month (GWh)'!D199+E197</f>
        <v>183684.51</v>
      </c>
      <c r="F198" s="56">
        <f>'Month (GWh)'!E199+F197</f>
        <v>0</v>
      </c>
      <c r="G198" s="55">
        <f>'Month (GWh)'!F199+G197</f>
        <v>603923.51</v>
      </c>
      <c r="H198" s="55">
        <f>'Month (GWh)'!G199+H197</f>
        <v>420239</v>
      </c>
      <c r="I198" s="55">
        <f>'Month (GWh)'!H199+I197</f>
        <v>877866.16999999993</v>
      </c>
      <c r="J198" s="55">
        <f>'Month (GWh)'!I199+J197</f>
        <v>0</v>
      </c>
      <c r="K198" s="55">
        <f>'Month (GWh)'!J199+K197</f>
        <v>877866.16999999993</v>
      </c>
      <c r="L198" s="55">
        <f>'Month (GWh)'!K199+L197</f>
        <v>878315.76</v>
      </c>
      <c r="M198" s="55">
        <f>'Month (GWh)'!L199+M197</f>
        <v>1791</v>
      </c>
      <c r="N198" s="55">
        <f>'Month (GWh)'!M199+N197</f>
        <v>4061.0099999999993</v>
      </c>
      <c r="O198" s="55">
        <f>'Month (GWh)'!N199+O197</f>
        <v>652.39</v>
      </c>
      <c r="P198" s="55">
        <f>'Month (GWh)'!O199+P197</f>
        <v>22623</v>
      </c>
      <c r="Q198" s="55">
        <f>'Month (GWh)'!P199+Q197</f>
        <v>7384.61</v>
      </c>
      <c r="R198" s="55">
        <f>'Month (GWh)'!Q199+R197</f>
        <v>841803.75</v>
      </c>
    </row>
    <row r="199" spans="1:18">
      <c r="A199" s="16">
        <f>A187+1</f>
        <v>2012</v>
      </c>
      <c r="B199" s="60" t="s">
        <v>59</v>
      </c>
      <c r="C199" s="50">
        <f>'Month (GWh)'!B200</f>
        <v>43054.52</v>
      </c>
      <c r="D199" s="50">
        <f>'Month (GWh)'!C200</f>
        <v>4269.07</v>
      </c>
      <c r="E199" s="50">
        <f>'Month (GWh)'!D200</f>
        <v>10954.93</v>
      </c>
      <c r="F199" s="52">
        <f>'Month (GWh)'!E200</f>
        <v>0</v>
      </c>
      <c r="G199" s="50">
        <f>'Month (GWh)'!F200</f>
        <v>61646.55</v>
      </c>
      <c r="H199" s="50">
        <f>'Month (GWh)'!G200</f>
        <v>50691.61</v>
      </c>
      <c r="I199" s="50">
        <f>'Month (GWh)'!H200</f>
        <v>89477.06</v>
      </c>
      <c r="J199" s="50">
        <f>'Month (GWh)'!I200</f>
        <v>0</v>
      </c>
      <c r="K199" s="50">
        <f>'Month (GWh)'!J200</f>
        <v>89477.06</v>
      </c>
      <c r="L199" s="50">
        <f>'Month (GWh)'!K200</f>
        <v>89489.78</v>
      </c>
      <c r="M199" s="50">
        <f>'Month (GWh)'!L200</f>
        <v>193</v>
      </c>
      <c r="N199" s="50">
        <f>'Month (GWh)'!M200</f>
        <v>197.42</v>
      </c>
      <c r="O199" s="50">
        <f>'Month (GWh)'!N200</f>
        <v>16.72</v>
      </c>
      <c r="P199" s="50">
        <f>'Month (GWh)'!O200</f>
        <v>-7412.72</v>
      </c>
      <c r="Q199" s="50">
        <f>'Month (GWh)'!P200</f>
        <v>584</v>
      </c>
      <c r="R199" s="50">
        <f>'Month (GWh)'!Q200</f>
        <v>95911.360000000001</v>
      </c>
    </row>
    <row r="200" spans="1:18">
      <c r="A200" s="16">
        <f>A199</f>
        <v>2012</v>
      </c>
      <c r="B200" s="14" t="s">
        <v>60</v>
      </c>
      <c r="C200" s="50">
        <f>'Month (GWh)'!B201+C199</f>
        <v>83659.829999999987</v>
      </c>
      <c r="D200" s="50">
        <f>'Month (GWh)'!C201+D199</f>
        <v>8348.64</v>
      </c>
      <c r="E200" s="50">
        <f>'Month (GWh)'!D201+E199</f>
        <v>23035.32</v>
      </c>
      <c r="F200" s="52">
        <f>'Month (GWh)'!E201+F199</f>
        <v>0</v>
      </c>
      <c r="G200" s="50">
        <f>'Month (GWh)'!F201+G199</f>
        <v>120077.09</v>
      </c>
      <c r="H200" s="50">
        <f>'Month (GWh)'!G201+H199</f>
        <v>97041.760000000009</v>
      </c>
      <c r="I200" s="50">
        <f>'Month (GWh)'!H201+I199</f>
        <v>172352.95</v>
      </c>
      <c r="J200" s="50">
        <f>'Month (GWh)'!I201+J199</f>
        <v>0</v>
      </c>
      <c r="K200" s="50">
        <f>'Month (GWh)'!J201+K199</f>
        <v>172352.95</v>
      </c>
      <c r="L200" s="50">
        <f>'Month (GWh)'!K201+L199</f>
        <v>172540.87</v>
      </c>
      <c r="M200" s="50">
        <f>'Month (GWh)'!L201+M199</f>
        <v>427</v>
      </c>
      <c r="N200" s="50">
        <f>'Month (GWh)'!M201+N199</f>
        <v>385.44</v>
      </c>
      <c r="O200" s="50">
        <f>'Month (GWh)'!N201+O199</f>
        <v>40.68</v>
      </c>
      <c r="P200" s="50">
        <f>'Month (GWh)'!O201+P199</f>
        <v>-20360.68</v>
      </c>
      <c r="Q200" s="50">
        <f>'Month (GWh)'!P201+Q199</f>
        <v>1149</v>
      </c>
      <c r="R200" s="50">
        <f>'Month (GWh)'!Q201+R199</f>
        <v>190899.43</v>
      </c>
    </row>
    <row r="201" spans="1:18">
      <c r="A201" s="16">
        <f t="shared" ref="A201:A210" si="16">A200</f>
        <v>2012</v>
      </c>
      <c r="B201" s="14" t="s">
        <v>61</v>
      </c>
      <c r="C201" s="50">
        <f>'Month (GWh)'!B202+C200</f>
        <v>128431.20999999999</v>
      </c>
      <c r="D201" s="50">
        <f>'Month (GWh)'!C202+D200</f>
        <v>12970.189999999999</v>
      </c>
      <c r="E201" s="50">
        <f>'Month (GWh)'!D202+E200</f>
        <v>36215.17</v>
      </c>
      <c r="F201" s="52">
        <f>'Month (GWh)'!E202+F200</f>
        <v>0</v>
      </c>
      <c r="G201" s="50">
        <f>'Month (GWh)'!F202+G200</f>
        <v>173584.47999999998</v>
      </c>
      <c r="H201" s="50">
        <f>'Month (GWh)'!G202+H200</f>
        <v>137369.30000000002</v>
      </c>
      <c r="I201" s="50">
        <f>'Month (GWh)'!H202+I200</f>
        <v>252830.31</v>
      </c>
      <c r="J201" s="50">
        <f>'Month (GWh)'!I202+J200</f>
        <v>0</v>
      </c>
      <c r="K201" s="50">
        <f>'Month (GWh)'!J202+K200</f>
        <v>252830.31</v>
      </c>
      <c r="L201" s="50">
        <f>'Month (GWh)'!K202+L200</f>
        <v>253010.07</v>
      </c>
      <c r="M201" s="50">
        <f>'Month (GWh)'!L202+M200</f>
        <v>545</v>
      </c>
      <c r="N201" s="50">
        <f>'Month (GWh)'!M202+N200</f>
        <v>579.66999999999996</v>
      </c>
      <c r="O201" s="50">
        <f>'Month (GWh)'!N202+O200</f>
        <v>119.06</v>
      </c>
      <c r="P201" s="50">
        <f>'Month (GWh)'!O202+P200</f>
        <v>-13623.060000000001</v>
      </c>
      <c r="Q201" s="50">
        <f>'Month (GWh)'!P202+Q200</f>
        <v>1682</v>
      </c>
      <c r="R201" s="50">
        <f>'Month (GWh)'!Q202+R200</f>
        <v>263707.40000000002</v>
      </c>
    </row>
    <row r="202" spans="1:18">
      <c r="A202" s="16">
        <f t="shared" si="16"/>
        <v>2012</v>
      </c>
      <c r="B202" s="14" t="s">
        <v>62</v>
      </c>
      <c r="C202" s="50">
        <f>'Month (GWh)'!B203+C201</f>
        <v>166902.72999999998</v>
      </c>
      <c r="D202" s="50">
        <f>'Month (GWh)'!C203+D201</f>
        <v>17293.329999999998</v>
      </c>
      <c r="E202" s="50">
        <f>'Month (GWh)'!D203+E201</f>
        <v>50343.42</v>
      </c>
      <c r="F202" s="52">
        <f>'Month (GWh)'!E203+F201</f>
        <v>0</v>
      </c>
      <c r="G202" s="50">
        <f>'Month (GWh)'!F203+G201</f>
        <v>221593.06999999998</v>
      </c>
      <c r="H202" s="50">
        <f>'Month (GWh)'!G203+H201</f>
        <v>171249.63</v>
      </c>
      <c r="I202" s="50">
        <f>'Month (GWh)'!H203+I201</f>
        <v>320859.03000000003</v>
      </c>
      <c r="J202" s="50">
        <f>'Month (GWh)'!I203+J201</f>
        <v>0</v>
      </c>
      <c r="K202" s="50">
        <f>'Month (GWh)'!J203+K201</f>
        <v>320859.03000000003</v>
      </c>
      <c r="L202" s="50">
        <f>'Month (GWh)'!K203+L201</f>
        <v>321173.15000000002</v>
      </c>
      <c r="M202" s="50">
        <f>'Month (GWh)'!L203+M201</f>
        <v>661</v>
      </c>
      <c r="N202" s="50">
        <f>'Month (GWh)'!M203+N201</f>
        <v>871.59999999999991</v>
      </c>
      <c r="O202" s="50">
        <f>'Month (GWh)'!N203+O201</f>
        <v>161.92000000000002</v>
      </c>
      <c r="P202" s="50">
        <f>'Month (GWh)'!O203+P201</f>
        <v>-16454.920000000002</v>
      </c>
      <c r="Q202" s="50">
        <f>'Month (GWh)'!P203+Q201</f>
        <v>2166</v>
      </c>
      <c r="R202" s="50">
        <f>'Month (GWh)'!Q203+R201</f>
        <v>333767.55000000005</v>
      </c>
    </row>
    <row r="203" spans="1:18">
      <c r="A203" s="16">
        <f t="shared" si="16"/>
        <v>2012</v>
      </c>
      <c r="B203" s="14" t="s">
        <v>63</v>
      </c>
      <c r="C203" s="50">
        <f>'Month (GWh)'!B204+C202</f>
        <v>204144.49</v>
      </c>
      <c r="D203" s="50">
        <f>'Month (GWh)'!C204+D202</f>
        <v>21533.329999999998</v>
      </c>
      <c r="E203" s="50">
        <f>'Month (GWh)'!D204+E202</f>
        <v>63698.7</v>
      </c>
      <c r="F203" s="52">
        <f>'Month (GWh)'!E204+F202</f>
        <v>0</v>
      </c>
      <c r="G203" s="50">
        <f>'Month (GWh)'!F204+G202</f>
        <v>264793.11</v>
      </c>
      <c r="H203" s="50">
        <f>'Month (GWh)'!G204+H202</f>
        <v>201094.38</v>
      </c>
      <c r="I203" s="50">
        <f>'Month (GWh)'!H204+I202</f>
        <v>383705.54000000004</v>
      </c>
      <c r="J203" s="50">
        <f>'Month (GWh)'!I204+J202</f>
        <v>0</v>
      </c>
      <c r="K203" s="50">
        <f>'Month (GWh)'!J204+K202</f>
        <v>383705.54000000004</v>
      </c>
      <c r="L203" s="50">
        <f>'Month (GWh)'!K204+L202</f>
        <v>383997.02</v>
      </c>
      <c r="M203" s="50">
        <f>'Month (GWh)'!L204+M202</f>
        <v>791</v>
      </c>
      <c r="N203" s="50">
        <f>'Month (GWh)'!M204+N202</f>
        <v>1107.9099999999999</v>
      </c>
      <c r="O203" s="50">
        <f>'Month (GWh)'!N204+O202</f>
        <v>229.82000000000002</v>
      </c>
      <c r="P203" s="50">
        <f>'Month (GWh)'!O204+P202</f>
        <v>-11855.820000000002</v>
      </c>
      <c r="Q203" s="50">
        <f>'Month (GWh)'!P204+Q202</f>
        <v>2637</v>
      </c>
      <c r="R203" s="50">
        <f>'Month (GWh)'!Q204+R202</f>
        <v>391087.11000000004</v>
      </c>
    </row>
    <row r="204" spans="1:18">
      <c r="A204" s="16">
        <f t="shared" si="16"/>
        <v>2012</v>
      </c>
      <c r="B204" s="14" t="s">
        <v>64</v>
      </c>
      <c r="C204" s="50">
        <f>'Month (GWh)'!B205+C203</f>
        <v>239187.44</v>
      </c>
      <c r="D204" s="50">
        <f>'Month (GWh)'!C205+D203</f>
        <v>25621.62</v>
      </c>
      <c r="E204" s="50">
        <f>'Month (GWh)'!D205+E203</f>
        <v>75168.179999999993</v>
      </c>
      <c r="F204" s="52">
        <f>'Month (GWh)'!E205+F203</f>
        <v>0</v>
      </c>
      <c r="G204" s="50">
        <f>'Month (GWh)'!F205+G203</f>
        <v>299134.82999999996</v>
      </c>
      <c r="H204" s="50">
        <f>'Month (GWh)'!G205+H203</f>
        <v>223966.62</v>
      </c>
      <c r="I204" s="50">
        <f>'Month (GWh)'!H205+I203</f>
        <v>437532.44000000006</v>
      </c>
      <c r="J204" s="50">
        <f>'Month (GWh)'!I205+J203</f>
        <v>0</v>
      </c>
      <c r="K204" s="50">
        <f>'Month (GWh)'!J205+K203</f>
        <v>437532.44000000006</v>
      </c>
      <c r="L204" s="50">
        <f>'Month (GWh)'!K205+L203</f>
        <v>437800.02</v>
      </c>
      <c r="M204" s="50">
        <f>'Month (GWh)'!L205+M203</f>
        <v>860</v>
      </c>
      <c r="N204" s="50">
        <f>'Month (GWh)'!M205+N203</f>
        <v>1290.1499999999999</v>
      </c>
      <c r="O204" s="50">
        <f>'Month (GWh)'!N205+O203</f>
        <v>337.79</v>
      </c>
      <c r="P204" s="50">
        <f>'Month (GWh)'!O205+P203</f>
        <v>-4297.7900000000018</v>
      </c>
      <c r="Q204" s="50">
        <f>'Month (GWh)'!P205+Q203</f>
        <v>3113</v>
      </c>
      <c r="R204" s="50">
        <f>'Month (GWh)'!Q205+R203</f>
        <v>436496.87000000005</v>
      </c>
    </row>
    <row r="205" spans="1:18">
      <c r="A205" s="16">
        <f t="shared" si="16"/>
        <v>2012</v>
      </c>
      <c r="B205" s="14" t="s">
        <v>65</v>
      </c>
      <c r="C205" s="50">
        <f>'Month (GWh)'!B206+C204</f>
        <v>271627.76</v>
      </c>
      <c r="D205" s="50">
        <f>'Month (GWh)'!C206+D204</f>
        <v>29673.14</v>
      </c>
      <c r="E205" s="50">
        <f>'Month (GWh)'!D206+E204</f>
        <v>92780.87</v>
      </c>
      <c r="F205" s="52">
        <f>'Month (GWh)'!E206+F204</f>
        <v>0</v>
      </c>
      <c r="G205" s="50">
        <f>'Month (GWh)'!F206+G204</f>
        <v>336456.02999999997</v>
      </c>
      <c r="H205" s="50">
        <f>'Month (GWh)'!G206+H204</f>
        <v>243675.13</v>
      </c>
      <c r="I205" s="50">
        <f>'Month (GWh)'!H206+I204</f>
        <v>485629.74000000005</v>
      </c>
      <c r="J205" s="50">
        <f>'Month (GWh)'!I206+J204</f>
        <v>0</v>
      </c>
      <c r="K205" s="50">
        <f>'Month (GWh)'!J206+K204</f>
        <v>485629.74000000005</v>
      </c>
      <c r="L205" s="50">
        <f>'Month (GWh)'!K206+L204</f>
        <v>485695</v>
      </c>
      <c r="M205" s="50">
        <f>'Month (GWh)'!L206+M204</f>
        <v>942</v>
      </c>
      <c r="N205" s="50">
        <f>'Month (GWh)'!M206+N204</f>
        <v>1412.37</v>
      </c>
      <c r="O205" s="50">
        <f>'Month (GWh)'!N206+O204</f>
        <v>430.6</v>
      </c>
      <c r="P205" s="50">
        <f>'Month (GWh)'!O206+P204</f>
        <v>1690.3999999999978</v>
      </c>
      <c r="Q205" s="50">
        <f>'Month (GWh)'!P206+Q204</f>
        <v>3655</v>
      </c>
      <c r="R205" s="50">
        <f>'Month (GWh)'!Q206+R204</f>
        <v>477564.64000000007</v>
      </c>
    </row>
    <row r="206" spans="1:18">
      <c r="A206" s="16">
        <f t="shared" si="16"/>
        <v>2012</v>
      </c>
      <c r="B206" s="14" t="s">
        <v>66</v>
      </c>
      <c r="C206" s="50">
        <f>'Month (GWh)'!B207+C205</f>
        <v>302950.51</v>
      </c>
      <c r="D206" s="50">
        <f>'Month (GWh)'!C207+D205</f>
        <v>33403.26</v>
      </c>
      <c r="E206" s="50">
        <f>'Month (GWh)'!D207+E205</f>
        <v>112403.73999999999</v>
      </c>
      <c r="F206" s="52">
        <f>'Month (GWh)'!E207+F205</f>
        <v>0</v>
      </c>
      <c r="G206" s="50">
        <f>'Month (GWh)'!F207+G205</f>
        <v>371792.89999999997</v>
      </c>
      <c r="H206" s="50">
        <f>'Month (GWh)'!G207+H205</f>
        <v>259389.13</v>
      </c>
      <c r="I206" s="50">
        <f>'Month (GWh)'!H207+I205</f>
        <v>528936.37</v>
      </c>
      <c r="J206" s="50">
        <f>'Month (GWh)'!I207+J205</f>
        <v>0</v>
      </c>
      <c r="K206" s="50">
        <f>'Month (GWh)'!J207+K205</f>
        <v>528936.37</v>
      </c>
      <c r="L206" s="50">
        <f>'Month (GWh)'!K207+L205</f>
        <v>528978.02</v>
      </c>
      <c r="M206" s="50">
        <f>'Month (GWh)'!L207+M205</f>
        <v>1034</v>
      </c>
      <c r="N206" s="50">
        <f>'Month (GWh)'!M207+N205</f>
        <v>1694.87</v>
      </c>
      <c r="O206" s="50">
        <f>'Month (GWh)'!N207+O205</f>
        <v>488.48</v>
      </c>
      <c r="P206" s="50">
        <f>'Month (GWh)'!O207+P205</f>
        <v>6443.5199999999977</v>
      </c>
      <c r="Q206" s="50">
        <f>'Month (GWh)'!P207+Q205</f>
        <v>4209</v>
      </c>
      <c r="R206" s="50">
        <f>'Month (GWh)'!Q207+R205</f>
        <v>515108.17000000004</v>
      </c>
    </row>
    <row r="207" spans="1:18">
      <c r="A207" s="16">
        <f t="shared" si="16"/>
        <v>2012</v>
      </c>
      <c r="B207" s="14" t="s">
        <v>67</v>
      </c>
      <c r="C207" s="50">
        <f>'Month (GWh)'!B208+C206</f>
        <v>328621.32</v>
      </c>
      <c r="D207" s="50">
        <f>'Month (GWh)'!C208+D206</f>
        <v>36638.410000000003</v>
      </c>
      <c r="E207" s="50">
        <f>'Month (GWh)'!D208+E206</f>
        <v>120674.87999999999</v>
      </c>
      <c r="F207" s="52">
        <f>'Month (GWh)'!E208+F206</f>
        <v>0</v>
      </c>
      <c r="G207" s="50">
        <f>'Month (GWh)'!F208+G206</f>
        <v>397810.67999999993</v>
      </c>
      <c r="H207" s="50">
        <f>'Month (GWh)'!G208+H206</f>
        <v>277135.77</v>
      </c>
      <c r="I207" s="50">
        <f>'Month (GWh)'!H208+I206</f>
        <v>569118.67000000004</v>
      </c>
      <c r="J207" s="50">
        <f>'Month (GWh)'!I208+J206</f>
        <v>0</v>
      </c>
      <c r="K207" s="50">
        <f>'Month (GWh)'!J208+K206</f>
        <v>569118.67000000004</v>
      </c>
      <c r="L207" s="50">
        <f>'Month (GWh)'!K208+L206</f>
        <v>569202.68000000005</v>
      </c>
      <c r="M207" s="50">
        <f>'Month (GWh)'!L208+M206</f>
        <v>1059</v>
      </c>
      <c r="N207" s="50">
        <f>'Month (GWh)'!M208+N206</f>
        <v>1810.6999999999998</v>
      </c>
      <c r="O207" s="50">
        <f>'Month (GWh)'!N208+O206</f>
        <v>537.17000000000007</v>
      </c>
      <c r="P207" s="50">
        <f>'Month (GWh)'!O208+P206</f>
        <v>3929.8299999999977</v>
      </c>
      <c r="Q207" s="50">
        <f>'Month (GWh)'!P208+Q206</f>
        <v>4680</v>
      </c>
      <c r="R207" s="50">
        <f>'Month (GWh)'!Q208+R206</f>
        <v>557186</v>
      </c>
    </row>
    <row r="208" spans="1:18">
      <c r="A208" s="16">
        <f t="shared" si="16"/>
        <v>2012</v>
      </c>
      <c r="B208" s="14" t="s">
        <v>68</v>
      </c>
      <c r="C208" s="50">
        <f>'Month (GWh)'!B209+C207</f>
        <v>363507.31</v>
      </c>
      <c r="D208" s="50">
        <f>'Month (GWh)'!C209+D207</f>
        <v>40423.79</v>
      </c>
      <c r="E208" s="50">
        <f>'Month (GWh)'!D209+E207</f>
        <v>128958.76999999999</v>
      </c>
      <c r="F208" s="52">
        <f>'Month (GWh)'!E209+F207</f>
        <v>0</v>
      </c>
      <c r="G208" s="50">
        <f>'Month (GWh)'!F209+G207</f>
        <v>443969.69999999995</v>
      </c>
      <c r="H208" s="50">
        <f>'Month (GWh)'!G209+H207</f>
        <v>315010.90000000002</v>
      </c>
      <c r="I208" s="50">
        <f>'Month (GWh)'!H209+I207</f>
        <v>638094.41</v>
      </c>
      <c r="J208" s="50">
        <f>'Month (GWh)'!I209+J207</f>
        <v>0</v>
      </c>
      <c r="K208" s="50">
        <f>'Month (GWh)'!J209+K207</f>
        <v>638094.41</v>
      </c>
      <c r="L208" s="50">
        <f>'Month (GWh)'!K209+L207</f>
        <v>638518.16</v>
      </c>
      <c r="M208" s="50">
        <f>'Month (GWh)'!L209+M207</f>
        <v>1186</v>
      </c>
      <c r="N208" s="50">
        <f>'Month (GWh)'!M209+N207</f>
        <v>1883.5299999999997</v>
      </c>
      <c r="O208" s="50">
        <f>'Month (GWh)'!N209+O207</f>
        <v>550.12000000000012</v>
      </c>
      <c r="P208" s="50">
        <f>'Month (GWh)'!O209+P207</f>
        <v>6324.8799999999974</v>
      </c>
      <c r="Q208" s="50">
        <f>'Month (GWh)'!P209+Q207</f>
        <v>5155</v>
      </c>
      <c r="R208" s="50">
        <f>'Month (GWh)'!Q209+R207</f>
        <v>623418.65</v>
      </c>
    </row>
    <row r="209" spans="1:18">
      <c r="A209" s="16">
        <f t="shared" si="16"/>
        <v>2012</v>
      </c>
      <c r="B209" s="14" t="s">
        <v>69</v>
      </c>
      <c r="C209" s="50">
        <f>'Month (GWh)'!B210+C208</f>
        <v>399364.89</v>
      </c>
      <c r="D209" s="50">
        <f>'Month (GWh)'!C210+D208</f>
        <v>44291.19</v>
      </c>
      <c r="E209" s="50">
        <f>'Month (GWh)'!D210+E208</f>
        <v>136070.47</v>
      </c>
      <c r="F209" s="52">
        <f>'Month (GWh)'!E210+F208</f>
        <v>0</v>
      </c>
      <c r="G209" s="50">
        <f>'Month (GWh)'!F210+G208</f>
        <v>499785.07999999996</v>
      </c>
      <c r="H209" s="50">
        <f>'Month (GWh)'!G210+H208</f>
        <v>363714.58</v>
      </c>
      <c r="I209" s="50">
        <f>'Month (GWh)'!H210+I208</f>
        <v>718788.28</v>
      </c>
      <c r="J209" s="50">
        <f>'Month (GWh)'!I210+J208</f>
        <v>0</v>
      </c>
      <c r="K209" s="50">
        <f>'Month (GWh)'!J210+K208</f>
        <v>718788.28</v>
      </c>
      <c r="L209" s="50">
        <f>'Month (GWh)'!K210+L208</f>
        <v>719128.42</v>
      </c>
      <c r="M209" s="50">
        <f>'Month (GWh)'!L210+M208</f>
        <v>1392</v>
      </c>
      <c r="N209" s="50">
        <f>'Month (GWh)'!M210+N208</f>
        <v>2020.3899999999999</v>
      </c>
      <c r="O209" s="50">
        <f>'Month (GWh)'!N210+O208</f>
        <v>561.49000000000012</v>
      </c>
      <c r="P209" s="50">
        <f>'Month (GWh)'!O210+P208</f>
        <v>4401.5099999999975</v>
      </c>
      <c r="Q209" s="50">
        <f>'Month (GWh)'!P210+Q208</f>
        <v>5638</v>
      </c>
      <c r="R209" s="50">
        <f>'Month (GWh)'!Q210+R208</f>
        <v>705115.05</v>
      </c>
    </row>
    <row r="210" spans="1:18">
      <c r="A210" s="54">
        <f t="shared" si="16"/>
        <v>2012</v>
      </c>
      <c r="B210" s="14" t="s">
        <v>70</v>
      </c>
      <c r="C210" s="55">
        <f>'Month (GWh)'!B211+C209</f>
        <v>434941.41000000003</v>
      </c>
      <c r="D210" s="55">
        <f>'Month (GWh)'!C211+D209</f>
        <v>48460.58</v>
      </c>
      <c r="E210" s="55">
        <f>'Month (GWh)'!D211+E209</f>
        <v>144022.96</v>
      </c>
      <c r="F210" s="56">
        <f>'Month (GWh)'!E211+F209</f>
        <v>0</v>
      </c>
      <c r="G210" s="55">
        <f>'Month (GWh)'!F211+G209</f>
        <v>566668.8899999999</v>
      </c>
      <c r="H210" s="55">
        <f>'Month (GWh)'!G211+H209</f>
        <v>422645.9</v>
      </c>
      <c r="I210" s="55">
        <f>'Month (GWh)'!H211+I209</f>
        <v>809126.74</v>
      </c>
      <c r="J210" s="55">
        <f>'Month (GWh)'!I211+J209</f>
        <v>0</v>
      </c>
      <c r="K210" s="55">
        <f>'Month (GWh)'!J211+K209</f>
        <v>809126.74</v>
      </c>
      <c r="L210" s="55">
        <f>'Month (GWh)'!K211+L209</f>
        <v>809459.64</v>
      </c>
      <c r="M210" s="55">
        <f>'Month (GWh)'!L211+M209</f>
        <v>1682</v>
      </c>
      <c r="N210" s="55">
        <f>'Month (GWh)'!M211+N209</f>
        <v>2218.19</v>
      </c>
      <c r="O210" s="55">
        <f>'Month (GWh)'!N211+O209</f>
        <v>594.7700000000001</v>
      </c>
      <c r="P210" s="55">
        <f>'Month (GWh)'!O211+P209</f>
        <v>-325.77000000000226</v>
      </c>
      <c r="Q210" s="55">
        <f>'Month (GWh)'!P211+Q209</f>
        <v>6099</v>
      </c>
      <c r="R210" s="55">
        <f>'Month (GWh)'!Q211+R209</f>
        <v>799191.47000000009</v>
      </c>
    </row>
    <row r="211" spans="1:18">
      <c r="A211" s="16">
        <f>A199+1</f>
        <v>2013</v>
      </c>
      <c r="B211" s="60" t="s">
        <v>59</v>
      </c>
      <c r="C211" s="50">
        <f>'Month (GWh)'!B212</f>
        <v>38565.72</v>
      </c>
      <c r="D211" s="50">
        <f>'Month (GWh)'!C212</f>
        <v>4330.1000000000004</v>
      </c>
      <c r="E211" s="50">
        <f>'Month (GWh)'!D212</f>
        <v>8156.47</v>
      </c>
      <c r="F211" s="52">
        <f>'Month (GWh)'!E212</f>
        <v>0</v>
      </c>
      <c r="G211" s="50">
        <f>'Month (GWh)'!F212</f>
        <v>61577.53</v>
      </c>
      <c r="H211" s="50">
        <f>'Month (GWh)'!G212</f>
        <v>53421.06</v>
      </c>
      <c r="I211" s="50">
        <f>'Month (GWh)'!H212</f>
        <v>87656.68</v>
      </c>
      <c r="J211" s="50">
        <f>'Month (GWh)'!I212</f>
        <v>0</v>
      </c>
      <c r="K211" s="50">
        <f>'Month (GWh)'!J212</f>
        <v>87656.68</v>
      </c>
      <c r="L211" s="50">
        <f>'Month (GWh)'!K212</f>
        <v>87506.25</v>
      </c>
      <c r="M211" s="50">
        <f>'Month (GWh)'!L212</f>
        <v>290</v>
      </c>
      <c r="N211" s="50">
        <f>'Month (GWh)'!M212</f>
        <v>105.62</v>
      </c>
      <c r="O211" s="50">
        <f>'Month (GWh)'!N212</f>
        <v>15.08</v>
      </c>
      <c r="P211" s="50">
        <f>'Month (GWh)'!O212</f>
        <v>-14380.08</v>
      </c>
      <c r="Q211" s="50">
        <f>'Month (GWh)'!P212</f>
        <v>514</v>
      </c>
      <c r="R211" s="50">
        <f>'Month (GWh)'!Q212</f>
        <v>100961.63</v>
      </c>
    </row>
    <row r="212" spans="1:18">
      <c r="A212" s="16">
        <f>A211</f>
        <v>2013</v>
      </c>
      <c r="B212" s="14" t="s">
        <v>60</v>
      </c>
      <c r="C212" s="50">
        <f>'Month (GWh)'!B213+C211</f>
        <v>72869.14</v>
      </c>
      <c r="D212" s="50">
        <f>'Month (GWh)'!C213+D211</f>
        <v>8232.94</v>
      </c>
      <c r="E212" s="50">
        <f>'Month (GWh)'!D213+E211</f>
        <v>14788.970000000001</v>
      </c>
      <c r="F212" s="52">
        <f>'Month (GWh)'!E213+F211</f>
        <v>0</v>
      </c>
      <c r="G212" s="50">
        <f>'Month (GWh)'!F213+G211</f>
        <v>116313.2</v>
      </c>
      <c r="H212" s="50">
        <f>'Month (GWh)'!G213+H211</f>
        <v>101524.23</v>
      </c>
      <c r="I212" s="50">
        <f>'Month (GWh)'!H213+I211</f>
        <v>166160.43</v>
      </c>
      <c r="J212" s="50">
        <f>'Month (GWh)'!I213+J211</f>
        <v>0</v>
      </c>
      <c r="K212" s="50">
        <f>'Month (GWh)'!J213+K211</f>
        <v>166160.43</v>
      </c>
      <c r="L212" s="50">
        <f>'Month (GWh)'!K213+L211</f>
        <v>166005.37</v>
      </c>
      <c r="M212" s="50">
        <f>'Month (GWh)'!L213+M211</f>
        <v>595</v>
      </c>
      <c r="N212" s="50">
        <f>'Month (GWh)'!M213+N211</f>
        <v>176.22</v>
      </c>
      <c r="O212" s="50">
        <f>'Month (GWh)'!N213+O211</f>
        <v>28.45</v>
      </c>
      <c r="P212" s="50">
        <f>'Month (GWh)'!O213+P211</f>
        <v>-32065.449999999997</v>
      </c>
      <c r="Q212" s="50">
        <f>'Month (GWh)'!P213+Q211</f>
        <v>940</v>
      </c>
      <c r="R212" s="50">
        <f>'Month (GWh)'!Q213+R211</f>
        <v>196331.15000000002</v>
      </c>
    </row>
    <row r="213" spans="1:18">
      <c r="A213" s="16">
        <f t="shared" ref="A213:A222" si="17">A212</f>
        <v>2013</v>
      </c>
      <c r="B213" s="14" t="s">
        <v>61</v>
      </c>
      <c r="C213" s="50">
        <f>'Month (GWh)'!B214+C212</f>
        <v>109769.94</v>
      </c>
      <c r="D213" s="50">
        <f>'Month (GWh)'!C214+D212</f>
        <v>12660.79</v>
      </c>
      <c r="E213" s="50">
        <f>'Month (GWh)'!D214+E212</f>
        <v>21691.99</v>
      </c>
      <c r="F213" s="52">
        <f>'Month (GWh)'!E214+F212</f>
        <v>0</v>
      </c>
      <c r="G213" s="50">
        <f>'Month (GWh)'!F214+G212</f>
        <v>185706.47999999998</v>
      </c>
      <c r="H213" s="50">
        <f>'Month (GWh)'!G214+H212</f>
        <v>164014.49</v>
      </c>
      <c r="I213" s="50">
        <f>'Month (GWh)'!H214+I212</f>
        <v>261123.64</v>
      </c>
      <c r="J213" s="50">
        <f>'Month (GWh)'!I214+J212</f>
        <v>0</v>
      </c>
      <c r="K213" s="50">
        <f>'Month (GWh)'!J214+K212</f>
        <v>261123.64</v>
      </c>
      <c r="L213" s="50">
        <f>'Month (GWh)'!K214+L212</f>
        <v>260991.62</v>
      </c>
      <c r="M213" s="50">
        <f>'Month (GWh)'!L214+M212</f>
        <v>907</v>
      </c>
      <c r="N213" s="50">
        <f>'Month (GWh)'!M214+N212</f>
        <v>239.79</v>
      </c>
      <c r="O213" s="50">
        <f>'Month (GWh)'!N214+O212</f>
        <v>37.090000000000003</v>
      </c>
      <c r="P213" s="50">
        <f>'Month (GWh)'!O214+P212</f>
        <v>-40417.089999999997</v>
      </c>
      <c r="Q213" s="50">
        <f>'Month (GWh)'!P214+Q212</f>
        <v>1363</v>
      </c>
      <c r="R213" s="50">
        <f>'Month (GWh)'!Q214+R212</f>
        <v>298861.82</v>
      </c>
    </row>
    <row r="214" spans="1:18">
      <c r="A214" s="16">
        <f t="shared" si="17"/>
        <v>2013</v>
      </c>
      <c r="B214" s="14" t="s">
        <v>62</v>
      </c>
      <c r="C214" s="50">
        <f>'Month (GWh)'!B215+C213</f>
        <v>146219.23000000001</v>
      </c>
      <c r="D214" s="50">
        <f>'Month (GWh)'!C215+D213</f>
        <v>16778.5</v>
      </c>
      <c r="E214" s="50">
        <f>'Month (GWh)'!D215+E213</f>
        <v>30813.95</v>
      </c>
      <c r="F214" s="52">
        <f>'Month (GWh)'!E215+F213</f>
        <v>0</v>
      </c>
      <c r="G214" s="50">
        <f>'Month (GWh)'!F215+G213</f>
        <v>239882.21</v>
      </c>
      <c r="H214" s="50">
        <f>'Month (GWh)'!G215+H213</f>
        <v>209068.25999999998</v>
      </c>
      <c r="I214" s="50">
        <f>'Month (GWh)'!H215+I213</f>
        <v>338509</v>
      </c>
      <c r="J214" s="50">
        <f>'Month (GWh)'!I215+J213</f>
        <v>0</v>
      </c>
      <c r="K214" s="50">
        <f>'Month (GWh)'!J215+K213</f>
        <v>338509</v>
      </c>
      <c r="L214" s="50">
        <f>'Month (GWh)'!K215+L213</f>
        <v>338337.94</v>
      </c>
      <c r="M214" s="50">
        <f>'Month (GWh)'!L215+M213</f>
        <v>1079</v>
      </c>
      <c r="N214" s="50">
        <f>'Month (GWh)'!M215+N213</f>
        <v>428.33</v>
      </c>
      <c r="O214" s="50">
        <f>'Month (GWh)'!N215+O213</f>
        <v>37.1</v>
      </c>
      <c r="P214" s="50">
        <f>'Month (GWh)'!O215+P213</f>
        <v>-35178.1</v>
      </c>
      <c r="Q214" s="50">
        <f>'Month (GWh)'!P215+Q213</f>
        <v>1949</v>
      </c>
      <c r="R214" s="50">
        <f>'Month (GWh)'!Q215+R213</f>
        <v>370022.6</v>
      </c>
    </row>
    <row r="215" spans="1:18">
      <c r="A215" s="16">
        <f t="shared" si="17"/>
        <v>2013</v>
      </c>
      <c r="B215" s="14" t="s">
        <v>63</v>
      </c>
      <c r="C215" s="50">
        <f>'Month (GWh)'!B216+C214</f>
        <v>184154.96000000002</v>
      </c>
      <c r="D215" s="50">
        <f>'Month (GWh)'!C216+D214</f>
        <v>21050.45</v>
      </c>
      <c r="E215" s="50">
        <f>'Month (GWh)'!D216+E214</f>
        <v>43028.61</v>
      </c>
      <c r="F215" s="52">
        <f>'Month (GWh)'!E216+F214</f>
        <v>0</v>
      </c>
      <c r="G215" s="50">
        <f>'Month (GWh)'!F216+G214</f>
        <v>280385.20999999996</v>
      </c>
      <c r="H215" s="50">
        <f>'Month (GWh)'!G216+H214</f>
        <v>237356.61</v>
      </c>
      <c r="I215" s="50">
        <f>'Month (GWh)'!H216+I214</f>
        <v>400461.13</v>
      </c>
      <c r="J215" s="50">
        <f>'Month (GWh)'!I216+J214</f>
        <v>0</v>
      </c>
      <c r="K215" s="50">
        <f>'Month (GWh)'!J216+K214</f>
        <v>400461.13</v>
      </c>
      <c r="L215" s="50">
        <f>'Month (GWh)'!K216+L214</f>
        <v>400661.52</v>
      </c>
      <c r="M215" s="50">
        <f>'Month (GWh)'!L216+M214</f>
        <v>1174</v>
      </c>
      <c r="N215" s="50">
        <f>'Month (GWh)'!M216+N214</f>
        <v>663.32999999999993</v>
      </c>
      <c r="O215" s="50">
        <f>'Month (GWh)'!N216+O214</f>
        <v>155.89000000000001</v>
      </c>
      <c r="P215" s="50">
        <f>'Month (GWh)'!O216+P214</f>
        <v>-28340.89</v>
      </c>
      <c r="Q215" s="50">
        <f>'Month (GWh)'!P216+Q214</f>
        <v>2489</v>
      </c>
      <c r="R215" s="50">
        <f>'Month (GWh)'!Q216+R214</f>
        <v>424520.18</v>
      </c>
    </row>
    <row r="216" spans="1:18">
      <c r="A216" s="16">
        <f t="shared" si="17"/>
        <v>2013</v>
      </c>
      <c r="B216" s="14" t="s">
        <v>64</v>
      </c>
      <c r="C216" s="50">
        <f>'Month (GWh)'!B217+C215</f>
        <v>218670.42</v>
      </c>
      <c r="D216" s="50">
        <f>'Month (GWh)'!C217+D215</f>
        <v>24984.84</v>
      </c>
      <c r="E216" s="50">
        <f>'Month (GWh)'!D217+E215</f>
        <v>59114.84</v>
      </c>
      <c r="F216" s="52">
        <f>'Month (GWh)'!E217+F215</f>
        <v>0</v>
      </c>
      <c r="G216" s="50">
        <f>'Month (GWh)'!F217+G215</f>
        <v>321204.18999999994</v>
      </c>
      <c r="H216" s="50">
        <f>'Month (GWh)'!G217+H215</f>
        <v>262089.36</v>
      </c>
      <c r="I216" s="50">
        <f>'Month (GWh)'!H217+I215</f>
        <v>455774.96</v>
      </c>
      <c r="J216" s="50">
        <f>'Month (GWh)'!I217+J215</f>
        <v>0</v>
      </c>
      <c r="K216" s="50">
        <f>'Month (GWh)'!J217+K215</f>
        <v>455774.96</v>
      </c>
      <c r="L216" s="50">
        <f>'Month (GWh)'!K217+L215</f>
        <v>455952.85000000003</v>
      </c>
      <c r="M216" s="50">
        <f>'Month (GWh)'!L217+M215</f>
        <v>1248</v>
      </c>
      <c r="N216" s="50">
        <f>'Month (GWh)'!M217+N215</f>
        <v>892.93</v>
      </c>
      <c r="O216" s="50">
        <f>'Month (GWh)'!N217+O215</f>
        <v>273.05</v>
      </c>
      <c r="P216" s="50">
        <f>'Month (GWh)'!O217+P215</f>
        <v>-15457.05</v>
      </c>
      <c r="Q216" s="50">
        <f>'Month (GWh)'!P217+Q215</f>
        <v>3008</v>
      </c>
      <c r="R216" s="50">
        <f>'Month (GWh)'!Q217+R215</f>
        <v>465987.9</v>
      </c>
    </row>
    <row r="217" spans="1:18">
      <c r="A217" s="16">
        <f t="shared" si="17"/>
        <v>2013</v>
      </c>
      <c r="B217" s="14" t="s">
        <v>65</v>
      </c>
      <c r="C217" s="50">
        <f>'Month (GWh)'!B218+C216</f>
        <v>249219.76</v>
      </c>
      <c r="D217" s="50">
        <f>'Month (GWh)'!C218+D216</f>
        <v>28487.31</v>
      </c>
      <c r="E217" s="50">
        <f>'Month (GWh)'!D218+E216</f>
        <v>71856.160000000003</v>
      </c>
      <c r="F217" s="52">
        <f>'Month (GWh)'!E218+F216</f>
        <v>0</v>
      </c>
      <c r="G217" s="50">
        <f>'Month (GWh)'!F218+G216</f>
        <v>350316.24999999994</v>
      </c>
      <c r="H217" s="50">
        <f>'Month (GWh)'!G218+H216</f>
        <v>278460.08999999997</v>
      </c>
      <c r="I217" s="50">
        <f>'Month (GWh)'!H218+I216</f>
        <v>499192.57</v>
      </c>
      <c r="J217" s="50">
        <f>'Month (GWh)'!I218+J216</f>
        <v>0</v>
      </c>
      <c r="K217" s="50">
        <f>'Month (GWh)'!J218+K216</f>
        <v>499192.57</v>
      </c>
      <c r="L217" s="50">
        <f>'Month (GWh)'!K218+L216</f>
        <v>499293.26</v>
      </c>
      <c r="M217" s="50">
        <f>'Month (GWh)'!L218+M216</f>
        <v>1316</v>
      </c>
      <c r="N217" s="50">
        <f>'Month (GWh)'!M218+N216</f>
        <v>1011.9599999999999</v>
      </c>
      <c r="O217" s="50">
        <f>'Month (GWh)'!N218+O216</f>
        <v>399.35</v>
      </c>
      <c r="P217" s="50">
        <f>'Month (GWh)'!O218+P216</f>
        <v>-8478.3499999999985</v>
      </c>
      <c r="Q217" s="50">
        <f>'Month (GWh)'!P218+Q216</f>
        <v>3551</v>
      </c>
      <c r="R217" s="50">
        <f>'Month (GWh)'!Q218+R216</f>
        <v>501493.28</v>
      </c>
    </row>
    <row r="218" spans="1:18">
      <c r="A218" s="16">
        <f t="shared" si="17"/>
        <v>2013</v>
      </c>
      <c r="B218" s="14" t="s">
        <v>66</v>
      </c>
      <c r="C218" s="50">
        <f>'Month (GWh)'!B219+C217</f>
        <v>276227.24</v>
      </c>
      <c r="D218" s="50">
        <f>'Month (GWh)'!C219+D217</f>
        <v>31674.980000000003</v>
      </c>
      <c r="E218" s="50">
        <f>'Month (GWh)'!D219+E217</f>
        <v>80362.680000000008</v>
      </c>
      <c r="F218" s="52">
        <f>'Month (GWh)'!E219+F217</f>
        <v>0</v>
      </c>
      <c r="G218" s="50">
        <f>'Month (GWh)'!F219+G217</f>
        <v>375074.62999999995</v>
      </c>
      <c r="H218" s="50">
        <f>'Month (GWh)'!G219+H217</f>
        <v>294711.94999999995</v>
      </c>
      <c r="I218" s="50">
        <f>'Month (GWh)'!H219+I217</f>
        <v>539264.24</v>
      </c>
      <c r="J218" s="50">
        <f>'Month (GWh)'!I219+J217</f>
        <v>0</v>
      </c>
      <c r="K218" s="50">
        <f>'Month (GWh)'!J219+K217</f>
        <v>539264.24</v>
      </c>
      <c r="L218" s="50">
        <f>'Month (GWh)'!K219+L217</f>
        <v>539341.30000000005</v>
      </c>
      <c r="M218" s="50">
        <f>'Month (GWh)'!L219+M217</f>
        <v>1377</v>
      </c>
      <c r="N218" s="50">
        <f>'Month (GWh)'!M219+N217</f>
        <v>1108.1599999999999</v>
      </c>
      <c r="O218" s="50">
        <f>'Month (GWh)'!N219+O217</f>
        <v>521.27</v>
      </c>
      <c r="P218" s="50">
        <f>'Month (GWh)'!O219+P217</f>
        <v>-1933.2699999999986</v>
      </c>
      <c r="Q218" s="50">
        <f>'Month (GWh)'!P219+Q217</f>
        <v>3882</v>
      </c>
      <c r="R218" s="50">
        <f>'Month (GWh)'!Q219+R217</f>
        <v>534386.12</v>
      </c>
    </row>
    <row r="219" spans="1:18">
      <c r="A219" s="16">
        <f t="shared" si="17"/>
        <v>2013</v>
      </c>
      <c r="B219" s="14" t="s">
        <v>67</v>
      </c>
      <c r="C219" s="50">
        <f>'Month (GWh)'!B220+C218</f>
        <v>305559.74</v>
      </c>
      <c r="D219" s="50">
        <f>'Month (GWh)'!C220+D218</f>
        <v>34890.26</v>
      </c>
      <c r="E219" s="50">
        <f>'Month (GWh)'!D220+E218</f>
        <v>89221.140000000014</v>
      </c>
      <c r="F219" s="52">
        <f>'Month (GWh)'!E220+F218</f>
        <v>0</v>
      </c>
      <c r="G219" s="50">
        <f>'Month (GWh)'!F220+G218</f>
        <v>401308.52999999997</v>
      </c>
      <c r="H219" s="50">
        <f>'Month (GWh)'!G220+H218</f>
        <v>312087.38999999996</v>
      </c>
      <c r="I219" s="50">
        <f>'Month (GWh)'!H220+I218</f>
        <v>582756.91</v>
      </c>
      <c r="J219" s="50">
        <f>'Month (GWh)'!I220+J218</f>
        <v>0</v>
      </c>
      <c r="K219" s="50">
        <f>'Month (GWh)'!J220+K218</f>
        <v>582756.91</v>
      </c>
      <c r="L219" s="50">
        <f>'Month (GWh)'!K220+L218</f>
        <v>582827.14</v>
      </c>
      <c r="M219" s="50">
        <f>'Month (GWh)'!L220+M218</f>
        <v>1457</v>
      </c>
      <c r="N219" s="50">
        <f>'Month (GWh)'!M220+N218</f>
        <v>1180.0299999999997</v>
      </c>
      <c r="O219" s="50">
        <f>'Month (GWh)'!N220+O218</f>
        <v>557.67999999999995</v>
      </c>
      <c r="P219" s="50">
        <f>'Month (GWh)'!O220+P218</f>
        <v>-851.6799999999987</v>
      </c>
      <c r="Q219" s="50">
        <f>'Month (GWh)'!P220+Q218</f>
        <v>4323</v>
      </c>
      <c r="R219" s="50">
        <f>'Month (GWh)'!Q220+R218</f>
        <v>576161.09</v>
      </c>
    </row>
    <row r="220" spans="1:18">
      <c r="A220" s="16">
        <f t="shared" si="17"/>
        <v>2013</v>
      </c>
      <c r="B220" s="14" t="s">
        <v>68</v>
      </c>
      <c r="C220" s="50">
        <f>'Month (GWh)'!B221+C219</f>
        <v>338779.11</v>
      </c>
      <c r="D220" s="50">
        <f>'Month (GWh)'!C221+D219</f>
        <v>38549.620000000003</v>
      </c>
      <c r="E220" s="50">
        <f>'Month (GWh)'!D221+E219</f>
        <v>97166.99000000002</v>
      </c>
      <c r="F220" s="52">
        <f>'Month (GWh)'!E221+F219</f>
        <v>0</v>
      </c>
      <c r="G220" s="50">
        <f>'Month (GWh)'!F221+G219</f>
        <v>437546.23</v>
      </c>
      <c r="H220" s="50">
        <f>'Month (GWh)'!G221+H219</f>
        <v>340379.23999999993</v>
      </c>
      <c r="I220" s="50">
        <f>'Month (GWh)'!H221+I219</f>
        <v>640608.76</v>
      </c>
      <c r="J220" s="50">
        <f>'Month (GWh)'!I221+J219</f>
        <v>0</v>
      </c>
      <c r="K220" s="50">
        <f>'Month (GWh)'!J221+K219</f>
        <v>640608.76</v>
      </c>
      <c r="L220" s="50">
        <f>'Month (GWh)'!K221+L219</f>
        <v>640695.44000000006</v>
      </c>
      <c r="M220" s="50">
        <f>'Month (GWh)'!L221+M219</f>
        <v>1561</v>
      </c>
      <c r="N220" s="50">
        <f>'Month (GWh)'!M221+N219</f>
        <v>1288.8599999999997</v>
      </c>
      <c r="O220" s="50">
        <f>'Month (GWh)'!N221+O219</f>
        <v>612.76</v>
      </c>
      <c r="P220" s="50">
        <f>'Month (GWh)'!O221+P219</f>
        <v>3522.2400000000016</v>
      </c>
      <c r="Q220" s="50">
        <f>'Month (GWh)'!P221+Q219</f>
        <v>4751</v>
      </c>
      <c r="R220" s="50">
        <f>'Month (GWh)'!Q221+R219</f>
        <v>628959.55999999994</v>
      </c>
    </row>
    <row r="221" spans="1:18">
      <c r="A221" s="16">
        <f t="shared" si="17"/>
        <v>2013</v>
      </c>
      <c r="B221" s="14" t="s">
        <v>69</v>
      </c>
      <c r="C221" s="50">
        <f>'Month (GWh)'!B222+C220</f>
        <v>373374.41</v>
      </c>
      <c r="D221" s="50">
        <f>'Month (GWh)'!C222+D220</f>
        <v>42142.630000000005</v>
      </c>
      <c r="E221" s="50">
        <f>'Month (GWh)'!D222+E220</f>
        <v>103861.46000000002</v>
      </c>
      <c r="F221" s="52">
        <f>'Month (GWh)'!E222+F220</f>
        <v>0</v>
      </c>
      <c r="G221" s="50">
        <f>'Month (GWh)'!F222+G220</f>
        <v>494093.33999999997</v>
      </c>
      <c r="H221" s="50">
        <f>'Month (GWh)'!G222+H220</f>
        <v>390231.87999999995</v>
      </c>
      <c r="I221" s="50">
        <f>'Month (GWh)'!H222+I220</f>
        <v>721463.69</v>
      </c>
      <c r="J221" s="50">
        <f>'Month (GWh)'!I222+J220</f>
        <v>0</v>
      </c>
      <c r="K221" s="50">
        <f>'Month (GWh)'!J222+K220</f>
        <v>721463.69</v>
      </c>
      <c r="L221" s="50">
        <f>'Month (GWh)'!K222+L220</f>
        <v>721909.46000000008</v>
      </c>
      <c r="M221" s="50">
        <f>'Month (GWh)'!L222+M220</f>
        <v>1746</v>
      </c>
      <c r="N221" s="50">
        <f>'Month (GWh)'!M222+N220</f>
        <v>1457.1499999999996</v>
      </c>
      <c r="O221" s="50">
        <f>'Month (GWh)'!N222+O220</f>
        <v>630.48</v>
      </c>
      <c r="P221" s="50">
        <f>'Month (GWh)'!O222+P220</f>
        <v>2241.5200000000013</v>
      </c>
      <c r="Q221" s="50">
        <f>'Month (GWh)'!P222+Q220</f>
        <v>5252</v>
      </c>
      <c r="R221" s="50">
        <f>'Month (GWh)'!Q222+R220</f>
        <v>710582.28999999992</v>
      </c>
    </row>
    <row r="222" spans="1:18">
      <c r="A222" s="54">
        <f t="shared" si="17"/>
        <v>2013</v>
      </c>
      <c r="B222" s="14" t="s">
        <v>70</v>
      </c>
      <c r="C222" s="55">
        <f>'Month (GWh)'!B223+C221</f>
        <v>410460.11</v>
      </c>
      <c r="D222" s="55">
        <f>'Month (GWh)'!C223+D221</f>
        <v>45999.950000000004</v>
      </c>
      <c r="E222" s="55">
        <f>'Month (GWh)'!D223+E221</f>
        <v>109663.92000000003</v>
      </c>
      <c r="F222" s="56">
        <f>'Month (GWh)'!E223+F221</f>
        <v>0</v>
      </c>
      <c r="G222" s="55">
        <f>'Month (GWh)'!F223+G221</f>
        <v>548223.04999999993</v>
      </c>
      <c r="H222" s="55">
        <f>'Month (GWh)'!G223+H221</f>
        <v>438559.12999999995</v>
      </c>
      <c r="I222" s="55">
        <f>'Month (GWh)'!H223+I221</f>
        <v>803019.30999999994</v>
      </c>
      <c r="J222" s="55">
        <f>'Month (GWh)'!I223+J221</f>
        <v>0</v>
      </c>
      <c r="K222" s="55">
        <f>'Month (GWh)'!J223+K221</f>
        <v>803019.30999999994</v>
      </c>
      <c r="L222" s="55">
        <f>'Month (GWh)'!K223+L221</f>
        <v>803478.44000000006</v>
      </c>
      <c r="M222" s="55">
        <f>'Month (GWh)'!L223+M221</f>
        <v>2017</v>
      </c>
      <c r="N222" s="55">
        <f>'Month (GWh)'!M223+N221</f>
        <v>1516.5399999999997</v>
      </c>
      <c r="O222" s="55">
        <f>'Month (GWh)'!N223+O221</f>
        <v>643.87</v>
      </c>
      <c r="P222" s="55">
        <f>'Month (GWh)'!O223+P221</f>
        <v>-1264.8699999999985</v>
      </c>
      <c r="Q222" s="55">
        <f>'Month (GWh)'!P223+Q221</f>
        <v>5697</v>
      </c>
      <c r="R222" s="55">
        <f>'Month (GWh)'!Q223+R221</f>
        <v>794868.87999999989</v>
      </c>
    </row>
    <row r="223" spans="1:18">
      <c r="A223" s="16">
        <f>A211+1</f>
        <v>2014</v>
      </c>
      <c r="B223" s="60" t="s">
        <v>59</v>
      </c>
      <c r="C223" s="50">
        <f>'Month (GWh)'!B224</f>
        <v>38846.97</v>
      </c>
      <c r="D223" s="50">
        <f>'Month (GWh)'!C224</f>
        <v>3900.5</v>
      </c>
      <c r="E223" s="50">
        <f>'Month (GWh)'!D224</f>
        <v>6742.4</v>
      </c>
      <c r="F223" s="52">
        <f>'Month (GWh)'!E224</f>
        <v>0</v>
      </c>
      <c r="G223" s="50">
        <f>'Month (GWh)'!F224</f>
        <v>53153.81</v>
      </c>
      <c r="H223" s="50">
        <f>'Month (GWh)'!G224</f>
        <v>46411.41</v>
      </c>
      <c r="I223" s="50">
        <f>'Month (GWh)'!H224</f>
        <v>81357.88</v>
      </c>
      <c r="J223" s="50">
        <f>'Month (GWh)'!I224</f>
        <v>6</v>
      </c>
      <c r="K223" s="50">
        <f>'Month (GWh)'!J224</f>
        <v>81363.88</v>
      </c>
      <c r="L223" s="50">
        <f>'Month (GWh)'!K224</f>
        <v>81355.27</v>
      </c>
      <c r="M223" s="50">
        <f>'Month (GWh)'!L224</f>
        <v>239</v>
      </c>
      <c r="N223" s="50">
        <f>'Month (GWh)'!M224</f>
        <v>52.69</v>
      </c>
      <c r="O223" s="50">
        <f>'Month (GWh)'!N224</f>
        <v>16.28</v>
      </c>
      <c r="P223" s="50">
        <f>'Month (GWh)'!O224</f>
        <v>-8249.2800000000007</v>
      </c>
      <c r="Q223" s="50">
        <f>'Month (GWh)'!P224</f>
        <v>483</v>
      </c>
      <c r="R223" s="50">
        <f>'Month (GWh)'!Q224</f>
        <v>88813.57</v>
      </c>
    </row>
    <row r="224" spans="1:18">
      <c r="A224" s="16">
        <f>A223</f>
        <v>2014</v>
      </c>
      <c r="B224" s="14" t="s">
        <v>60</v>
      </c>
      <c r="C224" s="50">
        <f>'Month (GWh)'!B225+C223</f>
        <v>74314.14</v>
      </c>
      <c r="D224" s="50">
        <f>'Month (GWh)'!C225+D223</f>
        <v>7593.8099999999995</v>
      </c>
      <c r="E224" s="50">
        <f>'Month (GWh)'!D225+E223</f>
        <v>12945.82</v>
      </c>
      <c r="F224" s="52">
        <f>'Month (GWh)'!E225+F223</f>
        <v>0</v>
      </c>
      <c r="G224" s="50">
        <f>'Month (GWh)'!F225+G223</f>
        <v>99598.98</v>
      </c>
      <c r="H224" s="50">
        <f>'Month (GWh)'!G225+H223</f>
        <v>86653.16</v>
      </c>
      <c r="I224" s="50">
        <f>'Month (GWh)'!H225+I223</f>
        <v>153373.49</v>
      </c>
      <c r="J224" s="50">
        <f>'Month (GWh)'!I225+J223</f>
        <v>11.15</v>
      </c>
      <c r="K224" s="50">
        <f>'Month (GWh)'!J225+K223</f>
        <v>153384.64000000001</v>
      </c>
      <c r="L224" s="50">
        <f>'Month (GWh)'!K225+L223</f>
        <v>153396.90000000002</v>
      </c>
      <c r="M224" s="50">
        <f>'Month (GWh)'!L225+M223</f>
        <v>461</v>
      </c>
      <c r="N224" s="50">
        <f>'Month (GWh)'!M225+N223</f>
        <v>108.99</v>
      </c>
      <c r="O224" s="50">
        <f>'Month (GWh)'!N225+O223</f>
        <v>29.73</v>
      </c>
      <c r="P224" s="50">
        <f>'Month (GWh)'!O225+P223</f>
        <v>-16074.73</v>
      </c>
      <c r="Q224" s="50">
        <f>'Month (GWh)'!P225+Q223</f>
        <v>927</v>
      </c>
      <c r="R224" s="50">
        <f>'Month (GWh)'!Q225+R223</f>
        <v>167944.90000000002</v>
      </c>
    </row>
    <row r="225" spans="1:18">
      <c r="A225" s="16">
        <f t="shared" ref="A225:A234" si="18">A224</f>
        <v>2014</v>
      </c>
      <c r="B225" s="14" t="s">
        <v>61</v>
      </c>
      <c r="C225" s="50">
        <f>'Month (GWh)'!B226+C224</f>
        <v>112347.87</v>
      </c>
      <c r="D225" s="50">
        <f>'Month (GWh)'!C226+D224</f>
        <v>11851.86</v>
      </c>
      <c r="E225" s="50">
        <f>'Month (GWh)'!D226+E224</f>
        <v>22861.599999999999</v>
      </c>
      <c r="F225" s="52">
        <f>'Month (GWh)'!E226+F224</f>
        <v>0</v>
      </c>
      <c r="G225" s="50">
        <f>'Month (GWh)'!F226+G224</f>
        <v>146597.6</v>
      </c>
      <c r="H225" s="50">
        <f>'Month (GWh)'!G226+H224</f>
        <v>123735.99</v>
      </c>
      <c r="I225" s="50">
        <f>'Month (GWh)'!H226+I224</f>
        <v>224232.01</v>
      </c>
      <c r="J225" s="50">
        <f>'Month (GWh)'!I226+J224</f>
        <v>17.87</v>
      </c>
      <c r="K225" s="50">
        <f>'Month (GWh)'!J226+K224</f>
        <v>224249.88</v>
      </c>
      <c r="L225" s="50">
        <f>'Month (GWh)'!K226+L224</f>
        <v>224486.42000000004</v>
      </c>
      <c r="M225" s="50">
        <f>'Month (GWh)'!L226+M224</f>
        <v>604</v>
      </c>
      <c r="N225" s="50">
        <f>'Month (GWh)'!M226+N224</f>
        <v>190.81</v>
      </c>
      <c r="O225" s="50">
        <f>'Month (GWh)'!N226+O224</f>
        <v>83.78</v>
      </c>
      <c r="P225" s="50">
        <f>'Month (GWh)'!O226+P224</f>
        <v>-17075.78</v>
      </c>
      <c r="Q225" s="50">
        <f>'Month (GWh)'!P226+Q224</f>
        <v>1382</v>
      </c>
      <c r="R225" s="50">
        <f>'Month (GWh)'!Q226+R224</f>
        <v>239301.60000000003</v>
      </c>
    </row>
    <row r="226" spans="1:18">
      <c r="A226" s="16">
        <f t="shared" si="18"/>
        <v>2014</v>
      </c>
      <c r="B226" s="14" t="s">
        <v>62</v>
      </c>
      <c r="C226" s="50">
        <f>'Month (GWh)'!B227+C225</f>
        <v>149187.38999999998</v>
      </c>
      <c r="D226" s="50">
        <f>'Month (GWh)'!C227+D225</f>
        <v>15892.800000000001</v>
      </c>
      <c r="E226" s="50">
        <f>'Month (GWh)'!D227+E225</f>
        <v>34802.269999999997</v>
      </c>
      <c r="F226" s="52">
        <f>'Month (GWh)'!E227+F225</f>
        <v>0</v>
      </c>
      <c r="G226" s="50">
        <f>'Month (GWh)'!F227+G225</f>
        <v>183767.93</v>
      </c>
      <c r="H226" s="50">
        <f>'Month (GWh)'!G227+H225</f>
        <v>148965.65</v>
      </c>
      <c r="I226" s="50">
        <f>'Month (GWh)'!H227+I225</f>
        <v>282260.25</v>
      </c>
      <c r="J226" s="50">
        <f>'Month (GWh)'!I227+J225</f>
        <v>24.900000000000002</v>
      </c>
      <c r="K226" s="50">
        <f>'Month (GWh)'!J227+K225</f>
        <v>282285.16000000003</v>
      </c>
      <c r="L226" s="50">
        <f>'Month (GWh)'!K227+L225</f>
        <v>282497.70000000007</v>
      </c>
      <c r="M226" s="50">
        <f>'Month (GWh)'!L227+M225</f>
        <v>687</v>
      </c>
      <c r="N226" s="50">
        <f>'Month (GWh)'!M227+N225</f>
        <v>377.71000000000004</v>
      </c>
      <c r="O226" s="50">
        <f>'Month (GWh)'!N227+O225</f>
        <v>176.56</v>
      </c>
      <c r="P226" s="50">
        <f>'Month (GWh)'!O227+P225</f>
        <v>-12249.559999999998</v>
      </c>
      <c r="Q226" s="50">
        <f>'Month (GWh)'!P227+Q225</f>
        <v>1778</v>
      </c>
      <c r="R226" s="50">
        <f>'Month (GWh)'!Q227+R225</f>
        <v>291727.98000000004</v>
      </c>
    </row>
    <row r="227" spans="1:18">
      <c r="A227" s="16">
        <f t="shared" si="18"/>
        <v>2014</v>
      </c>
      <c r="B227" s="14" t="s">
        <v>63</v>
      </c>
      <c r="C227" s="50">
        <f>'Month (GWh)'!B228+C226</f>
        <v>186174.96999999997</v>
      </c>
      <c r="D227" s="50">
        <f>'Month (GWh)'!C228+D226</f>
        <v>20021.84</v>
      </c>
      <c r="E227" s="50">
        <f>'Month (GWh)'!D228+E226</f>
        <v>50763.439999999995</v>
      </c>
      <c r="F227" s="52">
        <f>'Month (GWh)'!E228+F226</f>
        <v>0</v>
      </c>
      <c r="G227" s="50">
        <f>'Month (GWh)'!F228+G226</f>
        <v>219794.12</v>
      </c>
      <c r="H227" s="50">
        <f>'Month (GWh)'!G228+H226</f>
        <v>169030.66999999998</v>
      </c>
      <c r="I227" s="50">
        <f>'Month (GWh)'!H228+I226</f>
        <v>335183.82</v>
      </c>
      <c r="J227" s="50">
        <f>'Month (GWh)'!I228+J226</f>
        <v>32.550000000000004</v>
      </c>
      <c r="K227" s="50">
        <f>'Month (GWh)'!J228+K226</f>
        <v>335216.37000000005</v>
      </c>
      <c r="L227" s="50">
        <f>'Month (GWh)'!K228+L226</f>
        <v>335594.59000000008</v>
      </c>
      <c r="M227" s="50">
        <f>'Month (GWh)'!L228+M226</f>
        <v>771</v>
      </c>
      <c r="N227" s="50">
        <f>'Month (GWh)'!M228+N226</f>
        <v>624.86</v>
      </c>
      <c r="O227" s="50">
        <f>'Month (GWh)'!N228+O226</f>
        <v>286.14999999999998</v>
      </c>
      <c r="P227" s="50">
        <f>'Month (GWh)'!O228+P226</f>
        <v>-7818.1499999999978</v>
      </c>
      <c r="Q227" s="50">
        <f>'Month (GWh)'!P228+Q226</f>
        <v>2230</v>
      </c>
      <c r="R227" s="50">
        <f>'Month (GWh)'!Q228+R226</f>
        <v>339500.72000000003</v>
      </c>
    </row>
    <row r="228" spans="1:18">
      <c r="A228" s="16">
        <f t="shared" si="18"/>
        <v>2014</v>
      </c>
      <c r="B228" s="14" t="s">
        <v>64</v>
      </c>
      <c r="C228" s="50">
        <f>'Month (GWh)'!B229+C227</f>
        <v>217691.13999999996</v>
      </c>
      <c r="D228" s="50">
        <f>'Month (GWh)'!C229+D227</f>
        <v>23612.27</v>
      </c>
      <c r="E228" s="50">
        <f>'Month (GWh)'!D229+E227</f>
        <v>63925.03</v>
      </c>
      <c r="F228" s="52">
        <f>'Month (GWh)'!E229+F227</f>
        <v>0</v>
      </c>
      <c r="G228" s="50">
        <f>'Month (GWh)'!F229+G227</f>
        <v>255418.57</v>
      </c>
      <c r="H228" s="50">
        <f>'Month (GWh)'!G229+H227</f>
        <v>191493.53999999998</v>
      </c>
      <c r="I228" s="50">
        <f>'Month (GWh)'!H229+I227</f>
        <v>385572.43</v>
      </c>
      <c r="J228" s="50">
        <f>'Month (GWh)'!I229+J227</f>
        <v>39.270000000000003</v>
      </c>
      <c r="K228" s="50">
        <f>'Month (GWh)'!J229+K227</f>
        <v>385611.69000000006</v>
      </c>
      <c r="L228" s="50">
        <f>'Month (GWh)'!K229+L227</f>
        <v>386057.45000000007</v>
      </c>
      <c r="M228" s="50">
        <f>'Month (GWh)'!L229+M227</f>
        <v>827</v>
      </c>
      <c r="N228" s="50">
        <f>'Month (GWh)'!M229+N227</f>
        <v>840.66000000000008</v>
      </c>
      <c r="O228" s="50">
        <f>'Month (GWh)'!N229+O227</f>
        <v>408.38</v>
      </c>
      <c r="P228" s="50">
        <f>'Month (GWh)'!O229+P227</f>
        <v>671.62000000000262</v>
      </c>
      <c r="Q228" s="50">
        <f>'Month (GWh)'!P229+Q227</f>
        <v>2669</v>
      </c>
      <c r="R228" s="50">
        <f>'Month (GWh)'!Q229+R227</f>
        <v>380640.78</v>
      </c>
    </row>
    <row r="229" spans="1:18">
      <c r="A229" s="16">
        <f t="shared" si="18"/>
        <v>2014</v>
      </c>
      <c r="B229" s="14" t="s">
        <v>65</v>
      </c>
      <c r="C229" s="50">
        <f>'Month (GWh)'!B230+C228</f>
        <v>249899.25999999995</v>
      </c>
      <c r="D229" s="50">
        <f>'Month (GWh)'!C230+D228</f>
        <v>27116.87</v>
      </c>
      <c r="E229" s="50">
        <f>'Month (GWh)'!D230+E228</f>
        <v>78622.600000000006</v>
      </c>
      <c r="F229" s="52">
        <f>'Month (GWh)'!E230+F228</f>
        <v>0</v>
      </c>
      <c r="G229" s="50">
        <f>'Month (GWh)'!F230+G228</f>
        <v>288014.65000000002</v>
      </c>
      <c r="H229" s="50">
        <f>'Month (GWh)'!G230+H228</f>
        <v>209392.05999999997</v>
      </c>
      <c r="I229" s="50">
        <f>'Month (GWh)'!H230+I228</f>
        <v>432174.45999999996</v>
      </c>
      <c r="J229" s="50">
        <f>'Month (GWh)'!I230+J228</f>
        <v>47.17</v>
      </c>
      <c r="K229" s="50">
        <f>'Month (GWh)'!J230+K228</f>
        <v>432221.63000000006</v>
      </c>
      <c r="L229" s="50">
        <f>'Month (GWh)'!K230+L228</f>
        <v>432675.19000000006</v>
      </c>
      <c r="M229" s="50">
        <f>'Month (GWh)'!L230+M228</f>
        <v>894</v>
      </c>
      <c r="N229" s="50">
        <f>'Month (GWh)'!M230+N228</f>
        <v>1075.3700000000001</v>
      </c>
      <c r="O229" s="50">
        <f>'Month (GWh)'!N230+O228</f>
        <v>510.90999999999997</v>
      </c>
      <c r="P229" s="50">
        <f>'Month (GWh)'!O230+P228</f>
        <v>5092.0900000000029</v>
      </c>
      <c r="Q229" s="50">
        <f>'Month (GWh)'!P230+Q228</f>
        <v>3198</v>
      </c>
      <c r="R229" s="50">
        <f>'Month (GWh)'!Q230+R228</f>
        <v>421904.81000000006</v>
      </c>
    </row>
    <row r="230" spans="1:18">
      <c r="A230" s="16">
        <f t="shared" si="18"/>
        <v>2014</v>
      </c>
      <c r="B230" s="14" t="s">
        <v>66</v>
      </c>
      <c r="C230" s="50">
        <f>'Month (GWh)'!B231+C229</f>
        <v>279981.73</v>
      </c>
      <c r="D230" s="50">
        <f>'Month (GWh)'!C231+D229</f>
        <v>30335.829999999998</v>
      </c>
      <c r="E230" s="50">
        <f>'Month (GWh)'!D231+E229</f>
        <v>90447.23000000001</v>
      </c>
      <c r="F230" s="52">
        <f>'Month (GWh)'!E231+F229</f>
        <v>0</v>
      </c>
      <c r="G230" s="50">
        <f>'Month (GWh)'!F231+G229</f>
        <v>317158.91000000003</v>
      </c>
      <c r="H230" s="50">
        <f>'Month (GWh)'!G231+H229</f>
        <v>226711.67999999996</v>
      </c>
      <c r="I230" s="50">
        <f>'Month (GWh)'!H231+I229</f>
        <v>476357.58999999997</v>
      </c>
      <c r="J230" s="50">
        <f>'Month (GWh)'!I231+J229</f>
        <v>56.34</v>
      </c>
      <c r="K230" s="50">
        <f>'Month (GWh)'!J231+K229</f>
        <v>476413.92000000004</v>
      </c>
      <c r="L230" s="50">
        <f>'Month (GWh)'!K231+L229</f>
        <v>476892.94000000006</v>
      </c>
      <c r="M230" s="50">
        <f>'Month (GWh)'!L231+M229</f>
        <v>949</v>
      </c>
      <c r="N230" s="50">
        <f>'Month (GWh)'!M231+N229</f>
        <v>1297.6200000000001</v>
      </c>
      <c r="O230" s="50">
        <f>'Month (GWh)'!N231+O229</f>
        <v>566.48</v>
      </c>
      <c r="P230" s="50">
        <f>'Month (GWh)'!O231+P229</f>
        <v>6916.5200000000032</v>
      </c>
      <c r="Q230" s="50">
        <f>'Month (GWh)'!P231+Q229</f>
        <v>3644</v>
      </c>
      <c r="R230" s="50">
        <f>'Month (GWh)'!Q231+R229</f>
        <v>463519.31000000006</v>
      </c>
    </row>
    <row r="231" spans="1:18">
      <c r="A231" s="16">
        <f t="shared" si="18"/>
        <v>2014</v>
      </c>
      <c r="B231" s="14" t="s">
        <v>67</v>
      </c>
      <c r="C231" s="50">
        <f>'Month (GWh)'!B232+C230</f>
        <v>308876</v>
      </c>
      <c r="D231" s="50">
        <f>'Month (GWh)'!C232+D230</f>
        <v>33654.11</v>
      </c>
      <c r="E231" s="50">
        <f>'Month (GWh)'!D232+E230</f>
        <v>104026.92000000001</v>
      </c>
      <c r="F231" s="52">
        <f>'Month (GWh)'!E232+F230</f>
        <v>0</v>
      </c>
      <c r="G231" s="50">
        <f>'Month (GWh)'!F232+G230</f>
        <v>347487.92000000004</v>
      </c>
      <c r="H231" s="50">
        <f>'Month (GWh)'!G232+H230</f>
        <v>243460.99999999997</v>
      </c>
      <c r="I231" s="50">
        <f>'Month (GWh)'!H232+I230</f>
        <v>518682.88999999996</v>
      </c>
      <c r="J231" s="50">
        <f>'Month (GWh)'!I232+J230</f>
        <v>65.87</v>
      </c>
      <c r="K231" s="50">
        <f>'Month (GWh)'!J232+K230</f>
        <v>518748.75000000006</v>
      </c>
      <c r="L231" s="50">
        <f>'Month (GWh)'!K232+L230</f>
        <v>519241.84000000008</v>
      </c>
      <c r="M231" s="50">
        <f>'Month (GWh)'!L232+M230</f>
        <v>1011</v>
      </c>
      <c r="N231" s="50">
        <f>'Month (GWh)'!M232+N230</f>
        <v>1434.0300000000002</v>
      </c>
      <c r="O231" s="50">
        <f>'Month (GWh)'!N232+O230</f>
        <v>587.73</v>
      </c>
      <c r="P231" s="50">
        <f>'Month (GWh)'!O232+P230</f>
        <v>7549.2700000000032</v>
      </c>
      <c r="Q231" s="50">
        <f>'Month (GWh)'!P232+Q230</f>
        <v>4073</v>
      </c>
      <c r="R231" s="50">
        <f>'Month (GWh)'!Q232+R230</f>
        <v>504586.80000000005</v>
      </c>
    </row>
    <row r="232" spans="1:18">
      <c r="A232" s="16">
        <f t="shared" si="18"/>
        <v>2014</v>
      </c>
      <c r="B232" s="14" t="s">
        <v>68</v>
      </c>
      <c r="C232" s="50">
        <f>'Month (GWh)'!B233+C231</f>
        <v>343104.38</v>
      </c>
      <c r="D232" s="50">
        <f>'Month (GWh)'!C233+D231</f>
        <v>37282.81</v>
      </c>
      <c r="E232" s="50">
        <f>'Month (GWh)'!D233+E231</f>
        <v>115489.83000000002</v>
      </c>
      <c r="F232" s="52">
        <f>'Month (GWh)'!E233+F231</f>
        <v>0</v>
      </c>
      <c r="G232" s="50">
        <f>'Month (GWh)'!F233+G231</f>
        <v>386014.62000000005</v>
      </c>
      <c r="H232" s="50">
        <f>'Month (GWh)'!G233+H231</f>
        <v>270524.78999999998</v>
      </c>
      <c r="I232" s="50">
        <f>'Month (GWh)'!H233+I231</f>
        <v>576346.36</v>
      </c>
      <c r="J232" s="50">
        <f>'Month (GWh)'!I233+J231</f>
        <v>82.62</v>
      </c>
      <c r="K232" s="50">
        <f>'Month (GWh)'!J233+K231</f>
        <v>576428.97000000009</v>
      </c>
      <c r="L232" s="50">
        <f>'Month (GWh)'!K233+L231</f>
        <v>577094.1100000001</v>
      </c>
      <c r="M232" s="50">
        <f>'Month (GWh)'!L233+M231</f>
        <v>1109</v>
      </c>
      <c r="N232" s="50">
        <f>'Month (GWh)'!M233+N231</f>
        <v>1499.9500000000003</v>
      </c>
      <c r="O232" s="50">
        <f>'Month (GWh)'!N233+O231</f>
        <v>608.98</v>
      </c>
      <c r="P232" s="50">
        <f>'Month (GWh)'!O233+P231</f>
        <v>9270.0200000000041</v>
      </c>
      <c r="Q232" s="50">
        <f>'Month (GWh)'!P233+Q231</f>
        <v>4547</v>
      </c>
      <c r="R232" s="50">
        <f>'Month (GWh)'!Q233+R231</f>
        <v>560059.15</v>
      </c>
    </row>
    <row r="233" spans="1:18">
      <c r="A233" s="16">
        <f t="shared" si="18"/>
        <v>2014</v>
      </c>
      <c r="B233" s="14" t="s">
        <v>69</v>
      </c>
      <c r="C233" s="50">
        <f>'Month (GWh)'!B234+C232</f>
        <v>379063.91000000003</v>
      </c>
      <c r="D233" s="50">
        <f>'Month (GWh)'!C234+D232</f>
        <v>41201.57</v>
      </c>
      <c r="E233" s="50">
        <f>'Month (GWh)'!D234+E232</f>
        <v>121665.57000000002</v>
      </c>
      <c r="F233" s="52">
        <f>'Month (GWh)'!E234+F232</f>
        <v>0</v>
      </c>
      <c r="G233" s="50">
        <f>'Month (GWh)'!F234+G232</f>
        <v>432144.33000000007</v>
      </c>
      <c r="H233" s="50">
        <f>'Month (GWh)'!G234+H232</f>
        <v>310478.76</v>
      </c>
      <c r="I233" s="50">
        <f>'Month (GWh)'!H234+I232</f>
        <v>648341.1</v>
      </c>
      <c r="J233" s="50">
        <f>'Month (GWh)'!I234+J232</f>
        <v>105.89</v>
      </c>
      <c r="K233" s="50">
        <f>'Month (GWh)'!J234+K232</f>
        <v>648446.9800000001</v>
      </c>
      <c r="L233" s="50">
        <f>'Month (GWh)'!K234+L232</f>
        <v>648963.21000000008</v>
      </c>
      <c r="M233" s="50">
        <f>'Month (GWh)'!L234+M232</f>
        <v>1229</v>
      </c>
      <c r="N233" s="50">
        <f>'Month (GWh)'!M234+N232</f>
        <v>1664.3500000000004</v>
      </c>
      <c r="O233" s="50">
        <f>'Month (GWh)'!N234+O232</f>
        <v>630.23</v>
      </c>
      <c r="P233" s="50">
        <f>'Month (GWh)'!O234+P232</f>
        <v>7449.6700000000037</v>
      </c>
      <c r="Q233" s="50">
        <f>'Month (GWh)'!P234+Q232</f>
        <v>4928.58</v>
      </c>
      <c r="R233" s="50">
        <f>'Month (GWh)'!Q234+R232</f>
        <v>633061.37</v>
      </c>
    </row>
    <row r="234" spans="1:18">
      <c r="A234" s="54">
        <f t="shared" si="18"/>
        <v>2014</v>
      </c>
      <c r="B234" s="14" t="s">
        <v>70</v>
      </c>
      <c r="C234" s="55">
        <f>'Month (GWh)'!B235+C233</f>
        <v>415514.96</v>
      </c>
      <c r="D234" s="55">
        <f>'Month (GWh)'!C235+D233</f>
        <v>45312.57</v>
      </c>
      <c r="E234" s="55">
        <f>'Month (GWh)'!D235+E233</f>
        <v>127907.32000000002</v>
      </c>
      <c r="F234" s="56">
        <f>'Month (GWh)'!E235+F233</f>
        <v>0</v>
      </c>
      <c r="G234" s="55">
        <f>'Month (GWh)'!F235+G233</f>
        <v>488936.89000000007</v>
      </c>
      <c r="H234" s="55">
        <f>'Month (GWh)'!G235+H233</f>
        <v>361029.57</v>
      </c>
      <c r="I234" s="55">
        <f>'Month (GWh)'!H235+I233</f>
        <v>731153.12</v>
      </c>
      <c r="J234" s="55">
        <f>'Month (GWh)'!I235+J233</f>
        <v>136.04</v>
      </c>
      <c r="K234" s="55">
        <f>'Month (GWh)'!J235+K233</f>
        <v>731289.15000000014</v>
      </c>
      <c r="L234" s="55">
        <f>'Month (GWh)'!K235+L233</f>
        <v>732136.76000000013</v>
      </c>
      <c r="M234" s="55">
        <f>'Month (GWh)'!L235+M233</f>
        <v>1500</v>
      </c>
      <c r="N234" s="55">
        <f>'Month (GWh)'!M235+N233</f>
        <v>1831.1900000000003</v>
      </c>
      <c r="O234" s="55">
        <f>'Month (GWh)'!N235+O233</f>
        <v>651.48</v>
      </c>
      <c r="P234" s="55">
        <f>'Month (GWh)'!O235+P233</f>
        <v>1731.4200000000037</v>
      </c>
      <c r="Q234" s="55">
        <f>'Month (GWh)'!P235+Q233</f>
        <v>5301.75</v>
      </c>
      <c r="R234" s="55">
        <f>'Month (GWh)'!Q235+R233</f>
        <v>721120.91</v>
      </c>
    </row>
    <row r="235" spans="1:18">
      <c r="A235" s="16">
        <f>A223+1</f>
        <v>2015</v>
      </c>
      <c r="B235" s="60" t="s">
        <v>59</v>
      </c>
      <c r="C235" s="50">
        <f>'Month (GWh)'!B236</f>
        <v>38751.129999999997</v>
      </c>
      <c r="D235" s="50">
        <f>'Month (GWh)'!C236</f>
        <v>4104.83</v>
      </c>
      <c r="E235" s="50">
        <f>'Month (GWh)'!D236</f>
        <v>8475.2800000000007</v>
      </c>
      <c r="F235" s="52">
        <f>'Month (GWh)'!E236</f>
        <v>0</v>
      </c>
      <c r="G235" s="50">
        <f>'Month (GWh)'!F236</f>
        <v>54666.19</v>
      </c>
      <c r="H235" s="50">
        <f>'Month (GWh)'!G236</f>
        <v>46190.91</v>
      </c>
      <c r="I235" s="50">
        <f>'Month (GWh)'!H236</f>
        <v>80837.210000000006</v>
      </c>
      <c r="J235" s="50">
        <f>'Month (GWh)'!I236</f>
        <v>36.39</v>
      </c>
      <c r="K235" s="50">
        <f>'Month (GWh)'!J236</f>
        <v>80873.600000000006</v>
      </c>
      <c r="L235" s="50">
        <f>'Month (GWh)'!K236</f>
        <v>80869.67</v>
      </c>
      <c r="M235" s="50">
        <f>'Month (GWh)'!L236</f>
        <v>239</v>
      </c>
      <c r="N235" s="50">
        <f>'Month (GWh)'!M236</f>
        <v>176.27</v>
      </c>
      <c r="O235" s="50">
        <f>'Month (GWh)'!N236</f>
        <v>7.7</v>
      </c>
      <c r="P235" s="50">
        <f>'Month (GWh)'!O236</f>
        <v>-14753.7</v>
      </c>
      <c r="Q235" s="50">
        <f>'Month (GWh)'!P236</f>
        <v>336</v>
      </c>
      <c r="R235" s="50">
        <f>'Month (GWh)'!Q236</f>
        <v>94864.41</v>
      </c>
    </row>
    <row r="236" spans="1:18">
      <c r="A236" s="16">
        <f>A235</f>
        <v>2015</v>
      </c>
      <c r="B236" s="14" t="s">
        <v>60</v>
      </c>
      <c r="C236" s="50">
        <f>'Month (GWh)'!B237+C235</f>
        <v>72986.7</v>
      </c>
      <c r="D236" s="50">
        <f>'Month (GWh)'!C237+D235</f>
        <v>8136.08</v>
      </c>
      <c r="E236" s="50">
        <f>'Month (GWh)'!D237+E235</f>
        <v>15713.460000000001</v>
      </c>
      <c r="F236" s="52">
        <f>'Month (GWh)'!E237+F235</f>
        <v>0</v>
      </c>
      <c r="G236" s="50">
        <f>'Month (GWh)'!F237+G235</f>
        <v>106290.83</v>
      </c>
      <c r="H236" s="50">
        <f>'Month (GWh)'!G237+H235</f>
        <v>90577.36</v>
      </c>
      <c r="I236" s="50">
        <f>'Month (GWh)'!H237+I235</f>
        <v>155427.99</v>
      </c>
      <c r="J236" s="50">
        <f>'Month (GWh)'!I237+J235</f>
        <v>81.14</v>
      </c>
      <c r="K236" s="50">
        <f>'Month (GWh)'!J237+K235</f>
        <v>155509.13</v>
      </c>
      <c r="L236" s="50">
        <f>'Month (GWh)'!K237+L235</f>
        <v>155231.34999999998</v>
      </c>
      <c r="M236" s="50">
        <f>'Month (GWh)'!L237+M235</f>
        <v>525</v>
      </c>
      <c r="N236" s="50">
        <f>'Month (GWh)'!M237+N235</f>
        <v>313.32000000000005</v>
      </c>
      <c r="O236" s="50">
        <f>'Month (GWh)'!N237+O235</f>
        <v>22.69</v>
      </c>
      <c r="P236" s="50">
        <f>'Month (GWh)'!O237+P235</f>
        <v>-29035.690000000002</v>
      </c>
      <c r="Q236" s="50">
        <f>'Month (GWh)'!P237+Q235</f>
        <v>637</v>
      </c>
      <c r="R236" s="50">
        <f>'Month (GWh)'!Q237+R235</f>
        <v>182769.04</v>
      </c>
    </row>
    <row r="237" spans="1:18">
      <c r="A237" s="16">
        <f t="shared" ref="A237:A246" si="19">A236</f>
        <v>2015</v>
      </c>
      <c r="B237" s="14" t="s">
        <v>61</v>
      </c>
      <c r="C237" s="50">
        <f>'Month (GWh)'!B238+C236</f>
        <v>112571.79</v>
      </c>
      <c r="D237" s="50">
        <f>'Month (GWh)'!C238+D236</f>
        <v>12567.16</v>
      </c>
      <c r="E237" s="50">
        <f>'Month (GWh)'!D238+E236</f>
        <v>27517.86</v>
      </c>
      <c r="F237" s="52">
        <f>'Month (GWh)'!E238+F236</f>
        <v>0</v>
      </c>
      <c r="G237" s="50">
        <f>'Month (GWh)'!F238+G236</f>
        <v>158921.83000000002</v>
      </c>
      <c r="H237" s="50">
        <f>'Month (GWh)'!G238+H236</f>
        <v>131403.97</v>
      </c>
      <c r="I237" s="50">
        <f>'Month (GWh)'!H238+I236</f>
        <v>231408.61</v>
      </c>
      <c r="J237" s="50">
        <f>'Month (GWh)'!I238+J236</f>
        <v>144.68</v>
      </c>
      <c r="K237" s="50">
        <f>'Month (GWh)'!J238+K236</f>
        <v>231553.29</v>
      </c>
      <c r="L237" s="50">
        <f>'Month (GWh)'!K238+L236</f>
        <v>231628.74999999997</v>
      </c>
      <c r="M237" s="50">
        <f>'Month (GWh)'!L238+M236</f>
        <v>684</v>
      </c>
      <c r="N237" s="50">
        <f>'Month (GWh)'!M238+N236</f>
        <v>526.37000000000012</v>
      </c>
      <c r="O237" s="50">
        <f>'Month (GWh)'!N238+O236</f>
        <v>39.93</v>
      </c>
      <c r="P237" s="50">
        <f>'Month (GWh)'!O238+P236</f>
        <v>-34539.93</v>
      </c>
      <c r="Q237" s="50">
        <f>'Month (GWh)'!P238+Q236</f>
        <v>992</v>
      </c>
      <c r="R237" s="50">
        <f>'Month (GWh)'!Q238+R236</f>
        <v>263926.39</v>
      </c>
    </row>
    <row r="238" spans="1:18">
      <c r="A238" s="16">
        <f t="shared" si="19"/>
        <v>2015</v>
      </c>
      <c r="B238" s="14" t="s">
        <v>62</v>
      </c>
      <c r="C238" s="50">
        <f>'Month (GWh)'!B239+C237</f>
        <v>151968.51999999999</v>
      </c>
      <c r="D238" s="50">
        <f>'Month (GWh)'!C239+D237</f>
        <v>17344.28</v>
      </c>
      <c r="E238" s="50">
        <f>'Month (GWh)'!D239+E237</f>
        <v>39985.69</v>
      </c>
      <c r="F238" s="52">
        <f>'Month (GWh)'!E239+F237</f>
        <v>0</v>
      </c>
      <c r="G238" s="50">
        <f>'Month (GWh)'!F239+G237</f>
        <v>191742.76</v>
      </c>
      <c r="H238" s="50">
        <f>'Month (GWh)'!G239+H237</f>
        <v>151757.07</v>
      </c>
      <c r="I238" s="50">
        <f>'Month (GWh)'!H239+I237</f>
        <v>286381.32</v>
      </c>
      <c r="J238" s="50">
        <f>'Month (GWh)'!I239+J237</f>
        <v>210.53</v>
      </c>
      <c r="K238" s="50">
        <f>'Month (GWh)'!J239+K237</f>
        <v>286591.84999999998</v>
      </c>
      <c r="L238" s="50">
        <f>'Month (GWh)'!K239+L237</f>
        <v>286113.27999999997</v>
      </c>
      <c r="M238" s="50">
        <f>'Month (GWh)'!L239+M237</f>
        <v>840</v>
      </c>
      <c r="N238" s="50">
        <f>'Month (GWh)'!M239+N237</f>
        <v>677.93000000000006</v>
      </c>
      <c r="O238" s="50">
        <f>'Month (GWh)'!N239+O237</f>
        <v>58.269999999999996</v>
      </c>
      <c r="P238" s="50">
        <f>'Month (GWh)'!O239+P237</f>
        <v>-37130.270000000004</v>
      </c>
      <c r="Q238" s="50">
        <f>'Month (GWh)'!P239+Q237</f>
        <v>1292</v>
      </c>
      <c r="R238" s="50">
        <f>'Month (GWh)'!Q239+R237</f>
        <v>320375.35000000003</v>
      </c>
    </row>
    <row r="239" spans="1:18">
      <c r="A239" s="16">
        <f t="shared" si="19"/>
        <v>2015</v>
      </c>
      <c r="B239" s="14" t="s">
        <v>63</v>
      </c>
      <c r="C239" s="50">
        <f>'Month (GWh)'!B240+C238</f>
        <v>194850.3</v>
      </c>
      <c r="D239" s="50">
        <f>'Month (GWh)'!C240+D238</f>
        <v>22065.1</v>
      </c>
      <c r="E239" s="50">
        <f>'Month (GWh)'!D240+E238</f>
        <v>57331.28</v>
      </c>
      <c r="F239" s="52">
        <f>'Month (GWh)'!E240+F238</f>
        <v>0</v>
      </c>
      <c r="G239" s="50">
        <f>'Month (GWh)'!F240+G238</f>
        <v>226040.72</v>
      </c>
      <c r="H239" s="50">
        <f>'Month (GWh)'!G240+H238</f>
        <v>168709.44</v>
      </c>
      <c r="I239" s="50">
        <f>'Month (GWh)'!H240+I238</f>
        <v>341494.65</v>
      </c>
      <c r="J239" s="50">
        <f>'Month (GWh)'!I240+J238</f>
        <v>287.60000000000002</v>
      </c>
      <c r="K239" s="50">
        <f>'Month (GWh)'!J240+K238</f>
        <v>341782.25</v>
      </c>
      <c r="L239" s="50">
        <f>'Month (GWh)'!K240+L238</f>
        <v>341043.39999999997</v>
      </c>
      <c r="M239" s="50">
        <f>'Month (GWh)'!L240+M238</f>
        <v>980</v>
      </c>
      <c r="N239" s="50">
        <f>'Month (GWh)'!M240+N238</f>
        <v>921.28000000000009</v>
      </c>
      <c r="O239" s="50">
        <f>'Month (GWh)'!N240+O238</f>
        <v>112.25</v>
      </c>
      <c r="P239" s="50">
        <f>'Month (GWh)'!O240+P238</f>
        <v>-32675.250000000004</v>
      </c>
      <c r="Q239" s="50">
        <f>'Month (GWh)'!P240+Q238</f>
        <v>1577</v>
      </c>
      <c r="R239" s="50">
        <f>'Month (GWh)'!Q240+R238</f>
        <v>370128.12000000005</v>
      </c>
    </row>
    <row r="240" spans="1:18">
      <c r="A240" s="16">
        <f t="shared" si="19"/>
        <v>2015</v>
      </c>
      <c r="B240" s="14" t="s">
        <v>64</v>
      </c>
      <c r="C240" s="50">
        <f>'Month (GWh)'!B241+C239</f>
        <v>231110.58</v>
      </c>
      <c r="D240" s="50">
        <f>'Month (GWh)'!C241+D239</f>
        <v>26252.03</v>
      </c>
      <c r="E240" s="50">
        <f>'Month (GWh)'!D241+E239</f>
        <v>66873.709999999992</v>
      </c>
      <c r="F240" s="52">
        <f>'Month (GWh)'!E241+F239</f>
        <v>0</v>
      </c>
      <c r="G240" s="50">
        <f>'Month (GWh)'!F241+G239</f>
        <v>254127.7</v>
      </c>
      <c r="H240" s="50">
        <f>'Month (GWh)'!G241+H239</f>
        <v>187253.98</v>
      </c>
      <c r="I240" s="50">
        <f>'Month (GWh)'!H241+I239</f>
        <v>392112.55000000005</v>
      </c>
      <c r="J240" s="50">
        <f>'Month (GWh)'!I241+J239</f>
        <v>375.49</v>
      </c>
      <c r="K240" s="50">
        <f>'Month (GWh)'!J241+K239</f>
        <v>392488.04</v>
      </c>
      <c r="L240" s="50">
        <f>'Month (GWh)'!K241+L239</f>
        <v>391787.74999999994</v>
      </c>
      <c r="M240" s="50">
        <f>'Month (GWh)'!L241+M239</f>
        <v>1088</v>
      </c>
      <c r="N240" s="50">
        <f>'Month (GWh)'!M241+N239</f>
        <v>1066.97</v>
      </c>
      <c r="O240" s="50">
        <f>'Month (GWh)'!N241+O239</f>
        <v>233.22</v>
      </c>
      <c r="P240" s="50">
        <f>'Month (GWh)'!O241+P239</f>
        <v>-23691.22</v>
      </c>
      <c r="Q240" s="50">
        <f>'Month (GWh)'!P241+Q239</f>
        <v>1857</v>
      </c>
      <c r="R240" s="50">
        <f>'Month (GWh)'!Q241+R239</f>
        <v>411233.78</v>
      </c>
    </row>
    <row r="241" spans="1:18">
      <c r="A241" s="16">
        <f t="shared" si="19"/>
        <v>2015</v>
      </c>
      <c r="B241" s="14" t="s">
        <v>65</v>
      </c>
      <c r="C241" s="50">
        <f>'Month (GWh)'!B242+C240</f>
        <v>264845.63</v>
      </c>
      <c r="D241" s="50">
        <f>'Month (GWh)'!C242+D240</f>
        <v>30111.32</v>
      </c>
      <c r="E241" s="50">
        <f>'Month (GWh)'!D242+E240</f>
        <v>82999.839999999997</v>
      </c>
      <c r="F241" s="52">
        <f>'Month (GWh)'!E242+F240</f>
        <v>0</v>
      </c>
      <c r="G241" s="50">
        <f>'Month (GWh)'!F242+G240</f>
        <v>286173.74</v>
      </c>
      <c r="H241" s="50">
        <f>'Month (GWh)'!G242+H240</f>
        <v>203173.88</v>
      </c>
      <c r="I241" s="50">
        <f>'Month (GWh)'!H242+I240</f>
        <v>437908.22000000003</v>
      </c>
      <c r="J241" s="50">
        <f>'Month (GWh)'!I242+J240</f>
        <v>467.99</v>
      </c>
      <c r="K241" s="50">
        <f>'Month (GWh)'!J242+K240</f>
        <v>438376.20999999996</v>
      </c>
      <c r="L241" s="50">
        <f>'Month (GWh)'!K242+L240</f>
        <v>437486.93999999994</v>
      </c>
      <c r="M241" s="50">
        <f>'Month (GWh)'!L242+M240</f>
        <v>1222</v>
      </c>
      <c r="N241" s="50">
        <f>'Month (GWh)'!M242+N240</f>
        <v>1238.82</v>
      </c>
      <c r="O241" s="50">
        <f>'Month (GWh)'!N242+O240</f>
        <v>346.85</v>
      </c>
      <c r="P241" s="50">
        <f>'Month (GWh)'!O242+P240</f>
        <v>-16774.850000000002</v>
      </c>
      <c r="Q241" s="50">
        <f>'Month (GWh)'!P242+Q240</f>
        <v>2296</v>
      </c>
      <c r="R241" s="50">
        <f>'Month (GWh)'!Q242+R240</f>
        <v>449158.12</v>
      </c>
    </row>
    <row r="242" spans="1:18">
      <c r="A242" s="16">
        <f t="shared" si="19"/>
        <v>2015</v>
      </c>
      <c r="B242" s="14" t="s">
        <v>66</v>
      </c>
      <c r="C242" s="50">
        <f>'Month (GWh)'!B243+C241</f>
        <v>298710.91000000003</v>
      </c>
      <c r="D242" s="50">
        <f>'Month (GWh)'!C243+D241</f>
        <v>33926.519999999997</v>
      </c>
      <c r="E242" s="50">
        <f>'Month (GWh)'!D243+E241</f>
        <v>102433.36</v>
      </c>
      <c r="F242" s="52">
        <f>'Month (GWh)'!E243+F241</f>
        <v>0</v>
      </c>
      <c r="G242" s="50">
        <f>'Month (GWh)'!F243+G241</f>
        <v>323387.64</v>
      </c>
      <c r="H242" s="50">
        <f>'Month (GWh)'!G243+H241</f>
        <v>220954.26</v>
      </c>
      <c r="I242" s="50">
        <f>'Month (GWh)'!H243+I241</f>
        <v>485738.68000000005</v>
      </c>
      <c r="J242" s="50">
        <f>'Month (GWh)'!I243+J241</f>
        <v>564.87</v>
      </c>
      <c r="K242" s="50">
        <f>'Month (GWh)'!J243+K241</f>
        <v>486303.55999999994</v>
      </c>
      <c r="L242" s="50">
        <f>'Month (GWh)'!K243+L241</f>
        <v>485344.99999999994</v>
      </c>
      <c r="M242" s="50">
        <f>'Month (GWh)'!L243+M241</f>
        <v>1285</v>
      </c>
      <c r="N242" s="50">
        <f>'Month (GWh)'!M243+N241</f>
        <v>1455.96</v>
      </c>
      <c r="O242" s="50">
        <f>'Month (GWh)'!N243+O241</f>
        <v>445.08000000000004</v>
      </c>
      <c r="P242" s="50">
        <f>'Month (GWh)'!O243+P241</f>
        <v>-7801.0800000000017</v>
      </c>
      <c r="Q242" s="50">
        <f>'Month (GWh)'!P243+Q241</f>
        <v>2982</v>
      </c>
      <c r="R242" s="50">
        <f>'Month (GWh)'!Q243+R241</f>
        <v>486978.04</v>
      </c>
    </row>
    <row r="243" spans="1:18">
      <c r="A243" s="16">
        <f t="shared" si="19"/>
        <v>2015</v>
      </c>
      <c r="B243" s="14" t="s">
        <v>67</v>
      </c>
      <c r="C243" s="50">
        <f>'Month (GWh)'!B244+C242</f>
        <v>330406.56000000006</v>
      </c>
      <c r="D243" s="50">
        <f>'Month (GWh)'!C244+D242</f>
        <v>37620</v>
      </c>
      <c r="E243" s="50">
        <f>'Month (GWh)'!D244+E242</f>
        <v>119057.83</v>
      </c>
      <c r="F243" s="52">
        <f>'Month (GWh)'!E244+F242</f>
        <v>0</v>
      </c>
      <c r="G243" s="50">
        <f>'Month (GWh)'!F244+G242</f>
        <v>358775.39</v>
      </c>
      <c r="H243" s="50">
        <f>'Month (GWh)'!G244+H242</f>
        <v>239717.54</v>
      </c>
      <c r="I243" s="50">
        <f>'Month (GWh)'!H244+I242</f>
        <v>532504.13</v>
      </c>
      <c r="J243" s="50">
        <f>'Month (GWh)'!I244+J242</f>
        <v>657.13</v>
      </c>
      <c r="K243" s="50">
        <f>'Month (GWh)'!J244+K242</f>
        <v>533161.2699999999</v>
      </c>
      <c r="L243" s="50">
        <f>'Month (GWh)'!K244+L242</f>
        <v>532103.86</v>
      </c>
      <c r="M243" s="50">
        <f>'Month (GWh)'!L244+M242</f>
        <v>1356</v>
      </c>
      <c r="N243" s="50">
        <f>'Month (GWh)'!M244+N242</f>
        <v>1646.38</v>
      </c>
      <c r="O243" s="50">
        <f>'Month (GWh)'!N244+O242</f>
        <v>448.39000000000004</v>
      </c>
      <c r="P243" s="50">
        <f>'Month (GWh)'!O244+P242</f>
        <v>-7987.3900000000021</v>
      </c>
      <c r="Q243" s="50">
        <f>'Month (GWh)'!P244+Q242</f>
        <v>3482</v>
      </c>
      <c r="R243" s="50">
        <f>'Month (GWh)'!Q244+R242</f>
        <v>533158.48</v>
      </c>
    </row>
    <row r="244" spans="1:18">
      <c r="A244" s="16">
        <f t="shared" si="19"/>
        <v>2015</v>
      </c>
      <c r="B244" s="14" t="s">
        <v>68</v>
      </c>
      <c r="C244" s="50">
        <f>'Month (GWh)'!B245+C243</f>
        <v>368087.9</v>
      </c>
      <c r="D244" s="50">
        <f>'Month (GWh)'!C245+D243</f>
        <v>41056.65</v>
      </c>
      <c r="E244" s="50">
        <f>'Month (GWh)'!D245+E243</f>
        <v>134701.82</v>
      </c>
      <c r="F244" s="52">
        <f>'Month (GWh)'!E245+F243</f>
        <v>0</v>
      </c>
      <c r="G244" s="50">
        <f>'Month (GWh)'!F245+G243</f>
        <v>404406.46</v>
      </c>
      <c r="H244" s="50">
        <f>'Month (GWh)'!G245+H243</f>
        <v>269704.62</v>
      </c>
      <c r="I244" s="50">
        <f>'Month (GWh)'!H245+I243</f>
        <v>596735.9</v>
      </c>
      <c r="J244" s="50">
        <f>'Month (GWh)'!I245+J243</f>
        <v>762.06999999999994</v>
      </c>
      <c r="K244" s="50">
        <f>'Month (GWh)'!J245+K243</f>
        <v>597497.97999999986</v>
      </c>
      <c r="L244" s="50">
        <f>'Month (GWh)'!K245+L243</f>
        <v>596318.30999999994</v>
      </c>
      <c r="M244" s="50">
        <f>'Month (GWh)'!L245+M243</f>
        <v>1460</v>
      </c>
      <c r="N244" s="50">
        <f>'Month (GWh)'!M245+N243</f>
        <v>1886.64</v>
      </c>
      <c r="O244" s="50">
        <f>'Month (GWh)'!N245+O243</f>
        <v>451.70000000000005</v>
      </c>
      <c r="P244" s="50">
        <f>'Month (GWh)'!O245+P243</f>
        <v>-3877.7000000000025</v>
      </c>
      <c r="Q244" s="50">
        <f>'Month (GWh)'!P245+Q243</f>
        <v>4055</v>
      </c>
      <c r="R244" s="50">
        <f>'Month (GWh)'!Q245+R243</f>
        <v>592342.66</v>
      </c>
    </row>
    <row r="245" spans="1:18">
      <c r="A245" s="16">
        <f t="shared" si="19"/>
        <v>2015</v>
      </c>
      <c r="B245" s="14" t="s">
        <v>69</v>
      </c>
      <c r="C245" s="50">
        <f>'Month (GWh)'!B246+C244</f>
        <v>409080.64</v>
      </c>
      <c r="D245" s="50">
        <f>'Month (GWh)'!C246+D244</f>
        <v>45745.64</v>
      </c>
      <c r="E245" s="50">
        <f>'Month (GWh)'!D246+E244</f>
        <v>148364.85</v>
      </c>
      <c r="F245" s="52">
        <f>'Month (GWh)'!E246+F244</f>
        <v>0</v>
      </c>
      <c r="G245" s="50">
        <f>'Month (GWh)'!F246+G244</f>
        <v>453526.06</v>
      </c>
      <c r="H245" s="50">
        <f>'Month (GWh)'!G246+H244</f>
        <v>305161.18</v>
      </c>
      <c r="I245" s="50">
        <f>'Month (GWh)'!H246+I244</f>
        <v>668496.21</v>
      </c>
      <c r="J245" s="50">
        <f>'Month (GWh)'!I246+J244</f>
        <v>866.15</v>
      </c>
      <c r="K245" s="50">
        <f>'Month (GWh)'!J246+K244</f>
        <v>669362.37999999989</v>
      </c>
      <c r="L245" s="50">
        <f>'Month (GWh)'!K246+L244</f>
        <v>668114.93999999994</v>
      </c>
      <c r="M245" s="50">
        <f>'Month (GWh)'!L246+M244</f>
        <v>1615</v>
      </c>
      <c r="N245" s="50">
        <f>'Month (GWh)'!M246+N244</f>
        <v>2107.9100000000003</v>
      </c>
      <c r="O245" s="50">
        <f>'Month (GWh)'!N246+O244</f>
        <v>455.01000000000005</v>
      </c>
      <c r="P245" s="50">
        <f>'Month (GWh)'!O246+P244</f>
        <v>-4063.0100000000025</v>
      </c>
      <c r="Q245" s="50">
        <f>'Month (GWh)'!P246+Q244</f>
        <v>4714</v>
      </c>
      <c r="R245" s="50">
        <f>'Month (GWh)'!Q246+R244</f>
        <v>663286.02</v>
      </c>
    </row>
    <row r="246" spans="1:18">
      <c r="A246" s="54">
        <f t="shared" si="19"/>
        <v>2015</v>
      </c>
      <c r="B246" s="14" t="s">
        <v>70</v>
      </c>
      <c r="C246" s="55">
        <f>'Month (GWh)'!B247+C245</f>
        <v>451437.07</v>
      </c>
      <c r="D246" s="55">
        <f>'Month (GWh)'!C247+D245</f>
        <v>51024.11</v>
      </c>
      <c r="E246" s="55">
        <f>'Month (GWh)'!D247+E245</f>
        <v>159516.67000000001</v>
      </c>
      <c r="F246" s="56">
        <f>'Month (GWh)'!E247+F245</f>
        <v>0</v>
      </c>
      <c r="G246" s="55">
        <f>'Month (GWh)'!F247+G245</f>
        <v>501563.19</v>
      </c>
      <c r="H246" s="55">
        <f>'Month (GWh)'!G247+H245</f>
        <v>342046.49</v>
      </c>
      <c r="I246" s="55">
        <f>'Month (GWh)'!H247+I245</f>
        <v>742459.49</v>
      </c>
      <c r="J246" s="55">
        <f>'Month (GWh)'!I247+J245</f>
        <v>979.61</v>
      </c>
      <c r="K246" s="55">
        <f>'Month (GWh)'!J247+K245</f>
        <v>743439.11999999988</v>
      </c>
      <c r="L246" s="55">
        <f>'Month (GWh)'!K247+L245</f>
        <v>741538.99</v>
      </c>
      <c r="M246" s="55">
        <f>'Month (GWh)'!L247+M245</f>
        <v>1757</v>
      </c>
      <c r="N246" s="55">
        <f>'Month (GWh)'!M247+N245</f>
        <v>2252.3000000000002</v>
      </c>
      <c r="O246" s="55">
        <f>'Month (GWh)'!N247+O245</f>
        <v>458.32000000000005</v>
      </c>
      <c r="P246" s="55">
        <f>'Month (GWh)'!O247+P245</f>
        <v>-3973.3200000000024</v>
      </c>
      <c r="Q246" s="55">
        <f>'Month (GWh)'!P247+Q245</f>
        <v>5219</v>
      </c>
      <c r="R246" s="55">
        <f>'Month (GWh)'!Q247+R245</f>
        <v>735825.68</v>
      </c>
    </row>
    <row r="247" spans="1:18">
      <c r="A247" s="16">
        <f>A235+1</f>
        <v>2016</v>
      </c>
      <c r="B247" s="60" t="s">
        <v>59</v>
      </c>
      <c r="C247" s="50">
        <f>'Month (GWh)'!B248</f>
        <v>42270.12</v>
      </c>
      <c r="D247" s="50">
        <f>'Month (GWh)'!C248</f>
        <v>5067.22</v>
      </c>
      <c r="E247" s="50">
        <f>'Month (GWh)'!D248</f>
        <v>6914.59</v>
      </c>
      <c r="F247" s="52">
        <f>'Month (GWh)'!E248</f>
        <v>0</v>
      </c>
      <c r="G247" s="50">
        <f>'Month (GWh)'!F248</f>
        <v>51972.84</v>
      </c>
      <c r="H247" s="50">
        <f>'Month (GWh)'!G248</f>
        <v>45058.25</v>
      </c>
      <c r="I247" s="50">
        <f>'Month (GWh)'!H248</f>
        <v>82261.149999999994</v>
      </c>
      <c r="J247" s="50">
        <f>'Month (GWh)'!I248</f>
        <v>118.04</v>
      </c>
      <c r="K247" s="50">
        <f>'Month (GWh)'!J248</f>
        <v>82379.19</v>
      </c>
      <c r="L247" s="50">
        <f>'Month (GWh)'!K248</f>
        <v>82582.8</v>
      </c>
      <c r="M247" s="50">
        <f>'Month (GWh)'!L248</f>
        <v>220</v>
      </c>
      <c r="N247" s="50">
        <f>'Month (GWh)'!M248</f>
        <v>151.26</v>
      </c>
      <c r="O247" s="50">
        <f>'Month (GWh)'!N248</f>
        <v>13.87</v>
      </c>
      <c r="P247" s="50">
        <f>'Month (GWh)'!O248</f>
        <v>-13970.89</v>
      </c>
      <c r="Q247" s="50">
        <f>'Month (GWh)'!P248</f>
        <v>-189.26</v>
      </c>
      <c r="R247" s="50">
        <f>'Month (GWh)'!Q248</f>
        <v>96357.82</v>
      </c>
    </row>
    <row r="248" spans="1:18">
      <c r="A248" s="16">
        <f>A247</f>
        <v>2016</v>
      </c>
      <c r="B248" s="14" t="s">
        <v>60</v>
      </c>
      <c r="C248" s="50">
        <f>'Month (GWh)'!B249+C247</f>
        <v>79397.850000000006</v>
      </c>
      <c r="D248" s="50">
        <f>'Month (GWh)'!C249+D247</f>
        <v>9521.52</v>
      </c>
      <c r="E248" s="50">
        <f>'Month (GWh)'!D249+E247</f>
        <v>13151.880000000001</v>
      </c>
      <c r="F248" s="52">
        <f>'Month (GWh)'!E249+F247</f>
        <v>0</v>
      </c>
      <c r="G248" s="50">
        <f>'Month (GWh)'!F249+G247</f>
        <v>104067.88</v>
      </c>
      <c r="H248" s="50">
        <f>'Month (GWh)'!G249+H247</f>
        <v>90916</v>
      </c>
      <c r="I248" s="50">
        <f>'Month (GWh)'!H249+I247</f>
        <v>160792.32999999999</v>
      </c>
      <c r="J248" s="50">
        <f>'Month (GWh)'!I249+J247</f>
        <v>233.59</v>
      </c>
      <c r="K248" s="50">
        <f>'Month (GWh)'!J249+K247</f>
        <v>161025.91999999998</v>
      </c>
      <c r="L248" s="50">
        <f>'Month (GWh)'!K249+L247</f>
        <v>160928.69</v>
      </c>
      <c r="M248" s="50">
        <f>'Month (GWh)'!L249+M247</f>
        <v>390.91999999999996</v>
      </c>
      <c r="N248" s="50">
        <f>'Month (GWh)'!M249+N247</f>
        <v>349.83</v>
      </c>
      <c r="O248" s="50">
        <f>'Month (GWh)'!N249+O247</f>
        <v>29.2</v>
      </c>
      <c r="P248" s="50">
        <f>'Month (GWh)'!O249+P247</f>
        <v>-26024.32</v>
      </c>
      <c r="Q248" s="50">
        <f>'Month (GWh)'!P249+Q247</f>
        <v>-54.049999999999983</v>
      </c>
      <c r="R248" s="50">
        <f>'Month (GWh)'!Q249+R247</f>
        <v>186237.11</v>
      </c>
    </row>
    <row r="249" spans="1:18">
      <c r="A249" s="16">
        <f t="shared" ref="A249:A258" si="20">A248</f>
        <v>2016</v>
      </c>
      <c r="B249" s="14" t="s">
        <v>61</v>
      </c>
      <c r="C249" s="50">
        <f>'Month (GWh)'!B250+C248</f>
        <v>118588.38</v>
      </c>
      <c r="D249" s="50">
        <f>'Month (GWh)'!C250+D248</f>
        <v>13924.35</v>
      </c>
      <c r="E249" s="50">
        <f>'Month (GWh)'!D250+E248</f>
        <v>20155.57</v>
      </c>
      <c r="F249" s="52">
        <f>'Month (GWh)'!E250+F248</f>
        <v>0</v>
      </c>
      <c r="G249" s="50">
        <f>'Month (GWh)'!F250+G248</f>
        <v>162524.35</v>
      </c>
      <c r="H249" s="50">
        <f>'Month (GWh)'!G250+H248</f>
        <v>142368.78</v>
      </c>
      <c r="I249" s="50">
        <f>'Month (GWh)'!H250+I248</f>
        <v>247032.8</v>
      </c>
      <c r="J249" s="50">
        <f>'Month (GWh)'!I250+J248</f>
        <v>365.38</v>
      </c>
      <c r="K249" s="50">
        <f>'Month (GWh)'!J250+K248</f>
        <v>247398.19</v>
      </c>
      <c r="L249" s="50">
        <f>'Month (GWh)'!K250+L248</f>
        <v>247044.34</v>
      </c>
      <c r="M249" s="50">
        <f>'Month (GWh)'!L250+M248</f>
        <v>608.55999999999995</v>
      </c>
      <c r="N249" s="50">
        <f>'Month (GWh)'!M250+N248</f>
        <v>533.03</v>
      </c>
      <c r="O249" s="50">
        <f>'Month (GWh)'!N250+O248</f>
        <v>45.46</v>
      </c>
      <c r="P249" s="50">
        <f>'Month (GWh)'!O250+P248</f>
        <v>-31345.919999999998</v>
      </c>
      <c r="Q249" s="50">
        <f>'Month (GWh)'!P250+Q248</f>
        <v>182.26000000000002</v>
      </c>
      <c r="R249" s="50">
        <f>'Month (GWh)'!Q250+R248</f>
        <v>277020.95999999996</v>
      </c>
    </row>
    <row r="250" spans="1:18">
      <c r="A250" s="16">
        <f t="shared" si="20"/>
        <v>2016</v>
      </c>
      <c r="B250" s="14" t="s">
        <v>62</v>
      </c>
      <c r="C250" s="50">
        <f>'Month (GWh)'!B251+C249</f>
        <v>156761.79999999999</v>
      </c>
      <c r="D250" s="50">
        <f>'Month (GWh)'!C251+D249</f>
        <v>18185.72</v>
      </c>
      <c r="E250" s="50">
        <f>'Month (GWh)'!D251+E249</f>
        <v>29901.41</v>
      </c>
      <c r="F250" s="52">
        <f>'Month (GWh)'!E251+F249</f>
        <v>0</v>
      </c>
      <c r="G250" s="50">
        <f>'Month (GWh)'!F251+G249</f>
        <v>209575.35</v>
      </c>
      <c r="H250" s="50">
        <f>'Month (GWh)'!G251+H249</f>
        <v>179673.94</v>
      </c>
      <c r="I250" s="50">
        <f>'Month (GWh)'!H251+I249</f>
        <v>318250.01</v>
      </c>
      <c r="J250" s="50">
        <f>'Month (GWh)'!I251+J249</f>
        <v>504.06</v>
      </c>
      <c r="K250" s="50">
        <f>'Month (GWh)'!J251+K249</f>
        <v>318754.08</v>
      </c>
      <c r="L250" s="50">
        <f>'Month (GWh)'!K251+L249</f>
        <v>318518.23</v>
      </c>
      <c r="M250" s="50">
        <f>'Month (GWh)'!L251+M249</f>
        <v>750.04</v>
      </c>
      <c r="N250" s="50">
        <f>'Month (GWh)'!M251+N249</f>
        <v>712.68999999999994</v>
      </c>
      <c r="O250" s="50">
        <f>'Month (GWh)'!N251+O249</f>
        <v>71.69</v>
      </c>
      <c r="P250" s="50">
        <f>'Month (GWh)'!O251+P249</f>
        <v>-35218.959999999999</v>
      </c>
      <c r="Q250" s="50">
        <f>'Month (GWh)'!P251+Q249</f>
        <v>340.6</v>
      </c>
      <c r="R250" s="50">
        <f>'Month (GWh)'!Q251+R249</f>
        <v>351862.17</v>
      </c>
    </row>
    <row r="251" spans="1:18">
      <c r="A251" s="16">
        <f t="shared" si="20"/>
        <v>2016</v>
      </c>
      <c r="B251" s="14" t="s">
        <v>63</v>
      </c>
      <c r="C251" s="50">
        <f>'Month (GWh)'!B252+C250</f>
        <v>197722.90999999997</v>
      </c>
      <c r="D251" s="50">
        <f>'Month (GWh)'!C252+D250</f>
        <v>22525.61</v>
      </c>
      <c r="E251" s="50">
        <f>'Month (GWh)'!D252+E250</f>
        <v>45000.63</v>
      </c>
      <c r="F251" s="52">
        <f>'Month (GWh)'!E252+F250</f>
        <v>0</v>
      </c>
      <c r="G251" s="50">
        <f>'Month (GWh)'!F252+G250</f>
        <v>246088.3</v>
      </c>
      <c r="H251" s="50">
        <f>'Month (GWh)'!G252+H250</f>
        <v>201087.67</v>
      </c>
      <c r="I251" s="50">
        <f>'Month (GWh)'!H252+I250</f>
        <v>376284.95</v>
      </c>
      <c r="J251" s="50">
        <f>'Month (GWh)'!I252+J250</f>
        <v>658.8</v>
      </c>
      <c r="K251" s="50">
        <f>'Month (GWh)'!J252+K250</f>
        <v>376943.76</v>
      </c>
      <c r="L251" s="50">
        <f>'Month (GWh)'!K252+L250</f>
        <v>376466.43</v>
      </c>
      <c r="M251" s="50">
        <f>'Month (GWh)'!L252+M250</f>
        <v>886.04</v>
      </c>
      <c r="N251" s="50">
        <f>'Month (GWh)'!M252+N250</f>
        <v>922.81999999999994</v>
      </c>
      <c r="O251" s="50">
        <f>'Month (GWh)'!N252+O250</f>
        <v>125.18</v>
      </c>
      <c r="P251" s="50">
        <f>'Month (GWh)'!O252+P250</f>
        <v>-31577.5</v>
      </c>
      <c r="Q251" s="50">
        <f>'Month (GWh)'!P252+Q250</f>
        <v>546.47</v>
      </c>
      <c r="R251" s="50">
        <f>'Month (GWh)'!Q252+R250</f>
        <v>405563.42</v>
      </c>
    </row>
    <row r="252" spans="1:18">
      <c r="A252" s="16">
        <f t="shared" si="20"/>
        <v>2016</v>
      </c>
      <c r="B252" s="14" t="s">
        <v>64</v>
      </c>
      <c r="C252" s="50">
        <f>'Month (GWh)'!B253+C251</f>
        <v>231187.18999999997</v>
      </c>
      <c r="D252" s="50">
        <f>'Month (GWh)'!C253+D251</f>
        <v>26237.870000000003</v>
      </c>
      <c r="E252" s="50">
        <f>'Month (GWh)'!D253+E251</f>
        <v>48147.289999999994</v>
      </c>
      <c r="F252" s="52">
        <f>'Month (GWh)'!E253+F251</f>
        <v>0</v>
      </c>
      <c r="G252" s="50">
        <f>'Month (GWh)'!F253+G251</f>
        <v>276323.44</v>
      </c>
      <c r="H252" s="50">
        <f>'Month (GWh)'!G253+H251</f>
        <v>228176.15000000002</v>
      </c>
      <c r="I252" s="50">
        <f>'Month (GWh)'!H253+I251</f>
        <v>433125.45</v>
      </c>
      <c r="J252" s="50">
        <f>'Month (GWh)'!I253+J251</f>
        <v>816.68999999999994</v>
      </c>
      <c r="K252" s="50">
        <f>'Month (GWh)'!J253+K251</f>
        <v>433942.15</v>
      </c>
      <c r="L252" s="50">
        <f>'Month (GWh)'!K253+L251</f>
        <v>433228.6</v>
      </c>
      <c r="M252" s="50">
        <f>'Month (GWh)'!L253+M251</f>
        <v>996.15</v>
      </c>
      <c r="N252" s="50">
        <f>'Month (GWh)'!M253+N251</f>
        <v>1042.6299999999999</v>
      </c>
      <c r="O252" s="50">
        <f>'Month (GWh)'!N253+O251</f>
        <v>128.14000000000001</v>
      </c>
      <c r="P252" s="50">
        <f>'Month (GWh)'!O253+P251</f>
        <v>-21629.96</v>
      </c>
      <c r="Q252" s="50">
        <f>'Month (GWh)'!P253+Q251</f>
        <v>788.13</v>
      </c>
      <c r="R252" s="50">
        <f>'Month (GWh)'!Q253+R251</f>
        <v>451903.51</v>
      </c>
    </row>
    <row r="253" spans="1:18">
      <c r="A253" s="16">
        <f t="shared" si="20"/>
        <v>2016</v>
      </c>
      <c r="B253" s="14" t="s">
        <v>65</v>
      </c>
      <c r="C253" s="50">
        <f>'Month (GWh)'!B254+C252</f>
        <v>271230.51999999996</v>
      </c>
      <c r="D253" s="50">
        <f>'Month (GWh)'!C254+D252</f>
        <v>30610.420000000002</v>
      </c>
      <c r="E253" s="50">
        <f>'Month (GWh)'!D254+E252</f>
        <v>65969.73</v>
      </c>
      <c r="F253" s="52">
        <f>'Month (GWh)'!E254+F252</f>
        <v>0</v>
      </c>
      <c r="G253" s="50">
        <f>'Month (GWh)'!F254+G252</f>
        <v>304694.77</v>
      </c>
      <c r="H253" s="50">
        <f>'Month (GWh)'!G254+H252</f>
        <v>238725.04000000004</v>
      </c>
      <c r="I253" s="50">
        <f>'Month (GWh)'!H254+I252</f>
        <v>479345.12</v>
      </c>
      <c r="J253" s="50">
        <f>'Month (GWh)'!I254+J252</f>
        <v>982.9799999999999</v>
      </c>
      <c r="K253" s="50">
        <f>'Month (GWh)'!J254+K252</f>
        <v>480328.12</v>
      </c>
      <c r="L253" s="50">
        <f>'Month (GWh)'!K254+L252</f>
        <v>479642.82999999996</v>
      </c>
      <c r="M253" s="50">
        <f>'Month (GWh)'!L254+M252</f>
        <v>1215.06</v>
      </c>
      <c r="N253" s="50">
        <f>'Month (GWh)'!M254+N252</f>
        <v>1199.3999999999999</v>
      </c>
      <c r="O253" s="50">
        <f>'Month (GWh)'!N254+O252</f>
        <v>135.39000000000001</v>
      </c>
      <c r="P253" s="50">
        <f>'Month (GWh)'!O254+P252</f>
        <v>-17773.079999999998</v>
      </c>
      <c r="Q253" s="50">
        <f>'Month (GWh)'!P254+Q252</f>
        <v>1051.3600000000001</v>
      </c>
      <c r="R253" s="50">
        <f>'Month (GWh)'!Q254+R252</f>
        <v>493814.69</v>
      </c>
    </row>
    <row r="254" spans="1:18">
      <c r="A254" s="16">
        <f t="shared" si="20"/>
        <v>2016</v>
      </c>
      <c r="B254" s="14" t="s">
        <v>66</v>
      </c>
      <c r="C254" s="50">
        <f>'Month (GWh)'!B255+C253</f>
        <v>305532.02999999997</v>
      </c>
      <c r="D254" s="50">
        <f>'Month (GWh)'!C255+D253</f>
        <v>34331.730000000003</v>
      </c>
      <c r="E254" s="50">
        <f>'Month (GWh)'!D255+E253</f>
        <v>80491.19</v>
      </c>
      <c r="F254" s="52">
        <f>'Month (GWh)'!E255+F253</f>
        <v>0</v>
      </c>
      <c r="G254" s="50">
        <f>'Month (GWh)'!F255+G253</f>
        <v>331150.71000000002</v>
      </c>
      <c r="H254" s="50">
        <f>'Month (GWh)'!G255+H253</f>
        <v>250659.52000000005</v>
      </c>
      <c r="I254" s="50">
        <f>'Month (GWh)'!H255+I253</f>
        <v>521859.8</v>
      </c>
      <c r="J254" s="50">
        <f>'Month (GWh)'!I255+J253</f>
        <v>1159.32</v>
      </c>
      <c r="K254" s="50">
        <f>'Month (GWh)'!J255+K253</f>
        <v>523019.14</v>
      </c>
      <c r="L254" s="50">
        <f>'Month (GWh)'!K255+L253</f>
        <v>522342.55999999994</v>
      </c>
      <c r="M254" s="50">
        <f>'Month (GWh)'!L255+M253</f>
        <v>1332.99</v>
      </c>
      <c r="N254" s="50">
        <f>'Month (GWh)'!M255+N253</f>
        <v>1344.59</v>
      </c>
      <c r="O254" s="50">
        <f>'Month (GWh)'!N255+O253</f>
        <v>135.39000000000001</v>
      </c>
      <c r="P254" s="50">
        <f>'Month (GWh)'!O255+P253</f>
        <v>-16182.069999999998</v>
      </c>
      <c r="Q254" s="50">
        <f>'Month (GWh)'!P255+Q253</f>
        <v>1474.67</v>
      </c>
      <c r="R254" s="50">
        <f>'Month (GWh)'!Q255+R253</f>
        <v>534236.98</v>
      </c>
    </row>
    <row r="255" spans="1:18">
      <c r="A255" s="16">
        <f t="shared" si="20"/>
        <v>2016</v>
      </c>
      <c r="B255" s="14" t="s">
        <v>67</v>
      </c>
      <c r="C255" s="50">
        <f>'Month (GWh)'!B256+C254</f>
        <v>341574.57999999996</v>
      </c>
      <c r="D255" s="50">
        <f>'Month (GWh)'!C256+D254</f>
        <v>38188.280000000006</v>
      </c>
      <c r="E255" s="50">
        <f>'Month (GWh)'!D256+E254</f>
        <v>100326.32</v>
      </c>
      <c r="F255" s="52">
        <f>'Month (GWh)'!E256+F254</f>
        <v>0</v>
      </c>
      <c r="G255" s="50">
        <f>'Month (GWh)'!F256+G254</f>
        <v>364066.85000000003</v>
      </c>
      <c r="H255" s="50">
        <f>'Month (GWh)'!G256+H254</f>
        <v>263740.53000000003</v>
      </c>
      <c r="I255" s="50">
        <f>'Month (GWh)'!H256+I254</f>
        <v>567126.80999999994</v>
      </c>
      <c r="J255" s="50">
        <f>'Month (GWh)'!I256+J254</f>
        <v>1337.25</v>
      </c>
      <c r="K255" s="50">
        <f>'Month (GWh)'!J256+K254</f>
        <v>568464.08000000007</v>
      </c>
      <c r="L255" s="50">
        <f>'Month (GWh)'!K256+L254</f>
        <v>567971.62999999989</v>
      </c>
      <c r="M255" s="50">
        <f>'Month (GWh)'!L256+M254</f>
        <v>1545.13</v>
      </c>
      <c r="N255" s="50">
        <f>'Month (GWh)'!M256+N254</f>
        <v>1547.24</v>
      </c>
      <c r="O255" s="50">
        <f>'Month (GWh)'!N256+O254</f>
        <v>135.39000000000001</v>
      </c>
      <c r="P255" s="50">
        <f>'Month (GWh)'!O256+P254</f>
        <v>-15518.999999999998</v>
      </c>
      <c r="Q255" s="50">
        <f>'Month (GWh)'!P256+Q254</f>
        <v>1716.23</v>
      </c>
      <c r="R255" s="50">
        <f>'Month (GWh)'!Q256+R254</f>
        <v>578546.64</v>
      </c>
    </row>
    <row r="256" spans="1:18">
      <c r="A256" s="16">
        <f t="shared" si="20"/>
        <v>2016</v>
      </c>
      <c r="B256" s="14" t="s">
        <v>68</v>
      </c>
      <c r="C256" s="50">
        <f>'Month (GWh)'!B257+C255</f>
        <v>381713.80999999994</v>
      </c>
      <c r="D256" s="50">
        <f>'Month (GWh)'!C257+D255</f>
        <v>42089.41</v>
      </c>
      <c r="E256" s="50">
        <f>'Month (GWh)'!D257+E255</f>
        <v>109250.81000000001</v>
      </c>
      <c r="F256" s="52">
        <f>'Month (GWh)'!E257+F255</f>
        <v>0</v>
      </c>
      <c r="G256" s="50">
        <f>'Month (GWh)'!F257+G255</f>
        <v>406679.87000000005</v>
      </c>
      <c r="H256" s="50">
        <f>'Month (GWh)'!G257+H255</f>
        <v>297429.06000000006</v>
      </c>
      <c r="I256" s="50">
        <f>'Month (GWh)'!H257+I255</f>
        <v>637053.44999999995</v>
      </c>
      <c r="J256" s="50">
        <f>'Month (GWh)'!I257+J255</f>
        <v>1529.95</v>
      </c>
      <c r="K256" s="50">
        <f>'Month (GWh)'!J257+K255</f>
        <v>638583.42000000004</v>
      </c>
      <c r="L256" s="50">
        <f>'Month (GWh)'!K257+L255</f>
        <v>638286.69999999995</v>
      </c>
      <c r="M256" s="50">
        <f>'Month (GWh)'!L257+M255</f>
        <v>1758.13</v>
      </c>
      <c r="N256" s="50">
        <f>'Month (GWh)'!M257+N255</f>
        <v>1598.58</v>
      </c>
      <c r="O256" s="50">
        <f>'Month (GWh)'!N257+O255</f>
        <v>135.39000000000001</v>
      </c>
      <c r="P256" s="50">
        <f>'Month (GWh)'!O257+P255</f>
        <v>-14623.039999999997</v>
      </c>
      <c r="Q256" s="50">
        <f>'Month (GWh)'!P257+Q255</f>
        <v>2026.89</v>
      </c>
      <c r="R256" s="50">
        <f>'Month (GWh)'!Q257+R255</f>
        <v>647390.76</v>
      </c>
    </row>
    <row r="257" spans="1:18">
      <c r="A257" s="16">
        <f t="shared" si="20"/>
        <v>2016</v>
      </c>
      <c r="B257" s="14" t="s">
        <v>69</v>
      </c>
      <c r="C257" s="50">
        <f>'Month (GWh)'!B258+C256</f>
        <v>421357.47</v>
      </c>
      <c r="D257" s="50">
        <f>'Month (GWh)'!C258+D256</f>
        <v>45839.200000000004</v>
      </c>
      <c r="E257" s="50">
        <f>'Month (GWh)'!D258+E256</f>
        <v>113219.64000000001</v>
      </c>
      <c r="F257" s="52">
        <f>'Month (GWh)'!E258+F256</f>
        <v>0</v>
      </c>
      <c r="G257" s="50">
        <f>'Month (GWh)'!F258+G256</f>
        <v>469356.49000000005</v>
      </c>
      <c r="H257" s="50">
        <f>'Month (GWh)'!G258+H256</f>
        <v>356136.84000000008</v>
      </c>
      <c r="I257" s="50">
        <f>'Month (GWh)'!H258+I256</f>
        <v>731655.11</v>
      </c>
      <c r="J257" s="50">
        <f>'Month (GWh)'!I258+J256</f>
        <v>1717.72</v>
      </c>
      <c r="K257" s="50">
        <f>'Month (GWh)'!J258+K256</f>
        <v>733372.84000000008</v>
      </c>
      <c r="L257" s="50">
        <f>'Month (GWh)'!K258+L256</f>
        <v>733356.05999999994</v>
      </c>
      <c r="M257" s="50">
        <f>'Month (GWh)'!L258+M256</f>
        <v>2041.17</v>
      </c>
      <c r="N257" s="50">
        <f>'Month (GWh)'!M258+N256</f>
        <v>1681.96</v>
      </c>
      <c r="O257" s="50">
        <f>'Month (GWh)'!N258+O256</f>
        <v>135.39000000000001</v>
      </c>
      <c r="P257" s="50">
        <f>'Month (GWh)'!O258+P256</f>
        <v>-14701.299999999997</v>
      </c>
      <c r="Q257" s="50">
        <f>'Month (GWh)'!P258+Q256</f>
        <v>2211.4700000000003</v>
      </c>
      <c r="R257" s="50">
        <f>'Month (GWh)'!Q258+R256</f>
        <v>741987.37</v>
      </c>
    </row>
    <row r="258" spans="1:18">
      <c r="A258" s="54">
        <f t="shared" si="20"/>
        <v>2016</v>
      </c>
      <c r="B258" s="14" t="s">
        <v>70</v>
      </c>
      <c r="C258" s="55">
        <f>'Month (GWh)'!B259+C257</f>
        <v>463314.43999999994</v>
      </c>
      <c r="D258" s="55">
        <f>'Month (GWh)'!C259+D257</f>
        <v>50030.570000000007</v>
      </c>
      <c r="E258" s="55">
        <f>'Month (GWh)'!D259+E257</f>
        <v>117043.28000000001</v>
      </c>
      <c r="F258" s="56">
        <f>'Month (GWh)'!E259+F257</f>
        <v>0</v>
      </c>
      <c r="G258" s="55">
        <f>'Month (GWh)'!F259+G257</f>
        <v>529434.93000000005</v>
      </c>
      <c r="H258" s="55">
        <f>'Month (GWh)'!G259+H257</f>
        <v>412391.63000000006</v>
      </c>
      <c r="I258" s="55">
        <f>'Month (GWh)'!H259+I257</f>
        <v>825675.5</v>
      </c>
      <c r="J258" s="55">
        <f>'Month (GWh)'!I259+J257</f>
        <v>1918.98</v>
      </c>
      <c r="K258" s="55">
        <f>'Month (GWh)'!J259+K257</f>
        <v>827594.50000000012</v>
      </c>
      <c r="L258" s="55">
        <f>'Month (GWh)'!K259+L257</f>
        <v>827140.67999999993</v>
      </c>
      <c r="M258" s="55">
        <f>'Month (GWh)'!L259+M257</f>
        <v>2369.1</v>
      </c>
      <c r="N258" s="55">
        <f>'Month (GWh)'!M259+N257</f>
        <v>1729.13</v>
      </c>
      <c r="O258" s="55">
        <f>'Month (GWh)'!N259+O257</f>
        <v>140.12</v>
      </c>
      <c r="P258" s="55">
        <f>'Month (GWh)'!O259+P257</f>
        <v>-17401.87</v>
      </c>
      <c r="Q258" s="55">
        <f>'Month (GWh)'!P259+Q257</f>
        <v>2335.4800000000005</v>
      </c>
      <c r="R258" s="55">
        <f>'Month (GWh)'!Q259+R257</f>
        <v>837968.72</v>
      </c>
    </row>
    <row r="259" spans="1:18">
      <c r="A259" s="16">
        <f>A247+1</f>
        <v>2017</v>
      </c>
      <c r="B259" s="60" t="s">
        <v>59</v>
      </c>
      <c r="C259" s="50">
        <f>'Month (GWh)'!B260</f>
        <v>45228.86</v>
      </c>
      <c r="D259" s="50">
        <f>'Month (GWh)'!C260</f>
        <v>4738.63</v>
      </c>
      <c r="E259" s="50">
        <f>'Month (GWh)'!D260</f>
        <v>4962.29</v>
      </c>
      <c r="F259" s="52">
        <f>'Month (GWh)'!E260</f>
        <v>0</v>
      </c>
      <c r="G259" s="50">
        <f>'Month (GWh)'!F260</f>
        <v>61150.59</v>
      </c>
      <c r="H259" s="50">
        <f>'Month (GWh)'!G260</f>
        <v>56188.3</v>
      </c>
      <c r="I259" s="50">
        <f>'Month (GWh)'!H260</f>
        <v>96678.53</v>
      </c>
      <c r="J259" s="50">
        <f>'Month (GWh)'!I260</f>
        <v>206.51</v>
      </c>
      <c r="K259" s="50">
        <f>'Month (GWh)'!J260</f>
        <v>96885.04</v>
      </c>
      <c r="L259" s="50">
        <f>'Month (GWh)'!K260</f>
        <v>97046.52</v>
      </c>
      <c r="M259" s="50">
        <f>'Month (GWh)'!L260</f>
        <v>425.96</v>
      </c>
      <c r="N259" s="50">
        <f>'Month (GWh)'!M260</f>
        <v>25.98</v>
      </c>
      <c r="O259" s="50">
        <f>'Month (GWh)'!N260</f>
        <v>1.1100000000000001</v>
      </c>
      <c r="P259" s="50">
        <f>'Month (GWh)'!O260</f>
        <v>-12048.04</v>
      </c>
      <c r="Q259" s="50">
        <f>'Month (GWh)'!P260</f>
        <v>127.23</v>
      </c>
      <c r="R259" s="50">
        <f>'Month (GWh)'!Q260</f>
        <v>108514.28</v>
      </c>
    </row>
    <row r="260" spans="1:18">
      <c r="A260" s="16">
        <f>A259</f>
        <v>2017</v>
      </c>
      <c r="B260" s="14" t="s">
        <v>60</v>
      </c>
      <c r="C260" s="50">
        <f>'Month (GWh)'!B261+C259</f>
        <v>83050.38</v>
      </c>
      <c r="D260" s="50">
        <f>'Month (GWh)'!C261+D259</f>
        <v>8795.27</v>
      </c>
      <c r="E260" s="50">
        <f>'Month (GWh)'!D261+E259</f>
        <v>8768</v>
      </c>
      <c r="F260" s="52">
        <f>'Month (GWh)'!E261+F259</f>
        <v>0</v>
      </c>
      <c r="G260" s="50">
        <f>'Month (GWh)'!F261+G259</f>
        <v>111269.93</v>
      </c>
      <c r="H260" s="50">
        <f>'Month (GWh)'!G261+H259</f>
        <v>102501.92000000001</v>
      </c>
      <c r="I260" s="50">
        <f>'Month (GWh)'!H261+I259</f>
        <v>176757.03</v>
      </c>
      <c r="J260" s="50">
        <f>'Month (GWh)'!I261+J259</f>
        <v>398.15</v>
      </c>
      <c r="K260" s="50">
        <f>'Month (GWh)'!J261+K259</f>
        <v>177155.18</v>
      </c>
      <c r="L260" s="50">
        <f>'Month (GWh)'!K261+L259</f>
        <v>177030.71000000002</v>
      </c>
      <c r="M260" s="50">
        <f>'Month (GWh)'!L261+M259</f>
        <v>788.34999999999991</v>
      </c>
      <c r="N260" s="50">
        <f>'Month (GWh)'!M261+N259</f>
        <v>32.01</v>
      </c>
      <c r="O260" s="50">
        <f>'Month (GWh)'!N261+O259</f>
        <v>6.44</v>
      </c>
      <c r="P260" s="50">
        <f>'Month (GWh)'!O261+P259</f>
        <v>-17586.600000000002</v>
      </c>
      <c r="Q260" s="50">
        <f>'Month (GWh)'!P261+Q259</f>
        <v>252.41000000000003</v>
      </c>
      <c r="R260" s="50">
        <f>'Month (GWh)'!Q261+R259</f>
        <v>193538.1</v>
      </c>
    </row>
    <row r="261" spans="1:18">
      <c r="A261" s="16">
        <f t="shared" ref="A261:A324" si="21">A260</f>
        <v>2017</v>
      </c>
      <c r="B261" s="14" t="s">
        <v>61</v>
      </c>
      <c r="C261" s="50">
        <f>'Month (GWh)'!B262+C260</f>
        <v>124552.13</v>
      </c>
      <c r="D261" s="50">
        <f>'Month (GWh)'!C262+D260</f>
        <v>13159.69</v>
      </c>
      <c r="E261" s="50">
        <f>'Month (GWh)'!D262+E260</f>
        <v>15020.89</v>
      </c>
      <c r="F261" s="52">
        <f>'Month (GWh)'!E262+F260</f>
        <v>0</v>
      </c>
      <c r="G261" s="50">
        <f>'Month (GWh)'!F262+G260</f>
        <v>162467.74</v>
      </c>
      <c r="H261" s="50">
        <f>'Month (GWh)'!G262+H260</f>
        <v>147446.84000000003</v>
      </c>
      <c r="I261" s="50">
        <f>'Month (GWh)'!H262+I260</f>
        <v>258839.27000000002</v>
      </c>
      <c r="J261" s="50">
        <f>'Month (GWh)'!I262+J260</f>
        <v>618.42999999999995</v>
      </c>
      <c r="K261" s="50">
        <f>'Month (GWh)'!J262+K260</f>
        <v>259457.7</v>
      </c>
      <c r="L261" s="50">
        <f>'Month (GWh)'!K262+L260</f>
        <v>259488.51</v>
      </c>
      <c r="M261" s="50">
        <f>'Month (GWh)'!L262+M260</f>
        <v>1059.3599999999999</v>
      </c>
      <c r="N261" s="50">
        <f>'Month (GWh)'!M262+N260</f>
        <v>208.14</v>
      </c>
      <c r="O261" s="50">
        <f>'Month (GWh)'!N262+O260</f>
        <v>11.23</v>
      </c>
      <c r="P261" s="50">
        <f>'Month (GWh)'!O262+P260</f>
        <v>-17371.190000000002</v>
      </c>
      <c r="Q261" s="50">
        <f>'Month (GWh)'!P262+Q260</f>
        <v>427.46000000000004</v>
      </c>
      <c r="R261" s="50">
        <f>'Month (GWh)'!Q262+R260</f>
        <v>275153.51</v>
      </c>
    </row>
    <row r="262" spans="1:18">
      <c r="A262" s="16">
        <f t="shared" si="21"/>
        <v>2017</v>
      </c>
      <c r="B262" s="14" t="s">
        <v>62</v>
      </c>
      <c r="C262" s="50">
        <f>'Month (GWh)'!B263+C261</f>
        <v>165754.20000000001</v>
      </c>
      <c r="D262" s="50">
        <f>'Month (GWh)'!C263+D261</f>
        <v>17650.03</v>
      </c>
      <c r="E262" s="50">
        <f>'Month (GWh)'!D263+E261</f>
        <v>30524.639999999999</v>
      </c>
      <c r="F262" s="52">
        <f>'Month (GWh)'!E263+F261</f>
        <v>0</v>
      </c>
      <c r="G262" s="50">
        <f>'Month (GWh)'!F263+G261</f>
        <v>203331.63999999998</v>
      </c>
      <c r="H262" s="50">
        <f>'Month (GWh)'!G263+H261</f>
        <v>172806.98000000004</v>
      </c>
      <c r="I262" s="50">
        <f>'Month (GWh)'!H263+I261</f>
        <v>320911.15000000002</v>
      </c>
      <c r="J262" s="50">
        <f>'Month (GWh)'!I263+J261</f>
        <v>837.94999999999993</v>
      </c>
      <c r="K262" s="50">
        <f>'Month (GWh)'!J263+K261</f>
        <v>321749.09000000003</v>
      </c>
      <c r="L262" s="50">
        <f>'Month (GWh)'!K263+L261</f>
        <v>321882.34999999998</v>
      </c>
      <c r="M262" s="50">
        <f>'Month (GWh)'!L263+M261</f>
        <v>1246.2399999999998</v>
      </c>
      <c r="N262" s="50">
        <f>'Month (GWh)'!M263+N261</f>
        <v>382.03</v>
      </c>
      <c r="O262" s="50">
        <f>'Month (GWh)'!N263+O261</f>
        <v>15.56</v>
      </c>
      <c r="P262" s="50">
        <f>'Month (GWh)'!O263+P261</f>
        <v>-20979.710000000003</v>
      </c>
      <c r="Q262" s="50">
        <f>'Month (GWh)'!P263+Q261</f>
        <v>597.51</v>
      </c>
      <c r="R262" s="50">
        <f>'Month (GWh)'!Q263+R261</f>
        <v>340620.72000000003</v>
      </c>
    </row>
    <row r="263" spans="1:18">
      <c r="A263" s="16">
        <f t="shared" si="21"/>
        <v>2017</v>
      </c>
      <c r="B263" s="14" t="s">
        <v>63</v>
      </c>
      <c r="C263" s="50">
        <f>'Month (GWh)'!B264+C262</f>
        <v>208363.82</v>
      </c>
      <c r="D263" s="50">
        <f>'Month (GWh)'!C264+D262</f>
        <v>22154.269999999997</v>
      </c>
      <c r="E263" s="50">
        <f>'Month (GWh)'!D264+E262</f>
        <v>46085.52</v>
      </c>
      <c r="F263" s="52">
        <f>'Month (GWh)'!E264+F262</f>
        <v>0</v>
      </c>
      <c r="G263" s="50">
        <f>'Month (GWh)'!F264+G262</f>
        <v>232421.34999999998</v>
      </c>
      <c r="H263" s="50">
        <f>'Month (GWh)'!G264+H262</f>
        <v>186335.81000000003</v>
      </c>
      <c r="I263" s="50">
        <f>'Month (GWh)'!H264+I262</f>
        <v>372545.36000000004</v>
      </c>
      <c r="J263" s="50">
        <f>'Month (GWh)'!I264+J262</f>
        <v>1058.71</v>
      </c>
      <c r="K263" s="50">
        <f>'Month (GWh)'!J264+K262</f>
        <v>373604.06000000006</v>
      </c>
      <c r="L263" s="50">
        <f>'Month (GWh)'!K264+L262</f>
        <v>373546.57999999996</v>
      </c>
      <c r="M263" s="50">
        <f>'Month (GWh)'!L264+M262</f>
        <v>1361.8799999999999</v>
      </c>
      <c r="N263" s="50">
        <f>'Month (GWh)'!M264+N262</f>
        <v>486.13</v>
      </c>
      <c r="O263" s="50">
        <f>'Month (GWh)'!N264+O262</f>
        <v>15.56</v>
      </c>
      <c r="P263" s="50">
        <f>'Month (GWh)'!O264+P262</f>
        <v>-22996.530000000002</v>
      </c>
      <c r="Q263" s="50">
        <f>'Month (GWh)'!P264+Q262</f>
        <v>796.49</v>
      </c>
      <c r="R263" s="50">
        <f>'Month (GWh)'!Q264+R262</f>
        <v>393883.05000000005</v>
      </c>
    </row>
    <row r="264" spans="1:18">
      <c r="A264" s="16">
        <f t="shared" si="21"/>
        <v>2017</v>
      </c>
      <c r="B264" s="14" t="s">
        <v>64</v>
      </c>
      <c r="C264" s="50">
        <f>'Month (GWh)'!B265+C263</f>
        <v>244740.42</v>
      </c>
      <c r="D264" s="50">
        <f>'Month (GWh)'!C265+D263</f>
        <v>25863.179999999997</v>
      </c>
      <c r="E264" s="50">
        <f>'Month (GWh)'!D265+E263</f>
        <v>55797.52</v>
      </c>
      <c r="F264" s="52">
        <f>'Month (GWh)'!E265+F263</f>
        <v>0</v>
      </c>
      <c r="G264" s="50">
        <f>'Month (GWh)'!F265+G263</f>
        <v>255313.64999999997</v>
      </c>
      <c r="H264" s="50">
        <f>'Month (GWh)'!G265+H263</f>
        <v>199516.11000000002</v>
      </c>
      <c r="I264" s="50">
        <f>'Month (GWh)'!H265+I263</f>
        <v>418393.35000000003</v>
      </c>
      <c r="J264" s="50">
        <f>'Month (GWh)'!I265+J263</f>
        <v>1273.9000000000001</v>
      </c>
      <c r="K264" s="50">
        <f>'Month (GWh)'!J265+K263</f>
        <v>419667.24000000005</v>
      </c>
      <c r="L264" s="50">
        <f>'Month (GWh)'!K265+L263</f>
        <v>419684.39999999997</v>
      </c>
      <c r="M264" s="50">
        <f>'Month (GWh)'!L265+M263</f>
        <v>1470.07</v>
      </c>
      <c r="N264" s="50">
        <f>'Month (GWh)'!M265+N263</f>
        <v>560.74</v>
      </c>
      <c r="O264" s="50">
        <f>'Month (GWh)'!N265+O263</f>
        <v>15.56</v>
      </c>
      <c r="P264" s="50">
        <f>'Month (GWh)'!O265+P263</f>
        <v>-18613.280000000002</v>
      </c>
      <c r="Q264" s="50">
        <f>'Month (GWh)'!P265+Q263</f>
        <v>955.01</v>
      </c>
      <c r="R264" s="50">
        <f>'Month (GWh)'!Q265+R263</f>
        <v>435296.30000000005</v>
      </c>
    </row>
    <row r="265" spans="1:18">
      <c r="A265" s="16">
        <f t="shared" si="21"/>
        <v>2017</v>
      </c>
      <c r="B265" s="14" t="s">
        <v>65</v>
      </c>
      <c r="C265" s="50">
        <f>'Month (GWh)'!B266+C264</f>
        <v>280053.60000000003</v>
      </c>
      <c r="D265" s="50">
        <f>'Month (GWh)'!C266+D264</f>
        <v>29949.969999999998</v>
      </c>
      <c r="E265" s="50">
        <f>'Month (GWh)'!D266+E264</f>
        <v>76298.649999999994</v>
      </c>
      <c r="F265" s="52">
        <f>'Month (GWh)'!E266+F264</f>
        <v>0</v>
      </c>
      <c r="G265" s="50">
        <f>'Month (GWh)'!F266+G264</f>
        <v>292517.92999999993</v>
      </c>
      <c r="H265" s="50">
        <f>'Month (GWh)'!G266+H264</f>
        <v>216219.26</v>
      </c>
      <c r="I265" s="50">
        <f>'Month (GWh)'!H266+I264</f>
        <v>466322.88</v>
      </c>
      <c r="J265" s="50">
        <f>'Month (GWh)'!I266+J264</f>
        <v>1510.5900000000001</v>
      </c>
      <c r="K265" s="50">
        <f>'Month (GWh)'!J266+K264</f>
        <v>467833.47000000003</v>
      </c>
      <c r="L265" s="50">
        <f>'Month (GWh)'!K266+L264</f>
        <v>467696.87999999995</v>
      </c>
      <c r="M265" s="50">
        <f>'Month (GWh)'!L266+M264</f>
        <v>1688.02</v>
      </c>
      <c r="N265" s="50">
        <f>'Month (GWh)'!M266+N264</f>
        <v>718.75</v>
      </c>
      <c r="O265" s="50">
        <f>'Month (GWh)'!N266+O264</f>
        <v>15.56</v>
      </c>
      <c r="P265" s="50">
        <f>'Month (GWh)'!O266+P264</f>
        <v>-12170.370000000003</v>
      </c>
      <c r="Q265" s="50">
        <f>'Month (GWh)'!P266+Q264</f>
        <v>1149.77</v>
      </c>
      <c r="R265" s="50">
        <f>'Month (GWh)'!Q266+R264</f>
        <v>476295.15</v>
      </c>
    </row>
    <row r="266" spans="1:18">
      <c r="A266" s="16">
        <f t="shared" si="21"/>
        <v>2017</v>
      </c>
      <c r="B266" s="14" t="s">
        <v>66</v>
      </c>
      <c r="C266" s="50">
        <f>'Month (GWh)'!B267+C265</f>
        <v>309033.75000000006</v>
      </c>
      <c r="D266" s="50">
        <f>'Month (GWh)'!C267+D265</f>
        <v>33661.329999999994</v>
      </c>
      <c r="E266" s="50">
        <f>'Month (GWh)'!D267+E265</f>
        <v>94011.599999999991</v>
      </c>
      <c r="F266" s="52">
        <f>'Month (GWh)'!E267+F265</f>
        <v>0</v>
      </c>
      <c r="G266" s="50">
        <f>'Month (GWh)'!F267+G265</f>
        <v>326074.89999999991</v>
      </c>
      <c r="H266" s="50">
        <f>'Month (GWh)'!G267+H265</f>
        <v>232063.28</v>
      </c>
      <c r="I266" s="50">
        <f>'Month (GWh)'!H267+I265</f>
        <v>507435.69</v>
      </c>
      <c r="J266" s="50">
        <f>'Month (GWh)'!I267+J265</f>
        <v>1748.8300000000002</v>
      </c>
      <c r="K266" s="50">
        <f>'Month (GWh)'!J267+K265</f>
        <v>509184.53</v>
      </c>
      <c r="L266" s="50">
        <f>'Month (GWh)'!K267+L265</f>
        <v>509121.89999999997</v>
      </c>
      <c r="M266" s="50">
        <f>'Month (GWh)'!L267+M265</f>
        <v>1847.94</v>
      </c>
      <c r="N266" s="50">
        <f>'Month (GWh)'!M267+N265</f>
        <v>790.62</v>
      </c>
      <c r="O266" s="50">
        <f>'Month (GWh)'!N267+O265</f>
        <v>15.56</v>
      </c>
      <c r="P266" s="50">
        <f>'Month (GWh)'!O267+P265</f>
        <v>-11949.850000000002</v>
      </c>
      <c r="Q266" s="50">
        <f>'Month (GWh)'!P267+Q265</f>
        <v>1407.4099999999999</v>
      </c>
      <c r="R266" s="50">
        <f>'Month (GWh)'!Q267+R265</f>
        <v>517010.21</v>
      </c>
    </row>
    <row r="267" spans="1:18">
      <c r="A267" s="16">
        <f t="shared" si="21"/>
        <v>2017</v>
      </c>
      <c r="B267" s="14" t="s">
        <v>67</v>
      </c>
      <c r="C267" s="50">
        <f>'Month (GWh)'!B268+C266</f>
        <v>342796.99000000005</v>
      </c>
      <c r="D267" s="50">
        <f>'Month (GWh)'!C268+D266</f>
        <v>37507.019999999997</v>
      </c>
      <c r="E267" s="50">
        <f>'Month (GWh)'!D268+E266</f>
        <v>107387.74999999999</v>
      </c>
      <c r="F267" s="52">
        <f>'Month (GWh)'!E268+F266</f>
        <v>0</v>
      </c>
      <c r="G267" s="50">
        <f>'Month (GWh)'!F268+G266</f>
        <v>354489.37999999989</v>
      </c>
      <c r="H267" s="50">
        <f>'Month (GWh)'!G268+H266</f>
        <v>247101.61</v>
      </c>
      <c r="I267" s="50">
        <f>'Month (GWh)'!H268+I266</f>
        <v>552391.56999999995</v>
      </c>
      <c r="J267" s="50">
        <f>'Month (GWh)'!I268+J266</f>
        <v>1983.3600000000001</v>
      </c>
      <c r="K267" s="50">
        <f>'Month (GWh)'!J268+K266</f>
        <v>554374.94000000006</v>
      </c>
      <c r="L267" s="50">
        <f>'Month (GWh)'!K268+L266</f>
        <v>554378.14</v>
      </c>
      <c r="M267" s="50">
        <f>'Month (GWh)'!L268+M266</f>
        <v>2003.95</v>
      </c>
      <c r="N267" s="50">
        <f>'Month (GWh)'!M268+N266</f>
        <v>844.4</v>
      </c>
      <c r="O267" s="50">
        <f>'Month (GWh)'!N268+O266</f>
        <v>15.56</v>
      </c>
      <c r="P267" s="50">
        <f>'Month (GWh)'!O268+P266</f>
        <v>-15586.370000000003</v>
      </c>
      <c r="Q267" s="50">
        <f>'Month (GWh)'!P268+Q266</f>
        <v>1748.1799999999998</v>
      </c>
      <c r="R267" s="50">
        <f>'Month (GWh)'!Q268+R266</f>
        <v>565352.42000000004</v>
      </c>
    </row>
    <row r="268" spans="1:18">
      <c r="A268" s="16">
        <f t="shared" si="21"/>
        <v>2017</v>
      </c>
      <c r="B268" s="14" t="s">
        <v>68</v>
      </c>
      <c r="C268" s="50">
        <f>'Month (GWh)'!B269+C267</f>
        <v>386972.19000000006</v>
      </c>
      <c r="D268" s="50">
        <f>'Month (GWh)'!C269+D267</f>
        <v>41674.119999999995</v>
      </c>
      <c r="E268" s="50">
        <f>'Month (GWh)'!D269+E267</f>
        <v>117254.09999999999</v>
      </c>
      <c r="F268" s="52">
        <f>'Month (GWh)'!E269+F267</f>
        <v>0</v>
      </c>
      <c r="G268" s="50">
        <f>'Month (GWh)'!F269+G267</f>
        <v>394945.86999999988</v>
      </c>
      <c r="H268" s="50">
        <f>'Month (GWh)'!G269+H267</f>
        <v>277691.75</v>
      </c>
      <c r="I268" s="50">
        <f>'Month (GWh)'!H269+I267</f>
        <v>622989.80999999994</v>
      </c>
      <c r="J268" s="50">
        <f>'Month (GWh)'!I269+J267</f>
        <v>2232.1800000000003</v>
      </c>
      <c r="K268" s="50">
        <f>'Month (GWh)'!J269+K267</f>
        <v>625222.01</v>
      </c>
      <c r="L268" s="50">
        <f>'Month (GWh)'!K269+L267</f>
        <v>624945.14</v>
      </c>
      <c r="M268" s="50">
        <f>'Month (GWh)'!L269+M267</f>
        <v>2193.52</v>
      </c>
      <c r="N268" s="50">
        <f>'Month (GWh)'!M269+N267</f>
        <v>970.5</v>
      </c>
      <c r="O268" s="50">
        <f>'Month (GWh)'!N269+O267</f>
        <v>15.56</v>
      </c>
      <c r="P268" s="50">
        <f>'Month (GWh)'!O269+P267</f>
        <v>-6646.0800000000017</v>
      </c>
      <c r="Q268" s="50">
        <f>'Month (GWh)'!P269+Q267</f>
        <v>1836.1799999999998</v>
      </c>
      <c r="R268" s="50">
        <f>'Month (GWh)'!Q269+R267</f>
        <v>626575.46000000008</v>
      </c>
    </row>
    <row r="269" spans="1:18">
      <c r="A269" s="16">
        <f t="shared" si="21"/>
        <v>2017</v>
      </c>
      <c r="B269" s="14" t="s">
        <v>69</v>
      </c>
      <c r="C269" s="50">
        <f>'Month (GWh)'!B270+C268</f>
        <v>430351.81000000006</v>
      </c>
      <c r="D269" s="50">
        <f>'Month (GWh)'!C270+D268</f>
        <v>45777.09</v>
      </c>
      <c r="E269" s="50">
        <f>'Month (GWh)'!D270+E268</f>
        <v>121959.87</v>
      </c>
      <c r="F269" s="52">
        <f>'Month (GWh)'!E270+F268</f>
        <v>0</v>
      </c>
      <c r="G269" s="50">
        <f>'Month (GWh)'!F270+G268</f>
        <v>445196.29999999987</v>
      </c>
      <c r="H269" s="50">
        <f>'Month (GWh)'!G270+H268</f>
        <v>323236.41000000003</v>
      </c>
      <c r="I269" s="50">
        <f>'Month (GWh)'!H270+I268</f>
        <v>707811.12999999989</v>
      </c>
      <c r="J269" s="50">
        <f>'Month (GWh)'!I270+J268</f>
        <v>2493.5500000000002</v>
      </c>
      <c r="K269" s="50">
        <f>'Month (GWh)'!J270+K268</f>
        <v>710304.69</v>
      </c>
      <c r="L269" s="50">
        <f>'Month (GWh)'!K270+L268</f>
        <v>709610.11</v>
      </c>
      <c r="M269" s="50">
        <f>'Month (GWh)'!L270+M268</f>
        <v>2486.2399999999998</v>
      </c>
      <c r="N269" s="50">
        <f>'Month (GWh)'!M270+N268</f>
        <v>1009.31</v>
      </c>
      <c r="O269" s="50">
        <f>'Month (GWh)'!N270+O268</f>
        <v>15.56</v>
      </c>
      <c r="P269" s="50">
        <f>'Month (GWh)'!O270+P268</f>
        <v>-9542.2900000000009</v>
      </c>
      <c r="Q269" s="50">
        <f>'Month (GWh)'!P270+Q268</f>
        <v>2015.9599999999998</v>
      </c>
      <c r="R269" s="50">
        <f>'Month (GWh)'!Q270+R268</f>
        <v>713625.33000000007</v>
      </c>
    </row>
    <row r="270" spans="1:18">
      <c r="A270" s="54">
        <f t="shared" si="21"/>
        <v>2017</v>
      </c>
      <c r="B270" s="14" t="s">
        <v>70</v>
      </c>
      <c r="C270" s="55">
        <f>'Month (GWh)'!B271+C269</f>
        <v>464981.26000000007</v>
      </c>
      <c r="D270" s="55">
        <f>'Month (GWh)'!C271+D269</f>
        <v>49409.57</v>
      </c>
      <c r="E270" s="55">
        <f>'Month (GWh)'!D271+E269</f>
        <v>125564.95</v>
      </c>
      <c r="F270" s="56">
        <f>'Month (GWh)'!E271+F269</f>
        <v>0</v>
      </c>
      <c r="G270" s="55">
        <f>'Month (GWh)'!F271+G269</f>
        <v>518154.1399999999</v>
      </c>
      <c r="H270" s="55">
        <f>'Month (GWh)'!G271+H269</f>
        <v>392589.17000000004</v>
      </c>
      <c r="I270" s="55">
        <f>'Month (GWh)'!H271+I269</f>
        <v>808160.85999999987</v>
      </c>
      <c r="J270" s="55">
        <f>'Month (GWh)'!I271+J269</f>
        <v>2750.94</v>
      </c>
      <c r="K270" s="55">
        <f>'Month (GWh)'!J271+K269</f>
        <v>810911.80999999994</v>
      </c>
      <c r="L270" s="55">
        <f>'Month (GWh)'!K271+L269</f>
        <v>810072.88</v>
      </c>
      <c r="M270" s="55">
        <f>'Month (GWh)'!L271+M269</f>
        <v>2788.33</v>
      </c>
      <c r="N270" s="55">
        <f>'Month (GWh)'!M271+N269</f>
        <v>1084.8599999999999</v>
      </c>
      <c r="O270" s="55">
        <f>'Month (GWh)'!N271+O269</f>
        <v>15.56</v>
      </c>
      <c r="P270" s="55">
        <f>'Month (GWh)'!O271+P269</f>
        <v>-11771.150000000001</v>
      </c>
      <c r="Q270" s="55">
        <f>'Month (GWh)'!P271+Q269</f>
        <v>2391.04</v>
      </c>
      <c r="R270" s="55">
        <f>'Month (GWh)'!Q271+R269</f>
        <v>815564.24000000011</v>
      </c>
    </row>
    <row r="271" spans="1:18">
      <c r="A271" s="16">
        <f>A270+1</f>
        <v>2018</v>
      </c>
      <c r="B271" s="60" t="s">
        <v>59</v>
      </c>
      <c r="C271" s="50">
        <f>'Month (GWh)'!B272</f>
        <v>42059.32</v>
      </c>
      <c r="D271" s="50">
        <f>'Month (GWh)'!C272</f>
        <v>4420.0200000000004</v>
      </c>
      <c r="E271" s="50">
        <f>'Month (GWh)'!D272</f>
        <v>3687.78</v>
      </c>
      <c r="F271" s="50">
        <f>'Month (GWh)'!E272</f>
        <v>0</v>
      </c>
      <c r="G271" s="50">
        <f>'Month (GWh)'!F272</f>
        <v>69393.48</v>
      </c>
      <c r="H271" s="50">
        <f>'Month (GWh)'!G272</f>
        <v>65705.710000000006</v>
      </c>
      <c r="I271" s="50">
        <f>'Month (GWh)'!H272</f>
        <v>103045.01</v>
      </c>
      <c r="J271" s="50">
        <f>'Month (GWh)'!I272</f>
        <v>386.8</v>
      </c>
      <c r="K271" s="50">
        <f>'Month (GWh)'!J272</f>
        <v>103431.81</v>
      </c>
      <c r="L271" s="50">
        <f>'Month (GWh)'!K272</f>
        <v>103381.75999999999</v>
      </c>
      <c r="M271" s="50">
        <f>'Month (GWh)'!L272</f>
        <v>341.73</v>
      </c>
      <c r="N271" s="50">
        <f>'Month (GWh)'!M272</f>
        <v>15.92</v>
      </c>
      <c r="O271" s="50">
        <f>'Month (GWh)'!N272</f>
        <v>0</v>
      </c>
      <c r="P271" s="50">
        <f>'Month (GWh)'!O272</f>
        <v>-1502.94</v>
      </c>
      <c r="Q271" s="50">
        <f>'Month (GWh)'!P272</f>
        <v>74.45</v>
      </c>
      <c r="R271" s="50">
        <f>'Month (GWh)'!Q272</f>
        <v>104452.61</v>
      </c>
    </row>
    <row r="272" spans="1:18">
      <c r="A272" s="16">
        <f t="shared" si="21"/>
        <v>2018</v>
      </c>
      <c r="B272" s="14" t="s">
        <v>60</v>
      </c>
      <c r="C272" s="50">
        <f>'Month (GWh)'!B273+C271</f>
        <v>80319.08</v>
      </c>
      <c r="D272" s="50">
        <f>'Month (GWh)'!C273+D271</f>
        <v>8436.19</v>
      </c>
      <c r="E272" s="50">
        <f>'Month (GWh)'!D273+E271</f>
        <v>7221.89</v>
      </c>
      <c r="F272" s="52">
        <f>'Month (GWh)'!E273+F271</f>
        <v>0</v>
      </c>
      <c r="G272" s="50">
        <f>'Month (GWh)'!F273+G271</f>
        <v>131199.32999999999</v>
      </c>
      <c r="H272" s="50">
        <f>'Month (GWh)'!G273+H271</f>
        <v>123977.46</v>
      </c>
      <c r="I272" s="50">
        <f>'Month (GWh)'!H273+I271</f>
        <v>194799.86</v>
      </c>
      <c r="J272" s="50">
        <f>'Month (GWh)'!I273+J271</f>
        <v>780.31999999999994</v>
      </c>
      <c r="K272" s="50">
        <f>'Month (GWh)'!J273+K271</f>
        <v>195580.16999999998</v>
      </c>
      <c r="L272" s="50">
        <f>'Month (GWh)'!K273+L271</f>
        <v>195618.8</v>
      </c>
      <c r="M272" s="50">
        <f>'Month (GWh)'!L273+M271</f>
        <v>636.72</v>
      </c>
      <c r="N272" s="50">
        <f>'Month (GWh)'!M273+N271</f>
        <v>41.97</v>
      </c>
      <c r="O272" s="50">
        <f>'Month (GWh)'!N273+O271</f>
        <v>0</v>
      </c>
      <c r="P272" s="50">
        <f>'Month (GWh)'!O273+P271</f>
        <v>-9135.23</v>
      </c>
      <c r="Q272" s="50">
        <f>'Month (GWh)'!P273+Q271</f>
        <v>156.44999999999999</v>
      </c>
      <c r="R272" s="50">
        <f>'Month (GWh)'!Q273+R271</f>
        <v>203918.9</v>
      </c>
    </row>
    <row r="273" spans="1:18">
      <c r="A273" s="16">
        <f t="shared" si="21"/>
        <v>2018</v>
      </c>
      <c r="B273" s="14" t="s">
        <v>61</v>
      </c>
      <c r="C273" s="50">
        <f>'Month (GWh)'!B274+C272</f>
        <v>119306.55</v>
      </c>
      <c r="D273" s="50">
        <f>'Month (GWh)'!C274+D272</f>
        <v>12474.59</v>
      </c>
      <c r="E273" s="50">
        <f>'Month (GWh)'!D274+E272</f>
        <v>10101.74</v>
      </c>
      <c r="F273" s="52">
        <f>'Month (GWh)'!E274+F272</f>
        <v>0</v>
      </c>
      <c r="G273" s="50">
        <f>'Month (GWh)'!F274+G272</f>
        <v>194282.27</v>
      </c>
      <c r="H273" s="50">
        <f>'Month (GWh)'!G274+H272</f>
        <v>184180.55</v>
      </c>
      <c r="I273" s="50">
        <f>'Month (GWh)'!H274+I272</f>
        <v>289952.01</v>
      </c>
      <c r="J273" s="50">
        <f>'Month (GWh)'!I274+J272</f>
        <v>1182.6199999999999</v>
      </c>
      <c r="K273" s="50">
        <f>'Month (GWh)'!J274+K272</f>
        <v>291134.63</v>
      </c>
      <c r="L273" s="50">
        <f>'Month (GWh)'!K274+L272</f>
        <v>291322.65000000002</v>
      </c>
      <c r="M273" s="50">
        <f>'Month (GWh)'!L274+M272</f>
        <v>896.28</v>
      </c>
      <c r="N273" s="50">
        <f>'Month (GWh)'!M274+N272</f>
        <v>123.11</v>
      </c>
      <c r="O273" s="50">
        <f>'Month (GWh)'!N274+O272</f>
        <v>0</v>
      </c>
      <c r="P273" s="50">
        <f>'Month (GWh)'!O274+P272</f>
        <v>-12106.59</v>
      </c>
      <c r="Q273" s="50">
        <f>'Month (GWh)'!P274+Q272</f>
        <v>230.57999999999998</v>
      </c>
      <c r="R273" s="50">
        <f>'Month (GWh)'!Q274+R272</f>
        <v>302179.28000000003</v>
      </c>
    </row>
    <row r="274" spans="1:18">
      <c r="A274" s="16">
        <f t="shared" si="21"/>
        <v>2018</v>
      </c>
      <c r="B274" s="14" t="s">
        <v>62</v>
      </c>
      <c r="C274" s="50">
        <f>'Month (GWh)'!B275+C273</f>
        <v>160350.81</v>
      </c>
      <c r="D274" s="50">
        <f>'Month (GWh)'!C275+D273</f>
        <v>16889.87</v>
      </c>
      <c r="E274" s="50">
        <f>'Month (GWh)'!D275+E273</f>
        <v>14643.79</v>
      </c>
      <c r="F274" s="52">
        <f>'Month (GWh)'!E275+F273</f>
        <v>0</v>
      </c>
      <c r="G274" s="50">
        <f>'Month (GWh)'!F275+G273</f>
        <v>235737.03</v>
      </c>
      <c r="H274" s="50">
        <f>'Month (GWh)'!G275+H273</f>
        <v>221093.25</v>
      </c>
      <c r="I274" s="50">
        <f>'Month (GWh)'!H275+I273</f>
        <v>363396.09</v>
      </c>
      <c r="J274" s="50">
        <f>'Month (GWh)'!I275+J273</f>
        <v>1591.6399999999999</v>
      </c>
      <c r="K274" s="50">
        <f>'Month (GWh)'!J275+K273</f>
        <v>364987.72</v>
      </c>
      <c r="L274" s="50">
        <f>'Month (GWh)'!K275+L273</f>
        <v>365477.55000000005</v>
      </c>
      <c r="M274" s="50">
        <f>'Month (GWh)'!L275+M273</f>
        <v>1032.76</v>
      </c>
      <c r="N274" s="50">
        <f>'Month (GWh)'!M275+N273</f>
        <v>257.45999999999998</v>
      </c>
      <c r="O274" s="50">
        <f>'Month (GWh)'!N275+O273</f>
        <v>0</v>
      </c>
      <c r="P274" s="50">
        <f>'Month (GWh)'!O275+P273</f>
        <v>-6995.32</v>
      </c>
      <c r="Q274" s="50">
        <f>'Month (GWh)'!P275+Q273</f>
        <v>314.20999999999998</v>
      </c>
      <c r="R274" s="50">
        <f>'Month (GWh)'!Q275+R273</f>
        <v>370868.45</v>
      </c>
    </row>
    <row r="275" spans="1:18">
      <c r="A275" s="16">
        <f t="shared" si="21"/>
        <v>2018</v>
      </c>
      <c r="B275" s="14" t="s">
        <v>63</v>
      </c>
      <c r="C275" s="50">
        <f>'Month (GWh)'!B276+C274</f>
        <v>199156.75</v>
      </c>
      <c r="D275" s="50">
        <f>'Month (GWh)'!C276+D274</f>
        <v>21096.32</v>
      </c>
      <c r="E275" s="50">
        <f>'Month (GWh)'!D276+E274</f>
        <v>25526.61</v>
      </c>
      <c r="F275" s="52">
        <f>'Month (GWh)'!E276+F274</f>
        <v>0</v>
      </c>
      <c r="G275" s="50">
        <f>'Month (GWh)'!F276+G274</f>
        <v>260681.99</v>
      </c>
      <c r="H275" s="50">
        <f>'Month (GWh)'!G276+H274</f>
        <v>235155.39</v>
      </c>
      <c r="I275" s="50">
        <f>'Month (GWh)'!H276+I274</f>
        <v>412057.72000000003</v>
      </c>
      <c r="J275" s="50">
        <f>'Month (GWh)'!I276+J274</f>
        <v>2007.37</v>
      </c>
      <c r="K275" s="50">
        <f>'Month (GWh)'!J276+K274</f>
        <v>414065.07999999996</v>
      </c>
      <c r="L275" s="50">
        <f>'Month (GWh)'!K276+L274</f>
        <v>414661.28</v>
      </c>
      <c r="M275" s="50">
        <f>'Month (GWh)'!L276+M274</f>
        <v>1106.99</v>
      </c>
      <c r="N275" s="50">
        <f>'Month (GWh)'!M276+N274</f>
        <v>299.2</v>
      </c>
      <c r="O275" s="50">
        <f>'Month (GWh)'!N276+O274</f>
        <v>0</v>
      </c>
      <c r="P275" s="50">
        <f>'Month (GWh)'!O276+P274</f>
        <v>-5474.59</v>
      </c>
      <c r="Q275" s="50">
        <f>'Month (GWh)'!P276+Q274</f>
        <v>384.2</v>
      </c>
      <c r="R275" s="50">
        <f>'Month (GWh)'!Q276+R274</f>
        <v>418345.5</v>
      </c>
    </row>
    <row r="276" spans="1:18">
      <c r="A276" s="16">
        <f t="shared" si="21"/>
        <v>2018</v>
      </c>
      <c r="B276" s="14" t="s">
        <v>64</v>
      </c>
      <c r="C276" s="50">
        <f>'Month (GWh)'!B277+C275</f>
        <v>231165.8</v>
      </c>
      <c r="D276" s="50">
        <f>'Month (GWh)'!C277+D275</f>
        <v>24902.17</v>
      </c>
      <c r="E276" s="50">
        <f>'Month (GWh)'!D277+E275</f>
        <v>30882.49</v>
      </c>
      <c r="F276" s="52">
        <f>'Month (GWh)'!E277+F275</f>
        <v>0</v>
      </c>
      <c r="G276" s="50">
        <f>'Month (GWh)'!F277+G275</f>
        <v>285604.08</v>
      </c>
      <c r="H276" s="50">
        <f>'Month (GWh)'!G277+H275</f>
        <v>254721.6</v>
      </c>
      <c r="I276" s="50">
        <f>'Month (GWh)'!H277+I275</f>
        <v>459827.13</v>
      </c>
      <c r="J276" s="50">
        <f>'Month (GWh)'!I277+J275</f>
        <v>2429.81</v>
      </c>
      <c r="K276" s="50">
        <f>'Month (GWh)'!J277+K275</f>
        <v>462256.93999999994</v>
      </c>
      <c r="L276" s="50">
        <f>'Month (GWh)'!K277+L275</f>
        <v>462869.85000000003</v>
      </c>
      <c r="M276" s="50">
        <f>'Month (GWh)'!L277+M275</f>
        <v>1148.53</v>
      </c>
      <c r="N276" s="50">
        <f>'Month (GWh)'!M277+N275</f>
        <v>392.76</v>
      </c>
      <c r="O276" s="50">
        <f>'Month (GWh)'!N277+O275</f>
        <v>0</v>
      </c>
      <c r="P276" s="50">
        <f>'Month (GWh)'!O277+P275</f>
        <v>2794.8199999999997</v>
      </c>
      <c r="Q276" s="50">
        <f>'Month (GWh)'!P277+Q275</f>
        <v>442.46999999999997</v>
      </c>
      <c r="R276" s="50">
        <f>'Month (GWh)'!Q277+R275</f>
        <v>458091.29</v>
      </c>
    </row>
    <row r="277" spans="1:18">
      <c r="A277" s="16">
        <f t="shared" si="21"/>
        <v>2018</v>
      </c>
      <c r="B277" s="14" t="s">
        <v>65</v>
      </c>
      <c r="C277" s="50">
        <f>'Month (GWh)'!B278+C276</f>
        <v>268122.07999999996</v>
      </c>
      <c r="D277" s="50">
        <f>'Month (GWh)'!C278+D276</f>
        <v>29212.879999999997</v>
      </c>
      <c r="E277" s="50">
        <f>'Month (GWh)'!D278+E276</f>
        <v>50356.47</v>
      </c>
      <c r="F277" s="52">
        <f>'Month (GWh)'!E278+F276</f>
        <v>0</v>
      </c>
      <c r="G277" s="50">
        <f>'Month (GWh)'!F278+G276</f>
        <v>316430.73000000004</v>
      </c>
      <c r="H277" s="50">
        <f>'Month (GWh)'!G278+H276</f>
        <v>266074.27</v>
      </c>
      <c r="I277" s="50">
        <f>'Month (GWh)'!H278+I276</f>
        <v>503825.37</v>
      </c>
      <c r="J277" s="50">
        <f>'Month (GWh)'!I278+J276</f>
        <v>2858.97</v>
      </c>
      <c r="K277" s="50">
        <f>'Month (GWh)'!J278+K276</f>
        <v>506684.33999999997</v>
      </c>
      <c r="L277" s="50">
        <f>'Month (GWh)'!K278+L276</f>
        <v>507355.18000000005</v>
      </c>
      <c r="M277" s="50">
        <f>'Month (GWh)'!L278+M276</f>
        <v>1250.7</v>
      </c>
      <c r="N277" s="50">
        <f>'Month (GWh)'!M278+N276</f>
        <v>444.84</v>
      </c>
      <c r="O277" s="50">
        <f>'Month (GWh)'!N278+O276</f>
        <v>0</v>
      </c>
      <c r="P277" s="50">
        <f>'Month (GWh)'!O278+P276</f>
        <v>7314.0599999999995</v>
      </c>
      <c r="Q277" s="50">
        <f>'Month (GWh)'!P278+Q276</f>
        <v>560.48</v>
      </c>
      <c r="R277" s="50">
        <f>'Month (GWh)'!Q278+R276</f>
        <v>497785.12</v>
      </c>
    </row>
    <row r="278" spans="1:18">
      <c r="A278" s="16">
        <f t="shared" si="21"/>
        <v>2018</v>
      </c>
      <c r="B278" s="14" t="s">
        <v>66</v>
      </c>
      <c r="C278" s="50">
        <f>'Month (GWh)'!B279+C277</f>
        <v>301679.96999999997</v>
      </c>
      <c r="D278" s="50">
        <f>'Month (GWh)'!C279+D277</f>
        <v>33387.789999999994</v>
      </c>
      <c r="E278" s="50">
        <f>'Month (GWh)'!D279+E277</f>
        <v>65063.95</v>
      </c>
      <c r="F278" s="52">
        <f>'Month (GWh)'!E279+F277</f>
        <v>0</v>
      </c>
      <c r="G278" s="50">
        <f>'Month (GWh)'!F279+G277</f>
        <v>343995.57000000007</v>
      </c>
      <c r="H278" s="50">
        <f>'Month (GWh)'!G279+H277</f>
        <v>278931.63</v>
      </c>
      <c r="I278" s="50">
        <f>'Month (GWh)'!H279+I277</f>
        <v>546065.72</v>
      </c>
      <c r="J278" s="50">
        <f>'Month (GWh)'!I279+J277</f>
        <v>3294.8399999999997</v>
      </c>
      <c r="K278" s="50">
        <f>'Month (GWh)'!J279+K277</f>
        <v>549360.55999999994</v>
      </c>
      <c r="L278" s="50">
        <f>'Month (GWh)'!K279+L277</f>
        <v>550168.03</v>
      </c>
      <c r="M278" s="50">
        <f>'Month (GWh)'!L279+M277</f>
        <v>1366.01</v>
      </c>
      <c r="N278" s="50">
        <f>'Month (GWh)'!M279+N277</f>
        <v>481.35999999999996</v>
      </c>
      <c r="O278" s="50">
        <f>'Month (GWh)'!N279+O277</f>
        <v>0</v>
      </c>
      <c r="P278" s="50">
        <f>'Month (GWh)'!O279+P277</f>
        <v>11091.57</v>
      </c>
      <c r="Q278" s="50">
        <f>'Month (GWh)'!P279+Q277</f>
        <v>682.58</v>
      </c>
      <c r="R278" s="50">
        <f>'Month (GWh)'!Q279+R277</f>
        <v>536546.52</v>
      </c>
    </row>
    <row r="279" spans="1:18">
      <c r="A279" s="16">
        <f t="shared" si="21"/>
        <v>2018</v>
      </c>
      <c r="B279" s="14" t="s">
        <v>67</v>
      </c>
      <c r="C279" s="50">
        <f>'Month (GWh)'!B280+C278</f>
        <v>335903.14999999997</v>
      </c>
      <c r="D279" s="50">
        <f>'Month (GWh)'!C280+D278</f>
        <v>37616.679999999993</v>
      </c>
      <c r="E279" s="50">
        <f>'Month (GWh)'!D280+E278</f>
        <v>75230.789999999994</v>
      </c>
      <c r="F279" s="52">
        <f>'Month (GWh)'!E280+F278</f>
        <v>0</v>
      </c>
      <c r="G279" s="50">
        <f>'Month (GWh)'!F280+G278</f>
        <v>366706.06000000006</v>
      </c>
      <c r="H279" s="50">
        <f>'Month (GWh)'!G280+H278</f>
        <v>291475.28000000003</v>
      </c>
      <c r="I279" s="50">
        <f>'Month (GWh)'!H280+I278</f>
        <v>588603.65999999992</v>
      </c>
      <c r="J279" s="50">
        <f>'Month (GWh)'!I280+J278</f>
        <v>3737.43</v>
      </c>
      <c r="K279" s="50">
        <f>'Month (GWh)'!J280+K278</f>
        <v>592341.07999999996</v>
      </c>
      <c r="L279" s="50">
        <f>'Month (GWh)'!K280+L278</f>
        <v>593090.55000000005</v>
      </c>
      <c r="M279" s="50">
        <f>'Month (GWh)'!L280+M278</f>
        <v>1473.9</v>
      </c>
      <c r="N279" s="50">
        <f>'Month (GWh)'!M280+N278</f>
        <v>533.78</v>
      </c>
      <c r="O279" s="50">
        <f>'Month (GWh)'!N280+O278</f>
        <v>0</v>
      </c>
      <c r="P279" s="50">
        <f>'Month (GWh)'!O280+P278</f>
        <v>11407.13</v>
      </c>
      <c r="Q279" s="50">
        <f>'Month (GWh)'!P280+Q278</f>
        <v>817.1</v>
      </c>
      <c r="R279" s="50">
        <f>'Month (GWh)'!Q280+R278</f>
        <v>578858.64</v>
      </c>
    </row>
    <row r="280" spans="1:18">
      <c r="A280" s="16">
        <f t="shared" si="21"/>
        <v>2018</v>
      </c>
      <c r="B280" s="14" t="s">
        <v>68</v>
      </c>
      <c r="C280" s="50">
        <f>'Month (GWh)'!B281+C279</f>
        <v>372652.36</v>
      </c>
      <c r="D280" s="50">
        <f>'Month (GWh)'!C281+D279</f>
        <v>42178.469999999994</v>
      </c>
      <c r="E280" s="50">
        <f>'Month (GWh)'!D281+E279</f>
        <v>78068.14</v>
      </c>
      <c r="F280" s="52">
        <f>'Month (GWh)'!E281+F279</f>
        <v>0</v>
      </c>
      <c r="G280" s="50">
        <f>'Month (GWh)'!F281+G279</f>
        <v>409516.74000000005</v>
      </c>
      <c r="H280" s="50">
        <f>'Month (GWh)'!G281+H279</f>
        <v>331448.61000000004</v>
      </c>
      <c r="I280" s="50">
        <f>'Month (GWh)'!H281+I279</f>
        <v>660764.40999999992</v>
      </c>
      <c r="J280" s="50">
        <f>'Month (GWh)'!I281+J279</f>
        <v>4186.7299999999996</v>
      </c>
      <c r="K280" s="50">
        <f>'Month (GWh)'!J281+K279</f>
        <v>664951.13</v>
      </c>
      <c r="L280" s="50">
        <f>'Month (GWh)'!K281+L279</f>
        <v>665747.23</v>
      </c>
      <c r="M280" s="50">
        <f>'Month (GWh)'!L281+M279</f>
        <v>1600.01</v>
      </c>
      <c r="N280" s="50">
        <f>'Month (GWh)'!M281+N279</f>
        <v>697.97</v>
      </c>
      <c r="O280" s="50">
        <f>'Month (GWh)'!N281+O279</f>
        <v>0</v>
      </c>
      <c r="P280" s="50">
        <f>'Month (GWh)'!O281+P279</f>
        <v>18959.150000000001</v>
      </c>
      <c r="Q280" s="50">
        <f>'Month (GWh)'!P281+Q279</f>
        <v>954.21</v>
      </c>
      <c r="R280" s="50">
        <f>'Month (GWh)'!Q281+R279</f>
        <v>643535.9</v>
      </c>
    </row>
    <row r="281" spans="1:18">
      <c r="A281" s="16">
        <f t="shared" si="21"/>
        <v>2018</v>
      </c>
      <c r="B281" s="14" t="s">
        <v>69</v>
      </c>
      <c r="C281" s="50">
        <f>'Month (GWh)'!B282+C280</f>
        <v>410788.99</v>
      </c>
      <c r="D281" s="50">
        <f>'Month (GWh)'!C282+D280</f>
        <v>46320.459999999992</v>
      </c>
      <c r="E281" s="50">
        <f>'Month (GWh)'!D282+E280</f>
        <v>81503.539999999994</v>
      </c>
      <c r="F281" s="52">
        <f>'Month (GWh)'!E282+F280</f>
        <v>0</v>
      </c>
      <c r="G281" s="50">
        <f>'Month (GWh)'!F282+G280</f>
        <v>458970.08000000007</v>
      </c>
      <c r="H281" s="50">
        <f>'Month (GWh)'!G282+H280</f>
        <v>377466.55000000005</v>
      </c>
      <c r="I281" s="50">
        <f>'Month (GWh)'!H282+I280</f>
        <v>740776.98999999987</v>
      </c>
      <c r="J281" s="50">
        <f>'Month (GWh)'!I282+J280</f>
        <v>4642.74</v>
      </c>
      <c r="K281" s="50">
        <f>'Month (GWh)'!J282+K280</f>
        <v>745419.73</v>
      </c>
      <c r="L281" s="50">
        <f>'Month (GWh)'!K282+L280</f>
        <v>746566.23</v>
      </c>
      <c r="M281" s="50">
        <f>'Month (GWh)'!L282+M280</f>
        <v>1696.51</v>
      </c>
      <c r="N281" s="50">
        <f>'Month (GWh)'!M282+N280</f>
        <v>906.38</v>
      </c>
      <c r="O281" s="50">
        <f>'Month (GWh)'!N282+O280</f>
        <v>0</v>
      </c>
      <c r="P281" s="50">
        <f>'Month (GWh)'!O282+P280</f>
        <v>20166.580000000002</v>
      </c>
      <c r="Q281" s="50">
        <f>'Month (GWh)'!P282+Q280</f>
        <v>1009.0300000000001</v>
      </c>
      <c r="R281" s="50">
        <f>'Month (GWh)'!Q282+R280</f>
        <v>722787.74</v>
      </c>
    </row>
    <row r="282" spans="1:18">
      <c r="A282" s="16">
        <f t="shared" si="21"/>
        <v>2018</v>
      </c>
      <c r="B282" s="14" t="s">
        <v>70</v>
      </c>
      <c r="C282" s="50">
        <f>'Month (GWh)'!B283+C281</f>
        <v>451156.65</v>
      </c>
      <c r="D282" s="50">
        <f>'Month (GWh)'!C283+D281</f>
        <v>51111.719999999994</v>
      </c>
      <c r="E282" s="50">
        <f>'Month (GWh)'!D283+E281</f>
        <v>84843.939999999988</v>
      </c>
      <c r="F282" s="52">
        <f>'Month (GWh)'!E283+F281</f>
        <v>0</v>
      </c>
      <c r="G282" s="50">
        <f>'Month (GWh)'!F283+G281</f>
        <v>519035.19000000006</v>
      </c>
      <c r="H282" s="50">
        <f>'Month (GWh)'!G283+H281</f>
        <v>434191.26000000007</v>
      </c>
      <c r="I282" s="50">
        <f>'Month (GWh)'!H283+I281</f>
        <v>833078.09999999986</v>
      </c>
      <c r="J282" s="50">
        <f>'Month (GWh)'!I283+J281</f>
        <v>5105.4699999999993</v>
      </c>
      <c r="K282" s="50">
        <f>'Month (GWh)'!J283+K281</f>
        <v>838183.57</v>
      </c>
      <c r="L282" s="50">
        <f>'Month (GWh)'!K283+L281</f>
        <v>839661.59</v>
      </c>
      <c r="M282" s="50">
        <f>'Month (GWh)'!L283+M281</f>
        <v>1843.34</v>
      </c>
      <c r="N282" s="50">
        <f>'Month (GWh)'!M283+N281</f>
        <v>1154.33</v>
      </c>
      <c r="O282" s="50">
        <f>'Month (GWh)'!N283+O281</f>
        <v>0</v>
      </c>
      <c r="P282" s="50">
        <f>'Month (GWh)'!O283+P281</f>
        <v>23072.68</v>
      </c>
      <c r="Q282" s="50">
        <f>'Month (GWh)'!P283+Q281</f>
        <v>1112.1600000000001</v>
      </c>
      <c r="R282" s="50">
        <f>'Month (GWh)'!Q283+R281</f>
        <v>812479.09</v>
      </c>
    </row>
    <row r="283" spans="1:18">
      <c r="A283" s="61">
        <v>2019</v>
      </c>
      <c r="B283" s="60" t="s">
        <v>59</v>
      </c>
      <c r="C283" s="62">
        <f>'Month (GWh)'!B284</f>
        <v>38976.11</v>
      </c>
      <c r="D283" s="62">
        <f>'Month (GWh)'!C284</f>
        <v>4946.1400000000003</v>
      </c>
      <c r="E283" s="62">
        <f>'Month (GWh)'!D284</f>
        <v>3724.4</v>
      </c>
      <c r="F283" s="62">
        <f>'Month (GWh)'!E284</f>
        <v>0</v>
      </c>
      <c r="G283" s="62">
        <f>'Month (GWh)'!F284</f>
        <v>71617.72</v>
      </c>
      <c r="H283" s="62">
        <f>'Month (GWh)'!G284</f>
        <v>67893.320000000007</v>
      </c>
      <c r="I283" s="62">
        <f>'Month (GWh)'!H284</f>
        <v>101923.29</v>
      </c>
      <c r="J283" s="62">
        <f>'Month (GWh)'!I284</f>
        <v>493.18</v>
      </c>
      <c r="K283" s="62">
        <f>'Month (GWh)'!J284</f>
        <v>102416.46</v>
      </c>
      <c r="L283" s="62">
        <f>'Month (GWh)'!K284</f>
        <v>102850.67</v>
      </c>
      <c r="M283" s="62">
        <f>'Month (GWh)'!L284</f>
        <v>178.14</v>
      </c>
      <c r="N283" s="62">
        <f>'Month (GWh)'!M284</f>
        <v>244.96</v>
      </c>
      <c r="O283" s="62">
        <f>'Month (GWh)'!N284</f>
        <v>0</v>
      </c>
      <c r="P283" s="62">
        <f>'Month (GWh)'!O284</f>
        <v>-5080.32</v>
      </c>
      <c r="Q283" s="62">
        <f>'Month (GWh)'!P284</f>
        <v>76.73</v>
      </c>
      <c r="R283" s="62">
        <f>'Month (GWh)'!Q284</f>
        <v>107431.16</v>
      </c>
    </row>
    <row r="284" spans="1:18">
      <c r="A284" s="16">
        <f t="shared" si="21"/>
        <v>2019</v>
      </c>
      <c r="B284" s="14" t="s">
        <v>60</v>
      </c>
      <c r="C284" s="50">
        <f>'Month (GWh)'!B285+C283</f>
        <v>73939.62</v>
      </c>
      <c r="D284" s="50">
        <f>'Month (GWh)'!C285+D283</f>
        <v>9370.17</v>
      </c>
      <c r="E284" s="50">
        <f>'Month (GWh)'!D285+E283</f>
        <v>6623.3600000000006</v>
      </c>
      <c r="F284" s="52">
        <f>'Month (GWh)'!E285+F283</f>
        <v>0</v>
      </c>
      <c r="G284" s="50">
        <f>'Month (GWh)'!F285+G283</f>
        <v>119255.39</v>
      </c>
      <c r="H284" s="50">
        <f>'Month (GWh)'!G285+H283</f>
        <v>112632.03</v>
      </c>
      <c r="I284" s="50">
        <f>'Month (GWh)'!H285+I283</f>
        <v>177201.49</v>
      </c>
      <c r="J284" s="50">
        <f>'Month (GWh)'!I285+J283</f>
        <v>938.63</v>
      </c>
      <c r="K284" s="50">
        <f>'Month (GWh)'!J285+K283</f>
        <v>178140.11</v>
      </c>
      <c r="L284" s="50">
        <f>'Month (GWh)'!K285+L283</f>
        <v>178951.47999999998</v>
      </c>
      <c r="M284" s="50">
        <f>'Month (GWh)'!L285+M283</f>
        <v>274.84999999999997</v>
      </c>
      <c r="N284" s="50">
        <f>'Month (GWh)'!M285+N283</f>
        <v>424.94</v>
      </c>
      <c r="O284" s="50">
        <f>'Month (GWh)'!N285+O283</f>
        <v>0</v>
      </c>
      <c r="P284" s="50">
        <f>'Month (GWh)'!O285+P283</f>
        <v>-11689.57</v>
      </c>
      <c r="Q284" s="50">
        <f>'Month (GWh)'!P285+Q283</f>
        <v>168.82999999999998</v>
      </c>
      <c r="R284" s="50">
        <f>'Month (GWh)'!Q285+R283</f>
        <v>189772.43</v>
      </c>
    </row>
    <row r="285" spans="1:18">
      <c r="A285" s="16">
        <f t="shared" si="21"/>
        <v>2019</v>
      </c>
      <c r="B285" s="14" t="s">
        <v>61</v>
      </c>
      <c r="C285" s="50">
        <f>'Month (GWh)'!B286+C284</f>
        <v>112087.04999999999</v>
      </c>
      <c r="D285" s="50">
        <f>'Month (GWh)'!C286+D284</f>
        <v>14190.83</v>
      </c>
      <c r="E285" s="50">
        <f>'Month (GWh)'!D286+E284</f>
        <v>10289.040000000001</v>
      </c>
      <c r="F285" s="52">
        <f>'Month (GWh)'!E286+F284</f>
        <v>0</v>
      </c>
      <c r="G285" s="50">
        <f>'Month (GWh)'!F286+G284</f>
        <v>165847.60999999999</v>
      </c>
      <c r="H285" s="50">
        <f>'Month (GWh)'!G286+H284</f>
        <v>155558.57</v>
      </c>
      <c r="I285" s="50">
        <f>'Month (GWh)'!H286+I284</f>
        <v>253454.8</v>
      </c>
      <c r="J285" s="50">
        <f>'Month (GWh)'!I286+J284</f>
        <v>1431.81</v>
      </c>
      <c r="K285" s="50">
        <f>'Month (GWh)'!J286+K284</f>
        <v>254886.59999999998</v>
      </c>
      <c r="L285" s="50">
        <f>'Month (GWh)'!K286+L284</f>
        <v>256002.84999999998</v>
      </c>
      <c r="M285" s="50">
        <f>'Month (GWh)'!L286+M284</f>
        <v>353.47999999999996</v>
      </c>
      <c r="N285" s="50">
        <f>'Month (GWh)'!M286+N284</f>
        <v>690.35</v>
      </c>
      <c r="O285" s="50">
        <f>'Month (GWh)'!N286+O284</f>
        <v>0</v>
      </c>
      <c r="P285" s="50">
        <f>'Month (GWh)'!O286+P284</f>
        <v>-14559.32</v>
      </c>
      <c r="Q285" s="50">
        <f>'Month (GWh)'!P286+Q284</f>
        <v>253.28999999999996</v>
      </c>
      <c r="R285" s="50">
        <f>'Month (GWh)'!Q286+R284</f>
        <v>269265.06</v>
      </c>
    </row>
    <row r="286" spans="1:18">
      <c r="A286" s="16">
        <f t="shared" si="21"/>
        <v>2019</v>
      </c>
      <c r="B286" s="14" t="s">
        <v>62</v>
      </c>
      <c r="C286" s="50">
        <f>'Month (GWh)'!B287+C285</f>
        <v>148502.41999999998</v>
      </c>
      <c r="D286" s="50">
        <f>'Month (GWh)'!C287+D285</f>
        <v>18722.41</v>
      </c>
      <c r="E286" s="50">
        <f>'Month (GWh)'!D287+E285</f>
        <v>19685.04</v>
      </c>
      <c r="F286" s="52">
        <f>'Month (GWh)'!E287+F285</f>
        <v>0</v>
      </c>
      <c r="G286" s="50">
        <f>'Month (GWh)'!F287+G285</f>
        <v>211846.40999999997</v>
      </c>
      <c r="H286" s="50">
        <f>'Month (GWh)'!G287+H285</f>
        <v>192161.37</v>
      </c>
      <c r="I286" s="50">
        <f>'Month (GWh)'!H287+I285</f>
        <v>321941.39</v>
      </c>
      <c r="J286" s="50">
        <f>'Month (GWh)'!I287+J285</f>
        <v>1909.08</v>
      </c>
      <c r="K286" s="50">
        <f>'Month (GWh)'!J287+K285</f>
        <v>323850.45999999996</v>
      </c>
      <c r="L286" s="50">
        <f>'Month (GWh)'!K287+L285</f>
        <v>324894.57999999996</v>
      </c>
      <c r="M286" s="50">
        <f>'Month (GWh)'!L287+M285</f>
        <v>425.84999999999997</v>
      </c>
      <c r="N286" s="50">
        <f>'Month (GWh)'!M287+N285</f>
        <v>1056.48</v>
      </c>
      <c r="O286" s="50">
        <f>'Month (GWh)'!N287+O285</f>
        <v>0</v>
      </c>
      <c r="P286" s="50">
        <f>'Month (GWh)'!O287+P285</f>
        <v>-12350.2</v>
      </c>
      <c r="Q286" s="50">
        <f>'Month (GWh)'!P287+Q285</f>
        <v>284.39999999999998</v>
      </c>
      <c r="R286" s="50">
        <f>'Month (GWh)'!Q287+R285</f>
        <v>335478.07</v>
      </c>
    </row>
    <row r="287" spans="1:18">
      <c r="A287" s="16">
        <f t="shared" si="21"/>
        <v>2019</v>
      </c>
      <c r="B287" s="14" t="s">
        <v>63</v>
      </c>
      <c r="C287" s="50">
        <f>'Month (GWh)'!B288+C286</f>
        <v>186135.43999999997</v>
      </c>
      <c r="D287" s="50">
        <f>'Month (GWh)'!C288+D286</f>
        <v>23435.35</v>
      </c>
      <c r="E287" s="50">
        <f>'Month (GWh)'!D288+E286</f>
        <v>36112.22</v>
      </c>
      <c r="F287" s="52">
        <f>'Month (GWh)'!E288+F286</f>
        <v>0</v>
      </c>
      <c r="G287" s="50">
        <f>'Month (GWh)'!F288+G286</f>
        <v>252090.12999999998</v>
      </c>
      <c r="H287" s="50">
        <f>'Month (GWh)'!G288+H286</f>
        <v>215977.91</v>
      </c>
      <c r="I287" s="50">
        <f>'Month (GWh)'!H288+I286</f>
        <v>378678.01</v>
      </c>
      <c r="J287" s="50">
        <f>'Month (GWh)'!I288+J286</f>
        <v>2402.2599999999998</v>
      </c>
      <c r="K287" s="50">
        <f>'Month (GWh)'!J288+K286</f>
        <v>381080.25999999995</v>
      </c>
      <c r="L287" s="50">
        <f>'Month (GWh)'!K288+L286</f>
        <v>382151.91999999993</v>
      </c>
      <c r="M287" s="50">
        <f>'Month (GWh)'!L288+M286</f>
        <v>503.17999999999995</v>
      </c>
      <c r="N287" s="50">
        <f>'Month (GWh)'!M288+N286</f>
        <v>1402.05</v>
      </c>
      <c r="O287" s="50">
        <f>'Month (GWh)'!N288+O286</f>
        <v>0</v>
      </c>
      <c r="P287" s="50">
        <f>'Month (GWh)'!O288+P286</f>
        <v>-9977.9900000000016</v>
      </c>
      <c r="Q287" s="50">
        <f>'Month (GWh)'!P288+Q286</f>
        <v>301.94</v>
      </c>
      <c r="R287" s="50">
        <f>'Month (GWh)'!Q288+R286</f>
        <v>389922.76</v>
      </c>
    </row>
    <row r="288" spans="1:18">
      <c r="A288" s="16">
        <f t="shared" si="21"/>
        <v>2019</v>
      </c>
      <c r="B288" s="14" t="s">
        <v>64</v>
      </c>
      <c r="C288" s="50">
        <f>'Month (GWh)'!B289+C287</f>
        <v>217926.66999999998</v>
      </c>
      <c r="D288" s="50">
        <f>'Month (GWh)'!C289+D287</f>
        <v>27735.579999999998</v>
      </c>
      <c r="E288" s="50">
        <f>'Month (GWh)'!D289+E287</f>
        <v>50179.76</v>
      </c>
      <c r="F288" s="52">
        <f>'Month (GWh)'!E289+F287</f>
        <v>0</v>
      </c>
      <c r="G288" s="50">
        <f>'Month (GWh)'!F289+G287</f>
        <v>285793.91999999998</v>
      </c>
      <c r="H288" s="50">
        <f>'Month (GWh)'!G289+H287</f>
        <v>235614.15</v>
      </c>
      <c r="I288" s="50">
        <f>'Month (GWh)'!H289+I287</f>
        <v>425805.25</v>
      </c>
      <c r="J288" s="50">
        <f>'Month (GWh)'!I289+J287</f>
        <v>2879.5299999999997</v>
      </c>
      <c r="K288" s="50">
        <f>'Month (GWh)'!J289+K287</f>
        <v>428684.76999999996</v>
      </c>
      <c r="L288" s="50">
        <f>'Month (GWh)'!K289+L287</f>
        <v>429793.23999999993</v>
      </c>
      <c r="M288" s="50">
        <f>'Month (GWh)'!L289+M287</f>
        <v>585.88</v>
      </c>
      <c r="N288" s="50">
        <f>'Month (GWh)'!M289+N287</f>
        <v>1502.44</v>
      </c>
      <c r="O288" s="50">
        <f>'Month (GWh)'!N289+O287</f>
        <v>0</v>
      </c>
      <c r="P288" s="50">
        <f>'Month (GWh)'!O289+P287</f>
        <v>-7165.7300000000014</v>
      </c>
      <c r="Q288" s="50">
        <f>'Month (GWh)'!P289+Q287</f>
        <v>327.27999999999997</v>
      </c>
      <c r="R288" s="50">
        <f>'Month (GWh)'!Q289+R287</f>
        <v>434543.38</v>
      </c>
    </row>
    <row r="289" spans="1:18">
      <c r="A289" s="16">
        <f t="shared" si="21"/>
        <v>2019</v>
      </c>
      <c r="B289" s="14" t="s">
        <v>65</v>
      </c>
      <c r="C289" s="50">
        <f>'Month (GWh)'!B290+C288</f>
        <v>252379.56</v>
      </c>
      <c r="D289" s="50">
        <f>'Month (GWh)'!C290+D288</f>
        <v>32130.26</v>
      </c>
      <c r="E289" s="50">
        <f>'Month (GWh)'!D290+E288</f>
        <v>58980.3</v>
      </c>
      <c r="F289" s="52">
        <f>'Month (GWh)'!E290+F288</f>
        <v>0</v>
      </c>
      <c r="G289" s="50">
        <f>'Month (GWh)'!F290+G288</f>
        <v>311620.14</v>
      </c>
      <c r="H289" s="50">
        <f>'Month (GWh)'!G290+H288</f>
        <v>252639.83</v>
      </c>
      <c r="I289" s="50">
        <f>'Month (GWh)'!H290+I288</f>
        <v>472889.14</v>
      </c>
      <c r="J289" s="50">
        <f>'Month (GWh)'!I290+J288</f>
        <v>3372.7099999999996</v>
      </c>
      <c r="K289" s="50">
        <f>'Month (GWh)'!J290+K288</f>
        <v>476261.82999999996</v>
      </c>
      <c r="L289" s="50">
        <f>'Month (GWh)'!K290+L288</f>
        <v>477212.97999999992</v>
      </c>
      <c r="M289" s="50">
        <f>'Month (GWh)'!L290+M288</f>
        <v>631.64</v>
      </c>
      <c r="N289" s="50">
        <f>'Month (GWh)'!M290+N288</f>
        <v>1584.67</v>
      </c>
      <c r="O289" s="50">
        <f>'Month (GWh)'!N290+O288</f>
        <v>0</v>
      </c>
      <c r="P289" s="50">
        <f>'Month (GWh)'!O290+P288</f>
        <v>-803.80000000000109</v>
      </c>
      <c r="Q289" s="50">
        <f>'Month (GWh)'!P290+Q288</f>
        <v>350.38</v>
      </c>
      <c r="R289" s="50">
        <f>'Month (GWh)'!Q290+R288</f>
        <v>475450.11</v>
      </c>
    </row>
    <row r="290" spans="1:18">
      <c r="A290" s="16">
        <f t="shared" si="21"/>
        <v>2019</v>
      </c>
      <c r="B290" s="14" t="s">
        <v>66</v>
      </c>
      <c r="C290" s="50">
        <f>'Month (GWh)'!B291+C289</f>
        <v>284467.3</v>
      </c>
      <c r="D290" s="50">
        <f>'Month (GWh)'!C291+D289</f>
        <v>36465.799999999996</v>
      </c>
      <c r="E290" s="50">
        <f>'Month (GWh)'!D291+E289</f>
        <v>65895.490000000005</v>
      </c>
      <c r="F290" s="52">
        <f>'Month (GWh)'!E291+F289</f>
        <v>0</v>
      </c>
      <c r="G290" s="50">
        <f>'Month (GWh)'!F291+G289</f>
        <v>328449.25</v>
      </c>
      <c r="H290" s="50">
        <f>'Month (GWh)'!G291+H289</f>
        <v>262553.75</v>
      </c>
      <c r="I290" s="50">
        <f>'Month (GWh)'!H291+I289</f>
        <v>510555.26</v>
      </c>
      <c r="J290" s="50">
        <f>'Month (GWh)'!I291+J289</f>
        <v>3865.8899999999994</v>
      </c>
      <c r="K290" s="50">
        <f>'Month (GWh)'!J291+K289</f>
        <v>514421.12999999995</v>
      </c>
      <c r="L290" s="50">
        <f>'Month (GWh)'!K291+L289</f>
        <v>515435.48999999993</v>
      </c>
      <c r="M290" s="50">
        <f>'Month (GWh)'!L291+M289</f>
        <v>672.86</v>
      </c>
      <c r="N290" s="50">
        <f>'Month (GWh)'!M291+N289</f>
        <v>1597.67</v>
      </c>
      <c r="O290" s="50">
        <f>'Month (GWh)'!N291+O289</f>
        <v>0</v>
      </c>
      <c r="P290" s="50">
        <f>'Month (GWh)'!O291+P289</f>
        <v>1828.6599999999989</v>
      </c>
      <c r="Q290" s="50">
        <f>'Month (GWh)'!P291+Q289</f>
        <v>409.59</v>
      </c>
      <c r="R290" s="50">
        <f>'Month (GWh)'!Q291+R289</f>
        <v>510926.73</v>
      </c>
    </row>
    <row r="291" spans="1:18">
      <c r="A291" s="16">
        <f t="shared" si="21"/>
        <v>2019</v>
      </c>
      <c r="B291" s="14" t="s">
        <v>67</v>
      </c>
      <c r="C291" s="50">
        <f>'Month (GWh)'!B292+C290</f>
        <v>315173.34999999998</v>
      </c>
      <c r="D291" s="50">
        <f>'Month (GWh)'!C292+D290</f>
        <v>40885.369999999995</v>
      </c>
      <c r="E291" s="50">
        <f>'Month (GWh)'!D292+E290</f>
        <v>75662.22</v>
      </c>
      <c r="F291" s="52">
        <f>'Month (GWh)'!E292+F290</f>
        <v>0</v>
      </c>
      <c r="G291" s="50">
        <f>'Month (GWh)'!F292+G290</f>
        <v>350433.11</v>
      </c>
      <c r="H291" s="50">
        <f>'Month (GWh)'!G292+H290</f>
        <v>274770.88</v>
      </c>
      <c r="I291" s="50">
        <f>'Month (GWh)'!H292+I290</f>
        <v>549058.87</v>
      </c>
      <c r="J291" s="50">
        <f>'Month (GWh)'!I292+J290</f>
        <v>4343.16</v>
      </c>
      <c r="K291" s="50">
        <f>'Month (GWh)'!J292+K290</f>
        <v>553402.00999999989</v>
      </c>
      <c r="L291" s="50">
        <f>'Month (GWh)'!K292+L290</f>
        <v>554330.52999999991</v>
      </c>
      <c r="M291" s="50">
        <f>'Month (GWh)'!L292+M290</f>
        <v>720.13</v>
      </c>
      <c r="N291" s="50">
        <f>'Month (GWh)'!M292+N290</f>
        <v>1794.3400000000001</v>
      </c>
      <c r="O291" s="50">
        <f>'Month (GWh)'!N292+O290</f>
        <v>0</v>
      </c>
      <c r="P291" s="50">
        <f>'Month (GWh)'!O292+P290</f>
        <v>-339.61000000000104</v>
      </c>
      <c r="Q291" s="50">
        <f>'Month (GWh)'!P292+Q290</f>
        <v>497.57</v>
      </c>
      <c r="R291" s="50">
        <f>'Month (GWh)'!Q292+R290</f>
        <v>551658.12</v>
      </c>
    </row>
    <row r="292" spans="1:18">
      <c r="A292" s="16">
        <f t="shared" si="21"/>
        <v>2019</v>
      </c>
      <c r="B292" s="14" t="s">
        <v>68</v>
      </c>
      <c r="C292" s="50">
        <f>'Month (GWh)'!B293+C291</f>
        <v>353490.38999999996</v>
      </c>
      <c r="D292" s="50">
        <f>'Month (GWh)'!C293+D291</f>
        <v>45620.869999999995</v>
      </c>
      <c r="E292" s="50">
        <f>'Month (GWh)'!D293+E291</f>
        <v>81292.820000000007</v>
      </c>
      <c r="F292" s="52">
        <f>'Month (GWh)'!E293+F291</f>
        <v>0</v>
      </c>
      <c r="G292" s="50">
        <f>'Month (GWh)'!F293+G291</f>
        <v>390712.42</v>
      </c>
      <c r="H292" s="50">
        <f>'Month (GWh)'!G293+H291</f>
        <v>309419.59000000003</v>
      </c>
      <c r="I292" s="50">
        <f>'Month (GWh)'!H293+I291</f>
        <v>617289.13</v>
      </c>
      <c r="J292" s="50">
        <f>'Month (GWh)'!I293+J291</f>
        <v>4836.34</v>
      </c>
      <c r="K292" s="50">
        <f>'Month (GWh)'!J293+K291</f>
        <v>622125.43999999994</v>
      </c>
      <c r="L292" s="50">
        <f>'Month (GWh)'!K293+L291</f>
        <v>622827.6399999999</v>
      </c>
      <c r="M292" s="50">
        <f>'Month (GWh)'!L293+M291</f>
        <v>758.4</v>
      </c>
      <c r="N292" s="50">
        <f>'Month (GWh)'!M293+N291</f>
        <v>2080.79</v>
      </c>
      <c r="O292" s="50">
        <f>'Month (GWh)'!N293+O291</f>
        <v>0</v>
      </c>
      <c r="P292" s="50">
        <f>'Month (GWh)'!O293+P291</f>
        <v>356.63999999999896</v>
      </c>
      <c r="Q292" s="50">
        <f>'Month (GWh)'!P293+Q291</f>
        <v>549.38</v>
      </c>
      <c r="R292" s="50">
        <f>'Month (GWh)'!Q293+R291</f>
        <v>619082.44999999995</v>
      </c>
    </row>
    <row r="293" spans="1:18">
      <c r="A293" s="16">
        <f t="shared" si="21"/>
        <v>2019</v>
      </c>
      <c r="B293" s="14" t="s">
        <v>69</v>
      </c>
      <c r="C293" s="50">
        <f>'Month (GWh)'!B294+C292</f>
        <v>394666.86</v>
      </c>
      <c r="D293" s="50">
        <f>'Month (GWh)'!C294+D292</f>
        <v>50195.89</v>
      </c>
      <c r="E293" s="50">
        <f>'Month (GWh)'!D294+E292</f>
        <v>85528.290000000008</v>
      </c>
      <c r="F293" s="52">
        <f>'Month (GWh)'!E294+F292</f>
        <v>0</v>
      </c>
      <c r="G293" s="50">
        <f>'Month (GWh)'!F294+G292</f>
        <v>447511.76999999996</v>
      </c>
      <c r="H293" s="50">
        <f>'Month (GWh)'!G294+H292</f>
        <v>361983.46</v>
      </c>
      <c r="I293" s="50">
        <f>'Month (GWh)'!H294+I292</f>
        <v>706454.46</v>
      </c>
      <c r="J293" s="50">
        <f>'Month (GWh)'!I294+J292</f>
        <v>5313.6100000000006</v>
      </c>
      <c r="K293" s="50">
        <f>'Month (GWh)'!J294+K292</f>
        <v>711768.03999999992</v>
      </c>
      <c r="L293" s="50">
        <f>'Month (GWh)'!K294+L292</f>
        <v>712795.56999999983</v>
      </c>
      <c r="M293" s="50">
        <f>'Month (GWh)'!L294+M292</f>
        <v>829.44999999999993</v>
      </c>
      <c r="N293" s="50">
        <f>'Month (GWh)'!M294+N292</f>
        <v>2452.46</v>
      </c>
      <c r="O293" s="50">
        <f>'Month (GWh)'!N294+O292</f>
        <v>0</v>
      </c>
      <c r="P293" s="50">
        <f>'Month (GWh)'!O294+P292</f>
        <v>1734.0199999999991</v>
      </c>
      <c r="Q293" s="50">
        <f>'Month (GWh)'!P294+Q292</f>
        <v>636.78</v>
      </c>
      <c r="R293" s="50">
        <f>'Month (GWh)'!Q294+R292</f>
        <v>707142.87</v>
      </c>
    </row>
    <row r="294" spans="1:18">
      <c r="A294" s="16">
        <f t="shared" si="21"/>
        <v>2019</v>
      </c>
      <c r="B294" s="14" t="s">
        <v>70</v>
      </c>
      <c r="C294" s="50">
        <f>'Month (GWh)'!B295+C293</f>
        <v>436207.69</v>
      </c>
      <c r="D294" s="50">
        <f>'Month (GWh)'!C295+D293</f>
        <v>54877.14</v>
      </c>
      <c r="E294" s="50">
        <f>'Month (GWh)'!D295+E293</f>
        <v>90394.510000000009</v>
      </c>
      <c r="F294" s="52">
        <f>'Month (GWh)'!E295+F293</f>
        <v>0</v>
      </c>
      <c r="G294" s="50">
        <f>'Month (GWh)'!F295+G293</f>
        <v>511172.82999999996</v>
      </c>
      <c r="H294" s="50">
        <f>'Month (GWh)'!G295+H293</f>
        <v>420778.30000000005</v>
      </c>
      <c r="I294" s="50">
        <f>'Month (GWh)'!H295+I293</f>
        <v>802108.88</v>
      </c>
      <c r="J294" s="50">
        <f>'Month (GWh)'!I295+J293</f>
        <v>5806.7900000000009</v>
      </c>
      <c r="K294" s="50">
        <f>'Month (GWh)'!J295+K293</f>
        <v>807915.6399999999</v>
      </c>
      <c r="L294" s="50">
        <f>'Month (GWh)'!K295+L293</f>
        <v>809067.14999999979</v>
      </c>
      <c r="M294" s="50">
        <f>'Month (GWh)'!L295+M293</f>
        <v>913.69999999999993</v>
      </c>
      <c r="N294" s="50">
        <f>'Month (GWh)'!M295+N293</f>
        <v>2916.69</v>
      </c>
      <c r="O294" s="50">
        <f>'Month (GWh)'!N295+O293</f>
        <v>0</v>
      </c>
      <c r="P294" s="50">
        <f>'Month (GWh)'!O295+P293</f>
        <v>7401.9699999999993</v>
      </c>
      <c r="Q294" s="50">
        <f>'Month (GWh)'!P295+Q293</f>
        <v>721.14</v>
      </c>
      <c r="R294" s="50">
        <f>'Month (GWh)'!Q295+R293</f>
        <v>797113.66</v>
      </c>
    </row>
    <row r="295" spans="1:18">
      <c r="A295" s="61">
        <v>2020</v>
      </c>
      <c r="B295" s="148" t="s">
        <v>562</v>
      </c>
      <c r="C295" s="62">
        <f>'Month (GWh)'!B296</f>
        <v>40901.379999999997</v>
      </c>
      <c r="D295" s="62">
        <f>'Month (GWh)'!C296</f>
        <v>4856.46</v>
      </c>
      <c r="E295" s="62">
        <f>'Month (GWh)'!D296</f>
        <v>5021.08</v>
      </c>
      <c r="F295" s="62">
        <f>'Month (GWh)'!E296</f>
        <v>0</v>
      </c>
      <c r="G295" s="62">
        <f>'Month (GWh)'!F296</f>
        <v>43752.67</v>
      </c>
      <c r="H295" s="62">
        <f>'Month (GWh)'!G296</f>
        <v>38731.589999999997</v>
      </c>
      <c r="I295" s="62">
        <f>'Month (GWh)'!H296</f>
        <v>74776.509999999995</v>
      </c>
      <c r="J295" s="62">
        <f>'Month (GWh)'!I296</f>
        <v>536.29999999999995</v>
      </c>
      <c r="K295" s="62">
        <f>'Month (GWh)'!J296</f>
        <v>75312.81</v>
      </c>
      <c r="L295" s="62">
        <f>'Month (GWh)'!K296</f>
        <v>75435.5</v>
      </c>
      <c r="M295" s="62">
        <f>'Month (GWh)'!L296</f>
        <v>84.68</v>
      </c>
      <c r="N295" s="62">
        <f>'Month (GWh)'!M296</f>
        <v>364.16</v>
      </c>
      <c r="O295" s="62">
        <f>'Month (GWh)'!N296</f>
        <v>0</v>
      </c>
      <c r="P295" s="62">
        <f>'Month (GWh)'!O296</f>
        <v>-12375.68</v>
      </c>
      <c r="Q295" s="62">
        <f>'Month (GWh)'!P296</f>
        <v>24.81</v>
      </c>
      <c r="R295" s="62">
        <f>'Month (GWh)'!Q296</f>
        <v>87337.53</v>
      </c>
    </row>
    <row r="296" spans="1:18">
      <c r="A296" s="16">
        <f t="shared" si="21"/>
        <v>2020</v>
      </c>
      <c r="B296" s="149" t="s">
        <v>585</v>
      </c>
      <c r="C296" s="50">
        <f>'Month (GWh)'!B297+C295</f>
        <v>77912.179999999993</v>
      </c>
      <c r="D296" s="50">
        <f>'Month (GWh)'!C297+D295</f>
        <v>9031</v>
      </c>
      <c r="E296" s="50">
        <f>'Month (GWh)'!D297+E295</f>
        <v>8872.5499999999993</v>
      </c>
      <c r="F296" s="52">
        <f>'Month (GWh)'!E297+F295</f>
        <v>0</v>
      </c>
      <c r="G296" s="50">
        <f>'Month (GWh)'!F297+G295</f>
        <v>90146.880000000005</v>
      </c>
      <c r="H296" s="50">
        <f>'Month (GWh)'!G297+H295</f>
        <v>81274.329999999987</v>
      </c>
      <c r="I296" s="50">
        <f>'Month (GWh)'!H297+I295</f>
        <v>150155.51</v>
      </c>
      <c r="J296" s="50">
        <f>'Month (GWh)'!I297+J295</f>
        <v>1038</v>
      </c>
      <c r="K296" s="50">
        <f>'Month (GWh)'!J297+K295</f>
        <v>151193.51</v>
      </c>
      <c r="L296" s="50">
        <f>'Month (GWh)'!K297+L295</f>
        <v>151363.5</v>
      </c>
      <c r="M296" s="50">
        <f>'Month (GWh)'!L297+M295</f>
        <v>156.34</v>
      </c>
      <c r="N296" s="50">
        <f>'Month (GWh)'!M297+N295</f>
        <v>671</v>
      </c>
      <c r="O296" s="50">
        <f>'Month (GWh)'!N297+O295</f>
        <v>0</v>
      </c>
      <c r="P296" s="50">
        <f>'Month (GWh)'!O297+P295</f>
        <v>-20921.300000000003</v>
      </c>
      <c r="Q296" s="50">
        <f>'Month (GWh)'!P297+Q295</f>
        <v>119.84</v>
      </c>
      <c r="R296" s="50">
        <f>'Month (GWh)'!Q297+R295</f>
        <v>171337.61</v>
      </c>
    </row>
    <row r="297" spans="1:18">
      <c r="A297" s="16">
        <f t="shared" si="21"/>
        <v>2020</v>
      </c>
      <c r="B297" s="149" t="s">
        <v>586</v>
      </c>
      <c r="C297" s="50">
        <f>'Month (GWh)'!B298+C296</f>
        <v>115732.48999999999</v>
      </c>
      <c r="D297" s="50">
        <f>'Month (GWh)'!C298+D296</f>
        <v>13553.98</v>
      </c>
      <c r="E297" s="50">
        <f>'Month (GWh)'!D298+E296</f>
        <v>14474.32</v>
      </c>
      <c r="F297" s="52">
        <f>'Month (GWh)'!E298+F296</f>
        <v>0</v>
      </c>
      <c r="G297" s="50">
        <f>'Month (GWh)'!F298+G296</f>
        <v>147465.28</v>
      </c>
      <c r="H297" s="50">
        <f>'Month (GWh)'!G298+H296</f>
        <v>132990.96</v>
      </c>
      <c r="I297" s="50">
        <f>'Month (GWh)'!H298+I296</f>
        <v>235169.47000000003</v>
      </c>
      <c r="J297" s="50">
        <f>'Month (GWh)'!I298+J296</f>
        <v>1574.3</v>
      </c>
      <c r="K297" s="50">
        <f>'Month (GWh)'!J298+K296</f>
        <v>236743.77000000002</v>
      </c>
      <c r="L297" s="50">
        <f>'Month (GWh)'!K298+L296</f>
        <v>237000.03999999998</v>
      </c>
      <c r="M297" s="50">
        <f>'Month (GWh)'!L298+M296</f>
        <v>257.39999999999998</v>
      </c>
      <c r="N297" s="50">
        <f>'Month (GWh)'!M298+N296</f>
        <v>1041.1399999999999</v>
      </c>
      <c r="O297" s="50">
        <f>'Month (GWh)'!N298+O296</f>
        <v>0</v>
      </c>
      <c r="P297" s="50">
        <f>'Month (GWh)'!O298+P296</f>
        <v>-19393.880000000005</v>
      </c>
      <c r="Q297" s="50">
        <f>'Month (GWh)'!P298+Q296</f>
        <v>209.77</v>
      </c>
      <c r="R297" s="50">
        <f>'Month (GWh)'!Q298+R296</f>
        <v>254885.59999999998</v>
      </c>
    </row>
    <row r="298" spans="1:18">
      <c r="A298" s="16">
        <f t="shared" si="21"/>
        <v>2020</v>
      </c>
      <c r="B298" s="149" t="s">
        <v>587</v>
      </c>
      <c r="C298" s="50">
        <f>'Month (GWh)'!B299+C297</f>
        <v>154849.41999999998</v>
      </c>
      <c r="D298" s="50">
        <f>'Month (GWh)'!C299+D297</f>
        <v>18017.689999999999</v>
      </c>
      <c r="E298" s="50">
        <f>'Month (GWh)'!D299+E297</f>
        <v>27190.33</v>
      </c>
      <c r="F298" s="52">
        <f>'Month (GWh)'!E299+F297</f>
        <v>0</v>
      </c>
      <c r="G298" s="50">
        <f>'Month (GWh)'!F299+G297</f>
        <v>185648.52</v>
      </c>
      <c r="H298" s="50">
        <f>'Month (GWh)'!G299+H297</f>
        <v>158458.19</v>
      </c>
      <c r="I298" s="50">
        <f>'Month (GWh)'!H299+I297</f>
        <v>295289.91000000003</v>
      </c>
      <c r="J298" s="50">
        <f>'Month (GWh)'!I299+J297</f>
        <v>2093.3000000000002</v>
      </c>
      <c r="K298" s="50">
        <f>'Month (GWh)'!J299+K297</f>
        <v>297383.2</v>
      </c>
      <c r="L298" s="50">
        <f>'Month (GWh)'!K299+L297</f>
        <v>297610.03999999998</v>
      </c>
      <c r="M298" s="50">
        <f>'Month (GWh)'!L299+M297</f>
        <v>397.66999999999996</v>
      </c>
      <c r="N298" s="50">
        <f>'Month (GWh)'!M299+N297</f>
        <v>1429.52</v>
      </c>
      <c r="O298" s="50">
        <f>'Month (GWh)'!N299+O297</f>
        <v>0</v>
      </c>
      <c r="P298" s="50">
        <f>'Month (GWh)'!O299+P297</f>
        <v>-11642.240000000005</v>
      </c>
      <c r="Q298" s="50">
        <f>'Month (GWh)'!P299+Q297</f>
        <v>300.89999999999998</v>
      </c>
      <c r="R298" s="50">
        <f>'Month (GWh)'!Q299+R297</f>
        <v>307124.17</v>
      </c>
    </row>
    <row r="299" spans="1:18">
      <c r="A299" s="16">
        <f t="shared" si="21"/>
        <v>2020</v>
      </c>
      <c r="B299" s="149" t="s">
        <v>588</v>
      </c>
      <c r="C299" s="50">
        <f>'Month (GWh)'!B300+C298</f>
        <v>194986.88999999998</v>
      </c>
      <c r="D299" s="50">
        <f>'Month (GWh)'!C300+D298</f>
        <v>22630.339999999997</v>
      </c>
      <c r="E299" s="50">
        <f>'Month (GWh)'!D300+E298</f>
        <v>46897.58</v>
      </c>
      <c r="F299" s="52">
        <f>'Month (GWh)'!E300+F298</f>
        <v>0</v>
      </c>
      <c r="G299" s="50">
        <f>'Month (GWh)'!F300+G298</f>
        <v>217839.5</v>
      </c>
      <c r="H299" s="50">
        <f>'Month (GWh)'!G300+H298</f>
        <v>170941.92</v>
      </c>
      <c r="I299" s="50">
        <f>'Month (GWh)'!H300+I298</f>
        <v>343298.47000000003</v>
      </c>
      <c r="J299" s="50">
        <f>'Month (GWh)'!I300+J298</f>
        <v>2629.6000000000004</v>
      </c>
      <c r="K299" s="50">
        <f>'Month (GWh)'!J300+K298</f>
        <v>345928.05</v>
      </c>
      <c r="L299" s="50">
        <f>'Month (GWh)'!K300+L298</f>
        <v>346097.32999999996</v>
      </c>
      <c r="M299" s="50">
        <f>'Month (GWh)'!L300+M298</f>
        <v>478.32999999999993</v>
      </c>
      <c r="N299" s="50">
        <f>'Month (GWh)'!M300+N298</f>
        <v>1746.3899999999999</v>
      </c>
      <c r="O299" s="50">
        <f>'Month (GWh)'!N300+O298</f>
        <v>0</v>
      </c>
      <c r="P299" s="50">
        <f>'Month (GWh)'!O300+P298</f>
        <v>-7501.230000000005</v>
      </c>
      <c r="Q299" s="50">
        <f>'Month (GWh)'!P300+Q298</f>
        <v>398.38</v>
      </c>
      <c r="R299" s="50">
        <f>'Month (GWh)'!Q300+R298</f>
        <v>350975.44</v>
      </c>
    </row>
    <row r="300" spans="1:18">
      <c r="A300" s="16">
        <f t="shared" si="21"/>
        <v>2020</v>
      </c>
      <c r="B300" s="149" t="s">
        <v>589</v>
      </c>
      <c r="C300" s="50">
        <f>'Month (GWh)'!B301+C299</f>
        <v>231777.4</v>
      </c>
      <c r="D300" s="50">
        <f>'Month (GWh)'!C301+D299</f>
        <v>27274.009999999995</v>
      </c>
      <c r="E300" s="50">
        <f>'Month (GWh)'!D301+E299</f>
        <v>63338.34</v>
      </c>
      <c r="F300" s="52">
        <f>'Month (GWh)'!E301+F299</f>
        <v>0</v>
      </c>
      <c r="G300" s="50">
        <f>'Month (GWh)'!F301+G299</f>
        <v>242831.51</v>
      </c>
      <c r="H300" s="50">
        <f>'Month (GWh)'!G301+H299</f>
        <v>179493.17</v>
      </c>
      <c r="I300" s="50">
        <f>'Month (GWh)'!H301+I299</f>
        <v>383996.56000000006</v>
      </c>
      <c r="J300" s="50">
        <f>'Month (GWh)'!I301+J299</f>
        <v>3148.6000000000004</v>
      </c>
      <c r="K300" s="50">
        <f>'Month (GWh)'!J301+K299</f>
        <v>387145.14</v>
      </c>
      <c r="L300" s="50">
        <f>'Month (GWh)'!K301+L299</f>
        <v>387326.45999999996</v>
      </c>
      <c r="M300" s="50">
        <f>'Month (GWh)'!L301+M299</f>
        <v>557.44999999999993</v>
      </c>
      <c r="N300" s="50">
        <f>'Month (GWh)'!M301+N299</f>
        <v>1926.1499999999999</v>
      </c>
      <c r="O300" s="50">
        <f>'Month (GWh)'!N301+O299</f>
        <v>0</v>
      </c>
      <c r="P300" s="50">
        <f>'Month (GWh)'!O301+P299</f>
        <v>-6517.3600000000051</v>
      </c>
      <c r="Q300" s="50">
        <f>'Month (GWh)'!P301+Q299</f>
        <v>415.34</v>
      </c>
      <c r="R300" s="50">
        <f>'Month (GWh)'!Q301+R299</f>
        <v>390944.86</v>
      </c>
    </row>
    <row r="301" spans="1:18">
      <c r="A301" s="16">
        <f t="shared" si="21"/>
        <v>2020</v>
      </c>
      <c r="B301" s="149" t="s">
        <v>590</v>
      </c>
      <c r="C301" s="50">
        <f>'Month (GWh)'!B302+C300</f>
        <v>269282.02</v>
      </c>
      <c r="D301" s="50">
        <f>'Month (GWh)'!C302+D300</f>
        <v>31881.059999999994</v>
      </c>
      <c r="E301" s="50">
        <f>'Month (GWh)'!D302+E300</f>
        <v>76877.89</v>
      </c>
      <c r="F301" s="52">
        <f>'Month (GWh)'!E302+F300</f>
        <v>0</v>
      </c>
      <c r="G301" s="50">
        <f>'Month (GWh)'!F302+G300</f>
        <v>269445.01</v>
      </c>
      <c r="H301" s="50">
        <f>'Month (GWh)'!G302+H300</f>
        <v>192567.12000000002</v>
      </c>
      <c r="I301" s="50">
        <f>'Month (GWh)'!H302+I300</f>
        <v>429968.08000000007</v>
      </c>
      <c r="J301" s="50">
        <f>'Month (GWh)'!I302+J300</f>
        <v>3684.9000000000005</v>
      </c>
      <c r="K301" s="50">
        <f>'Month (GWh)'!J302+K300</f>
        <v>433652.95</v>
      </c>
      <c r="L301" s="50">
        <f>'Month (GWh)'!K302+L300</f>
        <v>433750.05999999994</v>
      </c>
      <c r="M301" s="50">
        <f>'Month (GWh)'!L302+M300</f>
        <v>664.53</v>
      </c>
      <c r="N301" s="50">
        <f>'Month (GWh)'!M302+N300</f>
        <v>2062.92</v>
      </c>
      <c r="O301" s="50">
        <f>'Month (GWh)'!N302+O300</f>
        <v>0</v>
      </c>
      <c r="P301" s="50">
        <f>'Month (GWh)'!O302+P300</f>
        <v>-294.62000000000535</v>
      </c>
      <c r="Q301" s="50">
        <f>'Month (GWh)'!P302+Q300</f>
        <v>491.71999999999997</v>
      </c>
      <c r="R301" s="50">
        <f>'Month (GWh)'!Q302+R300</f>
        <v>430825.49</v>
      </c>
    </row>
    <row r="302" spans="1:18">
      <c r="A302" s="16">
        <f t="shared" si="21"/>
        <v>2020</v>
      </c>
      <c r="B302" s="149" t="s">
        <v>591</v>
      </c>
      <c r="C302" s="50">
        <f>'Month (GWh)'!B303+C301</f>
        <v>300607.74</v>
      </c>
      <c r="D302" s="50">
        <f>'Month (GWh)'!C303+D301</f>
        <v>35803.959999999992</v>
      </c>
      <c r="E302" s="50">
        <f>'Month (GWh)'!D303+E301</f>
        <v>85323.36</v>
      </c>
      <c r="F302" s="52">
        <f>'Month (GWh)'!E303+F301</f>
        <v>0</v>
      </c>
      <c r="G302" s="50">
        <f>'Month (GWh)'!F303+G301</f>
        <v>292019.26</v>
      </c>
      <c r="H302" s="50">
        <f>'Month (GWh)'!G303+H301</f>
        <v>206695.90000000002</v>
      </c>
      <c r="I302" s="50">
        <f>'Month (GWh)'!H303+I301</f>
        <v>471499.69000000006</v>
      </c>
      <c r="J302" s="50">
        <f>'Month (GWh)'!I303+J301</f>
        <v>4221.2000000000007</v>
      </c>
      <c r="K302" s="50">
        <f>'Month (GWh)'!J303+K301</f>
        <v>475720.85000000003</v>
      </c>
      <c r="L302" s="50">
        <f>'Month (GWh)'!K303+L301</f>
        <v>475828.03999999992</v>
      </c>
      <c r="M302" s="50">
        <f>'Month (GWh)'!L303+M301</f>
        <v>722.35</v>
      </c>
      <c r="N302" s="50">
        <f>'Month (GWh)'!M303+N301</f>
        <v>2206.9</v>
      </c>
      <c r="O302" s="50">
        <f>'Month (GWh)'!N303+O301</f>
        <v>0</v>
      </c>
      <c r="P302" s="50">
        <f>'Month (GWh)'!O303+P301</f>
        <v>2425.2599999999948</v>
      </c>
      <c r="Q302" s="50">
        <f>'Month (GWh)'!P303+Q301</f>
        <v>535.08999999999992</v>
      </c>
      <c r="R302" s="50">
        <f>'Month (GWh)'!Q303+R301</f>
        <v>469938.41</v>
      </c>
    </row>
    <row r="303" spans="1:18">
      <c r="A303" s="16">
        <f t="shared" si="21"/>
        <v>2020</v>
      </c>
      <c r="B303" s="149" t="s">
        <v>592</v>
      </c>
      <c r="C303" s="50">
        <f>'Month (GWh)'!B304+C302</f>
        <v>329422.59999999998</v>
      </c>
      <c r="D303" s="50">
        <f>'Month (GWh)'!C304+D302</f>
        <v>39109.279999999992</v>
      </c>
      <c r="E303" s="50">
        <f>'Month (GWh)'!D304+E302</f>
        <v>93328.77</v>
      </c>
      <c r="F303" s="52">
        <f>'Month (GWh)'!E304+F302</f>
        <v>0</v>
      </c>
      <c r="G303" s="50">
        <f>'Month (GWh)'!F304+G302</f>
        <v>315266.39</v>
      </c>
      <c r="H303" s="50">
        <f>'Month (GWh)'!G304+H302</f>
        <v>221937.62000000002</v>
      </c>
      <c r="I303" s="50">
        <f>'Month (GWh)'!H304+I302</f>
        <v>512250.95000000007</v>
      </c>
      <c r="J303" s="50">
        <f>'Month (GWh)'!I304+J302</f>
        <v>4740.2000000000007</v>
      </c>
      <c r="K303" s="50">
        <f>'Month (GWh)'!J304+K302</f>
        <v>516991.11000000004</v>
      </c>
      <c r="L303" s="50">
        <f>'Month (GWh)'!K304+L302</f>
        <v>517207.66999999993</v>
      </c>
      <c r="M303" s="50">
        <f>'Month (GWh)'!L304+M302</f>
        <v>777.71</v>
      </c>
      <c r="N303" s="50">
        <f>'Month (GWh)'!M304+N302</f>
        <v>2318.5100000000002</v>
      </c>
      <c r="O303" s="50">
        <f>'Month (GWh)'!N304+O302</f>
        <v>0</v>
      </c>
      <c r="P303" s="50">
        <f>'Month (GWh)'!O304+P302</f>
        <v>-986.17000000000507</v>
      </c>
      <c r="Q303" s="50">
        <f>'Month (GWh)'!P304+Q302</f>
        <v>572.7299999999999</v>
      </c>
      <c r="R303" s="50">
        <f>'Month (GWh)'!Q304+R302</f>
        <v>514524.86</v>
      </c>
    </row>
    <row r="304" spans="1:18">
      <c r="A304" s="16">
        <f t="shared" si="21"/>
        <v>2020</v>
      </c>
      <c r="B304" s="149" t="s">
        <v>593</v>
      </c>
      <c r="C304" s="50">
        <f>'Month (GWh)'!B305+C303</f>
        <v>366656.77999999997</v>
      </c>
      <c r="D304" s="50">
        <f>'Month (GWh)'!C305+D303</f>
        <v>43263.669999999991</v>
      </c>
      <c r="E304" s="50">
        <f>'Month (GWh)'!D305+E303</f>
        <v>96902.7</v>
      </c>
      <c r="F304" s="52">
        <f>'Month (GWh)'!E305+F303</f>
        <v>0</v>
      </c>
      <c r="G304" s="50">
        <f>'Month (GWh)'!F305+G303</f>
        <v>359709.62</v>
      </c>
      <c r="H304" s="50">
        <f>'Month (GWh)'!G305+H303</f>
        <v>262806.92000000004</v>
      </c>
      <c r="I304" s="50">
        <f>'Month (GWh)'!H305+I303</f>
        <v>586200.04</v>
      </c>
      <c r="J304" s="50">
        <f>'Month (GWh)'!I305+J303</f>
        <v>5276.5000000000009</v>
      </c>
      <c r="K304" s="50">
        <f>'Month (GWh)'!J305+K303</f>
        <v>591476.5</v>
      </c>
      <c r="L304" s="50">
        <f>'Month (GWh)'!K305+L303</f>
        <v>591650.32999999996</v>
      </c>
      <c r="M304" s="50">
        <f>'Month (GWh)'!L305+M303</f>
        <v>819.99</v>
      </c>
      <c r="N304" s="50">
        <f>'Month (GWh)'!M305+N303</f>
        <v>2463.5400000000004</v>
      </c>
      <c r="O304" s="50">
        <f>'Month (GWh)'!N305+O303</f>
        <v>0</v>
      </c>
      <c r="P304" s="50">
        <f>'Month (GWh)'!O305+P303</f>
        <v>5970.8199999999943</v>
      </c>
      <c r="Q304" s="50">
        <f>'Month (GWh)'!P305+Q303</f>
        <v>635.24999999999989</v>
      </c>
      <c r="R304" s="50">
        <f>'Month (GWh)'!Q305+R303</f>
        <v>581760.71</v>
      </c>
    </row>
    <row r="305" spans="1:18">
      <c r="A305" s="16">
        <f t="shared" si="21"/>
        <v>2020</v>
      </c>
      <c r="B305" s="149" t="s">
        <v>594</v>
      </c>
      <c r="C305" s="50">
        <f>'Month (GWh)'!B306+C304</f>
        <v>401336.11</v>
      </c>
      <c r="D305" s="50">
        <f>'Month (GWh)'!C306+D304</f>
        <v>47556.329999999987</v>
      </c>
      <c r="E305" s="50">
        <f>'Month (GWh)'!D306+E304</f>
        <v>101153.66</v>
      </c>
      <c r="F305" s="52">
        <f>'Month (GWh)'!E306+F304</f>
        <v>0</v>
      </c>
      <c r="G305" s="50">
        <f>'Month (GWh)'!F306+G304</f>
        <v>412379.79</v>
      </c>
      <c r="H305" s="50">
        <f>'Month (GWh)'!G306+H304</f>
        <v>311226.13000000006</v>
      </c>
      <c r="I305" s="50">
        <f>'Month (GWh)'!H306+I304</f>
        <v>665005.92000000004</v>
      </c>
      <c r="J305" s="50">
        <f>'Month (GWh)'!I306+J304</f>
        <v>5795.5000000000009</v>
      </c>
      <c r="K305" s="50">
        <f>'Month (GWh)'!J306+K304</f>
        <v>670801.38</v>
      </c>
      <c r="L305" s="50">
        <f>'Month (GWh)'!K306+L304</f>
        <v>670852.51</v>
      </c>
      <c r="M305" s="50">
        <f>'Month (GWh)'!L306+M304</f>
        <v>894.13</v>
      </c>
      <c r="N305" s="50">
        <f>'Month (GWh)'!M306+N304</f>
        <v>2719.1400000000003</v>
      </c>
      <c r="O305" s="50">
        <f>'Month (GWh)'!N306+O304</f>
        <v>0</v>
      </c>
      <c r="P305" s="50">
        <f>'Month (GWh)'!O306+P304</f>
        <v>10275.389999999994</v>
      </c>
      <c r="Q305" s="50">
        <f>'Month (GWh)'!P306+Q304</f>
        <v>732.17999999999984</v>
      </c>
      <c r="R305" s="50">
        <f>'Month (GWh)'!Q306+R304</f>
        <v>656231.64999999991</v>
      </c>
    </row>
    <row r="306" spans="1:18">
      <c r="A306" s="16">
        <f t="shared" si="21"/>
        <v>2020</v>
      </c>
      <c r="B306" s="238" t="s">
        <v>595</v>
      </c>
      <c r="C306" s="50">
        <f>'Month (GWh)'!B307+C305</f>
        <v>439394.27999999997</v>
      </c>
      <c r="D306" s="50">
        <f>'Month (GWh)'!C307+D305</f>
        <v>52168.01999999999</v>
      </c>
      <c r="E306" s="50">
        <f>'Month (GWh)'!D307+E305</f>
        <v>105906.22</v>
      </c>
      <c r="F306" s="52">
        <f>'Month (GWh)'!E307+F305</f>
        <v>0</v>
      </c>
      <c r="G306" s="50">
        <f>'Month (GWh)'!F307+G305</f>
        <v>478187.89</v>
      </c>
      <c r="H306" s="50">
        <f>'Month (GWh)'!G307+H305</f>
        <v>372281.67000000004</v>
      </c>
      <c r="I306" s="50">
        <f>'Month (GWh)'!H307+I305</f>
        <v>759507.94000000006</v>
      </c>
      <c r="J306" s="50">
        <f>'Month (GWh)'!I307+J305</f>
        <v>6331.8000000000011</v>
      </c>
      <c r="K306" s="50">
        <f>'Month (GWh)'!J307+K305</f>
        <v>765839.7</v>
      </c>
      <c r="L306" s="50">
        <f>'Month (GWh)'!K307+L305</f>
        <v>766003.24</v>
      </c>
      <c r="M306" s="50">
        <f>'Month (GWh)'!L307+M305</f>
        <v>1014.89</v>
      </c>
      <c r="N306" s="50">
        <f>'Month (GWh)'!M307+N305</f>
        <v>3001.0000000000005</v>
      </c>
      <c r="O306" s="50">
        <f>'Month (GWh)'!N307+O305</f>
        <v>0</v>
      </c>
      <c r="P306" s="50">
        <f>'Month (GWh)'!O307+P305</f>
        <v>10671.709999999994</v>
      </c>
      <c r="Q306" s="50">
        <f>'Month (GWh)'!P307+Q305</f>
        <v>792.3499999999998</v>
      </c>
      <c r="R306" s="50">
        <f>'Month (GWh)'!Q307+R305</f>
        <v>750523.2699999999</v>
      </c>
    </row>
    <row r="307" spans="1:18">
      <c r="A307" s="61">
        <v>2021</v>
      </c>
      <c r="B307" s="148" t="s">
        <v>574</v>
      </c>
      <c r="C307" s="62">
        <f>'Month (GWh)'!B308</f>
        <v>34905.919999999998</v>
      </c>
      <c r="D307" s="62">
        <f>'Month (GWh)'!C308</f>
        <v>4008.28</v>
      </c>
      <c r="E307" s="62">
        <f>'Month (GWh)'!D308</f>
        <v>5336.55</v>
      </c>
      <c r="F307" s="62">
        <f>'Month (GWh)'!E308</f>
        <v>0</v>
      </c>
      <c r="G307" s="62">
        <f>'Month (GWh)'!F308</f>
        <v>78840.070000000007</v>
      </c>
      <c r="H307" s="62">
        <f>'Month (GWh)'!G308</f>
        <v>73503.520000000004</v>
      </c>
      <c r="I307" s="62">
        <f>'Month (GWh)'!H308</f>
        <v>104401.15</v>
      </c>
      <c r="J307" s="62">
        <f>'Month (GWh)'!I308</f>
        <v>550.42999999999995</v>
      </c>
      <c r="K307" s="62">
        <f>'Month (GWh)'!J308</f>
        <v>104951.58</v>
      </c>
      <c r="L307" s="62">
        <f>'Month (GWh)'!K308</f>
        <v>104674.61</v>
      </c>
      <c r="M307" s="62">
        <f>'Month (GWh)'!L308</f>
        <v>234.75</v>
      </c>
      <c r="N307" s="62">
        <f>'Month (GWh)'!M308</f>
        <v>123.34</v>
      </c>
      <c r="O307" s="62">
        <f>'Month (GWh)'!N308</f>
        <v>0</v>
      </c>
      <c r="P307" s="62">
        <f>'Month (GWh)'!O308</f>
        <v>-5182.51</v>
      </c>
      <c r="Q307" s="62">
        <f>'Month (GWh)'!P308</f>
        <v>97.28</v>
      </c>
      <c r="R307" s="62">
        <f>'Month (GWh)'!Q308</f>
        <v>109401.75</v>
      </c>
    </row>
    <row r="308" spans="1:18">
      <c r="A308" s="16">
        <f t="shared" si="21"/>
        <v>2021</v>
      </c>
      <c r="B308" s="149" t="s">
        <v>650</v>
      </c>
      <c r="C308" s="50">
        <f>'Month (GWh)'!B309+C307</f>
        <v>64409.95</v>
      </c>
      <c r="D308" s="50">
        <f>'Month (GWh)'!C309+D307</f>
        <v>7608.99</v>
      </c>
      <c r="E308" s="50">
        <f>'Month (GWh)'!D309+E307</f>
        <v>9320.5300000000007</v>
      </c>
      <c r="F308" s="52">
        <f>'Month (GWh)'!E309+F307</f>
        <v>0</v>
      </c>
      <c r="G308" s="50">
        <f>'Month (GWh)'!F309+G307</f>
        <v>138555.1</v>
      </c>
      <c r="H308" s="50">
        <f>'Month (GWh)'!G309+H307</f>
        <v>129234.57</v>
      </c>
      <c r="I308" s="50">
        <f>'Month (GWh)'!H309+I307</f>
        <v>186035.52</v>
      </c>
      <c r="J308" s="50">
        <f>'Month (GWh)'!I309+J307</f>
        <v>1047.5899999999999</v>
      </c>
      <c r="K308" s="50">
        <f>'Month (GWh)'!J309+K307</f>
        <v>187083.11</v>
      </c>
      <c r="L308" s="50">
        <f>'Month (GWh)'!K309+L307</f>
        <v>186812.37</v>
      </c>
      <c r="M308" s="50">
        <f>'Month (GWh)'!L309+M307</f>
        <v>348.18</v>
      </c>
      <c r="N308" s="50">
        <f>'Month (GWh)'!M309+N307</f>
        <v>428.67999999999995</v>
      </c>
      <c r="O308" s="50">
        <f>'Month (GWh)'!N309+O307</f>
        <v>0</v>
      </c>
      <c r="P308" s="50">
        <f>'Month (GWh)'!O309+P307</f>
        <v>-12219.11</v>
      </c>
      <c r="Q308" s="50">
        <f>'Month (GWh)'!P309+Q307</f>
        <v>163.13999999999999</v>
      </c>
      <c r="R308" s="50">
        <f>'Month (GWh)'!Q309+R307</f>
        <v>198091.47999999998</v>
      </c>
    </row>
    <row r="309" spans="1:18">
      <c r="A309" s="16">
        <f t="shared" si="21"/>
        <v>2021</v>
      </c>
      <c r="B309" s="149" t="s">
        <v>651</v>
      </c>
      <c r="C309" s="50">
        <f>'Month (GWh)'!B310+C308</f>
        <v>99848.9</v>
      </c>
      <c r="D309" s="50">
        <f>'Month (GWh)'!C310+D308</f>
        <v>11758.380000000001</v>
      </c>
      <c r="E309" s="50">
        <f>'Month (GWh)'!D310+E308</f>
        <v>13653.880000000001</v>
      </c>
      <c r="F309" s="52">
        <f>'Month (GWh)'!E310+F308</f>
        <v>0</v>
      </c>
      <c r="G309" s="50">
        <f>'Month (GWh)'!F310+G308</f>
        <v>199967.92</v>
      </c>
      <c r="H309" s="50">
        <f>'Month (GWh)'!G310+H308</f>
        <v>186314.05000000002</v>
      </c>
      <c r="I309" s="50">
        <f>'Month (GWh)'!H310+I308</f>
        <v>274404.56</v>
      </c>
      <c r="J309" s="50">
        <f>'Month (GWh)'!I310+J308</f>
        <v>1598.02</v>
      </c>
      <c r="K309" s="50">
        <f>'Month (GWh)'!J310+K308</f>
        <v>276002.57</v>
      </c>
      <c r="L309" s="50">
        <f>'Month (GWh)'!K310+L308</f>
        <v>275896.87</v>
      </c>
      <c r="M309" s="50">
        <f>'Month (GWh)'!L310+M308</f>
        <v>462.09000000000003</v>
      </c>
      <c r="N309" s="50">
        <f>'Month (GWh)'!M310+N308</f>
        <v>825.55</v>
      </c>
      <c r="O309" s="50">
        <f>'Month (GWh)'!N310+O308</f>
        <v>0</v>
      </c>
      <c r="P309" s="50">
        <f>'Month (GWh)'!O310+P308</f>
        <v>-9258.76</v>
      </c>
      <c r="Q309" s="50">
        <f>'Month (GWh)'!P310+Q308</f>
        <v>233.87</v>
      </c>
      <c r="R309" s="50">
        <f>'Month (GWh)'!Q310+R308</f>
        <v>283634.12</v>
      </c>
    </row>
    <row r="310" spans="1:18">
      <c r="A310" s="16">
        <f t="shared" si="21"/>
        <v>2021</v>
      </c>
      <c r="B310" s="149" t="s">
        <v>652</v>
      </c>
      <c r="C310" s="50">
        <f>'Month (GWh)'!B311+C309</f>
        <v>125948.01</v>
      </c>
      <c r="D310" s="50">
        <f>'Month (GWh)'!C311+D309</f>
        <v>14843.1</v>
      </c>
      <c r="E310" s="50">
        <f>'Month (GWh)'!D311+E309</f>
        <v>17826.04</v>
      </c>
      <c r="F310" s="52">
        <f>'Month (GWh)'!E311+F309</f>
        <v>0</v>
      </c>
      <c r="G310" s="50">
        <f>'Month (GWh)'!F311+G309</f>
        <v>248686.24000000002</v>
      </c>
      <c r="H310" s="50">
        <f>'Month (GWh)'!G311+H309</f>
        <v>230860.21000000002</v>
      </c>
      <c r="I310" s="50">
        <f>'Month (GWh)'!H311+I309</f>
        <v>341965.1</v>
      </c>
      <c r="J310" s="50">
        <f>'Month (GWh)'!I311+J309</f>
        <v>2130.69</v>
      </c>
      <c r="K310" s="50">
        <f>'Month (GWh)'!J311+K309</f>
        <v>344095.78</v>
      </c>
      <c r="L310" s="50">
        <f>'Month (GWh)'!K311+L309</f>
        <v>343688.57</v>
      </c>
      <c r="M310" s="50">
        <f>'Month (GWh)'!L311+M309</f>
        <v>525.88</v>
      </c>
      <c r="N310" s="50">
        <f>'Month (GWh)'!M311+N309</f>
        <v>1127.8899999999999</v>
      </c>
      <c r="O310" s="50">
        <f>'Month (GWh)'!N311+O309</f>
        <v>0</v>
      </c>
      <c r="P310" s="50">
        <f>'Month (GWh)'!O311+P309</f>
        <v>-18117.150000000001</v>
      </c>
      <c r="Q310" s="50">
        <f>'Month (GWh)'!P311+Q309</f>
        <v>289.94</v>
      </c>
      <c r="R310" s="50">
        <f>'Month (GWh)'!Q311+R309</f>
        <v>359862.01</v>
      </c>
    </row>
    <row r="311" spans="1:18">
      <c r="A311" s="16">
        <f t="shared" si="21"/>
        <v>2021</v>
      </c>
      <c r="B311" s="149" t="s">
        <v>653</v>
      </c>
      <c r="C311" s="50">
        <f>'Month (GWh)'!B312+C310</f>
        <v>151777.75</v>
      </c>
      <c r="D311" s="50">
        <f>'Month (GWh)'!C312+D310</f>
        <v>17860.53</v>
      </c>
      <c r="E311" s="50">
        <f>'Month (GWh)'!D312+E310</f>
        <v>21468.63</v>
      </c>
      <c r="F311" s="52">
        <f>'Month (GWh)'!E312+F310</f>
        <v>0</v>
      </c>
      <c r="G311" s="50">
        <f>'Month (GWh)'!F312+G310</f>
        <v>295839.33</v>
      </c>
      <c r="H311" s="50">
        <f>'Month (GWh)'!G312+H310</f>
        <v>274370.71000000002</v>
      </c>
      <c r="I311" s="50">
        <f>'Month (GWh)'!H312+I310</f>
        <v>408287.91</v>
      </c>
      <c r="J311" s="50">
        <f>'Month (GWh)'!I312+J310</f>
        <v>2681.12</v>
      </c>
      <c r="K311" s="50">
        <f>'Month (GWh)'!J312+K310</f>
        <v>410969.02</v>
      </c>
      <c r="L311" s="50">
        <f>'Month (GWh)'!K312+L310</f>
        <v>410271.19</v>
      </c>
      <c r="M311" s="50">
        <f>'Month (GWh)'!L312+M310</f>
        <v>568.78</v>
      </c>
      <c r="N311" s="50">
        <f>'Month (GWh)'!M312+N310</f>
        <v>1413.37</v>
      </c>
      <c r="O311" s="50">
        <f>'Month (GWh)'!N312+O310</f>
        <v>0</v>
      </c>
      <c r="P311" s="50">
        <f>'Month (GWh)'!O312+P310</f>
        <v>-14641.920000000002</v>
      </c>
      <c r="Q311" s="50">
        <f>'Month (GWh)'!P312+Q310</f>
        <v>305.08999999999997</v>
      </c>
      <c r="R311" s="50">
        <f>'Month (GWh)'!Q312+R310</f>
        <v>422625.86</v>
      </c>
    </row>
    <row r="312" spans="1:18">
      <c r="A312" s="16">
        <f t="shared" si="21"/>
        <v>2021</v>
      </c>
      <c r="B312" s="149" t="s">
        <v>654</v>
      </c>
      <c r="C312" s="50">
        <f>'Month (GWh)'!B313+C311</f>
        <v>168932.16999999998</v>
      </c>
      <c r="D312" s="50">
        <f>'Month (GWh)'!C313+D311</f>
        <v>20363.629999999997</v>
      </c>
      <c r="E312" s="50">
        <f>'Month (GWh)'!D313+E311</f>
        <v>25616.7</v>
      </c>
      <c r="F312" s="52">
        <f>'Month (GWh)'!E313+F311</f>
        <v>0</v>
      </c>
      <c r="G312" s="50">
        <f>'Month (GWh)'!F313+G311</f>
        <v>325127.09000000003</v>
      </c>
      <c r="H312" s="50">
        <f>'Month (GWh)'!G313+H311</f>
        <v>299510.40000000002</v>
      </c>
      <c r="I312" s="50">
        <f>'Month (GWh)'!H313+I311</f>
        <v>448078.92</v>
      </c>
      <c r="J312" s="50">
        <f>'Month (GWh)'!I313+J311</f>
        <v>3213.79</v>
      </c>
      <c r="K312" s="50">
        <f>'Month (GWh)'!J313+K311</f>
        <v>451292.71</v>
      </c>
      <c r="L312" s="50">
        <f>'Month (GWh)'!K313+L311</f>
        <v>450713.15</v>
      </c>
      <c r="M312" s="50">
        <f>'Month (GWh)'!L313+M311</f>
        <v>597.78</v>
      </c>
      <c r="N312" s="50">
        <f>'Month (GWh)'!M313+N311</f>
        <v>1591.4899999999998</v>
      </c>
      <c r="O312" s="50">
        <f>'Month (GWh)'!N313+O311</f>
        <v>0</v>
      </c>
      <c r="P312" s="50">
        <f>'Month (GWh)'!O313+P311</f>
        <v>-12191.740000000002</v>
      </c>
      <c r="Q312" s="50">
        <f>'Month (GWh)'!P313+Q311</f>
        <v>331.53</v>
      </c>
      <c r="R312" s="50">
        <f>'Month (GWh)'!Q313+R311</f>
        <v>460384.08999999997</v>
      </c>
    </row>
    <row r="313" spans="1:18">
      <c r="A313" s="16">
        <f t="shared" si="21"/>
        <v>2021</v>
      </c>
      <c r="B313" s="149" t="s">
        <v>655</v>
      </c>
      <c r="C313" s="50">
        <f>'Month (GWh)'!B314+C312</f>
        <v>193629.3</v>
      </c>
      <c r="D313" s="50">
        <f>'Month (GWh)'!C314+D312</f>
        <v>23848.639999999999</v>
      </c>
      <c r="E313" s="50">
        <f>'Month (GWh)'!D314+E312</f>
        <v>31144.66</v>
      </c>
      <c r="F313" s="52">
        <f>'Month (GWh)'!E314+F312</f>
        <v>0</v>
      </c>
      <c r="G313" s="50">
        <f>'Month (GWh)'!F314+G312</f>
        <v>350609.38</v>
      </c>
      <c r="H313" s="50">
        <f>'Month (GWh)'!G314+H312</f>
        <v>319464.74000000005</v>
      </c>
      <c r="I313" s="50">
        <f>'Month (GWh)'!H314+I312</f>
        <v>489245.38</v>
      </c>
      <c r="J313" s="50">
        <f>'Month (GWh)'!I314+J312</f>
        <v>3764.22</v>
      </c>
      <c r="K313" s="50">
        <f>'Month (GWh)'!J314+K312</f>
        <v>493009.60000000003</v>
      </c>
      <c r="L313" s="50">
        <f>'Month (GWh)'!K314+L312</f>
        <v>492245.62</v>
      </c>
      <c r="M313" s="50">
        <f>'Month (GWh)'!L314+M312</f>
        <v>684.61</v>
      </c>
      <c r="N313" s="50">
        <f>'Month (GWh)'!M314+N312</f>
        <v>1617.0499999999997</v>
      </c>
      <c r="O313" s="50">
        <f>'Month (GWh)'!N314+O312</f>
        <v>0</v>
      </c>
      <c r="P313" s="50">
        <f>'Month (GWh)'!O314+P312</f>
        <v>-11312.760000000002</v>
      </c>
      <c r="Q313" s="50">
        <f>'Month (GWh)'!P314+Q312</f>
        <v>638.19000000000005</v>
      </c>
      <c r="R313" s="50">
        <f>'Month (GWh)'!Q314+R312</f>
        <v>496268.52999999997</v>
      </c>
    </row>
    <row r="314" spans="1:18">
      <c r="A314" s="16">
        <f t="shared" si="21"/>
        <v>2021</v>
      </c>
      <c r="B314" s="149" t="s">
        <v>656</v>
      </c>
      <c r="C314" s="50">
        <f>'Month (GWh)'!B315+C313</f>
        <v>224831.94</v>
      </c>
      <c r="D314" s="50">
        <f>'Month (GWh)'!C315+D313</f>
        <v>27534.559999999998</v>
      </c>
      <c r="E314" s="50">
        <f>'Month (GWh)'!D315+E313</f>
        <v>35344.449999999997</v>
      </c>
      <c r="F314" s="52">
        <f>'Month (GWh)'!E315+F313</f>
        <v>0</v>
      </c>
      <c r="G314" s="50">
        <f>'Month (GWh)'!F315+G313</f>
        <v>373255.59</v>
      </c>
      <c r="H314" s="50">
        <f>'Month (GWh)'!G315+H313</f>
        <v>337911.17000000004</v>
      </c>
      <c r="I314" s="50">
        <f>'Month (GWh)'!H315+I313</f>
        <v>535208.53</v>
      </c>
      <c r="J314" s="50">
        <f>'Month (GWh)'!I315+J313</f>
        <v>4314.6499999999996</v>
      </c>
      <c r="K314" s="50">
        <f>'Month (GWh)'!J315+K313</f>
        <v>539523.17000000004</v>
      </c>
      <c r="L314" s="50">
        <f>'Month (GWh)'!K315+L313</f>
        <v>538613.13</v>
      </c>
      <c r="M314" s="50">
        <f>'Month (GWh)'!L315+M313</f>
        <v>755.05</v>
      </c>
      <c r="N314" s="50">
        <f>'Month (GWh)'!M315+N313</f>
        <v>1637.6299999999997</v>
      </c>
      <c r="O314" s="50">
        <f>'Month (GWh)'!N315+O313</f>
        <v>0</v>
      </c>
      <c r="P314" s="50">
        <f>'Month (GWh)'!O315+P313</f>
        <v>-4315.6500000000024</v>
      </c>
      <c r="Q314" s="50">
        <f>'Month (GWh)'!P315+Q313</f>
        <v>984.09</v>
      </c>
      <c r="R314" s="50">
        <f>'Month (GWh)'!Q315+R313</f>
        <v>531202.01</v>
      </c>
    </row>
    <row r="315" spans="1:18">
      <c r="A315" s="16">
        <f t="shared" si="21"/>
        <v>2021</v>
      </c>
      <c r="B315" s="149" t="s">
        <v>657</v>
      </c>
      <c r="C315" s="50">
        <f>'Month (GWh)'!B316+C314</f>
        <v>255919.68</v>
      </c>
      <c r="D315" s="50">
        <f>'Month (GWh)'!C316+D314</f>
        <v>31338.76</v>
      </c>
      <c r="E315" s="50">
        <f>'Month (GWh)'!D316+E314</f>
        <v>43147.56</v>
      </c>
      <c r="F315" s="52">
        <f>'Month (GWh)'!E316+F314</f>
        <v>0</v>
      </c>
      <c r="G315" s="50">
        <f>'Month (GWh)'!F316+G314</f>
        <v>400161.66000000003</v>
      </c>
      <c r="H315" s="50">
        <f>'Month (GWh)'!G316+H314</f>
        <v>357014.13000000006</v>
      </c>
      <c r="I315" s="50">
        <f>'Month (GWh)'!H316+I314</f>
        <v>581595.03</v>
      </c>
      <c r="J315" s="50">
        <f>'Month (GWh)'!I316+J314</f>
        <v>4847.32</v>
      </c>
      <c r="K315" s="50">
        <f>'Month (GWh)'!J316+K314</f>
        <v>586442.34000000008</v>
      </c>
      <c r="L315" s="50">
        <f>'Month (GWh)'!K316+L314</f>
        <v>585353.84</v>
      </c>
      <c r="M315" s="50">
        <f>'Month (GWh)'!L316+M314</f>
        <v>876.08999999999992</v>
      </c>
      <c r="N315" s="50">
        <f>'Month (GWh)'!M316+N314</f>
        <v>1707.1399999999996</v>
      </c>
      <c r="O315" s="50">
        <f>'Month (GWh)'!N316+O314</f>
        <v>0</v>
      </c>
      <c r="P315" s="50">
        <f>'Month (GWh)'!O316+P314</f>
        <v>-1486.5900000000024</v>
      </c>
      <c r="Q315" s="50">
        <f>'Month (GWh)'!P316+Q314</f>
        <v>1265.71</v>
      </c>
      <c r="R315" s="50">
        <f>'Month (GWh)'!Q316+R314</f>
        <v>570241.48</v>
      </c>
    </row>
    <row r="316" spans="1:18">
      <c r="A316" s="16">
        <f t="shared" si="21"/>
        <v>2021</v>
      </c>
      <c r="B316" s="149" t="s">
        <v>658</v>
      </c>
      <c r="C316" s="50">
        <f>'Month (GWh)'!B317+C315</f>
        <v>291036.86</v>
      </c>
      <c r="D316" s="50">
        <f>'Month (GWh)'!C317+D315</f>
        <v>35089.71</v>
      </c>
      <c r="E316" s="50">
        <f>'Month (GWh)'!D317+E315</f>
        <v>59865.21</v>
      </c>
      <c r="F316" s="52">
        <f>'Month (GWh)'!E317+F315</f>
        <v>0</v>
      </c>
      <c r="G316" s="50">
        <f>'Month (GWh)'!F317+G315</f>
        <v>444502.58</v>
      </c>
      <c r="H316" s="50">
        <f>'Month (GWh)'!G317+H315</f>
        <v>384637.40000000008</v>
      </c>
      <c r="I316" s="50">
        <f>'Month (GWh)'!H317+I315</f>
        <v>640584.54</v>
      </c>
      <c r="J316" s="50">
        <f>'Month (GWh)'!I317+J315</f>
        <v>5397.75</v>
      </c>
      <c r="K316" s="50">
        <f>'Month (GWh)'!J317+K315</f>
        <v>645982.27000000014</v>
      </c>
      <c r="L316" s="50">
        <f>'Month (GWh)'!K317+L315</f>
        <v>645128.90999999992</v>
      </c>
      <c r="M316" s="50">
        <f>'Month (GWh)'!L317+M315</f>
        <v>1027.05</v>
      </c>
      <c r="N316" s="50">
        <f>'Month (GWh)'!M317+N315</f>
        <v>1864.1599999999996</v>
      </c>
      <c r="O316" s="50">
        <f>'Month (GWh)'!N317+O315</f>
        <v>0</v>
      </c>
      <c r="P316" s="50">
        <f>'Month (GWh)'!O317+P315</f>
        <v>2275.7699999999977</v>
      </c>
      <c r="Q316" s="50">
        <f>'Month (GWh)'!P317+Q315</f>
        <v>1338.63</v>
      </c>
      <c r="R316" s="50">
        <f>'Month (GWh)'!Q317+R315</f>
        <v>624173.28</v>
      </c>
    </row>
    <row r="317" spans="1:18">
      <c r="A317" s="16">
        <f t="shared" si="21"/>
        <v>2021</v>
      </c>
      <c r="B317" s="149" t="s">
        <v>659</v>
      </c>
      <c r="C317" s="50">
        <f>'Month (GWh)'!B318+C316</f>
        <v>327034.49</v>
      </c>
      <c r="D317" s="50">
        <f>'Month (GWh)'!C318+D316</f>
        <v>38827.19</v>
      </c>
      <c r="E317" s="50">
        <f>'Month (GWh)'!D318+E316</f>
        <v>67318.8</v>
      </c>
      <c r="F317" s="52">
        <f>'Month (GWh)'!E318+F316</f>
        <v>0</v>
      </c>
      <c r="G317" s="50">
        <f>'Month (GWh)'!F318+G316</f>
        <v>498978.9</v>
      </c>
      <c r="H317" s="50">
        <f>'Month (GWh)'!G318+H316</f>
        <v>431660.13000000006</v>
      </c>
      <c r="I317" s="50">
        <f>'Month (GWh)'!H318+I316</f>
        <v>719867.42</v>
      </c>
      <c r="J317" s="50">
        <f>'Month (GWh)'!I318+J316</f>
        <v>5930.42</v>
      </c>
      <c r="K317" s="50">
        <f>'Month (GWh)'!J318+K316</f>
        <v>725797.82000000018</v>
      </c>
      <c r="L317" s="50">
        <f>'Month (GWh)'!K318+L316</f>
        <v>724589.14999999991</v>
      </c>
      <c r="M317" s="50">
        <f>'Month (GWh)'!L318+M316</f>
        <v>1204.45</v>
      </c>
      <c r="N317" s="50">
        <f>'Month (GWh)'!M318+N316</f>
        <v>2119.1999999999998</v>
      </c>
      <c r="O317" s="50">
        <f>'Month (GWh)'!N318+O316</f>
        <v>0</v>
      </c>
      <c r="P317" s="50">
        <f>'Month (GWh)'!O318+P316</f>
        <v>1334.8299999999977</v>
      </c>
      <c r="Q317" s="50">
        <f>'Month (GWh)'!P318+Q316</f>
        <v>1388.5900000000001</v>
      </c>
      <c r="R317" s="50">
        <f>'Month (GWh)'!Q318+R316</f>
        <v>703892.07000000007</v>
      </c>
    </row>
    <row r="318" spans="1:18">
      <c r="A318" s="54">
        <f t="shared" si="21"/>
        <v>2021</v>
      </c>
      <c r="B318" s="238" t="s">
        <v>660</v>
      </c>
      <c r="C318" s="50">
        <f>'Month (GWh)'!B319+C317</f>
        <v>363979.89</v>
      </c>
      <c r="D318" s="50">
        <f>'Month (GWh)'!C319+D317</f>
        <v>42816.73</v>
      </c>
      <c r="E318" s="50">
        <f>'Month (GWh)'!D319+E317</f>
        <v>75681.8</v>
      </c>
      <c r="F318" s="52">
        <f>'Month (GWh)'!E319+F317</f>
        <v>0</v>
      </c>
      <c r="G318" s="50">
        <f>'Month (GWh)'!F319+G317</f>
        <v>560830.98</v>
      </c>
      <c r="H318" s="50">
        <f>'Month (GWh)'!G319+H317</f>
        <v>485149.21000000008</v>
      </c>
      <c r="I318" s="50">
        <f>'Month (GWh)'!H319+I317</f>
        <v>806312.3600000001</v>
      </c>
      <c r="J318" s="50">
        <f>'Month (GWh)'!I319+J317</f>
        <v>6480.85</v>
      </c>
      <c r="K318" s="50">
        <f>'Month (GWh)'!J319+K317</f>
        <v>812793.19000000018</v>
      </c>
      <c r="L318" s="50">
        <f>'Month (GWh)'!K319+L317</f>
        <v>812012.90999999992</v>
      </c>
      <c r="M318" s="50">
        <f>'Month (GWh)'!L319+M317</f>
        <v>1328.6200000000001</v>
      </c>
      <c r="N318" s="50">
        <f>'Month (GWh)'!M319+N317</f>
        <v>2397.75</v>
      </c>
      <c r="O318" s="50">
        <f>'Month (GWh)'!N319+O317</f>
        <v>0</v>
      </c>
      <c r="P318" s="50">
        <f>'Month (GWh)'!O319+P317</f>
        <v>-1150.7000000000025</v>
      </c>
      <c r="Q318" s="50">
        <f>'Month (GWh)'!P319+Q317</f>
        <v>1394.16</v>
      </c>
      <c r="R318" s="50">
        <f>'Month (GWh)'!Q319+R317</f>
        <v>790293.08000000007</v>
      </c>
    </row>
    <row r="319" spans="1:18">
      <c r="A319" s="61">
        <v>2022</v>
      </c>
      <c r="B319" s="149" t="s">
        <v>623</v>
      </c>
      <c r="C319" s="62">
        <f>'Month (GWh)'!B320</f>
        <v>36675.019999999997</v>
      </c>
      <c r="D319" s="62">
        <f>'Month (GWh)'!C320</f>
        <v>3953.87</v>
      </c>
      <c r="E319" s="62">
        <f>'Month (GWh)'!D320</f>
        <v>8669.6299999999992</v>
      </c>
      <c r="F319" s="62">
        <f>'Month (GWh)'!E320</f>
        <v>0</v>
      </c>
      <c r="G319" s="62">
        <f>'Month (GWh)'!F320</f>
        <v>69680.710000000006</v>
      </c>
      <c r="H319" s="62">
        <f>'Month (GWh)'!G320</f>
        <v>61011.08</v>
      </c>
      <c r="I319" s="62">
        <f>'Month (GWh)'!H320</f>
        <v>93732.23</v>
      </c>
      <c r="J319" s="62">
        <f>'Month (GWh)'!I320</f>
        <v>550.42999999999995</v>
      </c>
      <c r="K319" s="62">
        <f>'Month (GWh)'!J320</f>
        <v>94282.65</v>
      </c>
      <c r="L319" s="62">
        <f>'Month (GWh)'!K320</f>
        <v>94722.89</v>
      </c>
      <c r="M319" s="62">
        <f>'Month (GWh)'!L320</f>
        <v>164.82</v>
      </c>
      <c r="N319" s="62">
        <f>'Month (GWh)'!M320</f>
        <v>531.52</v>
      </c>
      <c r="O319" s="62">
        <f>'Month (GWh)'!N320</f>
        <v>0</v>
      </c>
      <c r="P319" s="62">
        <f>'Month (GWh)'!O320</f>
        <v>-2724.66</v>
      </c>
      <c r="Q319" s="62">
        <f>'Month (GWh)'!P320</f>
        <v>49.41</v>
      </c>
      <c r="R319" s="62">
        <f>'Month (GWh)'!Q320</f>
        <v>97851.8</v>
      </c>
    </row>
    <row r="320" spans="1:18">
      <c r="A320" s="16">
        <f t="shared" si="21"/>
        <v>2022</v>
      </c>
      <c r="B320" s="149" t="s">
        <v>624</v>
      </c>
      <c r="C320" s="50">
        <f>'Month (GWh)'!B321+C319</f>
        <v>69608.28</v>
      </c>
      <c r="D320" s="50">
        <f>'Month (GWh)'!C321+D319</f>
        <v>7676.58</v>
      </c>
      <c r="E320" s="50">
        <f>'Month (GWh)'!D321+E319</f>
        <v>18537.269999999997</v>
      </c>
      <c r="F320" s="52">
        <f>'Month (GWh)'!E321+F319</f>
        <v>0</v>
      </c>
      <c r="G320" s="50">
        <f>'Month (GWh)'!F321+G319</f>
        <v>122936.39000000001</v>
      </c>
      <c r="H320" s="50">
        <f>'Month (GWh)'!G321+H319</f>
        <v>104399.12</v>
      </c>
      <c r="I320" s="50">
        <f>'Month (GWh)'!H321+I319</f>
        <v>166330.81</v>
      </c>
      <c r="J320" s="50">
        <f>'Month (GWh)'!I321+J319</f>
        <v>1047.5899999999999</v>
      </c>
      <c r="K320" s="50">
        <f>'Month (GWh)'!J321+K319</f>
        <v>167378.39000000001</v>
      </c>
      <c r="L320" s="50">
        <f>'Month (GWh)'!K321+L319</f>
        <v>168126.44</v>
      </c>
      <c r="M320" s="50">
        <f>'Month (GWh)'!L321+M319</f>
        <v>269.45</v>
      </c>
      <c r="N320" s="50">
        <f>'Month (GWh)'!M321+N319</f>
        <v>860.39</v>
      </c>
      <c r="O320" s="50">
        <f>'Month (GWh)'!N321+O319</f>
        <v>0</v>
      </c>
      <c r="P320" s="50">
        <f>'Month (GWh)'!O321+P319</f>
        <v>-4487.05</v>
      </c>
      <c r="Q320" s="50">
        <f>'Month (GWh)'!P321+Q319</f>
        <v>86</v>
      </c>
      <c r="R320" s="50">
        <f>'Month (GWh)'!Q321+R319</f>
        <v>171647.65000000002</v>
      </c>
    </row>
    <row r="321" spans="1:18">
      <c r="A321" s="16">
        <f t="shared" si="21"/>
        <v>2022</v>
      </c>
      <c r="B321" s="149" t="s">
        <v>625</v>
      </c>
      <c r="C321" s="50">
        <f>'Month (GWh)'!B322+C320</f>
        <v>105130.98999999999</v>
      </c>
      <c r="D321" s="50">
        <f>'Month (GWh)'!C322+D320</f>
        <v>11573.869999999999</v>
      </c>
      <c r="E321" s="50">
        <f>'Month (GWh)'!D322+E320</f>
        <v>33389.53</v>
      </c>
      <c r="F321" s="52">
        <f>'Month (GWh)'!E322+F320</f>
        <v>0</v>
      </c>
      <c r="G321" s="50">
        <f>'Month (GWh)'!F322+G320</f>
        <v>178373.66</v>
      </c>
      <c r="H321" s="50">
        <f>'Month (GWh)'!G322+H320</f>
        <v>144984.13</v>
      </c>
      <c r="I321" s="50">
        <f>'Month (GWh)'!H322+I320</f>
        <v>238541.24</v>
      </c>
      <c r="J321" s="50">
        <f>'Month (GWh)'!I322+J320</f>
        <v>1598.02</v>
      </c>
      <c r="K321" s="50">
        <f>'Month (GWh)'!J322+K320</f>
        <v>240139.25</v>
      </c>
      <c r="L321" s="50">
        <f>'Month (GWh)'!K322+L320</f>
        <v>241207.72999999998</v>
      </c>
      <c r="M321" s="50">
        <f>'Month (GWh)'!L322+M320</f>
        <v>335.48</v>
      </c>
      <c r="N321" s="50">
        <f>'Month (GWh)'!M322+N320</f>
        <v>1225.1399999999999</v>
      </c>
      <c r="O321" s="50">
        <f>'Month (GWh)'!N322+O320</f>
        <v>0</v>
      </c>
      <c r="P321" s="50">
        <f>'Month (GWh)'!O322+P320</f>
        <v>-4802.76</v>
      </c>
      <c r="Q321" s="50">
        <f>'Month (GWh)'!P322+Q320</f>
        <v>98.64</v>
      </c>
      <c r="R321" s="50">
        <f>'Month (GWh)'!Q322+R320</f>
        <v>246301.24000000002</v>
      </c>
    </row>
    <row r="322" spans="1:18">
      <c r="A322" s="16">
        <f t="shared" si="21"/>
        <v>2022</v>
      </c>
      <c r="B322" s="149" t="s">
        <v>626</v>
      </c>
      <c r="C322" s="50">
        <f>'Month (GWh)'!B323+C321</f>
        <v>140656.06</v>
      </c>
      <c r="D322" s="50">
        <f>'Month (GWh)'!C323+D321</f>
        <v>15347.529999999999</v>
      </c>
      <c r="E322" s="50">
        <f>'Month (GWh)'!D323+E321</f>
        <v>59609.25</v>
      </c>
      <c r="F322" s="52">
        <f>'Month (GWh)'!E323+F321</f>
        <v>0</v>
      </c>
      <c r="G322" s="50">
        <f>'Month (GWh)'!F323+G321</f>
        <v>236881.11</v>
      </c>
      <c r="H322" s="50">
        <f>'Month (GWh)'!G323+H321</f>
        <v>177271.87</v>
      </c>
      <c r="I322" s="50">
        <f>'Month (GWh)'!H323+I321</f>
        <v>302580.39</v>
      </c>
      <c r="J322" s="50">
        <f>'Month (GWh)'!I323+J321</f>
        <v>2130.69</v>
      </c>
      <c r="K322" s="50">
        <f>'Month (GWh)'!J323+K321</f>
        <v>304711.07</v>
      </c>
      <c r="L322" s="50">
        <f>'Month (GWh)'!K323+L321</f>
        <v>306068.33999999997</v>
      </c>
      <c r="M322" s="50">
        <f>'Month (GWh)'!L323+M321</f>
        <v>490.19000000000005</v>
      </c>
      <c r="N322" s="50">
        <f>'Month (GWh)'!M323+N321</f>
        <v>1720.7199999999998</v>
      </c>
      <c r="O322" s="50">
        <f>'Month (GWh)'!N323+O321</f>
        <v>0</v>
      </c>
      <c r="P322" s="50">
        <f>'Month (GWh)'!O323+P321</f>
        <v>-6053.38</v>
      </c>
      <c r="Q322" s="50">
        <f>'Month (GWh)'!P323+Q321</f>
        <v>188.84</v>
      </c>
      <c r="R322" s="50">
        <f>'Month (GWh)'!Q323+R321</f>
        <v>307671.99</v>
      </c>
    </row>
    <row r="323" spans="1:18">
      <c r="A323" s="16">
        <f t="shared" si="21"/>
        <v>2022</v>
      </c>
      <c r="B323" s="149" t="s">
        <v>627</v>
      </c>
      <c r="C323" s="50">
        <f>'Month (GWh)'!B324+C322</f>
        <v>177885.16999999998</v>
      </c>
      <c r="D323" s="50">
        <f>'Month (GWh)'!C324+D322</f>
        <v>19060.73</v>
      </c>
      <c r="E323" s="50">
        <f>'Month (GWh)'!D324+E322</f>
        <v>87662.61</v>
      </c>
      <c r="F323" s="52">
        <f>'Month (GWh)'!E324+F322</f>
        <v>0</v>
      </c>
      <c r="G323" s="50">
        <f>'Month (GWh)'!F324+G322</f>
        <v>284498.06</v>
      </c>
      <c r="H323" s="50">
        <f>'Month (GWh)'!G324+H322</f>
        <v>196835.46</v>
      </c>
      <c r="I323" s="50">
        <f>'Month (GWh)'!H324+I322</f>
        <v>355659.89</v>
      </c>
      <c r="J323" s="50">
        <f>'Month (GWh)'!I324+J322</f>
        <v>2681.12</v>
      </c>
      <c r="K323" s="50">
        <f>'Month (GWh)'!J324+K322</f>
        <v>358341</v>
      </c>
      <c r="L323" s="50">
        <f>'Month (GWh)'!K324+L322</f>
        <v>359950.67</v>
      </c>
      <c r="M323" s="50">
        <f>'Month (GWh)'!L324+M322</f>
        <v>705.62000000000012</v>
      </c>
      <c r="N323" s="50">
        <f>'Month (GWh)'!M324+N322</f>
        <v>2045.2599999999998</v>
      </c>
      <c r="O323" s="50">
        <f>'Month (GWh)'!N324+O322</f>
        <v>0</v>
      </c>
      <c r="P323" s="50">
        <f>'Month (GWh)'!O324+P322</f>
        <v>-2800.06</v>
      </c>
      <c r="Q323" s="50">
        <f>'Month (GWh)'!P324+Q322</f>
        <v>284.98</v>
      </c>
      <c r="R323" s="50">
        <f>'Month (GWh)'!Q324+R322</f>
        <v>356964.88</v>
      </c>
    </row>
    <row r="324" spans="1:18">
      <c r="A324" s="16">
        <f t="shared" si="21"/>
        <v>2022</v>
      </c>
      <c r="B324" s="149" t="s">
        <v>628</v>
      </c>
      <c r="C324" s="50">
        <f>'Month (GWh)'!B325+C323</f>
        <v>211966.56</v>
      </c>
      <c r="D324" s="50">
        <f>'Month (GWh)'!C325+D323</f>
        <v>22556.17</v>
      </c>
      <c r="E324" s="50">
        <f>'Month (GWh)'!D325+E323</f>
        <v>114318.08</v>
      </c>
      <c r="F324" s="52">
        <f>'Month (GWh)'!E325+F323</f>
        <v>0</v>
      </c>
      <c r="G324" s="50">
        <f>'Month (GWh)'!F325+G323</f>
        <v>324349.53000000003</v>
      </c>
      <c r="H324" s="50">
        <f>'Month (GWh)'!G325+H323</f>
        <v>210031.46</v>
      </c>
      <c r="I324" s="50">
        <f>'Month (GWh)'!H325+I323</f>
        <v>399441.83</v>
      </c>
      <c r="J324" s="50">
        <f>'Month (GWh)'!I325+J323</f>
        <v>3213.79</v>
      </c>
      <c r="K324" s="50">
        <f>'Month (GWh)'!J325+K323</f>
        <v>402655.62</v>
      </c>
      <c r="L324" s="50">
        <f>'Month (GWh)'!K325+L323</f>
        <v>404440.69</v>
      </c>
      <c r="M324" s="50">
        <f>'Month (GWh)'!L325+M323</f>
        <v>893.5200000000001</v>
      </c>
      <c r="N324" s="50">
        <f>'Month (GWh)'!M325+N323</f>
        <v>2276.1499999999996</v>
      </c>
      <c r="O324" s="50">
        <f>'Month (GWh)'!N325+O323</f>
        <v>0</v>
      </c>
      <c r="P324" s="50">
        <f>'Month (GWh)'!O325+P323</f>
        <v>1164.79</v>
      </c>
      <c r="Q324" s="50">
        <f>'Month (GWh)'!P325+Q323</f>
        <v>364.20000000000005</v>
      </c>
      <c r="R324" s="50">
        <f>'Month (GWh)'!Q325+R323</f>
        <v>397992.03</v>
      </c>
    </row>
    <row r="325" spans="1:18">
      <c r="A325" s="16">
        <f t="shared" ref="A325:A330" si="22">A324</f>
        <v>2022</v>
      </c>
      <c r="B325" s="149" t="s">
        <v>629</v>
      </c>
      <c r="C325" s="50">
        <f>'Month (GWh)'!B326+C324</f>
        <v>246130.66</v>
      </c>
      <c r="D325" s="50">
        <f>'Month (GWh)'!C326+D324</f>
        <v>26334.1</v>
      </c>
      <c r="E325" s="50">
        <f>'Month (GWh)'!D326+E324</f>
        <v>142292.29</v>
      </c>
      <c r="F325" s="52">
        <f>'Month (GWh)'!E326+F324</f>
        <v>0</v>
      </c>
      <c r="G325" s="50">
        <f>'Month (GWh)'!F326+G324</f>
        <v>364068.73000000004</v>
      </c>
      <c r="H325" s="50">
        <f>'Month (GWh)'!G326+H324</f>
        <v>221776.46</v>
      </c>
      <c r="I325" s="50">
        <f>'Month (GWh)'!H326+I324</f>
        <v>441573</v>
      </c>
      <c r="J325" s="50">
        <f>'Month (GWh)'!I326+J324</f>
        <v>3764.22</v>
      </c>
      <c r="K325" s="50">
        <f>'Month (GWh)'!J326+K324</f>
        <v>445337.22</v>
      </c>
      <c r="L325" s="50">
        <f>'Month (GWh)'!K326+L324</f>
        <v>447205.04</v>
      </c>
      <c r="M325" s="50">
        <f>'Month (GWh)'!L326+M324</f>
        <v>1057.22</v>
      </c>
      <c r="N325" s="50">
        <f>'Month (GWh)'!M326+N324</f>
        <v>2420.4499999999998</v>
      </c>
      <c r="O325" s="50">
        <f>'Month (GWh)'!N326+O324</f>
        <v>0</v>
      </c>
      <c r="P325" s="50">
        <f>'Month (GWh)'!O326+P324</f>
        <v>1586.28</v>
      </c>
      <c r="Q325" s="50">
        <f>'Month (GWh)'!P326+Q324</f>
        <v>483.66</v>
      </c>
      <c r="R325" s="50">
        <f>'Month (GWh)'!Q326+R324</f>
        <v>437407.44000000006</v>
      </c>
    </row>
    <row r="326" spans="1:18">
      <c r="A326" s="16">
        <f t="shared" si="22"/>
        <v>2022</v>
      </c>
      <c r="B326" s="149" t="s">
        <v>630</v>
      </c>
      <c r="C326" s="50">
        <f>'Month (GWh)'!B327+C325</f>
        <v>277266.45</v>
      </c>
      <c r="D326" s="50">
        <f>'Month (GWh)'!C327+D325</f>
        <v>29447.589999999997</v>
      </c>
      <c r="E326" s="50">
        <f>'Month (GWh)'!D327+E325</f>
        <v>169325.69</v>
      </c>
      <c r="F326" s="52">
        <f>'Month (GWh)'!E327+F325</f>
        <v>0</v>
      </c>
      <c r="G326" s="50">
        <f>'Month (GWh)'!F327+G325</f>
        <v>403989.82000000007</v>
      </c>
      <c r="H326" s="50">
        <f>'Month (GWh)'!G327+H325</f>
        <v>234664.16</v>
      </c>
      <c r="I326" s="50">
        <f>'Month (GWh)'!H327+I325</f>
        <v>482482.99</v>
      </c>
      <c r="J326" s="50">
        <f>'Month (GWh)'!I327+J325</f>
        <v>4314.6499999999996</v>
      </c>
      <c r="K326" s="50">
        <f>'Month (GWh)'!J327+K325</f>
        <v>486797.63999999996</v>
      </c>
      <c r="L326" s="50">
        <f>'Month (GWh)'!K327+L325</f>
        <v>488752.94</v>
      </c>
      <c r="M326" s="50">
        <f>'Month (GWh)'!L327+M325</f>
        <v>1215.83</v>
      </c>
      <c r="N326" s="50">
        <f>'Month (GWh)'!M327+N325</f>
        <v>2605.6799999999998</v>
      </c>
      <c r="O326" s="50">
        <f>'Month (GWh)'!N327+O325</f>
        <v>0</v>
      </c>
      <c r="P326" s="50">
        <f>'Month (GWh)'!O327+P325</f>
        <v>1696.93</v>
      </c>
      <c r="Q326" s="50">
        <f>'Month (GWh)'!P327+Q325</f>
        <v>560.33000000000004</v>
      </c>
      <c r="R326" s="50">
        <f>'Month (GWh)'!Q327+R325</f>
        <v>477024.18000000005</v>
      </c>
    </row>
    <row r="327" spans="1:18">
      <c r="A327" s="16">
        <f t="shared" si="22"/>
        <v>2022</v>
      </c>
      <c r="B327" s="149" t="s">
        <v>631</v>
      </c>
      <c r="C327" s="50">
        <f>'Month (GWh)'!B328+C326</f>
        <v>313452.83</v>
      </c>
      <c r="D327" s="50">
        <f>'Month (GWh)'!C328+D326</f>
        <v>33138.89</v>
      </c>
      <c r="E327" s="50">
        <f>'Month (GWh)'!D328+E326</f>
        <v>196573.25</v>
      </c>
      <c r="F327" s="52">
        <f>'Month (GWh)'!E328+F326</f>
        <v>0</v>
      </c>
      <c r="G327" s="50">
        <f>'Month (GWh)'!F328+G326</f>
        <v>442713.7300000001</v>
      </c>
      <c r="H327" s="50">
        <f>'Month (GWh)'!G328+H326</f>
        <v>246140.52000000002</v>
      </c>
      <c r="I327" s="50">
        <f>'Month (GWh)'!H328+I326</f>
        <v>526454.42999999993</v>
      </c>
      <c r="J327" s="50">
        <f>'Month (GWh)'!I328+J326</f>
        <v>4847.32</v>
      </c>
      <c r="K327" s="50">
        <f>'Month (GWh)'!J328+K326</f>
        <v>531301.75</v>
      </c>
      <c r="L327" s="50">
        <f>'Month (GWh)'!K328+L326</f>
        <v>533351.74</v>
      </c>
      <c r="M327" s="50">
        <f>'Month (GWh)'!L328+M326</f>
        <v>1362.8</v>
      </c>
      <c r="N327" s="50">
        <f>'Month (GWh)'!M328+N326</f>
        <v>2922.31</v>
      </c>
      <c r="O327" s="50">
        <f>'Month (GWh)'!N328+O326</f>
        <v>0</v>
      </c>
      <c r="P327" s="50">
        <f>'Month (GWh)'!O328+P326</f>
        <v>474.23</v>
      </c>
      <c r="Q327" s="50">
        <f>'Month (GWh)'!P328+Q326</f>
        <v>583.53000000000009</v>
      </c>
      <c r="R327" s="50">
        <f>'Month (GWh)'!Q328+R326</f>
        <v>519058.87000000005</v>
      </c>
    </row>
    <row r="328" spans="1:18">
      <c r="A328" s="16">
        <f t="shared" si="22"/>
        <v>2022</v>
      </c>
      <c r="B328" s="149" t="s">
        <v>632</v>
      </c>
      <c r="C328" s="50">
        <f>'Month (GWh)'!B329+C327</f>
        <v>350283.15</v>
      </c>
      <c r="D328" s="50">
        <f>'Month (GWh)'!C329+D327</f>
        <v>37121.589999999997</v>
      </c>
      <c r="E328" s="50">
        <f>'Month (GWh)'!D329+E327</f>
        <v>224087.34</v>
      </c>
      <c r="F328" s="52">
        <f>'Month (GWh)'!E329+F327</f>
        <v>0</v>
      </c>
      <c r="G328" s="50">
        <f>'Month (GWh)'!F329+G327</f>
        <v>492462.1700000001</v>
      </c>
      <c r="H328" s="50">
        <f>'Month (GWh)'!G329+H327</f>
        <v>268374.87</v>
      </c>
      <c r="I328" s="50">
        <f>'Month (GWh)'!H329+I327</f>
        <v>581536.39999999991</v>
      </c>
      <c r="J328" s="50">
        <f>'Month (GWh)'!I329+J327</f>
        <v>5397.75</v>
      </c>
      <c r="K328" s="50">
        <f>'Month (GWh)'!J329+K327</f>
        <v>586934.15</v>
      </c>
      <c r="L328" s="50">
        <f>'Month (GWh)'!K329+L327</f>
        <v>589094.53</v>
      </c>
      <c r="M328" s="50">
        <f>'Month (GWh)'!L329+M327</f>
        <v>1485.9099999999999</v>
      </c>
      <c r="N328" s="50">
        <f>'Month (GWh)'!M329+N327</f>
        <v>3234.67</v>
      </c>
      <c r="O328" s="50">
        <f>'Month (GWh)'!N329+O327</f>
        <v>0</v>
      </c>
      <c r="P328" s="50">
        <f>'Month (GWh)'!O329+P327</f>
        <v>8170.0499999999993</v>
      </c>
      <c r="Q328" s="50">
        <f>'Month (GWh)'!P329+Q327</f>
        <v>634.24000000000012</v>
      </c>
      <c r="R328" s="50">
        <f>'Month (GWh)'!Q329+R327</f>
        <v>567319.66</v>
      </c>
    </row>
    <row r="329" spans="1:18">
      <c r="A329" s="16">
        <f t="shared" si="22"/>
        <v>2022</v>
      </c>
      <c r="B329" s="149" t="s">
        <v>633</v>
      </c>
      <c r="C329" s="50">
        <f>'Month (GWh)'!B330+C328</f>
        <v>385739.41000000003</v>
      </c>
      <c r="D329" s="50">
        <f>'Month (GWh)'!C330+D328</f>
        <v>41132.969999999994</v>
      </c>
      <c r="E329" s="50">
        <f>'Month (GWh)'!D330+E328</f>
        <v>241595.86</v>
      </c>
      <c r="F329" s="52">
        <f>'Month (GWh)'!E330+F328</f>
        <v>0</v>
      </c>
      <c r="G329" s="50">
        <f>'Month (GWh)'!F330+G328</f>
        <v>545478.37000000011</v>
      </c>
      <c r="H329" s="50">
        <f>'Month (GWh)'!G330+H328</f>
        <v>303882.55</v>
      </c>
      <c r="I329" s="50">
        <f>'Month (GWh)'!H330+I328</f>
        <v>648488.95999999996</v>
      </c>
      <c r="J329" s="50">
        <f>'Month (GWh)'!I330+J328</f>
        <v>5930.42</v>
      </c>
      <c r="K329" s="50">
        <f>'Month (GWh)'!J330+K328</f>
        <v>654419.39</v>
      </c>
      <c r="L329" s="50">
        <f>'Month (GWh)'!K330+L328</f>
        <v>656758.48</v>
      </c>
      <c r="M329" s="50">
        <f>'Month (GWh)'!L330+M328</f>
        <v>1609.1299999999999</v>
      </c>
      <c r="N329" s="50">
        <f>'Month (GWh)'!M330+N328</f>
        <v>3621.1800000000003</v>
      </c>
      <c r="O329" s="50">
        <f>'Month (GWh)'!N330+O328</f>
        <v>0</v>
      </c>
      <c r="P329" s="50">
        <f>'Month (GWh)'!O330+P328</f>
        <v>6267.8599999999988</v>
      </c>
      <c r="Q329" s="50">
        <f>'Month (GWh)'!P330+Q328</f>
        <v>707.38000000000011</v>
      </c>
      <c r="R329" s="50">
        <f>'Month (GWh)'!Q330+R328</f>
        <v>634102.93000000005</v>
      </c>
    </row>
    <row r="330" spans="1:18">
      <c r="A330" s="54">
        <f t="shared" si="22"/>
        <v>2022</v>
      </c>
      <c r="B330" s="238" t="s">
        <v>634</v>
      </c>
      <c r="C330" s="55">
        <f>'Month (GWh)'!B331+C329</f>
        <v>385739.41000000003</v>
      </c>
      <c r="D330" s="55">
        <f>'Month (GWh)'!C331+D329</f>
        <v>41132.969999999994</v>
      </c>
      <c r="E330" s="55">
        <f>'Month (GWh)'!D331+E329</f>
        <v>241595.86</v>
      </c>
      <c r="F330" s="56">
        <f>'Month (GWh)'!E331+F329</f>
        <v>0</v>
      </c>
      <c r="G330" s="55">
        <f>'Month (GWh)'!F331+G329</f>
        <v>545478.37000000011</v>
      </c>
      <c r="H330" s="55">
        <f>'Month (GWh)'!G331+H329</f>
        <v>303882.55</v>
      </c>
      <c r="I330" s="55">
        <f>'Month (GWh)'!H331+I329</f>
        <v>648488.95999999996</v>
      </c>
      <c r="J330" s="55">
        <f>'Month (GWh)'!I331+J329</f>
        <v>5930.42</v>
      </c>
      <c r="K330" s="55">
        <f>'Month (GWh)'!J331+K329</f>
        <v>654419.39</v>
      </c>
      <c r="L330" s="55">
        <f>'Month (GWh)'!K331+L329</f>
        <v>656758.48</v>
      </c>
      <c r="M330" s="55">
        <f>'Month (GWh)'!L331+M329</f>
        <v>1609.1299999999999</v>
      </c>
      <c r="N330" s="55">
        <f>'Month (GWh)'!M331+N329</f>
        <v>3621.1800000000003</v>
      </c>
      <c r="O330" s="55">
        <f>'Month (GWh)'!N331+O329</f>
        <v>0</v>
      </c>
      <c r="P330" s="55">
        <f>'Month (GWh)'!O331+P329</f>
        <v>6267.8599999999988</v>
      </c>
      <c r="Q330" s="55">
        <f>'Month (GWh)'!P331+Q329</f>
        <v>707.38000000000011</v>
      </c>
      <c r="R330" s="55">
        <f>'Month (GWh)'!Q331+R329</f>
        <v>634102.93000000005</v>
      </c>
    </row>
  </sheetData>
  <printOptions horizontalCentered="1" gridLines="1" gridLinesSet="0"/>
  <pageMargins left="0.39370078740157483" right="0.39370078740157483" top="0.98425196850393704" bottom="0.98425196850393704" header="0.51181102362204722" footer="0.51181102362204722"/>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Cover Sheet</vt:lpstr>
      <vt:lpstr>Contents</vt:lpstr>
      <vt:lpstr>Notes</vt:lpstr>
      <vt:lpstr>Commentary</vt:lpstr>
      <vt:lpstr>Main Table (GWh)</vt:lpstr>
      <vt:lpstr>Annual (GWh)</vt:lpstr>
      <vt:lpstr>Quarter (GWh)</vt:lpstr>
      <vt:lpstr>Month (GWh)</vt:lpstr>
      <vt:lpstr>calculation_GWh_hide</vt:lpstr>
      <vt:lpstr>Main Table (Million m3)</vt:lpstr>
      <vt:lpstr>Annual (Million m3)</vt:lpstr>
      <vt:lpstr>Quarter (Million m3)</vt:lpstr>
      <vt:lpstr>Month (Million m3)</vt:lpstr>
      <vt:lpstr>calculation_MM3_hide</vt:lpstr>
      <vt:lpstr>Calorific Values</vt:lpstr>
      <vt:lpstr>'Annual (Million m3)'!Print_Area</vt:lpstr>
      <vt:lpstr>'Calorific Values'!Print_Area</vt:lpstr>
      <vt:lpstr>'Main Table (GWh)'!Print_Area</vt:lpstr>
      <vt:lpstr>'Main Table (Million m3)'!Print_Area</vt:lpstr>
      <vt:lpstr>'Month (GWh)'!Print_Area</vt:lpstr>
      <vt:lpstr>'Month (Million m3)'!Print_Area</vt:lpstr>
      <vt:lpstr>'Quarter (GWh)'!Print_Area</vt:lpstr>
      <vt:lpstr>'Quarter (Million m3)'!Print_Area</vt:lpstr>
      <vt:lpstr>'Quarter (GWh)'!Print_Titles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Natural gas production and supply</dc:title>
  <dc:creator>energy.stats@beis.gov.uk</dc:creator>
  <cp:keywords>gas production, supply</cp:keywords>
  <cp:lastModifiedBy>Rich</cp:lastModifiedBy>
  <dcterms:created xsi:type="dcterms:W3CDTF">2021-09-22T14:14:43Z</dcterms:created>
  <dcterms:modified xsi:type="dcterms:W3CDTF">2023-02-16T21:57:16Z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2021-09-22T14:14:44Z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a955b420-09db-4bc9-9cf5-f2da1962bf2b</vt:lpwstr>
  </property>
  <property fmtid="{D5CDD505-2E9C-101B-9397-08002B2CF9AE}" pid="8" name="MSIP_Label_ba62f585-b40f-4ab9-bafe-39150f03d124_ContentBits">
    <vt:lpwstr>0</vt:lpwstr>
  </property>
</Properties>
</file>