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665" windowHeight="7785" tabRatio="500" activeTab="3"/>
  </bookViews>
  <sheets>
    <sheet name="LAYOUT" sheetId="1" r:id="rId1"/>
    <sheet name="INPUT JAWABAN" sheetId="2" r:id="rId2"/>
    <sheet name="INPUT TOTAL" sheetId="3" r:id="rId3"/>
    <sheet name="VIEW" sheetId="4" r:id="rId4"/>
    <sheet name="KEUNGGULAN" sheetId="5" r:id="rId5"/>
    <sheet name="KEILMUAN" sheetId="6" r:id="rId6"/>
    <sheet name="DATA" sheetId="9" r:id="rId7"/>
    <sheet name="NORMA" sheetId="7" r:id="rId8"/>
    <sheet name="gesamt" sheetId="8" r:id="rId9"/>
    <sheet name="Sheet1" sheetId="10" r:id="rId10"/>
    <sheet name="Module1" sheetId="11" state="hidden" r:id="rId11"/>
  </sheets>
  <definedNames>
    <definedName name="KODE">LAYOUT!$AH$24:$AH$31</definedName>
    <definedName name="KODE_2">LAYOUT!$AL$24:$AL$33</definedName>
    <definedName name="KODE_3">LAYOUT!$AP$24:$AP$34</definedName>
    <definedName name="PEKERJAAN">LAYOUT!$AO$24:$AO$34</definedName>
    <definedName name="PENDIDIKAN">LAYOUT!$AK$24:$AK$33</definedName>
    <definedName name="USIA">LAYOUT!$AG$24:$AG$31</definedName>
    <definedName name="U_s_i_a">LAYOUT!$L$22:$L$29</definedName>
    <definedName name="_MatInverse_In">DATA!#REF!</definedName>
    <definedName name="_MatInverse_Out">DATA!#REF!</definedName>
  </definedNames>
  <calcPr calcId="144525"/>
</workbook>
</file>

<file path=xl/sharedStrings.xml><?xml version="1.0" encoding="utf-8"?>
<sst xmlns="http://schemas.openxmlformats.org/spreadsheetml/2006/main" count="1218" uniqueCount="310">
  <si>
    <r>
      <rPr>
        <sz val="12"/>
        <color rgb="FFFFFFFF"/>
        <rFont val="Futura Md BT"/>
        <charset val="134"/>
      </rPr>
      <t xml:space="preserve">INTELLIGENCE STRUCTURE TEST
</t>
    </r>
    <r>
      <rPr>
        <sz val="11"/>
        <color rgb="FFFFFFFF"/>
        <rFont val="Futura Md BT"/>
        <charset val="134"/>
      </rPr>
      <t>V1,4 EP 190120</t>
    </r>
  </si>
  <si>
    <t xml:space="preserve">Nama   : </t>
  </si>
  <si>
    <t xml:space="preserve">Nomor   : </t>
  </si>
  <si>
    <t>IPJ</t>
  </si>
  <si>
    <t>IPT</t>
  </si>
  <si>
    <t>SE</t>
  </si>
  <si>
    <t xml:space="preserve"> Usia   : </t>
  </si>
  <si>
    <t>A</t>
  </si>
  <si>
    <t>WA</t>
  </si>
  <si>
    <t>AN</t>
  </si>
  <si>
    <t xml:space="preserve">Kelas   : </t>
  </si>
  <si>
    <t>GE</t>
  </si>
  <si>
    <t>RA</t>
  </si>
  <si>
    <t xml:space="preserve">Asal Sekolah   : </t>
  </si>
  <si>
    <t>ZR</t>
  </si>
  <si>
    <t>GE + RA</t>
  </si>
  <si>
    <t>FA</t>
  </si>
  <si>
    <t>AN + ZR</t>
  </si>
  <si>
    <t>WU</t>
  </si>
  <si>
    <t>ME</t>
  </si>
  <si>
    <t xml:space="preserve">   selisih  =  </t>
  </si>
  <si>
    <t>Harap pilih salah satu tombol !!!</t>
  </si>
  <si>
    <t>RW</t>
  </si>
  <si>
    <t>SW</t>
  </si>
  <si>
    <t>SW - H</t>
  </si>
  <si>
    <t>USIA</t>
  </si>
  <si>
    <t>KODE</t>
  </si>
  <si>
    <t>PENDIDIKAN</t>
  </si>
  <si>
    <t>KODE-2</t>
  </si>
  <si>
    <t>PEKERJAAN</t>
  </si>
  <si>
    <t>KODE-3</t>
  </si>
  <si>
    <t>19 - 20</t>
  </si>
  <si>
    <t>Ekonom</t>
  </si>
  <si>
    <t>AA</t>
  </si>
  <si>
    <t>Manager Keuangan</t>
  </si>
  <si>
    <t>AAA</t>
  </si>
  <si>
    <t>21 - 25</t>
  </si>
  <si>
    <t>B</t>
  </si>
  <si>
    <t>Psikolog</t>
  </si>
  <si>
    <t>BB</t>
  </si>
  <si>
    <t>Staf Sales</t>
  </si>
  <si>
    <t>BBB</t>
  </si>
  <si>
    <t>26 - 30</t>
  </si>
  <si>
    <t>C</t>
  </si>
  <si>
    <t>Dosen</t>
  </si>
  <si>
    <t>CC</t>
  </si>
  <si>
    <t>Supervisor Sales</t>
  </si>
  <si>
    <t>CCC</t>
  </si>
  <si>
    <t>31 - 35</t>
  </si>
  <si>
    <t>D</t>
  </si>
  <si>
    <t>Matematik</t>
  </si>
  <si>
    <t>DD</t>
  </si>
  <si>
    <t>Kasir</t>
  </si>
  <si>
    <t>DDD</t>
  </si>
  <si>
    <t>36 - 40</t>
  </si>
  <si>
    <t>E</t>
  </si>
  <si>
    <t>Hukum</t>
  </si>
  <si>
    <t>EE</t>
  </si>
  <si>
    <t>Pejabat Administrasi</t>
  </si>
  <si>
    <t>EEE</t>
  </si>
  <si>
    <t>41 - 45</t>
  </si>
  <si>
    <t>F</t>
  </si>
  <si>
    <t>Insinyur</t>
  </si>
  <si>
    <t>FF</t>
  </si>
  <si>
    <t>Staf Administrasi</t>
  </si>
  <si>
    <t>FFF</t>
  </si>
  <si>
    <t>46 - 50</t>
  </si>
  <si>
    <t>G</t>
  </si>
  <si>
    <t>Arsitek</t>
  </si>
  <si>
    <t>GG</t>
  </si>
  <si>
    <t>Mekanik</t>
  </si>
  <si>
    <t>GGG</t>
  </si>
  <si>
    <t>51 - 60</t>
  </si>
  <si>
    <t>H</t>
  </si>
  <si>
    <t>Kimia</t>
  </si>
  <si>
    <t>HH</t>
  </si>
  <si>
    <t>Elektrik</t>
  </si>
  <si>
    <t>HHH</t>
  </si>
  <si>
    <t>D3 - Teknik</t>
  </si>
  <si>
    <t>II</t>
  </si>
  <si>
    <t>Pos</t>
  </si>
  <si>
    <t>III</t>
  </si>
  <si>
    <t>Lain-lain</t>
  </si>
  <si>
    <t>JJ</t>
  </si>
  <si>
    <t>Driver</t>
  </si>
  <si>
    <t>JJJ</t>
  </si>
  <si>
    <t>KKK</t>
  </si>
  <si>
    <t xml:space="preserve">rata-rata  =  </t>
  </si>
  <si>
    <t xml:space="preserve">rata-rata ideal  =  </t>
  </si>
  <si>
    <t>dik</t>
  </si>
  <si>
    <t>ker</t>
  </si>
  <si>
    <t>SD =</t>
  </si>
  <si>
    <t>V1,4 EP 190120</t>
  </si>
  <si>
    <t>Masukkan jawaban subjek sesuai sub tes pada area di bawah ini :</t>
  </si>
  <si>
    <t>- Subtest GE yang diinput adalah skor GE SEBELUM dikonversi (rs)</t>
  </si>
  <si>
    <t>- Jika sudah menginputkan jawaban maka tidak perlu input total</t>
  </si>
  <si>
    <t>1. S E</t>
  </si>
  <si>
    <t>2. W A</t>
  </si>
  <si>
    <t>3. A N</t>
  </si>
  <si>
    <t>4. G E* (0-32)</t>
  </si>
  <si>
    <t>5. R A</t>
  </si>
  <si>
    <t>6. Z R</t>
  </si>
  <si>
    <t>7. F A</t>
  </si>
  <si>
    <t>8. W U</t>
  </si>
  <si>
    <t>x</t>
  </si>
  <si>
    <t>TOTAL</t>
  </si>
  <si>
    <t>9. M E</t>
  </si>
  <si>
    <t>Masukkan SKOR TOTAL jawaban subjek sesuai sub tes pada area di bawah ini :</t>
  </si>
  <si>
    <t>- Skor yang diinput adalah skor SEBELUM dikonversi (rs)</t>
  </si>
  <si>
    <t>- Jika sudah menginputkan total maka tidak perlu menginputkan jawaban</t>
  </si>
  <si>
    <t>4. G E (0-32)</t>
  </si>
  <si>
    <t>Nama</t>
  </si>
  <si>
    <t>:</t>
  </si>
  <si>
    <t>Nomor</t>
  </si>
  <si>
    <t>Usia</t>
  </si>
  <si>
    <t>Kelas</t>
  </si>
  <si>
    <t>Asal Sekolah</t>
  </si>
  <si>
    <t xml:space="preserve">  </t>
  </si>
  <si>
    <t>Jumlah</t>
  </si>
  <si>
    <t>IQ</t>
  </si>
  <si>
    <t>nilai</t>
  </si>
  <si>
    <t>acuan</t>
  </si>
  <si>
    <t>No</t>
  </si>
  <si>
    <t>Aspek Analisa Skor IST</t>
  </si>
  <si>
    <t>Kelemahan</t>
  </si>
  <si>
    <t>Keunggulan*</t>
  </si>
  <si>
    <t>Kemampuan berhitung</t>
  </si>
  <si>
    <t>Daya ingat dan konsentrasi</t>
  </si>
  <si>
    <t>Kreatifitas</t>
  </si>
  <si>
    <t>Ketelitian</t>
  </si>
  <si>
    <t>Judgement</t>
  </si>
  <si>
    <t>Daya analisis</t>
  </si>
  <si>
    <t>Pengembalian keputusan</t>
  </si>
  <si>
    <t>Kemampuan berbahasa</t>
  </si>
  <si>
    <t>GAYA PEMECAHAN MASALAH</t>
  </si>
  <si>
    <t>Fleksibilitas Berpikir</t>
  </si>
  <si>
    <t>Kemantapan Berpikir</t>
  </si>
  <si>
    <t>*) Keungulan akan akan terisi apabila subjek mendapat skor SW lebih dari 100 pada beberapa subtest</t>
  </si>
  <si>
    <t>ra,zr</t>
  </si>
  <si>
    <t>me</t>
  </si>
  <si>
    <t>fa,wu</t>
  </si>
  <si>
    <t>ra</t>
  </si>
  <si>
    <t>se</t>
  </si>
  <si>
    <t>an,wu</t>
  </si>
  <si>
    <t>se,wu,zr</t>
  </si>
  <si>
    <t>wa,ge</t>
  </si>
  <si>
    <t>Fleksibel</t>
  </si>
  <si>
    <t>(an+zr)&lt;=(ge+ra)</t>
  </si>
  <si>
    <t>Mantab berpikir</t>
  </si>
  <si>
    <t>(an+zr)&gt;(ge+ra)</t>
  </si>
  <si>
    <t>Bidang Keilmuan</t>
  </si>
  <si>
    <t>Fakultas</t>
  </si>
  <si>
    <t>Jurusan</t>
  </si>
  <si>
    <t>Ilmu Sains</t>
  </si>
  <si>
    <t>Matematika &amp; Ilmu Pengetahuan Alam</t>
  </si>
  <si>
    <t>Matematika</t>
  </si>
  <si>
    <t>Statistika</t>
  </si>
  <si>
    <t>zr</t>
  </si>
  <si>
    <t>Fisika</t>
  </si>
  <si>
    <t>an</t>
  </si>
  <si>
    <t>Geofisika</t>
  </si>
  <si>
    <t>Elektronika &amp; Instrumentasi</t>
  </si>
  <si>
    <t>Biologi</t>
  </si>
  <si>
    <t>wa</t>
  </si>
  <si>
    <t>Farmasi</t>
  </si>
  <si>
    <t>Astronomi</t>
  </si>
  <si>
    <t>Geografi</t>
  </si>
  <si>
    <t>Ilmu Pertanian</t>
  </si>
  <si>
    <t>Ilmu Tanah</t>
  </si>
  <si>
    <t>Agronomi</t>
  </si>
  <si>
    <t>ge</t>
  </si>
  <si>
    <t>Sosial Ekonomi Pertanian</t>
  </si>
  <si>
    <t>fa</t>
  </si>
  <si>
    <t>Ilmu Hama &amp; Penyakit</t>
  </si>
  <si>
    <t>wu</t>
  </si>
  <si>
    <t>Saran Preferensi Jurusan Perkualiahan</t>
  </si>
  <si>
    <t>Perikanan</t>
  </si>
  <si>
    <t>Peternakan</t>
  </si>
  <si>
    <t>Kehutanan</t>
  </si>
  <si>
    <t>Mekanisasi Pertanian</t>
  </si>
  <si>
    <t>Pengolahan Hasil Pertanian</t>
  </si>
  <si>
    <t>Teknik Industri Pertanian</t>
  </si>
  <si>
    <t>Ilmu Teknik</t>
  </si>
  <si>
    <t>Teknik Sipil &amp; Perencanaan</t>
  </si>
  <si>
    <t>Arsitektur</t>
  </si>
  <si>
    <t>Sipil</t>
  </si>
  <si>
    <t>Planologi</t>
  </si>
  <si>
    <t>Geodesi</t>
  </si>
  <si>
    <t>Penyehatan</t>
  </si>
  <si>
    <t>Teknik Industri</t>
  </si>
  <si>
    <t>Elektro</t>
  </si>
  <si>
    <t>Komputer</t>
  </si>
  <si>
    <t>Mesin</t>
  </si>
  <si>
    <t>Penerbangan</t>
  </si>
  <si>
    <t>Perkapalan</t>
  </si>
  <si>
    <t>Industri</t>
  </si>
  <si>
    <t>Metalurgi</t>
  </si>
  <si>
    <t>Nuklir</t>
  </si>
  <si>
    <t>Teknologi Mineral</t>
  </si>
  <si>
    <t>Geologi</t>
  </si>
  <si>
    <t>Pertambangan</t>
  </si>
  <si>
    <t>Perminyakan</t>
  </si>
  <si>
    <t>Ilmu Kesehatan</t>
  </si>
  <si>
    <t>Kedokteran Umum</t>
  </si>
  <si>
    <t>Kedokteran Gigi</t>
  </si>
  <si>
    <t>Kedokteran Hewan</t>
  </si>
  <si>
    <t>Ilmu Sastra &amp; Budaya</t>
  </si>
  <si>
    <t>Sastra Indonesia</t>
  </si>
  <si>
    <t>Sastra Daerah</t>
  </si>
  <si>
    <t>Sastra Asing</t>
  </si>
  <si>
    <t>Antropologi</t>
  </si>
  <si>
    <t>Arkeologi</t>
  </si>
  <si>
    <t>Sejarah</t>
  </si>
  <si>
    <t>Ilmu Seni</t>
  </si>
  <si>
    <t>Seni Rupa &amp; Desain</t>
  </si>
  <si>
    <t>Seni Rupa Murni</t>
  </si>
  <si>
    <t>Seni Patung</t>
  </si>
  <si>
    <t>we</t>
  </si>
  <si>
    <t>Komunikasi Visual</t>
  </si>
  <si>
    <t>Desain Interior</t>
  </si>
  <si>
    <t>Desain Grafis</t>
  </si>
  <si>
    <t>Desain Produk</t>
  </si>
  <si>
    <t>Desain &amp; Kriya Seni Tekstil</t>
  </si>
  <si>
    <t>Seni Tari</t>
  </si>
  <si>
    <t>Seni Musik</t>
  </si>
  <si>
    <t>Ilmu Sosial</t>
  </si>
  <si>
    <t>Ekonomi</t>
  </si>
  <si>
    <t>Ekonomi Studi Pembangunan</t>
  </si>
  <si>
    <t>Manajemen</t>
  </si>
  <si>
    <t>Akuntansi</t>
  </si>
  <si>
    <t>Pidana</t>
  </si>
  <si>
    <t>Perdata</t>
  </si>
  <si>
    <t>Tata Negara</t>
  </si>
  <si>
    <t>Internasional</t>
  </si>
  <si>
    <t>Administrasi  Negara</t>
  </si>
  <si>
    <t>Pembangunan &amp; Masyarakat</t>
  </si>
  <si>
    <t>Sosial &amp; Politik</t>
  </si>
  <si>
    <t>Politik &amp; Pemerintahan</t>
  </si>
  <si>
    <t>Sosiologi</t>
  </si>
  <si>
    <t>Administrasi Negara</t>
  </si>
  <si>
    <t>Kesejahteraan Sosial</t>
  </si>
  <si>
    <t>Kriminologi</t>
  </si>
  <si>
    <t>Komunikasi</t>
  </si>
  <si>
    <t xml:space="preserve">Penerangan </t>
  </si>
  <si>
    <t>Jurnalistik</t>
  </si>
  <si>
    <t>Hubungan Masyarakat (PR)</t>
  </si>
  <si>
    <t>Perpustakaan</t>
  </si>
  <si>
    <t>Psikologi</t>
  </si>
  <si>
    <t>Klinis</t>
  </si>
  <si>
    <t>Pendidikan</t>
  </si>
  <si>
    <t>Perkembangan</t>
  </si>
  <si>
    <t>KONVERSI NILAI GE</t>
  </si>
  <si>
    <t>PROFILE BDS JENJANG PENDIDIKAN</t>
  </si>
  <si>
    <t>PROFILE BDS BIDANG PEKERJAAN</t>
  </si>
  <si>
    <t>EKON</t>
  </si>
  <si>
    <t>PSI</t>
  </si>
  <si>
    <t>DOSEN</t>
  </si>
  <si>
    <t>MAT</t>
  </si>
  <si>
    <t>HUK</t>
  </si>
  <si>
    <t>IR</t>
  </si>
  <si>
    <t>ARS</t>
  </si>
  <si>
    <t>KIMIA</t>
  </si>
  <si>
    <t>D3TEK</t>
  </si>
  <si>
    <t>MAN KUG</t>
  </si>
  <si>
    <t>SALES</t>
  </si>
  <si>
    <t>SPV SALES</t>
  </si>
  <si>
    <t>KASIR</t>
  </si>
  <si>
    <t>PJB ADM</t>
  </si>
  <si>
    <t>STAF ADM</t>
  </si>
  <si>
    <t>MEK</t>
  </si>
  <si>
    <t>ELK</t>
  </si>
  <si>
    <t>POS</t>
  </si>
  <si>
    <t>DRIVER</t>
  </si>
  <si>
    <t>STANDAR USIA 19 - 20 TAHUN</t>
  </si>
  <si>
    <t>JUMLAH</t>
  </si>
  <si>
    <t>NILAI IQ</t>
  </si>
  <si>
    <t>STANDAR USIA 21 - 25</t>
  </si>
  <si>
    <t>STANDAR USIA 26 - 30</t>
  </si>
  <si>
    <t>STANDAR USIA 31 - 35</t>
  </si>
  <si>
    <t>STANDAR USIA 36 - 40</t>
  </si>
  <si>
    <t>STANDAR USIA 41 - 45</t>
  </si>
  <si>
    <t>STANDAR USIA 46 - 50</t>
  </si>
  <si>
    <t>STANDAR USIA 51 - 60</t>
  </si>
  <si>
    <t>Standar Usia 12 tahun</t>
  </si>
  <si>
    <t>GESAMT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</si>
  <si>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</si>
  <si>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</si>
  <si>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</si>
  <si>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</si>
  <si>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</si>
  <si>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</si>
  <si>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</si>
  <si>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</si>
  <si>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</si>
  <si>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</si>
  <si>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</si>
  <si>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</si>
  <si>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</si>
  <si>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</si>
  <si>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</si>
  <si>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</si>
  <si>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</si>
  <si>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</si>
  <si>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Standar Usia 13 tahun</t>
  </si>
  <si>
    <t>Standar Usia 14 tahun</t>
  </si>
  <si>
    <t>Standar Usia 15tahun</t>
  </si>
  <si>
    <t>Standar Usia 16 tahun</t>
  </si>
  <si>
    <t>Standar Usia 17 tahun</t>
  </si>
  <si>
    <t>Standar Usia 18 tahun</t>
  </si>
  <si>
    <t>Range</t>
  </si>
</sst>
</file>

<file path=xl/styles.xml><?xml version="1.0" encoding="utf-8"?>
<styleSheet xmlns="http://schemas.openxmlformats.org/spreadsheetml/2006/main">
  <numFmts count="6">
    <numFmt numFmtId="176" formatCode="dd\-mmm"/>
    <numFmt numFmtId="44" formatCode="_-&quot;£&quot;* #,##0.00_-;\-&quot;£&quot;* #,##0.00_-;_-&quot;£&quot;* &quot;-&quot;??_-;_-@_-"/>
    <numFmt numFmtId="177" formatCode="_(* #,##0.00_);_(* \(#,##0.00\);_(* \-??_);_(@_)"/>
    <numFmt numFmtId="42" formatCode="_-&quot;£&quot;* #,##0_-;\-&quot;£&quot;* #,##0_-;_-&quot;£&quot;* &quot;-&quot;_-;_-@_-"/>
    <numFmt numFmtId="178" formatCode="0.0"/>
    <numFmt numFmtId="41" formatCode="_-* #,##0_-;\-* #,##0_-;_-* &quot;-&quot;_-;_-@_-"/>
  </numFmts>
  <fonts count="42">
    <font>
      <sz val="1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10"/>
      <color rgb="FFFFFFFF"/>
      <name val="Arial"/>
      <charset val="134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FF0000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sz val="10"/>
      <color rgb="FF595959"/>
      <name val="Arial"/>
      <charset val="134"/>
    </font>
    <font>
      <sz val="12"/>
      <color rgb="FFFFFFFF"/>
      <name val="Arial"/>
      <charset val="134"/>
    </font>
    <font>
      <b/>
      <sz val="10"/>
      <color rgb="FF003366"/>
      <name val="Arial"/>
      <charset val="134"/>
    </font>
    <font>
      <b/>
      <sz val="10"/>
      <color rgb="FF92D050"/>
      <name val="Arial"/>
      <charset val="134"/>
    </font>
    <font>
      <b/>
      <sz val="10"/>
      <color rgb="FFC00000"/>
      <name val="Arial"/>
      <charset val="134"/>
    </font>
    <font>
      <b/>
      <sz val="12"/>
      <name val="Arial"/>
      <charset val="134"/>
    </font>
    <font>
      <b/>
      <sz val="12"/>
      <color rgb="FFFFFFFF"/>
      <name val="Broadway BT"/>
      <charset val="134"/>
    </font>
    <font>
      <b/>
      <sz val="12"/>
      <color rgb="FFFFFFFF"/>
      <name val="Futura Md BT"/>
      <charset val="134"/>
    </font>
    <font>
      <sz val="11"/>
      <color rgb="FFFFFFFF"/>
      <name val="Futura Md BT"/>
      <charset val="134"/>
    </font>
    <font>
      <b/>
      <sz val="11"/>
      <color rgb="FFFFFFFF"/>
      <name val="Futura Md BT"/>
      <charset val="134"/>
    </font>
    <font>
      <b/>
      <sz val="10"/>
      <color rgb="FFFFFF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rgb="FFFFFFFF"/>
      <name val="Futura Md BT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3D69B"/>
      </patternFill>
    </fill>
    <fill>
      <patternFill patternType="solid">
        <fgColor rgb="FFC3D69B"/>
        <bgColor rgb="FFBFBFBF"/>
      </patternFill>
    </fill>
    <fill>
      <patternFill patternType="solid">
        <fgColor rgb="FF95B3D7"/>
        <bgColor rgb="FF8EB4E3"/>
      </patternFill>
    </fill>
    <fill>
      <patternFill patternType="solid">
        <fgColor rgb="FFFAC090"/>
        <bgColor rgb="FFC3D69B"/>
      </patternFill>
    </fill>
    <fill>
      <patternFill patternType="solid">
        <fgColor rgb="FFBFBFBF"/>
        <bgColor rgb="FFC3D69B"/>
      </patternFill>
    </fill>
    <fill>
      <patternFill patternType="solid">
        <fgColor rgb="FF92D050"/>
        <bgColor rgb="FFC3D69B"/>
      </patternFill>
    </fill>
    <fill>
      <patternFill patternType="solid">
        <fgColor rgb="FF8EB4E3"/>
        <bgColor rgb="FF95B3D7"/>
      </patternFill>
    </fill>
    <fill>
      <patternFill patternType="solid">
        <fgColor rgb="FF595959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rgb="FFFFC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2" fillId="42" borderId="0" applyNumberFormat="false" applyBorder="false" applyAlignment="false" applyProtection="false">
      <alignment vertical="center"/>
    </xf>
    <xf numFmtId="0" fontId="24" fillId="25" borderId="0" applyNumberFormat="false" applyBorder="false" applyAlignment="false" applyProtection="false">
      <alignment vertical="center"/>
    </xf>
    <xf numFmtId="0" fontId="22" fillId="38" borderId="0" applyNumberFormat="false" applyBorder="false" applyAlignment="false" applyProtection="false">
      <alignment vertical="center"/>
    </xf>
    <xf numFmtId="0" fontId="22" fillId="41" borderId="0" applyNumberFormat="false" applyBorder="false" applyAlignment="false" applyProtection="false">
      <alignment vertical="center"/>
    </xf>
    <xf numFmtId="0" fontId="24" fillId="39" borderId="0" applyNumberFormat="false" applyBorder="false" applyAlignment="false" applyProtection="false">
      <alignment vertical="center"/>
    </xf>
    <xf numFmtId="0" fontId="24" fillId="37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22" fillId="35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37" fillId="0" borderId="21" applyNumberFormat="false" applyFill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22" fillId="27" borderId="0" applyNumberFormat="false" applyBorder="false" applyAlignment="false" applyProtection="false">
      <alignment vertical="center"/>
    </xf>
    <xf numFmtId="0" fontId="22" fillId="40" borderId="0" applyNumberFormat="false" applyBorder="false" applyAlignment="false" applyProtection="false">
      <alignment vertical="center"/>
    </xf>
    <xf numFmtId="0" fontId="24" fillId="21" borderId="0" applyNumberFormat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22" fillId="34" borderId="0" applyNumberFormat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35" fillId="24" borderId="0" applyNumberFormat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38" fillId="30" borderId="0" applyNumberFormat="false" applyBorder="false" applyAlignment="false" applyProtection="false">
      <alignment vertical="center"/>
    </xf>
    <xf numFmtId="0" fontId="24" fillId="22" borderId="0" applyNumberFormat="false" applyBorder="false" applyAlignment="false" applyProtection="false">
      <alignment vertical="center"/>
    </xf>
    <xf numFmtId="0" fontId="33" fillId="0" borderId="19" applyNumberFormat="false" applyFill="false" applyAlignment="false" applyProtection="false">
      <alignment vertical="center"/>
    </xf>
    <xf numFmtId="0" fontId="32" fillId="17" borderId="18" applyNumberFormat="false" applyAlignment="false" applyProtection="false">
      <alignment vertical="center"/>
    </xf>
    <xf numFmtId="44" fontId="0" fillId="0" borderId="0" applyBorder="false" applyAlignment="false" applyProtection="false"/>
    <xf numFmtId="0" fontId="24" fillId="19" borderId="0" applyNumberFormat="false" applyBorder="false" applyAlignment="false" applyProtection="false">
      <alignment vertical="center"/>
    </xf>
    <xf numFmtId="0" fontId="34" fillId="23" borderId="20" applyNumberFormat="false" applyFont="false" applyAlignment="false" applyProtection="false">
      <alignment vertical="center"/>
    </xf>
    <xf numFmtId="0" fontId="31" fillId="18" borderId="17" applyNumberFormat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30" fillId="17" borderId="17" applyNumberFormat="false" applyAlignment="false" applyProtection="false">
      <alignment vertical="center"/>
    </xf>
    <xf numFmtId="0" fontId="39" fillId="32" borderId="0" applyNumberFormat="false" applyBorder="false" applyAlignment="false" applyProtection="false">
      <alignment vertical="center"/>
    </xf>
    <xf numFmtId="0" fontId="29" fillId="0" borderId="16" applyNumberFormat="false" applyFill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28" fillId="0" borderId="15" applyNumberFormat="false" applyFill="false" applyAlignment="false" applyProtection="false">
      <alignment vertical="center"/>
    </xf>
    <xf numFmtId="41" fontId="0" fillId="0" borderId="0" applyBorder="false" applyAlignment="false" applyProtection="false"/>
    <xf numFmtId="0" fontId="24" fillId="13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42" fontId="0" fillId="0" borderId="0" applyBorder="false" applyAlignment="false" applyProtection="false"/>
    <xf numFmtId="0" fontId="26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3" fillId="0" borderId="15" applyNumberFormat="false" applyFill="false" applyAlignment="false" applyProtection="false">
      <alignment vertical="center"/>
    </xf>
    <xf numFmtId="177" fontId="0" fillId="0" borderId="0" applyBorder="false" applyProtection="false"/>
    <xf numFmtId="0" fontId="40" fillId="36" borderId="22" applyNumberFormat="false" applyAlignment="false" applyProtection="false">
      <alignment vertical="center"/>
    </xf>
    <xf numFmtId="0" fontId="22" fillId="12" borderId="0" applyNumberFormat="false" applyBorder="false" applyAlignment="false" applyProtection="false">
      <alignment vertical="center"/>
    </xf>
    <xf numFmtId="9" fontId="0" fillId="0" borderId="0" applyBorder="false" applyAlignment="false" applyProtection="false"/>
    <xf numFmtId="0" fontId="21" fillId="0" borderId="0" applyNumberFormat="false" applyFill="false" applyBorder="false" applyAlignment="false" applyProtection="false">
      <alignment vertical="center"/>
    </xf>
  </cellStyleXfs>
  <cellXfs count="149">
    <xf numFmtId="0" fontId="0" fillId="0" borderId="0" xfId="0"/>
    <xf numFmtId="0" fontId="0" fillId="0" borderId="0" xfId="0" applyFont="true"/>
    <xf numFmtId="0" fontId="0" fillId="0" borderId="0" xfId="0" applyAlignment="true">
      <alignment horizontal="center" vertical="center"/>
    </xf>
    <xf numFmtId="0" fontId="0" fillId="0" borderId="0" xfId="0" applyFont="true" applyBorder="true" applyAlignment="true">
      <alignment horizontal="left"/>
    </xf>
    <xf numFmtId="0" fontId="0" fillId="0" borderId="1" xfId="0" applyFont="true" applyBorder="true" applyAlignment="true">
      <alignment horizontal="center"/>
    </xf>
    <xf numFmtId="0" fontId="0" fillId="0" borderId="2" xfId="0" applyFont="true" applyBorder="true" applyAlignment="true">
      <alignment horizontal="center" vertical="center"/>
    </xf>
    <xf numFmtId="0" fontId="0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176" fontId="0" fillId="0" borderId="4" xfId="0" applyNumberFormat="true" applyFont="true" applyBorder="true" applyAlignment="true">
      <alignment horizontal="center" vertical="center"/>
    </xf>
    <xf numFmtId="176" fontId="0" fillId="0" borderId="6" xfId="0" applyNumberFormat="true" applyFont="true" applyBorder="true" applyAlignment="true">
      <alignment horizontal="center" vertical="center"/>
    </xf>
    <xf numFmtId="0" fontId="0" fillId="0" borderId="9" xfId="0" applyBorder="true" applyAlignment="true">
      <alignment horizontal="center"/>
    </xf>
    <xf numFmtId="0" fontId="0" fillId="0" borderId="1" xfId="0" applyFont="true" applyBorder="true" applyAlignment="true">
      <alignment horizontal="center" vertical="center"/>
    </xf>
    <xf numFmtId="0" fontId="0" fillId="0" borderId="0" xfId="0" applyAlignment="true">
      <alignment horizontal="center"/>
    </xf>
    <xf numFmtId="0" fontId="0" fillId="0" borderId="0" xfId="0" applyFont="true" applyProtection="true">
      <protection hidden="true"/>
    </xf>
    <xf numFmtId="0" fontId="0" fillId="0" borderId="0" xfId="0" applyFont="true" applyBorder="true" applyAlignment="true" applyProtection="true">
      <alignment horizontal="center"/>
      <protection hidden="true"/>
    </xf>
    <xf numFmtId="0" fontId="0" fillId="0" borderId="0" xfId="0" applyAlignment="true" applyProtection="true">
      <protection hidden="true"/>
    </xf>
    <xf numFmtId="1" fontId="0" fillId="0" borderId="0" xfId="0" applyNumberFormat="true" applyProtection="true">
      <protection hidden="true"/>
    </xf>
    <xf numFmtId="0" fontId="0" fillId="2" borderId="0" xfId="0" applyFont="true" applyFill="true"/>
    <xf numFmtId="0" fontId="1" fillId="3" borderId="1" xfId="0" applyFont="true" applyFill="true" applyBorder="true" applyAlignment="true">
      <alignment horizontal="center"/>
    </xf>
    <xf numFmtId="0" fontId="1" fillId="3" borderId="3" xfId="0" applyFont="true" applyFill="true" applyBorder="true" applyAlignment="true">
      <alignment horizontal="center"/>
    </xf>
    <xf numFmtId="0" fontId="0" fillId="2" borderId="10" xfId="0" applyFont="true" applyFill="true" applyBorder="true"/>
    <xf numFmtId="0" fontId="0" fillId="2" borderId="9" xfId="0" applyFont="true" applyFill="true" applyBorder="true"/>
    <xf numFmtId="0" fontId="0" fillId="2" borderId="11" xfId="0" applyFont="true" applyFill="true" applyBorder="true"/>
    <xf numFmtId="0" fontId="0" fillId="2" borderId="5" xfId="0" applyFont="true" applyFill="true" applyBorder="true"/>
    <xf numFmtId="0" fontId="0" fillId="2" borderId="5" xfId="0" applyFont="true" applyFill="true" applyBorder="true" applyAlignment="true">
      <alignment horizontal="left" vertical="center"/>
    </xf>
    <xf numFmtId="0" fontId="2" fillId="2" borderId="5" xfId="0" applyFont="true" applyFill="true" applyBorder="true" applyAlignment="true">
      <alignment horizontal="left" vertical="center"/>
    </xf>
    <xf numFmtId="0" fontId="0" fillId="2" borderId="12" xfId="0" applyFont="true" applyFill="true" applyBorder="true"/>
    <xf numFmtId="0" fontId="0" fillId="2" borderId="7" xfId="0" applyFont="true" applyFill="true" applyBorder="true"/>
    <xf numFmtId="0" fontId="0" fillId="2" borderId="1" xfId="0" applyFont="true" applyFill="true" applyBorder="true" applyAlignment="true">
      <alignment horizontal="left" vertical="top"/>
    </xf>
    <xf numFmtId="0" fontId="0" fillId="2" borderId="7" xfId="0" applyFont="true" applyFill="true" applyBorder="true" applyAlignment="true">
      <alignment horizontal="left" vertical="center"/>
    </xf>
    <xf numFmtId="0" fontId="0" fillId="2" borderId="0" xfId="0" applyFont="true" applyFill="true" applyAlignment="true" applyProtection="true">
      <alignment horizontal="right" vertical="center"/>
      <protection hidden="true"/>
    </xf>
    <xf numFmtId="0" fontId="0" fillId="4" borderId="0" xfId="0" applyFont="true" applyFill="true" applyBorder="true" applyAlignment="true">
      <alignment horizontal="center"/>
    </xf>
    <xf numFmtId="0" fontId="0" fillId="2" borderId="0" xfId="0" applyFont="true" applyFill="true" applyBorder="true" applyAlignment="true">
      <alignment horizontal="left" vertical="center"/>
    </xf>
    <xf numFmtId="0" fontId="0" fillId="2" borderId="0" xfId="0" applyFont="true" applyFill="true" applyBorder="true" applyAlignment="true">
      <alignment horizontal="center"/>
    </xf>
    <xf numFmtId="0" fontId="0" fillId="2" borderId="0" xfId="0" applyFont="true" applyFill="true" applyBorder="true" applyAlignment="true">
      <alignment horizontal="center" vertical="center"/>
    </xf>
    <xf numFmtId="0" fontId="0" fillId="2" borderId="0" xfId="0" applyFont="true" applyFill="true" applyBorder="true"/>
    <xf numFmtId="0" fontId="1" fillId="2" borderId="0" xfId="0" applyFont="true" applyFill="true" applyBorder="true" applyAlignment="true">
      <alignment horizontal="left" vertical="top" wrapText="true"/>
    </xf>
    <xf numFmtId="0" fontId="0" fillId="2" borderId="0" xfId="0" applyFill="true"/>
    <xf numFmtId="0" fontId="3" fillId="2" borderId="0" xfId="0" applyFont="true" applyFill="true"/>
    <xf numFmtId="0" fontId="3" fillId="2" borderId="0" xfId="0" applyFont="true" applyFill="true" applyAlignment="true" applyProtection="true">
      <alignment horizontal="right" vertical="center"/>
      <protection hidden="true"/>
    </xf>
    <xf numFmtId="0" fontId="4" fillId="2" borderId="0" xfId="0" applyFont="true" applyFill="true"/>
    <xf numFmtId="0" fontId="5" fillId="2" borderId="0" xfId="0" applyFont="true" applyFill="true"/>
    <xf numFmtId="0" fontId="1" fillId="2" borderId="1" xfId="0" applyFont="true" applyFill="true" applyBorder="true" applyAlignment="true">
      <alignment horizontal="center" vertical="center"/>
    </xf>
    <xf numFmtId="0" fontId="0" fillId="2" borderId="1" xfId="0" applyFont="true" applyFill="true" applyBorder="true" applyAlignment="true">
      <alignment horizontal="center" vertical="center"/>
    </xf>
    <xf numFmtId="0" fontId="0" fillId="2" borderId="1" xfId="0" applyFont="true" applyFill="true" applyBorder="true"/>
    <xf numFmtId="0" fontId="0" fillId="2" borderId="10" xfId="0" applyFont="true" applyFill="true" applyBorder="true" applyAlignment="true">
      <alignment horizontal="center" vertical="center"/>
    </xf>
    <xf numFmtId="0" fontId="0" fillId="2" borderId="0" xfId="0" applyFill="true" applyBorder="true"/>
    <xf numFmtId="0" fontId="5" fillId="2" borderId="0" xfId="0" applyFont="true" applyFill="true" applyBorder="true" applyAlignment="true">
      <alignment horizontal="center" vertical="center"/>
    </xf>
    <xf numFmtId="0" fontId="6" fillId="2" borderId="1" xfId="0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/>
    </xf>
    <xf numFmtId="0" fontId="7" fillId="2" borderId="0" xfId="0" applyFont="true" applyFill="true" applyBorder="true" applyAlignment="true">
      <alignment horizontal="left" vertical="center" wrapText="true"/>
    </xf>
    <xf numFmtId="0" fontId="7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/>
    <xf numFmtId="0" fontId="1" fillId="6" borderId="1" xfId="0" applyFont="true" applyFill="true" applyBorder="true" applyAlignment="true">
      <alignment horizontal="center" vertical="center"/>
    </xf>
    <xf numFmtId="0" fontId="1" fillId="4" borderId="1" xfId="0" applyFont="true" applyFill="true" applyBorder="true" applyAlignment="true">
      <alignment horizontal="center" vertical="center"/>
    </xf>
    <xf numFmtId="0" fontId="1" fillId="6" borderId="10" xfId="0" applyFont="true" applyFill="true" applyBorder="true" applyAlignment="true">
      <alignment horizontal="center" vertical="center"/>
    </xf>
    <xf numFmtId="0" fontId="1" fillId="4" borderId="10" xfId="0" applyFont="true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 vertical="center"/>
    </xf>
    <xf numFmtId="0" fontId="5" fillId="2" borderId="0" xfId="0" applyFont="true" applyFill="true" applyBorder="true"/>
    <xf numFmtId="0" fontId="6" fillId="2" borderId="0" xfId="0" applyFont="true" applyFill="true" applyBorder="true" applyAlignment="true">
      <alignment horizontal="center" vertical="center"/>
    </xf>
    <xf numFmtId="0" fontId="1" fillId="7" borderId="1" xfId="0" applyFont="true" applyFill="true" applyBorder="true" applyAlignment="true">
      <alignment horizontal="center" vertical="center"/>
    </xf>
    <xf numFmtId="0" fontId="5" fillId="2" borderId="0" xfId="0" applyFont="true" applyFill="true" applyAlignment="true">
      <alignment vertical="center"/>
    </xf>
    <xf numFmtId="0" fontId="5" fillId="2" borderId="0" xfId="0" applyFont="true" applyFill="true" applyBorder="true" applyAlignment="true">
      <alignment horizontal="left" vertical="center"/>
    </xf>
    <xf numFmtId="0" fontId="0" fillId="2" borderId="0" xfId="0" applyFill="true" applyProtection="true">
      <protection hidden="true"/>
    </xf>
    <xf numFmtId="0" fontId="8" fillId="2" borderId="0" xfId="0" applyFont="true" applyFill="true" applyAlignment="true" applyProtection="true">
      <alignment vertical="center"/>
      <protection hidden="true"/>
    </xf>
    <xf numFmtId="0" fontId="8" fillId="2" borderId="0" xfId="0" applyFont="true" applyFill="true" applyAlignment="true" applyProtection="true">
      <alignment horizontal="center" vertical="center"/>
      <protection hidden="true"/>
    </xf>
    <xf numFmtId="0" fontId="8" fillId="2" borderId="0" xfId="0" applyFont="true" applyFill="true" applyAlignment="true" applyProtection="true">
      <alignment horizontal="left" vertical="center"/>
      <protection hidden="true"/>
    </xf>
    <xf numFmtId="177" fontId="0" fillId="2" borderId="0" xfId="44" applyFont="true" applyFill="true" applyBorder="true" applyAlignment="true" applyProtection="true">
      <alignment horizontal="left"/>
      <protection hidden="true"/>
    </xf>
    <xf numFmtId="0" fontId="0" fillId="2" borderId="0" xfId="0" applyFill="true" applyAlignment="true" applyProtection="true">
      <alignment horizontal="center"/>
      <protection hidden="true"/>
    </xf>
    <xf numFmtId="0" fontId="9" fillId="2" borderId="1" xfId="0" applyFont="true" applyFill="true" applyBorder="true" applyAlignment="true" applyProtection="true">
      <alignment horizontal="center" vertical="center"/>
      <protection hidden="true"/>
    </xf>
    <xf numFmtId="0" fontId="8" fillId="2" borderId="0" xfId="0" applyFont="true" applyFill="true" applyAlignment="true" applyProtection="true">
      <alignment horizontal="right" vertical="center"/>
      <protection hidden="true"/>
    </xf>
    <xf numFmtId="0" fontId="0" fillId="2" borderId="0" xfId="0" applyFill="true" applyAlignment="true" applyProtection="true">
      <alignment horizontal="right"/>
      <protection hidden="true"/>
    </xf>
    <xf numFmtId="0" fontId="0" fillId="2" borderId="0" xfId="0" applyFill="true" applyAlignment="true" applyProtection="true">
      <alignment horizontal="left"/>
      <protection hidden="true"/>
    </xf>
    <xf numFmtId="0" fontId="8" fillId="2" borderId="1" xfId="0" applyFont="true" applyFill="true" applyBorder="true" applyAlignment="true" applyProtection="true">
      <alignment horizontal="center" vertical="center"/>
      <protection hidden="true"/>
    </xf>
    <xf numFmtId="1" fontId="8" fillId="2" borderId="1" xfId="0" applyNumberFormat="true" applyFont="true" applyFill="true" applyBorder="true" applyAlignment="true" applyProtection="true">
      <alignment horizontal="center" vertical="center"/>
      <protection hidden="true"/>
    </xf>
    <xf numFmtId="0" fontId="10" fillId="2" borderId="0" xfId="0" applyFont="true" applyFill="true"/>
    <xf numFmtId="0" fontId="11" fillId="2" borderId="0" xfId="0" applyFont="true" applyFill="true" applyAlignment="true">
      <alignment horizontal="center" vertical="center"/>
    </xf>
    <xf numFmtId="0" fontId="3" fillId="2" borderId="0" xfId="0" applyFont="true" applyFill="true" applyAlignment="true">
      <alignment vertical="center"/>
    </xf>
    <xf numFmtId="0" fontId="11" fillId="2" borderId="0" xfId="0" applyFont="true" applyFill="true" applyAlignment="true" applyProtection="true">
      <alignment horizontal="right" vertical="center"/>
      <protection hidden="true"/>
    </xf>
    <xf numFmtId="0" fontId="0" fillId="8" borderId="0" xfId="0" applyFill="true" applyProtection="true">
      <protection hidden="true"/>
    </xf>
    <xf numFmtId="0" fontId="1" fillId="8" borderId="0" xfId="0" applyFont="true" applyFill="true" applyAlignment="true" applyProtection="true">
      <alignment horizontal="center"/>
      <protection hidden="true"/>
    </xf>
    <xf numFmtId="0" fontId="1" fillId="8" borderId="0" xfId="0" applyFont="true" applyFill="true" applyProtection="true">
      <protection hidden="true"/>
    </xf>
    <xf numFmtId="0" fontId="7" fillId="8" borderId="0" xfId="0" applyFont="true" applyFill="true" applyAlignment="true" applyProtection="true">
      <alignment horizontal="center"/>
      <protection hidden="true"/>
    </xf>
    <xf numFmtId="49" fontId="1" fillId="8" borderId="0" xfId="0" applyNumberFormat="true" applyFont="true" applyFill="true" applyBorder="true" applyAlignment="true" applyProtection="true">
      <alignment horizontal="left" vertical="center"/>
      <protection hidden="true"/>
    </xf>
    <xf numFmtId="49" fontId="6" fillId="8" borderId="0" xfId="0" applyNumberFormat="true" applyFont="true" applyFill="true" applyBorder="true" applyAlignment="true" applyProtection="true">
      <alignment horizontal="left" vertical="center"/>
      <protection hidden="true"/>
    </xf>
    <xf numFmtId="0" fontId="1" fillId="8" borderId="0" xfId="0" applyFont="true" applyFill="true" applyAlignment="true" applyProtection="true">
      <alignment horizontal="left"/>
      <protection hidden="true"/>
    </xf>
    <xf numFmtId="0" fontId="1" fillId="9" borderId="1" xfId="0" applyFont="true" applyFill="true" applyBorder="true" applyAlignment="true" applyProtection="true">
      <alignment horizontal="center"/>
      <protection hidden="true"/>
    </xf>
    <xf numFmtId="0" fontId="12" fillId="8" borderId="0" xfId="0" applyFont="true" applyFill="true" applyAlignment="true" applyProtection="true">
      <alignment horizontal="center"/>
      <protection hidden="true"/>
    </xf>
    <xf numFmtId="0" fontId="1" fillId="8" borderId="1" xfId="0" applyFont="true" applyFill="true" applyBorder="true" applyAlignment="true" applyProtection="true">
      <alignment horizontal="center"/>
      <protection hidden="true"/>
    </xf>
    <xf numFmtId="0" fontId="1" fillId="8" borderId="0" xfId="0" applyFont="true" applyFill="true" applyBorder="true" applyAlignment="true" applyProtection="true">
      <alignment horizontal="center"/>
      <protection hidden="true"/>
    </xf>
    <xf numFmtId="0" fontId="6" fillId="8" borderId="1" xfId="0" applyFont="true" applyFill="true" applyBorder="true" applyAlignment="true" applyProtection="true">
      <alignment horizontal="center" vertical="center"/>
      <protection hidden="true"/>
    </xf>
    <xf numFmtId="0" fontId="7" fillId="8" borderId="0" xfId="0" applyFont="true" applyFill="true" applyAlignment="true" applyProtection="true">
      <alignment horizontal="left" vertical="center"/>
      <protection hidden="true"/>
    </xf>
    <xf numFmtId="0" fontId="1" fillId="2" borderId="1" xfId="0" applyFont="true" applyFill="true" applyBorder="true" applyAlignment="true" applyProtection="true">
      <alignment horizontal="center"/>
      <protection locked="false" hidden="true"/>
    </xf>
    <xf numFmtId="0" fontId="0" fillId="8" borderId="0" xfId="0" applyFill="true" applyAlignment="true" applyProtection="true">
      <alignment horizontal="left" vertical="center"/>
      <protection hidden="true"/>
    </xf>
    <xf numFmtId="0" fontId="13" fillId="8" borderId="0" xfId="0" applyFont="true" applyFill="true" applyProtection="true">
      <protection hidden="true"/>
    </xf>
    <xf numFmtId="0" fontId="0" fillId="8" borderId="0" xfId="0" applyFill="true" applyBorder="true" applyProtection="true">
      <protection hidden="true"/>
    </xf>
    <xf numFmtId="0" fontId="1" fillId="8" borderId="0" xfId="0" applyFont="true" applyFill="true" applyBorder="true" applyAlignment="true" applyProtection="true">
      <protection hidden="true"/>
    </xf>
    <xf numFmtId="0" fontId="0" fillId="8" borderId="0" xfId="0" applyFill="true" applyBorder="true" applyAlignment="true" applyProtection="true">
      <protection hidden="true"/>
    </xf>
    <xf numFmtId="0" fontId="0" fillId="8" borderId="0" xfId="0" applyFill="true" applyBorder="true" applyAlignment="true" applyProtection="true">
      <alignment horizontal="left" vertical="center"/>
      <protection hidden="true"/>
    </xf>
    <xf numFmtId="0" fontId="7" fillId="8" borderId="0" xfId="0" applyFont="true" applyFill="true" applyBorder="true" applyAlignment="true" applyProtection="true">
      <alignment horizontal="left" vertical="center"/>
      <protection hidden="true"/>
    </xf>
    <xf numFmtId="49" fontId="6" fillId="8" borderId="0" xfId="0" applyNumberFormat="true" applyFont="true" applyFill="true" applyAlignment="true" applyProtection="true">
      <alignment horizontal="left" vertical="center"/>
      <protection hidden="true"/>
    </xf>
    <xf numFmtId="0" fontId="1" fillId="8" borderId="0" xfId="0" applyFont="true" applyFill="true" applyBorder="true" applyProtection="true">
      <protection hidden="true"/>
    </xf>
    <xf numFmtId="0" fontId="12" fillId="8" borderId="0" xfId="0" applyFont="true" applyFill="true" applyBorder="true" applyAlignment="true" applyProtection="true">
      <alignment horizontal="center"/>
      <protection hidden="true"/>
    </xf>
    <xf numFmtId="0" fontId="7" fillId="8" borderId="0" xfId="0" applyFont="true" applyFill="true" applyBorder="true" applyAlignment="true" applyProtection="true">
      <alignment horizontal="center"/>
      <protection hidden="true"/>
    </xf>
    <xf numFmtId="0" fontId="0" fillId="8" borderId="0" xfId="0" applyFill="true"/>
    <xf numFmtId="0" fontId="1" fillId="8" borderId="0" xfId="0" applyFont="true" applyFill="true" applyAlignment="true">
      <alignment horizontal="center"/>
    </xf>
    <xf numFmtId="0" fontId="1" fillId="8" borderId="0" xfId="0" applyFont="true" applyFill="true"/>
    <xf numFmtId="0" fontId="7" fillId="8" borderId="0" xfId="0" applyFont="true" applyFill="true" applyAlignment="true">
      <alignment horizontal="center"/>
    </xf>
    <xf numFmtId="49" fontId="1" fillId="8" borderId="0" xfId="0" applyNumberFormat="true" applyFont="true" applyFill="true" applyBorder="true" applyAlignment="true">
      <alignment horizontal="left" vertical="center"/>
    </xf>
    <xf numFmtId="49" fontId="6" fillId="8" borderId="0" xfId="0" applyNumberFormat="true" applyFont="true" applyFill="true" applyBorder="true" applyAlignment="true">
      <alignment horizontal="left" vertical="top"/>
    </xf>
    <xf numFmtId="0" fontId="0" fillId="0" borderId="1" xfId="0" applyBorder="true" applyAlignment="true" applyProtection="true">
      <alignment horizontal="center" vertical="center"/>
      <protection locked="false"/>
    </xf>
    <xf numFmtId="0" fontId="14" fillId="8" borderId="0" xfId="0" applyFont="true" applyFill="true" applyBorder="true" applyAlignment="true" applyProtection="true">
      <alignment horizontal="left" vertical="center"/>
      <protection hidden="true"/>
    </xf>
    <xf numFmtId="0" fontId="1" fillId="7" borderId="1" xfId="0" applyFont="true" applyFill="true" applyBorder="true" applyAlignment="true" applyProtection="true">
      <alignment horizontal="center"/>
      <protection hidden="true"/>
    </xf>
    <xf numFmtId="0" fontId="15" fillId="8" borderId="1" xfId="0" applyFont="true" applyFill="true" applyBorder="true" applyAlignment="true">
      <alignment horizontal="center" vertical="center"/>
    </xf>
    <xf numFmtId="0" fontId="1" fillId="9" borderId="1" xfId="0" applyFont="true" applyFill="true" applyBorder="true" applyAlignment="true">
      <alignment horizontal="center"/>
    </xf>
    <xf numFmtId="0" fontId="0" fillId="8" borderId="0" xfId="0" applyFill="true" applyAlignment="true">
      <alignment horizontal="left" vertical="center"/>
    </xf>
    <xf numFmtId="0" fontId="1" fillId="2" borderId="1" xfId="0" applyFont="true" applyFill="true" applyBorder="true" applyAlignment="true" applyProtection="true">
      <alignment horizontal="center"/>
      <protection locked="false"/>
    </xf>
    <xf numFmtId="0" fontId="3" fillId="10" borderId="0" xfId="0" applyFont="true" applyFill="true"/>
    <xf numFmtId="0" fontId="3" fillId="10" borderId="0" xfId="0" applyFont="true" applyFill="true" applyProtection="true">
      <protection hidden="true"/>
    </xf>
    <xf numFmtId="0" fontId="3" fillId="10" borderId="0" xfId="0" applyFont="true" applyFill="true" applyBorder="true" applyProtection="true">
      <protection hidden="true"/>
    </xf>
    <xf numFmtId="0" fontId="16" fillId="10" borderId="0" xfId="0" applyFont="true" applyFill="true" applyAlignment="true" applyProtection="true">
      <alignment horizontal="center" vertical="center"/>
      <protection hidden="true"/>
    </xf>
    <xf numFmtId="0" fontId="17" fillId="11" borderId="13" xfId="0" applyFont="true" applyFill="true" applyBorder="true" applyAlignment="true" applyProtection="true">
      <alignment horizontal="center" vertical="center" wrapText="true"/>
      <protection hidden="true"/>
    </xf>
    <xf numFmtId="0" fontId="3" fillId="11" borderId="0" xfId="0" applyFont="true" applyFill="true" applyProtection="true">
      <protection hidden="true"/>
    </xf>
    <xf numFmtId="0" fontId="11" fillId="10" borderId="0" xfId="0" applyFont="true" applyFill="true" applyBorder="true" applyAlignment="true" applyProtection="true">
      <alignment vertical="center"/>
      <protection hidden="true"/>
    </xf>
    <xf numFmtId="0" fontId="18" fillId="11" borderId="0" xfId="0" applyFont="true" applyFill="true" applyProtection="true">
      <protection hidden="true"/>
    </xf>
    <xf numFmtId="0" fontId="19" fillId="11" borderId="0" xfId="0" applyFont="true" applyFill="true" applyAlignment="true" applyProtection="true">
      <alignment horizontal="right" vertical="center"/>
      <protection hidden="true"/>
    </xf>
    <xf numFmtId="0" fontId="3" fillId="2" borderId="14" xfId="0" applyFont="true" applyFill="true" applyBorder="true" applyAlignment="true" applyProtection="true">
      <alignment horizontal="left" vertical="center"/>
      <protection locked="false" hidden="true"/>
    </xf>
    <xf numFmtId="0" fontId="3" fillId="11" borderId="0" xfId="0" applyFont="true" applyFill="true" applyAlignment="true" applyProtection="true">
      <alignment vertical="center"/>
      <protection hidden="true"/>
    </xf>
    <xf numFmtId="0" fontId="3" fillId="2" borderId="14" xfId="0" applyFont="true" applyFill="true" applyBorder="true" applyAlignment="true" applyProtection="true">
      <alignment horizontal="center" vertical="center"/>
      <protection locked="false" hidden="true"/>
    </xf>
    <xf numFmtId="0" fontId="19" fillId="11" borderId="0" xfId="0" applyFont="true" applyFill="true" applyAlignment="true" applyProtection="true">
      <alignment vertical="center"/>
      <protection hidden="true"/>
    </xf>
    <xf numFmtId="0" fontId="3" fillId="2" borderId="0" xfId="0" applyFont="true" applyFill="true" applyAlignment="true" applyProtection="true">
      <alignment horizontal="center" vertical="center"/>
      <protection locked="false" hidden="true"/>
    </xf>
    <xf numFmtId="0" fontId="3" fillId="2" borderId="0" xfId="0" applyFont="true" applyFill="true" applyBorder="true" applyAlignment="true" applyProtection="true">
      <alignment horizontal="center" vertical="center"/>
      <protection locked="false"/>
    </xf>
    <xf numFmtId="0" fontId="3" fillId="2" borderId="0" xfId="0" applyFont="true" applyFill="true" applyBorder="true" applyAlignment="true" applyProtection="true">
      <alignment horizontal="left" vertical="center"/>
      <protection locked="false" hidden="true"/>
    </xf>
    <xf numFmtId="0" fontId="20" fillId="10" borderId="0" xfId="0" applyFont="true" applyFill="true" applyBorder="true" applyAlignment="true" applyProtection="true">
      <alignment horizontal="center"/>
      <protection hidden="true"/>
    </xf>
    <xf numFmtId="0" fontId="3" fillId="10" borderId="0" xfId="0" applyFont="true" applyFill="true" applyBorder="true" applyAlignment="true" applyProtection="true">
      <protection hidden="true"/>
    </xf>
    <xf numFmtId="0" fontId="3" fillId="11" borderId="0" xfId="0" applyFont="true" applyFill="true" applyProtection="true">
      <protection locked="false" hidden="true"/>
    </xf>
    <xf numFmtId="0" fontId="3" fillId="11" borderId="0" xfId="0" applyFont="true" applyFill="true"/>
    <xf numFmtId="0" fontId="11" fillId="10" borderId="0" xfId="0" applyFont="true" applyFill="true" applyBorder="true" applyAlignment="true" applyProtection="true">
      <alignment horizontal="center" vertical="center"/>
      <protection hidden="true"/>
    </xf>
    <xf numFmtId="0" fontId="3" fillId="10" borderId="0" xfId="0" applyFont="true" applyFill="true" applyAlignment="true" applyProtection="true">
      <alignment horizontal="center"/>
      <protection hidden="true"/>
    </xf>
    <xf numFmtId="178" fontId="3" fillId="10" borderId="0" xfId="0" applyNumberFormat="true" applyFont="true" applyFill="true" applyProtection="true">
      <protection hidden="true"/>
    </xf>
    <xf numFmtId="0" fontId="3" fillId="10" borderId="0" xfId="0" applyFont="true" applyFill="true" applyAlignment="true" applyProtection="true">
      <alignment horizontal="right"/>
      <protection hidden="true"/>
    </xf>
    <xf numFmtId="2" fontId="3" fillId="10" borderId="0" xfId="0" applyNumberFormat="true" applyFont="true" applyFill="true" applyProtection="true">
      <protection hidden="true"/>
    </xf>
    <xf numFmtId="0" fontId="3" fillId="10" borderId="0" xfId="0" applyFont="true" applyFill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C3D69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BFBFBF"/>
      <rgbColor rgb="004F81BD"/>
      <rgbColor rgb="0095B3D7"/>
      <rgbColor rgb="00953735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3D69B"/>
      <rgbColor rgb="00FFFF99"/>
      <rgbColor rgb="008EB4E3"/>
      <rgbColor rgb="00FF99CC"/>
      <rgbColor rgb="00CC99FF"/>
      <rgbColor rgb="00FAC090"/>
      <rgbColor rgb="003366FF"/>
      <rgbColor rgb="0033CCCC"/>
      <rgbColor rgb="0092D050"/>
      <rgbColor rgb="00FFC0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ID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     </a:t>
            </a:r>
            <a:endParaRPr lang="en-ID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false"/>
      <c:spPr>
        <a:noFill/>
        <a:ln w="0">
          <a:noFill/>
        </a:ln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true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eparator> </c:separator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/>
              </c:ext>
            </c:extLst>
          </c:dLbls>
          <c:cat>
            <c:strRef>
              <c:f>VIEW!$H$11:$H$19</c:f>
              <c:strCache>
                <c:ptCount val="9"/>
                <c:pt idx="0">
                  <c:v>SE</c:v>
                </c:pt>
                <c:pt idx="1">
                  <c:v>WA</c:v>
                </c:pt>
                <c:pt idx="2">
                  <c:v>AN</c:v>
                </c:pt>
                <c:pt idx="3">
                  <c:v>GE</c:v>
                </c:pt>
                <c:pt idx="4">
                  <c:v>ME</c:v>
                </c:pt>
                <c:pt idx="5">
                  <c:v>RA</c:v>
                </c:pt>
                <c:pt idx="6">
                  <c:v>ZR</c:v>
                </c:pt>
                <c:pt idx="7">
                  <c:v>FA</c:v>
                </c:pt>
                <c:pt idx="8">
                  <c:v>WU</c:v>
                </c:pt>
              </c:strCache>
            </c:strRef>
          </c:cat>
          <c:val>
            <c:numRef>
              <c:f>VIEW!$J$11:$J$19</c:f>
              <c:numCache>
                <c:formatCode>General</c:formatCode>
                <c:ptCount val="9"/>
                <c:pt idx="0">
                  <c:v>101</c:v>
                </c:pt>
                <c:pt idx="1">
                  <c:v>110</c:v>
                </c:pt>
                <c:pt idx="2">
                  <c:v>121</c:v>
                </c:pt>
                <c:pt idx="3">
                  <c:v>112</c:v>
                </c:pt>
                <c:pt idx="4">
                  <c:v>116</c:v>
                </c:pt>
                <c:pt idx="5">
                  <c:v>108</c:v>
                </c:pt>
                <c:pt idx="6">
                  <c:v>105</c:v>
                </c:pt>
                <c:pt idx="7">
                  <c:v>106</c:v>
                </c:pt>
                <c:pt idx="8">
                  <c:v>118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0" cap="flat" cmpd="sng" algn="ctr">
              <a:noFill/>
              <a:prstDash val="solid"/>
              <a:round/>
            </a:ln>
          </c:spPr>
        </c:hiLowLines>
        <c:marker val="false"/>
        <c:smooth val="false"/>
        <c:axId val="68069925"/>
        <c:axId val="43013946"/>
      </c:lineChart>
      <c:catAx>
        <c:axId val="68069925"/>
        <c:scaling>
          <c:orientation val="minMax"/>
        </c:scaling>
        <c:delete val="false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false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43013946"/>
        <c:crosses val="autoZero"/>
        <c:auto val="true"/>
        <c:lblAlgn val="ctr"/>
        <c:lblOffset val="100"/>
        <c:noMultiLvlLbl val="false"/>
      </c:catAx>
      <c:valAx>
        <c:axId val="43013946"/>
        <c:scaling>
          <c:orientation val="minMax"/>
          <c:max val="140"/>
          <c:min val="70"/>
        </c:scaling>
        <c:delete val="false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false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8069925"/>
        <c:crosses val="autoZero"/>
        <c:crossBetween val="between"/>
        <c:majorUnit val="10"/>
        <c:minorUnit val="10"/>
      </c:valAx>
      <c:spPr>
        <a:noFill/>
        <a:ln w="0">
          <a:noFill/>
        </a:ln>
      </c:spPr>
    </c:plotArea>
    <c:plotVisOnly val="true"/>
    <c:dispBlanksAs val="zero"/>
    <c:showDLblsOverMax val="false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INPUT TOTAL'!A1"/><Relationship Id="rId3" Type="http://schemas.openxmlformats.org/officeDocument/2006/relationships/hyperlink" Target="#'INPUT JAWABAN'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KEUNGGULAN!A1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KEILMUAN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7560</xdr:colOff>
      <xdr:row>3</xdr:row>
      <xdr:rowOff>0</xdr:rowOff>
    </xdr:from>
    <xdr:to>
      <xdr:col>8</xdr:col>
      <xdr:colOff>464400</xdr:colOff>
      <xdr:row>4</xdr:row>
      <xdr:rowOff>350280</xdr:rowOff>
    </xdr:to>
    <xdr:pic>
      <xdr:nvPicPr>
        <xdr:cNvPr id="2" name="Picture 1" descr="Bitmap in logo baru BINADATA.cdr.jpg"/>
        <xdr:cNvPicPr/>
      </xdr:nvPicPr>
      <xdr:blipFill>
        <a:blip r:embed="rId1"/>
        <a:stretch>
          <a:fillRect/>
        </a:stretch>
      </xdr:blipFill>
      <xdr:spPr>
        <a:xfrm>
          <a:off x="3957955" y="719455"/>
          <a:ext cx="1075055" cy="5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358560</xdr:colOff>
      <xdr:row>3</xdr:row>
      <xdr:rowOff>9360</xdr:rowOff>
    </xdr:from>
    <xdr:to>
      <xdr:col>16</xdr:col>
      <xdr:colOff>0</xdr:colOff>
      <xdr:row>4</xdr:row>
      <xdr:rowOff>349920</xdr:rowOff>
    </xdr:to>
    <xdr:pic>
      <xdr:nvPicPr>
        <xdr:cNvPr id="3" name="Picture 2" descr="LOGO BINAKARIR NEW OKT 2016.jpg"/>
        <xdr:cNvPicPr/>
      </xdr:nvPicPr>
      <xdr:blipFill>
        <a:blip r:embed="rId2"/>
        <a:stretch>
          <a:fillRect/>
        </a:stretch>
      </xdr:blipFill>
      <xdr:spPr>
        <a:xfrm>
          <a:off x="8149590" y="728345"/>
          <a:ext cx="1096645" cy="53975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7</xdr:col>
      <xdr:colOff>495360</xdr:colOff>
      <xdr:row>16</xdr:row>
      <xdr:rowOff>124200</xdr:rowOff>
    </xdr:from>
    <xdr:to>
      <xdr:col>10</xdr:col>
      <xdr:colOff>438120</xdr:colOff>
      <xdr:row>18</xdr:row>
      <xdr:rowOff>47520</xdr:rowOff>
    </xdr:to>
    <xdr:sp>
      <xdr:nvSpPr>
        <xdr:cNvPr id="4" name="CustomShape 1">
          <a:hlinkClick xmlns:r="http://schemas.openxmlformats.org/officeDocument/2006/relationships" r:id="rId3"/>
        </xdr:cNvPr>
        <xdr:cNvSpPr/>
      </xdr:nvSpPr>
      <xdr:spPr>
        <a:xfrm>
          <a:off x="4446270" y="3519170"/>
          <a:ext cx="1795780" cy="380365"/>
        </a:xfrm>
        <a:prstGeom prst="roundRect">
          <a:avLst>
            <a:gd name="adj" fmla="val 16667"/>
          </a:avLst>
        </a:prstGeom>
        <a:gradFill rotWithShape="false">
          <a:gsLst>
            <a:gs pos="0">
              <a:srgbClr val="2E5F99"/>
            </a:gs>
            <a:gs pos="100000">
              <a:srgbClr val="3C7AC7"/>
            </a:gs>
          </a:gsLst>
          <a:lin ang="16200000"/>
        </a:gradFill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FFFFFF"/>
              </a:solidFill>
              <a:latin typeface="Baskerville Old Face"/>
            </a:rPr>
            <a:t>Input Jawaban</a:t>
          </a:r>
          <a:endParaRPr lang="en-US" sz="1800" b="0" strike="noStrike" spc="-1">
            <a:latin typeface="Times New Roman" pitchFamily="12"/>
          </a:endParaRPr>
        </a:p>
      </xdr:txBody>
    </xdr:sp>
    <xdr:clientData/>
  </xdr:twoCellAnchor>
  <xdr:twoCellAnchor>
    <xdr:from>
      <xdr:col>11</xdr:col>
      <xdr:colOff>419400</xdr:colOff>
      <xdr:row>16</xdr:row>
      <xdr:rowOff>133560</xdr:rowOff>
    </xdr:from>
    <xdr:to>
      <xdr:col>15</xdr:col>
      <xdr:colOff>142920</xdr:colOff>
      <xdr:row>18</xdr:row>
      <xdr:rowOff>56880</xdr:rowOff>
    </xdr:to>
    <xdr:sp>
      <xdr:nvSpPr>
        <xdr:cNvPr id="5" name="CustomShape 1">
          <a:hlinkClick xmlns:r="http://schemas.openxmlformats.org/officeDocument/2006/relationships" r:id="rId4"/>
        </xdr:cNvPr>
        <xdr:cNvSpPr/>
      </xdr:nvSpPr>
      <xdr:spPr>
        <a:xfrm>
          <a:off x="6841490" y="3528695"/>
          <a:ext cx="1929765" cy="380365"/>
        </a:xfrm>
        <a:prstGeom prst="roundRect">
          <a:avLst>
            <a:gd name="adj" fmla="val 16667"/>
          </a:avLst>
        </a:prstGeom>
        <a:gradFill rotWithShape="false">
          <a:gsLst>
            <a:gs pos="0">
              <a:srgbClr val="2E5F99"/>
            </a:gs>
            <a:gs pos="100000">
              <a:srgbClr val="3C7AC7"/>
            </a:gs>
          </a:gsLst>
          <a:lin ang="16200000"/>
        </a:gradFill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FFFFFF"/>
              </a:solidFill>
              <a:latin typeface="Baskerville Old Face"/>
            </a:rPr>
            <a:t>Input Total</a:t>
          </a:r>
          <a:endParaRPr lang="en-US" sz="1800" b="0" strike="noStrike" spc="-1">
            <a:latin typeface="Times New Roman" pitchFamily="1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23040</xdr:colOff>
      <xdr:row>1</xdr:row>
      <xdr:rowOff>38160</xdr:rowOff>
    </xdr:from>
    <xdr:to>
      <xdr:col>6</xdr:col>
      <xdr:colOff>58320</xdr:colOff>
      <xdr:row>5</xdr:row>
      <xdr:rowOff>7200</xdr:rowOff>
    </xdr:to>
    <xdr:pic>
      <xdr:nvPicPr>
        <xdr:cNvPr id="4" name="Picture 5"/>
        <xdr:cNvPicPr/>
      </xdr:nvPicPr>
      <xdr:blipFill>
        <a:blip r:embed="rId1"/>
        <a:stretch>
          <a:fillRect/>
        </a:stretch>
      </xdr:blipFill>
      <xdr:spPr>
        <a:xfrm>
          <a:off x="325120" y="200025"/>
          <a:ext cx="1905635" cy="61658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19</xdr:col>
      <xdr:colOff>72720</xdr:colOff>
      <xdr:row>2</xdr:row>
      <xdr:rowOff>62640</xdr:rowOff>
    </xdr:from>
    <xdr:to>
      <xdr:col>22</xdr:col>
      <xdr:colOff>215640</xdr:colOff>
      <xdr:row>4</xdr:row>
      <xdr:rowOff>124560</xdr:rowOff>
    </xdr:to>
    <xdr:sp>
      <xdr:nvSpPr>
        <xdr:cNvPr id="5" name="CustomShape 1">
          <a:hlinkClick xmlns:r="http://schemas.openxmlformats.org/officeDocument/2006/relationships" r:id="rId2"/>
        </xdr:cNvPr>
        <xdr:cNvSpPr/>
      </xdr:nvSpPr>
      <xdr:spPr>
        <a:xfrm>
          <a:off x="6395720" y="386080"/>
          <a:ext cx="1306195" cy="386080"/>
        </a:xfrm>
        <a:prstGeom prst="roundRect">
          <a:avLst>
            <a:gd name="adj" fmla="val 16667"/>
          </a:avLst>
        </a:prstGeom>
        <a:gradFill rotWithShape="false">
          <a:gsLst>
            <a:gs pos="0">
              <a:srgbClr val="2E5F99"/>
            </a:gs>
            <a:gs pos="100000">
              <a:srgbClr val="3C7AC7"/>
            </a:gs>
          </a:gsLst>
          <a:lin ang="16200000"/>
        </a:gradFill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Baskerville Old Face"/>
            </a:rPr>
            <a:t>Lihat Hasil</a:t>
          </a:r>
          <a:endParaRPr lang="en-US" sz="1600" b="0" strike="noStrike" spc="-1">
            <a:latin typeface="Times New Roman" pitchFamily="1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23040</xdr:colOff>
      <xdr:row>1</xdr:row>
      <xdr:rowOff>38160</xdr:rowOff>
    </xdr:from>
    <xdr:to>
      <xdr:col>5</xdr:col>
      <xdr:colOff>67680</xdr:colOff>
      <xdr:row>5</xdr:row>
      <xdr:rowOff>7200</xdr:rowOff>
    </xdr:to>
    <xdr:pic>
      <xdr:nvPicPr>
        <xdr:cNvPr id="6" name="Picture 2"/>
        <xdr:cNvPicPr/>
      </xdr:nvPicPr>
      <xdr:blipFill>
        <a:blip r:embed="rId1"/>
        <a:stretch>
          <a:fillRect/>
        </a:stretch>
      </xdr:blipFill>
      <xdr:spPr>
        <a:xfrm>
          <a:off x="325120" y="200025"/>
          <a:ext cx="1825625" cy="61658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234720</xdr:colOff>
      <xdr:row>26</xdr:row>
      <xdr:rowOff>148320</xdr:rowOff>
    </xdr:from>
    <xdr:to>
      <xdr:col>7</xdr:col>
      <xdr:colOff>130320</xdr:colOff>
      <xdr:row>29</xdr:row>
      <xdr:rowOff>48240</xdr:rowOff>
    </xdr:to>
    <xdr:sp>
      <xdr:nvSpPr>
        <xdr:cNvPr id="7" name="CustomShape 1">
          <a:hlinkClick xmlns:r="http://schemas.openxmlformats.org/officeDocument/2006/relationships" r:id="rId2"/>
        </xdr:cNvPr>
        <xdr:cNvSpPr/>
      </xdr:nvSpPr>
      <xdr:spPr>
        <a:xfrm>
          <a:off x="1699895" y="4358005"/>
          <a:ext cx="1302385" cy="385445"/>
        </a:xfrm>
        <a:prstGeom prst="roundRect">
          <a:avLst>
            <a:gd name="adj" fmla="val 16667"/>
          </a:avLst>
        </a:prstGeom>
        <a:gradFill rotWithShape="false">
          <a:gsLst>
            <a:gs pos="0">
              <a:srgbClr val="2E5F99"/>
            </a:gs>
            <a:gs pos="100000">
              <a:srgbClr val="3C7AC7"/>
            </a:gs>
          </a:gsLst>
          <a:lin ang="16200000"/>
        </a:gradFill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Baskerville Old Face"/>
            </a:rPr>
            <a:t>Lihat Hasil</a:t>
          </a:r>
          <a:endParaRPr lang="en-US" sz="1600" b="0" strike="noStrike" spc="-1">
            <a:latin typeface="Times New Roman" pitchFamily="1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108360</xdr:colOff>
      <xdr:row>7</xdr:row>
      <xdr:rowOff>254160</xdr:rowOff>
    </xdr:from>
    <xdr:to>
      <xdr:col>6</xdr:col>
      <xdr:colOff>3960</xdr:colOff>
      <xdr:row>22</xdr:row>
      <xdr:rowOff>20160</xdr:rowOff>
    </xdr:to>
    <xdr:graphicFrame>
      <xdr:nvGraphicFramePr>
        <xdr:cNvPr id="8" name="Chart 1"/>
        <xdr:cNvGraphicFramePr/>
      </xdr:nvGraphicFramePr>
      <xdr:xfrm>
        <a:off x="107950" y="2120900"/>
        <a:ext cx="4617085" cy="376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241200</xdr:rowOff>
    </xdr:from>
    <xdr:to>
      <xdr:col>10</xdr:col>
      <xdr:colOff>63000</xdr:colOff>
      <xdr:row>3</xdr:row>
      <xdr:rowOff>215280</xdr:rowOff>
    </xdr:to>
    <xdr:pic>
      <xdr:nvPicPr>
        <xdr:cNvPr id="9" name="Picture 2"/>
        <xdr:cNvPicPr/>
      </xdr:nvPicPr>
      <xdr:blipFill>
        <a:blip r:embed="rId2"/>
        <a:stretch>
          <a:fillRect/>
        </a:stretch>
      </xdr:blipFill>
      <xdr:spPr>
        <a:xfrm>
          <a:off x="4872355" y="240665"/>
          <a:ext cx="1868170" cy="7747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7</xdr:col>
      <xdr:colOff>609480</xdr:colOff>
      <xdr:row>21</xdr:row>
      <xdr:rowOff>216000</xdr:rowOff>
    </xdr:from>
    <xdr:to>
      <xdr:col>10</xdr:col>
      <xdr:colOff>75600</xdr:colOff>
      <xdr:row>24</xdr:row>
      <xdr:rowOff>63360</xdr:rowOff>
    </xdr:to>
    <xdr:sp>
      <xdr:nvSpPr>
        <xdr:cNvPr id="10" name="CustomShape 1">
          <a:hlinkClick xmlns:r="http://schemas.openxmlformats.org/officeDocument/2006/relationships" r:id="rId3"/>
        </xdr:cNvPr>
        <xdr:cNvSpPr/>
      </xdr:nvSpPr>
      <xdr:spPr>
        <a:xfrm>
          <a:off x="5481320" y="5816600"/>
          <a:ext cx="1271905" cy="647065"/>
        </a:xfrm>
        <a:prstGeom prst="roundRect">
          <a:avLst>
            <a:gd name="adj" fmla="val 16667"/>
          </a:avLst>
        </a:prstGeom>
        <a:gradFill rotWithShape="false">
          <a:gsLst>
            <a:gs pos="0">
              <a:srgbClr val="2E5F99"/>
            </a:gs>
            <a:gs pos="100000">
              <a:srgbClr val="3C7AC7"/>
            </a:gs>
          </a:gsLst>
          <a:lin ang="16200000"/>
        </a:gradFill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Baskerville Old Face"/>
            </a:rPr>
            <a:t>Lihat Keunggulan </a:t>
          </a:r>
          <a:endParaRPr lang="en-US" sz="1600" b="0" strike="noStrike" spc="-1">
            <a:latin typeface="Times New Roman" pitchFamily="1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786600</xdr:colOff>
      <xdr:row>22</xdr:row>
      <xdr:rowOff>43920</xdr:rowOff>
    </xdr:from>
    <xdr:to>
      <xdr:col>8</xdr:col>
      <xdr:colOff>1035360</xdr:colOff>
      <xdr:row>25</xdr:row>
      <xdr:rowOff>32760</xdr:rowOff>
    </xdr:to>
    <xdr:pic>
      <xdr:nvPicPr>
        <xdr:cNvPr id="11" name="Picture 1"/>
        <xdr:cNvPicPr/>
      </xdr:nvPicPr>
      <xdr:blipFill>
        <a:blip r:embed="rId1"/>
        <a:stretch>
          <a:fillRect/>
        </a:stretch>
      </xdr:blipFill>
      <xdr:spPr>
        <a:xfrm>
          <a:off x="5210175" y="3773170"/>
          <a:ext cx="1830705" cy="47434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9</xdr:col>
      <xdr:colOff>133200</xdr:colOff>
      <xdr:row>21</xdr:row>
      <xdr:rowOff>85680</xdr:rowOff>
    </xdr:from>
    <xdr:to>
      <xdr:col>9</xdr:col>
      <xdr:colOff>1104480</xdr:colOff>
      <xdr:row>25</xdr:row>
      <xdr:rowOff>9000</xdr:rowOff>
    </xdr:to>
    <xdr:sp>
      <xdr:nvSpPr>
        <xdr:cNvPr id="12" name="CustomShape 1">
          <a:hlinkClick xmlns:r="http://schemas.openxmlformats.org/officeDocument/2006/relationships" r:id="rId2"/>
        </xdr:cNvPr>
        <xdr:cNvSpPr/>
      </xdr:nvSpPr>
      <xdr:spPr>
        <a:xfrm>
          <a:off x="7520305" y="3652520"/>
          <a:ext cx="971550" cy="571500"/>
        </a:xfrm>
        <a:prstGeom prst="roundRect">
          <a:avLst>
            <a:gd name="adj" fmla="val 16667"/>
          </a:avLst>
        </a:prstGeom>
        <a:gradFill rotWithShape="false">
          <a:gsLst>
            <a:gs pos="0">
              <a:srgbClr val="2E5F99"/>
            </a:gs>
            <a:gs pos="100000">
              <a:srgbClr val="3C7AC7"/>
            </a:gs>
          </a:gsLst>
          <a:lin ang="16200000"/>
        </a:gradFill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>
          <a:noAutofit/>
        </a:bodyPr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FFFFFF"/>
              </a:solidFill>
              <a:latin typeface="Baskerville Old Face"/>
            </a:rPr>
            <a:t>Lihat Keilmuan</a:t>
          </a:r>
          <a:endParaRPr lang="en-US" sz="1400" b="0" strike="noStrike" spc="-1">
            <a:latin typeface="Times New Roman" pitchFamily="1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598320</xdr:colOff>
      <xdr:row>0</xdr:row>
      <xdr:rowOff>127080</xdr:rowOff>
    </xdr:from>
    <xdr:to>
      <xdr:col>9</xdr:col>
      <xdr:colOff>372960</xdr:colOff>
      <xdr:row>3</xdr:row>
      <xdr:rowOff>112320</xdr:rowOff>
    </xdr:to>
    <xdr:pic>
      <xdr:nvPicPr>
        <xdr:cNvPr id="13" name="Picture 1"/>
        <xdr:cNvPicPr/>
      </xdr:nvPicPr>
      <xdr:blipFill>
        <a:blip r:embed="rId1"/>
        <a:stretch>
          <a:fillRect/>
        </a:stretch>
      </xdr:blipFill>
      <xdr:spPr>
        <a:xfrm>
          <a:off x="8942070" y="127000"/>
          <a:ext cx="1404620" cy="47053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I966"/>
  <sheetViews>
    <sheetView showGridLines="0" zoomScale="85" zoomScaleNormal="85" topLeftCell="H4" workbookViewId="0">
      <selection activeCell="L11" sqref="L11"/>
    </sheetView>
  </sheetViews>
  <sheetFormatPr defaultColWidth="9.28571428571429" defaultRowHeight="12.75"/>
  <cols>
    <col min="1" max="2" width="4.72380952380952" style="123" customWidth="true"/>
    <col min="3" max="3" width="6.72380952380952" style="123" customWidth="true"/>
    <col min="4" max="4" width="9.26666666666667" style="123"/>
    <col min="5" max="5" width="22.552380952381" style="123" customWidth="true"/>
    <col min="6" max="6" width="9.26666666666667" style="123"/>
    <col min="7" max="7" width="2" style="123" customWidth="true"/>
    <col min="8" max="13" width="9.26666666666667" style="123"/>
    <col min="14" max="14" width="2" style="123" customWidth="true"/>
    <col min="15" max="15" width="12.552380952381" style="123" customWidth="true"/>
    <col min="16" max="36" width="9.26666666666667" style="123"/>
    <col min="37" max="37" width="12.2666666666667" style="123" customWidth="true"/>
    <col min="38" max="40" width="9.26666666666667" style="123"/>
    <col min="41" max="41" width="18.2666666666667" style="123" customWidth="true"/>
    <col min="42" max="1024" width="9.26666666666667" style="123"/>
  </cols>
  <sheetData>
    <row r="1" spans="1:46">
      <c r="A1" s="124"/>
      <c r="B1" s="124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40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</row>
    <row r="2" ht="31.15" customHeight="true" spans="10:46">
      <c r="J2" s="129"/>
      <c r="K2" s="129"/>
      <c r="L2" s="129"/>
      <c r="M2" s="129"/>
      <c r="N2" s="129"/>
      <c r="O2" s="129"/>
      <c r="P2" s="129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</row>
    <row r="3" spans="10:46"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</row>
    <row r="4" ht="15.65" customHeight="true" spans="8:46">
      <c r="H4" s="127" t="s">
        <v>0</v>
      </c>
      <c r="I4" s="127"/>
      <c r="J4" s="127"/>
      <c r="K4" s="127"/>
      <c r="L4" s="127"/>
      <c r="M4" s="127"/>
      <c r="N4" s="127"/>
      <c r="O4" s="127"/>
      <c r="P4" s="127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</row>
    <row r="5" ht="28.15" customHeight="true" spans="8:46">
      <c r="H5" s="127"/>
      <c r="I5" s="127"/>
      <c r="J5" s="127"/>
      <c r="K5" s="127"/>
      <c r="L5" s="127"/>
      <c r="M5" s="127"/>
      <c r="N5" s="127"/>
      <c r="O5" s="127"/>
      <c r="P5" s="127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</row>
    <row r="6" ht="15.75" customHeight="true" spans="8:46">
      <c r="H6" s="128"/>
      <c r="I6" s="128"/>
      <c r="J6" s="128"/>
      <c r="K6" s="128"/>
      <c r="L6" s="128"/>
      <c r="M6" s="128"/>
      <c r="N6" s="128"/>
      <c r="O6" s="128"/>
      <c r="P6" s="128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</row>
    <row r="7" ht="15.75" customHeight="true" spans="8:46">
      <c r="H7" s="128"/>
      <c r="I7" s="128"/>
      <c r="J7" s="130"/>
      <c r="K7" s="131" t="s">
        <v>1</v>
      </c>
      <c r="L7" s="132"/>
      <c r="M7" s="132"/>
      <c r="N7" s="132"/>
      <c r="O7" s="128"/>
      <c r="P7" s="128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</row>
    <row r="8" ht="15.75" customHeight="true" spans="8:46">
      <c r="H8" s="128"/>
      <c r="I8" s="128"/>
      <c r="J8" s="130"/>
      <c r="K8" s="131"/>
      <c r="L8" s="133"/>
      <c r="M8" s="128"/>
      <c r="N8" s="128"/>
      <c r="O8" s="128"/>
      <c r="P8" s="128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</row>
    <row r="9" ht="15.75" customHeight="true" spans="8:46">
      <c r="H9" s="128"/>
      <c r="I9" s="128"/>
      <c r="J9" s="130"/>
      <c r="K9" s="131" t="s">
        <v>2</v>
      </c>
      <c r="L9" s="134"/>
      <c r="M9" s="128"/>
      <c r="N9" s="128"/>
      <c r="O9" s="128"/>
      <c r="P9" s="128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 t="s">
        <v>3</v>
      </c>
      <c r="AF9" s="124" t="s">
        <v>4</v>
      </c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</row>
    <row r="10" ht="15.75" customHeight="true" spans="8:46">
      <c r="H10" s="128"/>
      <c r="I10" s="128"/>
      <c r="J10" s="130"/>
      <c r="K10" s="135"/>
      <c r="L10" s="128"/>
      <c r="M10" s="128"/>
      <c r="N10" s="128"/>
      <c r="O10" s="128"/>
      <c r="P10" s="128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 t="s">
        <v>5</v>
      </c>
      <c r="AE10" s="124">
        <f>'INPUT JAWABAN'!E32</f>
        <v>0</v>
      </c>
      <c r="AF10" s="124">
        <f>'INPUT TOTAL'!E13</f>
        <v>9</v>
      </c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</row>
    <row r="11" ht="15.75" customHeight="true" spans="8:42">
      <c r="H11" s="128"/>
      <c r="I11" s="128"/>
      <c r="J11" s="130"/>
      <c r="K11" s="131" t="s">
        <v>6</v>
      </c>
      <c r="L11" s="136">
        <v>15</v>
      </c>
      <c r="M11" s="141" t="s">
        <v>7</v>
      </c>
      <c r="N11" s="141">
        <v>1</v>
      </c>
      <c r="O11" s="128"/>
      <c r="P11" s="128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 t="s">
        <v>8</v>
      </c>
      <c r="AE11" s="124">
        <f>'INPUT JAWABAN'!H56</f>
        <v>0</v>
      </c>
      <c r="AF11" s="124">
        <f>'INPUT TOTAL'!E16</f>
        <v>12</v>
      </c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</row>
    <row r="12" ht="15.75" customHeight="true" spans="8:42">
      <c r="H12" s="128"/>
      <c r="I12" s="128"/>
      <c r="J12" s="130"/>
      <c r="K12" s="131"/>
      <c r="L12" s="128"/>
      <c r="M12" s="128"/>
      <c r="N12" s="128"/>
      <c r="O12" s="128"/>
      <c r="P12" s="128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 t="s">
        <v>9</v>
      </c>
      <c r="AE12" s="124">
        <f>'INPUT JAWABAN'!H78</f>
        <v>0</v>
      </c>
      <c r="AF12" s="124">
        <f>'INPUT TOTAL'!E19</f>
        <v>15</v>
      </c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</row>
    <row r="13" ht="13.15" customHeight="true" spans="1:42">
      <c r="A13" s="124"/>
      <c r="B13" s="124"/>
      <c r="C13" s="124"/>
      <c r="D13" s="124"/>
      <c r="E13" s="124"/>
      <c r="F13" s="124"/>
      <c r="G13" s="124"/>
      <c r="H13" s="128"/>
      <c r="I13" s="128"/>
      <c r="J13" s="130"/>
      <c r="K13" s="131" t="s">
        <v>10</v>
      </c>
      <c r="L13" s="137"/>
      <c r="M13" s="142"/>
      <c r="N13" s="141">
        <v>3</v>
      </c>
      <c r="O13" s="128"/>
      <c r="P13" s="128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 t="s">
        <v>11</v>
      </c>
      <c r="AE13" s="124">
        <f>'INPUT JAWABAN'!H80</f>
        <v>0</v>
      </c>
      <c r="AF13" s="124">
        <f>'INPUT TOTAL'!F22</f>
        <v>12</v>
      </c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</row>
    <row r="14" ht="15.75" spans="1:42">
      <c r="A14" s="124"/>
      <c r="B14" s="124"/>
      <c r="C14" s="124"/>
      <c r="D14" s="124"/>
      <c r="E14" s="124"/>
      <c r="F14" s="124"/>
      <c r="G14" s="124"/>
      <c r="H14" s="128"/>
      <c r="I14" s="128"/>
      <c r="J14" s="130"/>
      <c r="K14" s="131"/>
      <c r="L14" s="128"/>
      <c r="M14" s="128"/>
      <c r="N14" s="128"/>
      <c r="O14" s="128"/>
      <c r="P14" s="128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 t="s">
        <v>12</v>
      </c>
      <c r="AE14" s="124">
        <f>'INPUT JAWABAN'!H102</f>
        <v>0</v>
      </c>
      <c r="AF14" s="124">
        <f>'INPUT TOTAL'!E25</f>
        <v>11</v>
      </c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</row>
    <row r="15" ht="15.75" spans="1:42">
      <c r="A15" s="124"/>
      <c r="B15" s="124"/>
      <c r="C15" s="124"/>
      <c r="D15" s="124"/>
      <c r="E15" s="124"/>
      <c r="F15" s="124"/>
      <c r="G15" s="124"/>
      <c r="H15" s="128"/>
      <c r="I15" s="128"/>
      <c r="J15" s="130"/>
      <c r="K15" s="131" t="s">
        <v>13</v>
      </c>
      <c r="L15" s="138"/>
      <c r="M15" s="138"/>
      <c r="N15" s="138"/>
      <c r="O15" s="138"/>
      <c r="P15" s="128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 t="s">
        <v>14</v>
      </c>
      <c r="AE15" s="124">
        <f>'INPUT JAWABAN'!H124</f>
        <v>0</v>
      </c>
      <c r="AF15" s="124">
        <f>'INPUT TOTAL'!I13</f>
        <v>10</v>
      </c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</row>
    <row r="16" ht="12" customHeight="true" spans="1:42">
      <c r="A16" s="124"/>
      <c r="B16" s="124"/>
      <c r="C16" s="124"/>
      <c r="D16" s="124"/>
      <c r="E16" s="124"/>
      <c r="F16" s="124"/>
      <c r="G16" s="124"/>
      <c r="H16" s="128"/>
      <c r="I16" s="128"/>
      <c r="J16" s="128"/>
      <c r="K16" s="128"/>
      <c r="L16" s="128"/>
      <c r="M16" s="128"/>
      <c r="N16" s="128"/>
      <c r="O16" s="128"/>
      <c r="P16" s="128"/>
      <c r="Q16" s="124"/>
      <c r="R16" s="124"/>
      <c r="S16" s="124"/>
      <c r="T16" s="124"/>
      <c r="U16" s="124"/>
      <c r="V16" s="124"/>
      <c r="W16" s="124" t="s">
        <v>15</v>
      </c>
      <c r="X16" s="124">
        <f>AD27+AD28</f>
        <v>209</v>
      </c>
      <c r="Y16" s="124"/>
      <c r="Z16" s="124"/>
      <c r="AA16" s="124"/>
      <c r="AB16" s="124"/>
      <c r="AC16" s="124"/>
      <c r="AD16" s="124" t="s">
        <v>16</v>
      </c>
      <c r="AE16" s="124">
        <f>'INPUT JAWABAN'!H146</f>
        <v>0</v>
      </c>
      <c r="AF16" s="124">
        <f>'INPUT TOTAL'!I16</f>
        <v>11</v>
      </c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</row>
    <row r="17" ht="12" customHeight="true" spans="1:42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 t="s">
        <v>17</v>
      </c>
      <c r="X17" s="124">
        <f>AD26+AD29</f>
        <v>212</v>
      </c>
      <c r="Y17" s="124"/>
      <c r="Z17" s="124"/>
      <c r="AA17" s="124"/>
      <c r="AB17" s="124"/>
      <c r="AC17" s="124"/>
      <c r="AD17" s="124" t="s">
        <v>18</v>
      </c>
      <c r="AE17" s="124">
        <f>'INPUT JAWABAN'!H168</f>
        <v>0</v>
      </c>
      <c r="AF17" s="124">
        <f>'INPUT TOTAL'!I19</f>
        <v>14</v>
      </c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</row>
    <row r="18" ht="24" customHeight="true" spans="1:42">
      <c r="A18" s="124"/>
      <c r="B18" s="124"/>
      <c r="C18" s="124"/>
      <c r="D18" s="126"/>
      <c r="E18" s="126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44" t="str">
        <f>IF(X16&lt;X17,"&lt;   ",IF(X16&gt;X17,"&gt;   ","=   "))</f>
        <v>&lt;   </v>
      </c>
      <c r="Y18" s="124"/>
      <c r="Z18" s="124"/>
      <c r="AA18" s="124"/>
      <c r="AB18" s="124"/>
      <c r="AC18" s="124"/>
      <c r="AD18" s="124" t="s">
        <v>19</v>
      </c>
      <c r="AE18" s="124">
        <f>'INPUT JAWABAN'!H190</f>
        <v>0</v>
      </c>
      <c r="AF18" s="124">
        <f>'INPUT TOTAL'!I22</f>
        <v>15</v>
      </c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</row>
    <row r="19" spans="1:46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 t="s">
        <v>20</v>
      </c>
      <c r="AB19" s="124">
        <f>X16-X17</f>
        <v>-3</v>
      </c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</row>
    <row r="20" spans="1:46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</row>
    <row r="21" spans="1:46">
      <c r="A21" s="124"/>
      <c r="B21" s="124"/>
      <c r="C21" s="124"/>
      <c r="D21" s="124"/>
      <c r="E21" s="124"/>
      <c r="F21" s="124"/>
      <c r="G21" s="124"/>
      <c r="H21" s="124"/>
      <c r="I21" s="139" t="s">
        <v>21</v>
      </c>
      <c r="J21" s="139"/>
      <c r="K21" s="139"/>
      <c r="L21" s="139"/>
      <c r="M21" s="139"/>
      <c r="N21" s="139"/>
      <c r="O21" s="139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</row>
    <row r="22" spans="1:46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>
        <v>19</v>
      </c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</row>
    <row r="23" spans="1:46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>
        <v>18</v>
      </c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 t="s">
        <v>22</v>
      </c>
      <c r="AC23" s="124" t="s">
        <v>23</v>
      </c>
      <c r="AD23" s="124" t="s">
        <v>24</v>
      </c>
      <c r="AE23" s="124"/>
      <c r="AF23" s="124"/>
      <c r="AG23" s="124" t="s">
        <v>25</v>
      </c>
      <c r="AH23" s="124" t="s">
        <v>26</v>
      </c>
      <c r="AI23" s="124"/>
      <c r="AJ23" s="124"/>
      <c r="AK23" s="124" t="s">
        <v>27</v>
      </c>
      <c r="AL23" s="124" t="s">
        <v>28</v>
      </c>
      <c r="AM23" s="124"/>
      <c r="AN23" s="124"/>
      <c r="AO23" s="124" t="s">
        <v>29</v>
      </c>
      <c r="AP23" s="124" t="s">
        <v>30</v>
      </c>
      <c r="AQ23" s="124"/>
      <c r="AR23" s="124"/>
      <c r="AS23" s="124"/>
      <c r="AT23" s="124"/>
    </row>
    <row r="24" spans="1:46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>
        <v>17</v>
      </c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 t="s">
        <v>5</v>
      </c>
      <c r="AB24" s="124">
        <f t="shared" ref="AB24:AB32" si="0">IF(AE10=0,IF(AF10=0,AE10,AF10),AE10)</f>
        <v>9</v>
      </c>
      <c r="AC24" s="124">
        <f>IF($M$11="A",VLOOKUP(AB24,DATA!E$39:F59,2),IF($M$11="B",VLOOKUP(AB24,DATA!AJ224:AK244,2),IF($M$11="C",VLOOKUP(AB24,DATA!BO409:BP429,2),IF($M$11="D",VLOOKUP(AB24,DATA!CT594:CU614,2),IF($M$11="E",VLOOKUP(AB24,DATA!DY779:DZ799,2),IF($M$11="F",VLOOKUP(AB24,DATA!FD964:FE984,2),IF($M$11="G",VLOOKUP(AB24,DATA!GI1149:GJ1169,2),"ERR")))))))</f>
        <v>95</v>
      </c>
      <c r="AD24" s="124">
        <f>IF($M$11="H",VLOOKUP(AB24,DATA!HN1334:HO1354,2),AC24)</f>
        <v>95</v>
      </c>
      <c r="AE24" s="124"/>
      <c r="AF24" s="124"/>
      <c r="AG24" s="124" t="s">
        <v>31</v>
      </c>
      <c r="AH24" s="124" t="s">
        <v>7</v>
      </c>
      <c r="AI24" s="124"/>
      <c r="AJ24" s="124"/>
      <c r="AK24" s="124" t="s">
        <v>32</v>
      </c>
      <c r="AL24" s="124" t="s">
        <v>33</v>
      </c>
      <c r="AM24" s="124"/>
      <c r="AN24" s="124"/>
      <c r="AO24" s="124" t="s">
        <v>34</v>
      </c>
      <c r="AP24" s="124" t="s">
        <v>35</v>
      </c>
      <c r="AQ24" s="124"/>
      <c r="AR24" s="124"/>
      <c r="AS24" s="124"/>
      <c r="AT24" s="124"/>
    </row>
    <row r="25" spans="1:46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>
        <v>16</v>
      </c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 t="s">
        <v>8</v>
      </c>
      <c r="AB25" s="124">
        <f t="shared" si="0"/>
        <v>12</v>
      </c>
      <c r="AC25" s="124">
        <f>IF($M$11="A",VLOOKUP(AB25,DATA!H39:I59,2),IF($M$11="B",VLOOKUP(AB25,DATA!AM224:AN244,2),IF($M$11="C",VLOOKUP(AB25,DATA!BR409:BS429,2),IF($M$11="D",VLOOKUP(AB25,DATA!CW594:CX614,2),IF($M$11="E",VLOOKUP(AB25,DATA!EB779:EC799,2),IF($M$11="F",VLOOKUP(AB25,DATA!FG964:FH984,2),IF($M$11="G",VLOOKUP(AB25,DATA!GL1149:GM1169,2),"ERR")))))))</f>
        <v>105</v>
      </c>
      <c r="AD25" s="124">
        <f>IF($M$11="H",VLOOKUP(AB25,DATA!HQ1334:HR1354,2),AC25)</f>
        <v>105</v>
      </c>
      <c r="AE25" s="124"/>
      <c r="AF25" s="124"/>
      <c r="AG25" s="124" t="s">
        <v>36</v>
      </c>
      <c r="AH25" s="124" t="s">
        <v>37</v>
      </c>
      <c r="AI25" s="124"/>
      <c r="AJ25" s="124"/>
      <c r="AK25" s="124" t="s">
        <v>38</v>
      </c>
      <c r="AL25" s="124" t="s">
        <v>39</v>
      </c>
      <c r="AM25" s="124"/>
      <c r="AN25" s="124"/>
      <c r="AO25" s="124" t="s">
        <v>40</v>
      </c>
      <c r="AP25" s="124" t="s">
        <v>41</v>
      </c>
      <c r="AQ25" s="124"/>
      <c r="AR25" s="124"/>
      <c r="AS25" s="124"/>
      <c r="AT25" s="124"/>
    </row>
    <row r="26" spans="1:46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>
        <v>15</v>
      </c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 t="s">
        <v>9</v>
      </c>
      <c r="AB26" s="124">
        <f t="shared" si="0"/>
        <v>15</v>
      </c>
      <c r="AC26" s="124">
        <f>IF($M$11="A",VLOOKUP(AB26,DATA!K39:L59,2),IF($M$11="B",VLOOKUP(AB26,DATA!AP224:AQ244,2),IF($M$11="C",VLOOKUP(AB26,DATA!BU409:BV429,2),IF($M$11="D",VLOOKUP(AB26,DATA!CZ594:DA614,2),IF($M$11="E",VLOOKUP(AB26,DATA!EE779:EF799,2),IF($M$11="F",VLOOKUP(AB26,DATA!FJ964:FK984,2),IF($M$11="G",VLOOKUP(AB26,DATA!GO1149:GP1169,2),"ERR")))))))</f>
        <v>113</v>
      </c>
      <c r="AD26" s="124">
        <f>IF($M$11="H",VLOOKUP(AB26,DATA!HT1334:HU1354,2),AC26)</f>
        <v>113</v>
      </c>
      <c r="AE26" s="124"/>
      <c r="AF26" s="124"/>
      <c r="AG26" s="124" t="s">
        <v>42</v>
      </c>
      <c r="AH26" s="124" t="s">
        <v>43</v>
      </c>
      <c r="AI26" s="124"/>
      <c r="AJ26" s="124"/>
      <c r="AK26" s="124" t="s">
        <v>44</v>
      </c>
      <c r="AL26" s="124" t="s">
        <v>45</v>
      </c>
      <c r="AM26" s="124"/>
      <c r="AN26" s="124"/>
      <c r="AO26" s="124" t="s">
        <v>46</v>
      </c>
      <c r="AP26" s="124" t="s">
        <v>47</v>
      </c>
      <c r="AQ26" s="124"/>
      <c r="AR26" s="124"/>
      <c r="AS26" s="124"/>
      <c r="AT26" s="124"/>
    </row>
    <row r="27" spans="1:46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>
        <v>14</v>
      </c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 t="s">
        <v>11</v>
      </c>
      <c r="AB27" s="124">
        <f t="shared" si="0"/>
        <v>12</v>
      </c>
      <c r="AC27" s="124">
        <f>IF($M$11="A",VLOOKUP(AB27,DATA!N39:O59,2),IF($M$11="B",VLOOKUP(AB27,DATA!AS224:AT244,2),IF($M$11="C",VLOOKUP(AB27,DATA!BX409:BY429,2),IF($M$11="D",VLOOKUP(AB27,DATA!DC594:DD614,2),IF($M$11="E",VLOOKUP(AB27,DATA!EH779:EI799,2),IF($M$11="F",VLOOKUP(AB27,DATA!FM964:FN984,2),IF($M$11="G",VLOOKUP(AB27,DATA!GR1149:GS1169,2),"ERR")))))))</f>
        <v>104</v>
      </c>
      <c r="AD27" s="124">
        <f>IF($M$11="H",VLOOKUP(AB27,DATA!HW1334:HX1354,2),AC27)</f>
        <v>104</v>
      </c>
      <c r="AE27" s="124"/>
      <c r="AF27" s="124"/>
      <c r="AG27" s="124" t="s">
        <v>48</v>
      </c>
      <c r="AH27" s="124" t="s">
        <v>49</v>
      </c>
      <c r="AI27" s="124"/>
      <c r="AJ27" s="124"/>
      <c r="AK27" s="124" t="s">
        <v>50</v>
      </c>
      <c r="AL27" s="124" t="s">
        <v>51</v>
      </c>
      <c r="AM27" s="124"/>
      <c r="AN27" s="124"/>
      <c r="AO27" s="124" t="s">
        <v>52</v>
      </c>
      <c r="AP27" s="124" t="s">
        <v>53</v>
      </c>
      <c r="AQ27" s="124"/>
      <c r="AR27" s="124"/>
      <c r="AS27" s="124"/>
      <c r="AT27" s="124"/>
    </row>
    <row r="28" spans="1:46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>
        <v>13</v>
      </c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 t="s">
        <v>12</v>
      </c>
      <c r="AB28" s="124">
        <f t="shared" si="0"/>
        <v>11</v>
      </c>
      <c r="AC28" s="124">
        <f>IF($M$11="A",VLOOKUP(AB28,DATA!T39:U59,2),IF($M$11="B",VLOOKUP(AB28,DATA!AY224:AZ244,2),IF($M$11="C",VLOOKUP(AB28,DATA!CD409:CE429,2),IF($M$11="D",VLOOKUP(AB28,DATA!DI594:DJ614,2),IF($M$11="E",VLOOKUP(AB28,DATA!EN779:EO799,2),IF($M$11="F",VLOOKUP(AB28,DATA!FS964:FT984,2),IF($M$11="G",VLOOKUP(AB28,DATA!GX1149:GY1169,2),"ERR")))))))</f>
        <v>105</v>
      </c>
      <c r="AD28" s="124">
        <f>IF($M$11="H",VLOOKUP(AB28,DATA!IC1334:ID1354,2),AC28)</f>
        <v>105</v>
      </c>
      <c r="AE28" s="124"/>
      <c r="AF28" s="124"/>
      <c r="AG28" s="124" t="s">
        <v>54</v>
      </c>
      <c r="AH28" s="124" t="s">
        <v>55</v>
      </c>
      <c r="AI28" s="124"/>
      <c r="AJ28" s="124"/>
      <c r="AK28" s="124" t="s">
        <v>56</v>
      </c>
      <c r="AL28" s="124" t="s">
        <v>57</v>
      </c>
      <c r="AM28" s="124"/>
      <c r="AN28" s="124"/>
      <c r="AO28" s="124" t="s">
        <v>58</v>
      </c>
      <c r="AP28" s="124" t="s">
        <v>59</v>
      </c>
      <c r="AQ28" s="124"/>
      <c r="AR28" s="124"/>
      <c r="AS28" s="124"/>
      <c r="AT28" s="124"/>
    </row>
    <row r="29" spans="1:46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>
        <v>12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 t="s">
        <v>14</v>
      </c>
      <c r="AB29" s="124">
        <f t="shared" si="0"/>
        <v>10</v>
      </c>
      <c r="AC29" s="124">
        <f>IF($M$11="A",VLOOKUP(AB29,DATA!W39:X59,2),IF($M$11="B",VLOOKUP(AB29,DATA!BB224:BC244,2),IF($M$11="C",VLOOKUP(AB29,DATA!CG409:CH429,2),IF($M$11="D",VLOOKUP(AB29,DATA!DL594:DM614,2),IF($M$11="E",VLOOKUP(AB29,DATA!EQ779:ER799,2),IF($M$11="F",VLOOKUP(AB29,DATA!FV964:FW984,2),IF($M$11="G",VLOOKUP(AB29,DATA!HA1149:HB1169,2),"ERR")))))))</f>
        <v>99</v>
      </c>
      <c r="AD29" s="124">
        <f>IF($M$11="H",VLOOKUP(AB29,DATA!IF1334:IG1354,2),AC29)</f>
        <v>99</v>
      </c>
      <c r="AE29" s="124"/>
      <c r="AF29" s="124"/>
      <c r="AG29" s="124" t="s">
        <v>60</v>
      </c>
      <c r="AH29" s="124" t="s">
        <v>61</v>
      </c>
      <c r="AI29" s="124"/>
      <c r="AJ29" s="124"/>
      <c r="AK29" s="124" t="s">
        <v>62</v>
      </c>
      <c r="AL29" s="124" t="s">
        <v>63</v>
      </c>
      <c r="AM29" s="124"/>
      <c r="AN29" s="124"/>
      <c r="AO29" s="124" t="s">
        <v>64</v>
      </c>
      <c r="AP29" s="124" t="s">
        <v>65</v>
      </c>
      <c r="AQ29" s="124"/>
      <c r="AR29" s="124"/>
      <c r="AS29" s="124"/>
      <c r="AT29" s="124"/>
    </row>
    <row r="30" spans="1:46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 t="s">
        <v>16</v>
      </c>
      <c r="AB30" s="124">
        <f t="shared" si="0"/>
        <v>11</v>
      </c>
      <c r="AC30" s="124">
        <f>IF($M$11="A",VLOOKUP(AB30,DATA!Z39:AA59,2),IF($M$11="B",VLOOKUP(AB30,DATA!BE224:BF244,2),IF($M$11="C",VLOOKUP(AB30,DATA!CJ409:CK429,2),IF($M$11="D",VLOOKUP(AB30,DATA!DO594:DP614,2),IF($M$11="E",VLOOKUP(AB30,DATA!ET779:EU799,2),IF($M$11="F",VLOOKUP(AB30,DATA!FY964:FZ984,2),IF($M$11="G",VLOOKUP(AB30,DATA!HD1149:HE1169,2),"ERR")))))))</f>
        <v>102</v>
      </c>
      <c r="AD30" s="124">
        <f>IF($M$11="H",VLOOKUP(AB30,DATA!II1334:IJ1354,2),AC30)</f>
        <v>102</v>
      </c>
      <c r="AE30" s="124"/>
      <c r="AF30" s="124"/>
      <c r="AG30" s="124" t="s">
        <v>66</v>
      </c>
      <c r="AH30" s="124" t="s">
        <v>67</v>
      </c>
      <c r="AI30" s="124"/>
      <c r="AJ30" s="124"/>
      <c r="AK30" s="124" t="s">
        <v>68</v>
      </c>
      <c r="AL30" s="124" t="s">
        <v>69</v>
      </c>
      <c r="AM30" s="124"/>
      <c r="AN30" s="124"/>
      <c r="AO30" s="124" t="s">
        <v>70</v>
      </c>
      <c r="AP30" s="124" t="s">
        <v>71</v>
      </c>
      <c r="AQ30" s="124"/>
      <c r="AR30" s="124"/>
      <c r="AS30" s="124"/>
      <c r="AT30" s="124"/>
    </row>
    <row r="31" spans="1:46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 t="s">
        <v>18</v>
      </c>
      <c r="AB31" s="124">
        <f t="shared" si="0"/>
        <v>14</v>
      </c>
      <c r="AC31" s="124">
        <f>IF($M$11="A",VLOOKUP(AB31,DATA!AC39:AD59,2),IF($M$11="B",VLOOKUP(AB31,DATA!BH224:BI244,2),IF($M$11="C",VLOOKUP(AB31,DATA!CM409:CN429,2),IF($M$11="D",VLOOKUP(AB31,DATA!DR594:DS614,2),IF($M$11="E",VLOOKUP(AB31,DATA!EW779:EX799,2),IF($M$11="F",VLOOKUP(AB31,DATA!GB964:GC984,2),IF($M$11="G",VLOOKUP(AB31,DATA!HG1149:HH1169,2),"ERR")))))))</f>
        <v>112</v>
      </c>
      <c r="AD31" s="124">
        <f>IF($M$11="H",VLOOKUP(AB31,DATA!IL1334:IM1354,2),AC31)</f>
        <v>112</v>
      </c>
      <c r="AE31" s="124"/>
      <c r="AF31" s="124"/>
      <c r="AG31" s="124" t="s">
        <v>72</v>
      </c>
      <c r="AH31" s="124" t="s">
        <v>73</v>
      </c>
      <c r="AI31" s="124"/>
      <c r="AJ31" s="124"/>
      <c r="AK31" s="124" t="s">
        <v>74</v>
      </c>
      <c r="AL31" s="124" t="s">
        <v>75</v>
      </c>
      <c r="AM31" s="124"/>
      <c r="AN31" s="124"/>
      <c r="AO31" s="124" t="s">
        <v>76</v>
      </c>
      <c r="AP31" s="124" t="s">
        <v>77</v>
      </c>
      <c r="AQ31" s="124"/>
      <c r="AR31" s="124"/>
      <c r="AS31" s="124"/>
      <c r="AT31" s="124"/>
    </row>
    <row r="32" spans="1:46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 t="s">
        <v>19</v>
      </c>
      <c r="AB32" s="124">
        <f t="shared" si="0"/>
        <v>15</v>
      </c>
      <c r="AC32" s="124">
        <f>IF($M$11="A",VLOOKUP(AB32,DATA!Q39:R59,2),IF($M$11="B",VLOOKUP(AB32,DATA!AV224:AW244,2),IF($M$11="C",VLOOKUP(AB32,DATA!CA409:CB429,2),IF($M$11="D",VLOOKUP(AB32,DATA!DF594:DG614,2),IF($M$11="E",VLOOKUP(AB32,DATA!EK779:EL799,2),IF($M$11="F",VLOOKUP(AB32,DATA!FP964:FQ984,2),IF($M$11="G",VLOOKUP(AB32,DATA!GU1149:GV1169,2),"ERR")))))))</f>
        <v>108</v>
      </c>
      <c r="AD32" s="124">
        <f>IF($M$11="H",VLOOKUP(AB32,DATA!HZ1334:IA1354,2),AC32)</f>
        <v>108</v>
      </c>
      <c r="AE32" s="124"/>
      <c r="AF32" s="124"/>
      <c r="AG32" s="124"/>
      <c r="AH32" s="124"/>
      <c r="AI32" s="124"/>
      <c r="AJ32" s="124"/>
      <c r="AK32" s="124" t="s">
        <v>78</v>
      </c>
      <c r="AL32" s="124" t="s">
        <v>79</v>
      </c>
      <c r="AM32" s="124"/>
      <c r="AN32" s="124"/>
      <c r="AO32" s="124" t="s">
        <v>80</v>
      </c>
      <c r="AP32" s="124" t="s">
        <v>81</v>
      </c>
      <c r="AQ32" s="124"/>
      <c r="AR32" s="124"/>
      <c r="AS32" s="124"/>
      <c r="AT32" s="124"/>
    </row>
    <row r="33" spans="1:46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>
        <f>SUM(AB24:AB32)</f>
        <v>109</v>
      </c>
      <c r="AC33" s="124">
        <f>IF($M$11="A",VLOOKUP(AB33,DATA!AF39:AG218,2),IF($M$11="B",VLOOKUP(AB33,DATA!BK224:BL403,2),IF($M$11="C",VLOOKUP(AB33,DATA!CP409:CQ588,2),IF($M$11="D",VLOOKUP(AB33,DATA!DU594:DV773,2),IF($M$11="E",VLOOKUP(AB33,DATA!EZ779:FA958,2),IF($M$11="F",VLOOKUP(AB33,DATA!GE964:GF1143,2),IF($M$11="G",VLOOKUP(AB33,DATA!HJ1149:HK1328,2),"ERR")))))))</f>
        <v>104</v>
      </c>
      <c r="AD33" s="124">
        <f>IF($M$11="H",VLOOKUP(AB33,DATA!IO1334:IP1513,2),AC33)</f>
        <v>104</v>
      </c>
      <c r="AE33" s="124"/>
      <c r="AF33" s="124"/>
      <c r="AG33" s="124"/>
      <c r="AH33" s="124"/>
      <c r="AI33" s="124"/>
      <c r="AJ33" s="124"/>
      <c r="AK33" s="124" t="s">
        <v>82</v>
      </c>
      <c r="AL33" s="124" t="s">
        <v>83</v>
      </c>
      <c r="AM33" s="124"/>
      <c r="AN33" s="124"/>
      <c r="AO33" s="124" t="s">
        <v>84</v>
      </c>
      <c r="AP33" s="124" t="s">
        <v>85</v>
      </c>
      <c r="AQ33" s="124"/>
      <c r="AR33" s="124"/>
      <c r="AS33" s="124"/>
      <c r="AT33" s="124"/>
    </row>
    <row r="34" spans="1:46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 t="s">
        <v>82</v>
      </c>
      <c r="AP34" s="124" t="s">
        <v>86</v>
      </c>
      <c r="AQ34" s="124"/>
      <c r="AR34" s="124"/>
      <c r="AS34" s="124"/>
      <c r="AT34" s="124"/>
    </row>
    <row r="35" spans="1:46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</row>
    <row r="36" spans="1:46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</row>
    <row r="37" spans="1:46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 t="s">
        <v>5</v>
      </c>
      <c r="AB37" s="124">
        <f t="shared" ref="AB37:AB45" si="1">AD24</f>
        <v>95</v>
      </c>
      <c r="AC37" s="124" t="e">
        <f t="shared" ref="AC37:AC45" si="2">AM37</f>
        <v>#REF!</v>
      </c>
      <c r="AD37" s="124"/>
      <c r="AE37" s="124" t="s">
        <v>87</v>
      </c>
      <c r="AF37" s="124"/>
      <c r="AG37" s="145">
        <f>AVERAGE(AD24:AD32)</f>
        <v>104.777777777778</v>
      </c>
      <c r="AH37" s="124"/>
      <c r="AI37" s="124"/>
      <c r="AJ37" s="124"/>
      <c r="AK37" s="124" t="s">
        <v>5</v>
      </c>
      <c r="AL37" s="124" t="e">
        <f>IF(#REF!="AA",DATA!I3,IF(#REF!="BB",DATA!J3,IF(#REF!="CC",DATA!K3,IF(#REF!="DD",DATA!L3,IF(#REF!="EE",DATA!M3,IF(#REF!="FF",DATA!N3,DATA!O3))))))</f>
        <v>#REF!</v>
      </c>
      <c r="AM37" s="124" t="e">
        <f>IF(#REF!="HH",DATA!P3,IF(#REF!="II",DATA!Q3,IF(#REF!="JJ",0,AL37)))</f>
        <v>#REF!</v>
      </c>
      <c r="AN37" s="124"/>
      <c r="AO37" s="124" t="s">
        <v>5</v>
      </c>
      <c r="AP37" s="124" t="e">
        <f>IF(#REF!="AAA",DATA!V3,IF(#REF!="BBB",DATA!W3,IF(#REF!="CCC",DATA!X3,IF(#REF!="DDD",DATA!Y3,IF(#REF!="EEE",DATA!Z3,IF(#REF!="FFF",DATA!AA3,DATA!AB3))))))</f>
        <v>#REF!</v>
      </c>
      <c r="AQ37" s="124" t="e">
        <f>IF(#REF!="HHH",DATA!AC3,IF(#REF!="III",DATA!AD3,IF(#REF!="JJJ",DATA!AE3,IF(#REF!="KKK",0,AP37))))</f>
        <v>#REF!</v>
      </c>
      <c r="AR37" s="124"/>
      <c r="AS37" s="124"/>
      <c r="AT37" s="124"/>
    </row>
    <row r="38" spans="1:46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 t="s">
        <v>8</v>
      </c>
      <c r="AB38" s="124">
        <f t="shared" si="1"/>
        <v>105</v>
      </c>
      <c r="AC38" s="124" t="e">
        <f t="shared" si="2"/>
        <v>#REF!</v>
      </c>
      <c r="AD38" s="124"/>
      <c r="AE38" s="124" t="s">
        <v>88</v>
      </c>
      <c r="AF38" s="124"/>
      <c r="AG38" s="145" t="e">
        <f>AM46</f>
        <v>#REF!</v>
      </c>
      <c r="AH38" s="146" t="s">
        <v>89</v>
      </c>
      <c r="AI38" s="124"/>
      <c r="AJ38" s="124"/>
      <c r="AK38" s="124" t="s">
        <v>8</v>
      </c>
      <c r="AL38" s="124" t="e">
        <f>IF(#REF!="AA",DATA!I4,IF(#REF!="BB",DATA!J4,IF(#REF!="CC",DATA!K4,IF(#REF!="DD",DATA!L4,IF(#REF!="EE",DATA!M4,IF(#REF!="FF",DATA!N4,DATA!O4))))))</f>
        <v>#REF!</v>
      </c>
      <c r="AM38" s="124" t="e">
        <f>IF(#REF!="HH",DATA!P4,IF(#REF!="II",DATA!Q4,IF(#REF!="JJ",0,AL38)))</f>
        <v>#REF!</v>
      </c>
      <c r="AN38" s="124"/>
      <c r="AO38" s="124" t="s">
        <v>8</v>
      </c>
      <c r="AP38" s="124" t="e">
        <f>IF(#REF!="AAA",DATA!V4,IF(#REF!="BBB",DATA!W4,IF(#REF!="CCC",DATA!X4,IF(#REF!="DDD",DATA!Y4,IF(#REF!="EEE",DATA!Z4,IF(#REF!="FFF",DATA!AA4,DATA!AB4))))))</f>
        <v>#REF!</v>
      </c>
      <c r="AQ38" s="124" t="e">
        <f>IF(#REF!="HHH",DATA!AC4,IF(#REF!="III",DATA!AD4,IF(#REF!="JJJ",DATA!AE4,IF(#REF!="KKK",0,AP38))))</f>
        <v>#REF!</v>
      </c>
      <c r="AR38" s="124"/>
      <c r="AS38" s="124"/>
      <c r="AT38" s="124"/>
    </row>
    <row r="39" spans="1:46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 t="s">
        <v>9</v>
      </c>
      <c r="AB39" s="124">
        <f t="shared" si="1"/>
        <v>113</v>
      </c>
      <c r="AC39" s="124" t="e">
        <f t="shared" si="2"/>
        <v>#REF!</v>
      </c>
      <c r="AD39" s="124"/>
      <c r="AE39" s="124" t="s">
        <v>88</v>
      </c>
      <c r="AF39" s="124"/>
      <c r="AG39" s="145" t="e">
        <f>AQ46</f>
        <v>#REF!</v>
      </c>
      <c r="AH39" s="146" t="s">
        <v>90</v>
      </c>
      <c r="AI39" s="124"/>
      <c r="AJ39" s="124"/>
      <c r="AK39" s="124" t="s">
        <v>9</v>
      </c>
      <c r="AL39" s="124" t="e">
        <f>IF(#REF!="AA",DATA!I5,IF(#REF!="BB",DATA!J5,IF(#REF!="CC",DATA!K5,IF(#REF!="DD",DATA!L5,IF(#REF!="EE",DATA!M5,IF(#REF!="FF",DATA!N5,DATA!O5))))))</f>
        <v>#REF!</v>
      </c>
      <c r="AM39" s="124" t="e">
        <f>IF(#REF!="HH",DATA!P5,IF(#REF!="II",DATA!Q5,IF(#REF!="JJ",0,AL39)))</f>
        <v>#REF!</v>
      </c>
      <c r="AN39" s="124"/>
      <c r="AO39" s="124" t="s">
        <v>9</v>
      </c>
      <c r="AP39" s="124" t="e">
        <f>IF(#REF!="AAA",DATA!V5,IF(#REF!="BBB",DATA!W5,IF(#REF!="CCC",DATA!X5,IF(#REF!="DDD",DATA!Y5,IF(#REF!="EEE",DATA!Z5,IF(#REF!="FFF",DATA!AA5,DATA!AB5))))))</f>
        <v>#REF!</v>
      </c>
      <c r="AQ39" s="124" t="e">
        <f>IF(#REF!="HHH",DATA!AC5,IF(#REF!="III",DATA!AD5,IF(#REF!="JJJ",DATA!AE5,IF(#REF!="KKK",0,AP39))))</f>
        <v>#REF!</v>
      </c>
      <c r="AR39" s="124"/>
      <c r="AS39" s="124"/>
      <c r="AT39" s="124"/>
    </row>
    <row r="40" spans="1:46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 t="s">
        <v>11</v>
      </c>
      <c r="AB40" s="124">
        <f t="shared" si="1"/>
        <v>104</v>
      </c>
      <c r="AC40" s="124" t="e">
        <f t="shared" si="2"/>
        <v>#REF!</v>
      </c>
      <c r="AD40" s="124"/>
      <c r="AE40" s="124" t="s">
        <v>91</v>
      </c>
      <c r="AF40" s="124"/>
      <c r="AG40" s="147" t="e">
        <f>AM48</f>
        <v>#REF!</v>
      </c>
      <c r="AH40" s="146" t="s">
        <v>89</v>
      </c>
      <c r="AI40" s="124"/>
      <c r="AJ40" s="124"/>
      <c r="AK40" s="124" t="s">
        <v>11</v>
      </c>
      <c r="AL40" s="124" t="e">
        <f>IF(#REF!="AA",DATA!I6,IF(#REF!="BB",DATA!J6,IF(#REF!="CC",DATA!K6,IF(#REF!="DD",DATA!L6,IF(#REF!="EE",DATA!M6,IF(#REF!="FF",DATA!N6,DATA!O6))))))</f>
        <v>#REF!</v>
      </c>
      <c r="AM40" s="124" t="e">
        <f>IF(#REF!="HH",DATA!P6,IF(#REF!="II",DATA!Q6,IF(#REF!="JJ",0,AL40)))</f>
        <v>#REF!</v>
      </c>
      <c r="AN40" s="124"/>
      <c r="AO40" s="124" t="s">
        <v>11</v>
      </c>
      <c r="AP40" s="124" t="e">
        <f>IF(#REF!="AAA",DATA!V6,IF(#REF!="BBB",DATA!W6,IF(#REF!="CCC",DATA!X6,IF(#REF!="DDD",DATA!Y6,IF(#REF!="EEE",DATA!Z6,IF(#REF!="FFF",DATA!AA6,DATA!AB6))))))</f>
        <v>#REF!</v>
      </c>
      <c r="AQ40" s="124" t="e">
        <f>IF(#REF!="HHH",DATA!AC6,IF(#REF!="III",DATA!AD6,IF(#REF!="JJJ",DATA!AE6,IF(#REF!="KKK",0,AP40))))</f>
        <v>#REF!</v>
      </c>
      <c r="AR40" s="124"/>
      <c r="AS40" s="124"/>
      <c r="AT40" s="124"/>
    </row>
    <row r="41" spans="1:46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 t="s">
        <v>12</v>
      </c>
      <c r="AB41" s="124">
        <f t="shared" si="1"/>
        <v>105</v>
      </c>
      <c r="AC41" s="124" t="e">
        <f t="shared" si="2"/>
        <v>#REF!</v>
      </c>
      <c r="AD41" s="124"/>
      <c r="AE41" s="124" t="s">
        <v>91</v>
      </c>
      <c r="AF41" s="124"/>
      <c r="AG41" s="147" t="e">
        <f>AQ48</f>
        <v>#REF!</v>
      </c>
      <c r="AH41" s="146" t="s">
        <v>90</v>
      </c>
      <c r="AI41" s="124"/>
      <c r="AJ41" s="124"/>
      <c r="AK41" s="124" t="s">
        <v>12</v>
      </c>
      <c r="AL41" s="124" t="e">
        <f>IF(#REF!="AA",DATA!I7,IF(#REF!="BB",DATA!J7,IF(#REF!="CC",DATA!K7,IF(#REF!="DD",DATA!L7,IF(#REF!="EE",DATA!M7,IF(#REF!="FF",DATA!N7,DATA!O7))))))</f>
        <v>#REF!</v>
      </c>
      <c r="AM41" s="124" t="e">
        <f>IF(#REF!="HH",DATA!P7,IF(#REF!="II",DATA!Q7,IF(#REF!="JJ",0,AL41)))</f>
        <v>#REF!</v>
      </c>
      <c r="AN41" s="124"/>
      <c r="AO41" s="124" t="s">
        <v>12</v>
      </c>
      <c r="AP41" s="124" t="e">
        <f>IF(#REF!="AAA",DATA!V7,IF(#REF!="BBB",DATA!W7,IF(#REF!="CCC",DATA!X7,IF(#REF!="DDD",DATA!Y7,IF(#REF!="EEE",DATA!Z7,IF(#REF!="FFF",DATA!AA7,DATA!AB7))))))</f>
        <v>#REF!</v>
      </c>
      <c r="AQ41" s="124" t="e">
        <f>IF(#REF!="HHH",DATA!AC7,IF(#REF!="III",DATA!AD7,IF(#REF!="JJJ",DATA!AE7,IF(#REF!="KKK",0,AP41))))</f>
        <v>#REF!</v>
      </c>
      <c r="AR41" s="124"/>
      <c r="AS41" s="124"/>
      <c r="AT41" s="124"/>
    </row>
    <row r="42" spans="1:46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 t="s">
        <v>14</v>
      </c>
      <c r="AB42" s="124">
        <f t="shared" si="1"/>
        <v>99</v>
      </c>
      <c r="AC42" s="124" t="e">
        <f t="shared" si="2"/>
        <v>#REF!</v>
      </c>
      <c r="AD42" s="124"/>
      <c r="AE42" s="124"/>
      <c r="AF42" s="124"/>
      <c r="AG42" s="124"/>
      <c r="AH42" s="124"/>
      <c r="AI42" s="124"/>
      <c r="AJ42" s="124"/>
      <c r="AK42" s="124" t="s">
        <v>14</v>
      </c>
      <c r="AL42" s="124" t="e">
        <f>IF(#REF!="AA",DATA!I8,IF(#REF!="BB",DATA!J8,IF(#REF!="CC",DATA!K8,IF(#REF!="DD",DATA!L8,IF(#REF!="EE",DATA!M8,IF(#REF!="FF",DATA!N8,DATA!O8))))))</f>
        <v>#REF!</v>
      </c>
      <c r="AM42" s="124" t="e">
        <f>IF(#REF!="HH",DATA!P8,IF(#REF!="II",DATA!Q8,IF(#REF!="JJ",0,AL42)))</f>
        <v>#REF!</v>
      </c>
      <c r="AN42" s="124"/>
      <c r="AO42" s="124" t="s">
        <v>14</v>
      </c>
      <c r="AP42" s="124" t="e">
        <f>IF(#REF!="AAA",DATA!V8,IF(#REF!="BBB",DATA!W8,IF(#REF!="CCC",DATA!X8,IF(#REF!="DDD",DATA!Y8,IF(#REF!="EEE",DATA!Z8,IF(#REF!="FFF",DATA!AA8,DATA!AB8))))))</f>
        <v>#REF!</v>
      </c>
      <c r="AQ42" s="124" t="e">
        <f>IF(#REF!="HHH",DATA!AC8,IF(#REF!="III",DATA!AD8,IF(#REF!="JJJ",DATA!AE8,IF(#REF!="KKK",0,AP42))))</f>
        <v>#REF!</v>
      </c>
      <c r="AR42" s="124"/>
      <c r="AS42" s="124"/>
      <c r="AT42" s="124"/>
    </row>
    <row r="43" spans="1:46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 t="s">
        <v>16</v>
      </c>
      <c r="AB43" s="124">
        <f t="shared" si="1"/>
        <v>102</v>
      </c>
      <c r="AC43" s="124" t="e">
        <f t="shared" si="2"/>
        <v>#REF!</v>
      </c>
      <c r="AD43" s="124"/>
      <c r="AE43" s="124"/>
      <c r="AF43" s="124"/>
      <c r="AG43" s="124"/>
      <c r="AH43" s="124"/>
      <c r="AI43" s="124"/>
      <c r="AJ43" s="124"/>
      <c r="AK43" s="124" t="s">
        <v>16</v>
      </c>
      <c r="AL43" s="124" t="e">
        <f>IF(#REF!="AA",DATA!I9,IF(#REF!="BB",DATA!J9,IF(#REF!="CC",DATA!K9,IF(#REF!="DD",DATA!L9,IF(#REF!="EE",DATA!M9,IF(#REF!="FF",DATA!N9,DATA!O9))))))</f>
        <v>#REF!</v>
      </c>
      <c r="AM43" s="124" t="e">
        <f>IF(#REF!="HH",DATA!P9,IF(#REF!="II",DATA!Q9,IF(#REF!="JJ",0,AL43)))</f>
        <v>#REF!</v>
      </c>
      <c r="AN43" s="124"/>
      <c r="AO43" s="124" t="s">
        <v>16</v>
      </c>
      <c r="AP43" s="124" t="e">
        <f>IF(#REF!="AAA",DATA!V9,IF(#REF!="BBB",DATA!W9,IF(#REF!="CCC",DATA!X9,IF(#REF!="DDD",DATA!Y9,IF(#REF!="EEE",DATA!Z9,IF(#REF!="FFF",DATA!AA9,DATA!AB9))))))</f>
        <v>#REF!</v>
      </c>
      <c r="AQ43" s="124" t="e">
        <f>IF(#REF!="HHH",DATA!AC9,IF(#REF!="III",DATA!AD9,IF(#REF!="JJJ",DATA!AE9,IF(#REF!="KKK",0,AP43))))</f>
        <v>#REF!</v>
      </c>
      <c r="AR43" s="124"/>
      <c r="AS43" s="124"/>
      <c r="AT43" s="124"/>
    </row>
    <row r="44" spans="1:46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 t="s">
        <v>18</v>
      </c>
      <c r="AB44" s="124">
        <f t="shared" si="1"/>
        <v>112</v>
      </c>
      <c r="AC44" s="124" t="e">
        <f t="shared" si="2"/>
        <v>#REF!</v>
      </c>
      <c r="AD44" s="124"/>
      <c r="AE44" s="124"/>
      <c r="AF44" s="124"/>
      <c r="AG44" s="124"/>
      <c r="AH44" s="124"/>
      <c r="AI44" s="124"/>
      <c r="AJ44" s="124"/>
      <c r="AK44" s="124" t="s">
        <v>18</v>
      </c>
      <c r="AL44" s="124" t="e">
        <f>IF(#REF!="AA",DATA!I10,IF(#REF!="BB",DATA!J10,IF(#REF!="CC",DATA!K10,IF(#REF!="DD",DATA!L10,IF(#REF!="EE",DATA!M10,IF(#REF!="FF",DATA!N10,DATA!O10))))))</f>
        <v>#REF!</v>
      </c>
      <c r="AM44" s="124" t="e">
        <f>IF(#REF!="HH",DATA!P10,IF(#REF!="II",DATA!Q10,IF(#REF!="JJ",0,AL44)))</f>
        <v>#REF!</v>
      </c>
      <c r="AN44" s="124"/>
      <c r="AO44" s="124" t="s">
        <v>18</v>
      </c>
      <c r="AP44" s="124" t="e">
        <f>IF(#REF!="AAA",DATA!V10,IF(#REF!="BBB",DATA!W10,IF(#REF!="CCC",DATA!X10,IF(#REF!="DDD",DATA!Y10,IF(#REF!="EEE",DATA!Z10,IF(#REF!="FFF",DATA!AA10,DATA!AB10))))))</f>
        <v>#REF!</v>
      </c>
      <c r="AQ44" s="124" t="e">
        <f>IF(#REF!="HHH",DATA!AC10,IF(#REF!="III",DATA!AD10,IF(#REF!="JJJ",DATA!AE10,IF(#REF!="KKK",0,AP44))))</f>
        <v>#REF!</v>
      </c>
      <c r="AR44" s="124"/>
      <c r="AS44" s="124"/>
      <c r="AT44" s="124"/>
    </row>
    <row r="45" spans="1:46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 t="s">
        <v>19</v>
      </c>
      <c r="AB45" s="124">
        <f t="shared" si="1"/>
        <v>108</v>
      </c>
      <c r="AC45" s="124" t="e">
        <f t="shared" si="2"/>
        <v>#REF!</v>
      </c>
      <c r="AD45" s="124"/>
      <c r="AE45" s="124"/>
      <c r="AF45" s="124"/>
      <c r="AG45" s="124"/>
      <c r="AH45" s="124"/>
      <c r="AI45" s="124"/>
      <c r="AJ45" s="124"/>
      <c r="AK45" s="124" t="s">
        <v>19</v>
      </c>
      <c r="AL45" s="124" t="e">
        <f>IF(#REF!="AA",DATA!I11,IF(#REF!="BB",DATA!J11,IF(#REF!="CC",DATA!K11,IF(#REF!="DD",DATA!L11,IF(#REF!="EE",DATA!M11,IF(#REF!="FF",DATA!N11,DATA!O11))))))</f>
        <v>#REF!</v>
      </c>
      <c r="AM45" s="124" t="e">
        <f>IF(#REF!="HH",DATA!P11,IF(#REF!="II",DATA!Q11,IF(#REF!="JJ",0,AL45)))</f>
        <v>#REF!</v>
      </c>
      <c r="AN45" s="124"/>
      <c r="AO45" s="124" t="s">
        <v>19</v>
      </c>
      <c r="AP45" s="124" t="e">
        <f>IF(#REF!="AAA",DATA!V11,IF(#REF!="BBB",DATA!W11,IF(#REF!="CCC",DATA!X11,IF(#REF!="DDD",DATA!Y11,IF(#REF!="EEE",DATA!Z11,IF(#REF!="FFF",DATA!AA11,DATA!AB11))))))</f>
        <v>#REF!</v>
      </c>
      <c r="AQ45" s="124" t="e">
        <f>IF(#REF!="HHH",DATA!AC11,IF(#REF!="III",DATA!AD11,IF(#REF!="JJJ",DATA!AE11,IF(#REF!="KKK",0,AP45))))</f>
        <v>#REF!</v>
      </c>
      <c r="AR45" s="124"/>
      <c r="AS45" s="124"/>
      <c r="AT45" s="124"/>
    </row>
    <row r="46" spans="1:46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45" t="e">
        <f>IF(#REF!="AA",DATA!I12,IF(#REF!="BB",DATA!J12,IF(#REF!="CC",DATA!K12,IF(#REF!="DD",DATA!L12,IF(#REF!="EE",DATA!M12,IF(#REF!="FF",DATA!N12,DATA!O12))))))</f>
        <v>#REF!</v>
      </c>
      <c r="AM46" s="145" t="e">
        <f>IF(#REF!="HH",DATA!P12,IF(#REF!="II",DATA!Q12,IF(#REF!="JJ",0,AL46)))</f>
        <v>#REF!</v>
      </c>
      <c r="AN46" s="124"/>
      <c r="AO46" s="124"/>
      <c r="AP46" s="145" t="e">
        <f>AVERAGE(AP37:AP45)</f>
        <v>#REF!</v>
      </c>
      <c r="AQ46" s="145" t="e">
        <f>AVERAGE(AQ37:AQ45)</f>
        <v>#REF!</v>
      </c>
      <c r="AR46" s="124"/>
      <c r="AS46" s="124"/>
      <c r="AT46" s="124"/>
    </row>
    <row r="47" spans="1:46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45" t="e">
        <f>AVERAGE(AM37:AM45)</f>
        <v>#REF!</v>
      </c>
      <c r="AN47" s="124"/>
      <c r="AO47" s="124"/>
      <c r="AP47" s="124"/>
      <c r="AQ47" s="145" t="e">
        <f>AVERAGE(AQ37:AQ45)</f>
        <v>#REF!</v>
      </c>
      <c r="AR47" s="124"/>
      <c r="AS47" s="124"/>
      <c r="AT47" s="124"/>
    </row>
    <row r="48" spans="1:46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47" t="e">
        <f>STDEV(AM37:AM45)</f>
        <v>#REF!</v>
      </c>
      <c r="AN48" s="124"/>
      <c r="AO48" s="124"/>
      <c r="AP48" s="124"/>
      <c r="AQ48" s="147" t="e">
        <f>STDEV(AQ37:AQ45)</f>
        <v>#REF!</v>
      </c>
      <c r="AR48" s="124"/>
      <c r="AS48" s="124"/>
      <c r="AT48" s="124"/>
    </row>
    <row r="49" spans="1:46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 t="s">
        <v>5</v>
      </c>
      <c r="AB49" s="124">
        <f t="shared" ref="AB49:AB57" si="3">AD24</f>
        <v>95</v>
      </c>
      <c r="AC49" s="124" t="e">
        <f t="shared" ref="AC49:AC57" si="4">AQ37</f>
        <v>#REF!</v>
      </c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</row>
    <row r="50" spans="1:46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 t="s">
        <v>8</v>
      </c>
      <c r="AB50" s="124">
        <f t="shared" si="3"/>
        <v>105</v>
      </c>
      <c r="AC50" s="124" t="e">
        <f t="shared" si="4"/>
        <v>#REF!</v>
      </c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</row>
    <row r="51" spans="1:46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 t="s">
        <v>9</v>
      </c>
      <c r="AB51" s="124">
        <f t="shared" si="3"/>
        <v>113</v>
      </c>
      <c r="AC51" s="124" t="e">
        <f t="shared" si="4"/>
        <v>#REF!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</row>
    <row r="52" spans="1:46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 t="s">
        <v>11</v>
      </c>
      <c r="AB52" s="124">
        <f t="shared" si="3"/>
        <v>104</v>
      </c>
      <c r="AC52" s="124" t="e">
        <f t="shared" si="4"/>
        <v>#REF!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</row>
    <row r="53" spans="1:46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 t="s">
        <v>12</v>
      </c>
      <c r="AB53" s="124">
        <f t="shared" si="3"/>
        <v>105</v>
      </c>
      <c r="AC53" s="124" t="e">
        <f t="shared" si="4"/>
        <v>#REF!</v>
      </c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</row>
    <row r="54" spans="1:46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 t="s">
        <v>14</v>
      </c>
      <c r="AB54" s="124">
        <f t="shared" si="3"/>
        <v>99</v>
      </c>
      <c r="AC54" s="124" t="e">
        <f t="shared" si="4"/>
        <v>#REF!</v>
      </c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</row>
    <row r="55" spans="1:46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 t="s">
        <v>16</v>
      </c>
      <c r="AB55" s="124">
        <f t="shared" si="3"/>
        <v>102</v>
      </c>
      <c r="AC55" s="124" t="e">
        <f t="shared" si="4"/>
        <v>#REF!</v>
      </c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</row>
    <row r="56" spans="1:46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 t="s">
        <v>18</v>
      </c>
      <c r="AB56" s="124">
        <f t="shared" si="3"/>
        <v>112</v>
      </c>
      <c r="AC56" s="124" t="e">
        <f t="shared" si="4"/>
        <v>#REF!</v>
      </c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</row>
    <row r="57" spans="1:46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 t="s">
        <v>19</v>
      </c>
      <c r="AB57" s="124">
        <f t="shared" si="3"/>
        <v>108</v>
      </c>
      <c r="AC57" s="124" t="e">
        <f t="shared" si="4"/>
        <v>#REF!</v>
      </c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</row>
    <row r="58" spans="1:43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</row>
    <row r="59" spans="1:43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</row>
    <row r="226" spans="40:41">
      <c r="AN226" s="148"/>
      <c r="AO226" s="148"/>
    </row>
    <row r="411" spans="71:72">
      <c r="BS411" s="148"/>
      <c r="BT411" s="148"/>
    </row>
    <row r="596" spans="102:130">
      <c r="CX596" s="148"/>
      <c r="CY596" s="148"/>
      <c r="DA596" s="148"/>
      <c r="DB596" s="148"/>
      <c r="DD596" s="148"/>
      <c r="DE596" s="148"/>
      <c r="DG596" s="148"/>
      <c r="DH596" s="148"/>
      <c r="DJ596" s="148"/>
      <c r="DK596" s="148"/>
      <c r="DM596" s="148"/>
      <c r="DN596" s="148"/>
      <c r="DP596" s="148"/>
      <c r="DQ596" s="148"/>
      <c r="DS596" s="148"/>
      <c r="DT596" s="148"/>
      <c r="DV596" s="148"/>
      <c r="DW596" s="148"/>
      <c r="DY596" s="148"/>
      <c r="DZ596" s="148"/>
    </row>
    <row r="781" spans="133:161">
      <c r="EC781" s="148"/>
      <c r="ED781" s="148"/>
      <c r="EF781" s="148"/>
      <c r="EG781" s="148"/>
      <c r="EI781" s="148"/>
      <c r="EJ781" s="148"/>
      <c r="EL781" s="148"/>
      <c r="EM781" s="148"/>
      <c r="EO781" s="148"/>
      <c r="EP781" s="148"/>
      <c r="ER781" s="148"/>
      <c r="ES781" s="148"/>
      <c r="EU781" s="148"/>
      <c r="EV781" s="148"/>
      <c r="EX781" s="148"/>
      <c r="EY781" s="148"/>
      <c r="FA781" s="148"/>
      <c r="FB781" s="148"/>
      <c r="FD781" s="148"/>
      <c r="FE781" s="148"/>
    </row>
    <row r="966" spans="163:191">
      <c r="FG966" s="148"/>
      <c r="FH966" s="148"/>
      <c r="FJ966" s="148"/>
      <c r="FK966" s="148"/>
      <c r="FM966" s="148"/>
      <c r="FN966" s="148"/>
      <c r="FP966" s="148"/>
      <c r="FQ966" s="148"/>
      <c r="FS966" s="148"/>
      <c r="FT966" s="148"/>
      <c r="FV966" s="148"/>
      <c r="FW966" s="148"/>
      <c r="FY966" s="148"/>
      <c r="FZ966" s="148"/>
      <c r="GB966" s="148"/>
      <c r="GC966" s="148"/>
      <c r="GE966" s="148"/>
      <c r="GF966" s="148"/>
      <c r="GH966" s="148"/>
      <c r="GI966" s="148"/>
    </row>
  </sheetData>
  <mergeCells count="4">
    <mergeCell ref="L7:N7"/>
    <mergeCell ref="L15:O15"/>
    <mergeCell ref="I21:O21"/>
    <mergeCell ref="H4:P5"/>
  </mergeCells>
  <dataValidations count="1">
    <dataValidation type="list" allowBlank="1" sqref="L11">
      <formula1>U_s_i_a</formula1>
    </dataValidation>
  </dataValidations>
  <pageMargins left="0.75" right="0.75" top="1" bottom="1" header="0.5" footer="0.5"/>
  <pageSetup paperSize="9" firstPageNumber="0" orientation="portrait" useFirstPageNumber="true" horizontalDpi="300" verticalDpi="30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A1" sqref="A1"/>
    </sheetView>
  </sheetViews>
  <sheetFormatPr defaultColWidth="9.00952380952381" defaultRowHeight="12.75"/>
  <sheetData/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A1" sqref="A1"/>
    </sheetView>
  </sheetViews>
  <sheetFormatPr defaultColWidth="9.00952380952381" defaultRowHeight="12.75"/>
  <sheetData/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P190"/>
  <sheetViews>
    <sheetView showGridLines="0" zoomScale="85" zoomScaleNormal="85" workbookViewId="0">
      <selection activeCell="I20" sqref="I20"/>
    </sheetView>
  </sheetViews>
  <sheetFormatPr defaultColWidth="8.73333333333333" defaultRowHeight="12.75"/>
  <cols>
    <col min="1" max="2" width="2.26666666666667" style="110" customWidth="true"/>
    <col min="3" max="5" width="9.26666666666667" style="111" customWidth="true"/>
    <col min="6" max="6" width="0.257142857142857" style="112" customWidth="true"/>
    <col min="7" max="7" width="3.44761904761905" style="113" customWidth="true"/>
    <col min="8" max="8" width="0.457142857142857" style="110" customWidth="true"/>
    <col min="9" max="9" width="5.26666666666667" style="110" customWidth="true"/>
    <col min="10" max="11" width="8.72380952380952" style="110"/>
    <col min="12" max="12" width="3.72380952380952" style="110" customWidth="true"/>
    <col min="13" max="13" width="8.72380952380952" style="110" hidden="true"/>
    <col min="14" max="14" width="5.00952380952381" style="110" customWidth="true"/>
    <col min="15" max="16" width="8.72380952380952" style="110"/>
    <col min="17" max="18" width="4.72380952380952" style="110" customWidth="true"/>
    <col min="19" max="19" width="11.447619047619" style="110" hidden="true" customWidth="true"/>
    <col min="20" max="21" width="8.72380952380952" style="110"/>
    <col min="22" max="22" width="5.26666666666667" style="110" hidden="true" customWidth="true"/>
    <col min="23" max="23" width="4.72380952380952" style="110" customWidth="true"/>
    <col min="24" max="24" width="3.99047619047619" style="110" customWidth="true"/>
    <col min="25" max="25" width="9.26666666666667" style="110" customWidth="true"/>
    <col min="26" max="26" width="9.73333333333333" style="110" customWidth="true"/>
    <col min="27" max="27" width="4.72380952380952" style="110" customWidth="true"/>
    <col min="28" max="28" width="0.257142857142857" style="110" hidden="true" customWidth="true"/>
    <col min="29" max="29" width="4.26666666666667" style="110" customWidth="true"/>
    <col min="30" max="31" width="8.72380952380952" style="110"/>
    <col min="32" max="32" width="0.733333333333333" style="110" customWidth="true"/>
    <col min="33" max="34" width="4.26666666666667" style="110" customWidth="true"/>
    <col min="35" max="36" width="8.72380952380952" style="110"/>
    <col min="37" max="37" width="8.72380952380952" style="110" hidden="true"/>
    <col min="38" max="38" width="7.72380952380952" style="110" customWidth="true"/>
    <col min="39" max="39" width="4.55238095238095" style="110" customWidth="true"/>
    <col min="40" max="1024" width="8.72380952380952" style="110"/>
  </cols>
  <sheetData>
    <row r="3" spans="9:11">
      <c r="I3" s="119" t="s">
        <v>92</v>
      </c>
      <c r="J3" s="119"/>
      <c r="K3" s="119"/>
    </row>
    <row r="4" spans="9:11">
      <c r="I4" s="119"/>
      <c r="J4" s="119"/>
      <c r="K4" s="119"/>
    </row>
    <row r="5" spans="9:11">
      <c r="I5" s="119"/>
      <c r="J5" s="119"/>
      <c r="K5" s="119"/>
    </row>
    <row r="7" ht="14.25" customHeight="true" spans="3:14">
      <c r="C7" s="114" t="s">
        <v>93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</row>
    <row r="8" ht="14.25" customHeight="true" spans="3:14">
      <c r="C8" s="115" t="s">
        <v>94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</row>
    <row r="9" ht="16.5" customHeight="true" spans="3:14">
      <c r="C9" s="114" t="s">
        <v>95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</row>
    <row r="10" spans="1:9">
      <c r="A10" s="85"/>
      <c r="B10" s="85"/>
      <c r="C10" s="86"/>
      <c r="D10" s="86"/>
      <c r="E10" s="86"/>
      <c r="F10" s="87"/>
      <c r="G10" s="88"/>
      <c r="H10" s="85"/>
      <c r="I10" s="85"/>
    </row>
    <row r="11" spans="1:41">
      <c r="A11" s="85"/>
      <c r="B11" s="85"/>
      <c r="C11" s="86"/>
      <c r="D11" s="92" t="s">
        <v>96</v>
      </c>
      <c r="E11" s="92"/>
      <c r="F11" s="87"/>
      <c r="G11" s="97"/>
      <c r="H11" s="85"/>
      <c r="I11" s="85"/>
      <c r="J11" s="120" t="s">
        <v>97</v>
      </c>
      <c r="K11" s="120"/>
      <c r="L11" s="121"/>
      <c r="O11" s="120" t="s">
        <v>98</v>
      </c>
      <c r="P11" s="120"/>
      <c r="Q11" s="121"/>
      <c r="T11" s="120" t="s">
        <v>99</v>
      </c>
      <c r="U11" s="120"/>
      <c r="Y11" s="120" t="s">
        <v>100</v>
      </c>
      <c r="Z11" s="120"/>
      <c r="AD11" s="120" t="s">
        <v>101</v>
      </c>
      <c r="AE11" s="120"/>
      <c r="AI11" s="120" t="s">
        <v>102</v>
      </c>
      <c r="AJ11" s="120"/>
      <c r="AN11" s="120" t="s">
        <v>103</v>
      </c>
      <c r="AO11" s="120"/>
    </row>
    <row r="12" spans="1:42">
      <c r="A12" s="85"/>
      <c r="B12" s="85"/>
      <c r="C12" s="93"/>
      <c r="D12" s="94">
        <v>1</v>
      </c>
      <c r="E12" s="116"/>
      <c r="F12" s="87" t="s">
        <v>55</v>
      </c>
      <c r="G12" s="117" t="s">
        <v>104</v>
      </c>
      <c r="H12" s="99">
        <f>IF(E12="E",1,0)</f>
        <v>0</v>
      </c>
      <c r="I12" s="99"/>
      <c r="J12" s="94">
        <v>1</v>
      </c>
      <c r="K12" s="116"/>
      <c r="L12" s="117" t="str">
        <f>IF(K12="B"," ",IF(K12="A","x",IF(K12="C","x",IF(K12="D","x",IF(K12="E","x",IF(K12="","x","ERROR"))))))</f>
        <v>x</v>
      </c>
      <c r="M12" s="87" t="s">
        <v>37</v>
      </c>
      <c r="O12" s="94">
        <v>1</v>
      </c>
      <c r="P12" s="116"/>
      <c r="Q12" s="117" t="str">
        <f>IF(P12="C"," ",IF(P12="A","x",IF(P12="B","x",IF(P12="D","x",IF(P12="E","x",IF(P12="","x","ERROR"))))))</f>
        <v>x</v>
      </c>
      <c r="S12" s="87" t="s">
        <v>43</v>
      </c>
      <c r="T12" s="94" t="s">
        <v>105</v>
      </c>
      <c r="U12" s="122"/>
      <c r="V12" s="93"/>
      <c r="Y12" s="94">
        <v>1</v>
      </c>
      <c r="Z12" s="116"/>
      <c r="AA12" s="117" t="str">
        <f>IF(Z12=35," ",IF(Z12="","x","x"))</f>
        <v>x</v>
      </c>
      <c r="AB12" s="87">
        <v>35</v>
      </c>
      <c r="AD12" s="94">
        <v>1</v>
      </c>
      <c r="AE12" s="116"/>
      <c r="AF12" s="87">
        <v>27</v>
      </c>
      <c r="AG12" s="117" t="str">
        <f>IF(AE12=27," ",IF(AE12="","x","x"))</f>
        <v>x</v>
      </c>
      <c r="AI12" s="94">
        <v>1</v>
      </c>
      <c r="AJ12" s="116"/>
      <c r="AK12" s="87" t="s">
        <v>7</v>
      </c>
      <c r="AL12" s="117" t="str">
        <f>IF(AJ12="A"," ",IF(AJ12="B","x",IF(AJ12="C","x",IF(AJ12="D","x",IF(AJ12="E","x",IF(AJ12="","x","ERROR"))))))</f>
        <v>x</v>
      </c>
      <c r="AN12" s="94">
        <v>1</v>
      </c>
      <c r="AO12" s="116"/>
      <c r="AP12" s="117" t="str">
        <f>IF(AO12="A"," ",IF(AO12="B","x",IF(AO12="C","x",IF(AO12="D","x",IF(AO12="E","x",IF(AO12="","x","ERROR"))))))</f>
        <v>x</v>
      </c>
    </row>
    <row r="13" spans="1:42">
      <c r="A13" s="85"/>
      <c r="B13" s="85"/>
      <c r="C13" s="86"/>
      <c r="D13" s="94">
        <v>2</v>
      </c>
      <c r="E13" s="116"/>
      <c r="F13" s="87" t="s">
        <v>43</v>
      </c>
      <c r="G13" s="117" t="str">
        <f>IF(E13="C"," ",IF(E13="A","x",IF(E13="B","x",IF(E13="D","x",IF(E13="E","x",IF(E13="","x","ERROR"))))))</f>
        <v>x</v>
      </c>
      <c r="H13" s="99">
        <f>IF(E13="C",1,0)</f>
        <v>0</v>
      </c>
      <c r="I13" s="99"/>
      <c r="J13" s="94">
        <v>2</v>
      </c>
      <c r="K13" s="116"/>
      <c r="L13" s="117" t="str">
        <f>IF(K13="B"," ",IF(K13="A","x",IF(K13="C","x",IF(K13="D","x",IF(K13="E","x",IF(K13="","x","ERROR"))))))</f>
        <v>x</v>
      </c>
      <c r="M13" s="87" t="s">
        <v>37</v>
      </c>
      <c r="O13" s="94">
        <v>2</v>
      </c>
      <c r="P13" s="116"/>
      <c r="Q13" s="117" t="str">
        <f>IF(P13="E"," ",IF(P13="A","x",IF(P13="B","x",IF(P13="C","x",IF(P13="D","x",IF(P13="","x","ERROR"))))))</f>
        <v>x</v>
      </c>
      <c r="S13" s="87" t="s">
        <v>55</v>
      </c>
      <c r="Y13" s="94">
        <v>2</v>
      </c>
      <c r="Z13" s="116"/>
      <c r="AA13" s="117" t="str">
        <f>IF(Z13=280," ",IF(Z13="","x","x"))</f>
        <v>x</v>
      </c>
      <c r="AB13" s="87">
        <v>280</v>
      </c>
      <c r="AD13" s="94">
        <v>2</v>
      </c>
      <c r="AE13" s="116"/>
      <c r="AF13" s="87">
        <v>25</v>
      </c>
      <c r="AG13" s="117" t="s">
        <v>104</v>
      </c>
      <c r="AI13" s="94">
        <v>2</v>
      </c>
      <c r="AJ13" s="116"/>
      <c r="AK13" s="87" t="s">
        <v>43</v>
      </c>
      <c r="AL13" s="117" t="str">
        <f>IF(AJ13="C"," ",IF(AJ13="A","x",IF(AJ13="B","x",IF(AJ13="D","x",IF(AJ13="E","x",IF(AJ13="","x","ERROR"))))))</f>
        <v>x</v>
      </c>
      <c r="AN13" s="94">
        <v>2</v>
      </c>
      <c r="AO13" s="116"/>
      <c r="AP13" s="117" t="str">
        <f>IF(AO13="C"," ",IF(AO13="A","x",IF(AO13="B","x",IF(AO13="E","x",IF(AO13="D","x",IF(AO13="","x","ERROR"))))))</f>
        <v>x</v>
      </c>
    </row>
    <row r="14" spans="1:42">
      <c r="A14" s="85"/>
      <c r="B14" s="85"/>
      <c r="C14" s="86"/>
      <c r="D14" s="94">
        <v>3</v>
      </c>
      <c r="E14" s="116"/>
      <c r="F14" s="87" t="s">
        <v>49</v>
      </c>
      <c r="G14" s="117" t="str">
        <f>IF(E14="D"," ",IF(E14="A","x",IF(E14="B","x",IF(E14="C","x",IF(E14="E","x",IF(E14="","x","ERROR"))))))</f>
        <v>x</v>
      </c>
      <c r="H14" s="99">
        <f>IF(E14="D",1,0)</f>
        <v>0</v>
      </c>
      <c r="I14" s="99"/>
      <c r="J14" s="94">
        <v>3</v>
      </c>
      <c r="K14" s="116"/>
      <c r="L14" s="117" t="str">
        <f>IF(K14="D"," ",IF(K14="A","x",IF(K14="C","x",IF(K14="B","x",IF(K14="E","x",IF(K14="","x","ERROR"))))))</f>
        <v>x</v>
      </c>
      <c r="M14" s="87" t="s">
        <v>49</v>
      </c>
      <c r="O14" s="94">
        <v>3</v>
      </c>
      <c r="P14" s="116"/>
      <c r="Q14" s="117" t="str">
        <f>IF(P14="D"," ",IF(P14="A","x",IF(P14="B","x",IF(P14="C","x",IF(P14="E","x",IF(P14="","x","ERROR"))))))</f>
        <v>x</v>
      </c>
      <c r="S14" s="87" t="s">
        <v>49</v>
      </c>
      <c r="T14" s="120" t="s">
        <v>106</v>
      </c>
      <c r="U14" s="120"/>
      <c r="Y14" s="94">
        <v>3</v>
      </c>
      <c r="Z14" s="116"/>
      <c r="AA14" s="117" t="str">
        <f>IF(Z14=250," ",IF(Z14="","x","x"))</f>
        <v>x</v>
      </c>
      <c r="AB14" s="87">
        <v>250</v>
      </c>
      <c r="AD14" s="94">
        <v>3</v>
      </c>
      <c r="AE14" s="116"/>
      <c r="AF14" s="87">
        <v>27</v>
      </c>
      <c r="AG14" s="117" t="str">
        <f>IF(AE14=27," ",IF(AE14="","x","x"))</f>
        <v>x</v>
      </c>
      <c r="AI14" s="94">
        <v>3</v>
      </c>
      <c r="AJ14" s="116"/>
      <c r="AK14" s="87" t="s">
        <v>37</v>
      </c>
      <c r="AL14" s="117" t="str">
        <f>IF(AJ14="B"," ",IF(AJ14="A","x",IF(AJ14="C","x",IF(AJ14="D","x",IF(AJ14="E","x",IF(AJ14="","x","ERROR"))))))</f>
        <v>x</v>
      </c>
      <c r="AN14" s="94">
        <v>3</v>
      </c>
      <c r="AO14" s="116"/>
      <c r="AP14" s="117" t="str">
        <f>IF(AO14="D"," ",IF(AO14="A","x",IF(AO14="B","x",IF(AO14="C","x",IF(AO14="E","x",IF(AO14="","x","ERROR"))))))</f>
        <v>x</v>
      </c>
    </row>
    <row r="15" spans="1:42">
      <c r="A15" s="85"/>
      <c r="B15" s="85"/>
      <c r="C15" s="86"/>
      <c r="D15" s="94">
        <v>4</v>
      </c>
      <c r="E15" s="116"/>
      <c r="F15" s="87" t="s">
        <v>49</v>
      </c>
      <c r="G15" s="117" t="str">
        <f>IF(E15="D"," ",IF(E15="A","x",IF(E15="B","x",IF(E15="C","x",IF(E15="E","x",IF(E15="","x","ERROR"))))))</f>
        <v>x</v>
      </c>
      <c r="H15" s="99">
        <f>IF(E15="D",1,0)</f>
        <v>0</v>
      </c>
      <c r="I15" s="99"/>
      <c r="J15" s="94">
        <v>4</v>
      </c>
      <c r="K15" s="116"/>
      <c r="L15" s="117" t="str">
        <f>IF(K15="C"," ",IF(K15="A","x",IF(K15="B","x",IF(K15="D","x",IF(K15="E","x",IF(K15="","x","ERROR"))))))</f>
        <v>x</v>
      </c>
      <c r="M15" s="87" t="s">
        <v>43</v>
      </c>
      <c r="O15" s="94">
        <v>4</v>
      </c>
      <c r="P15" s="116"/>
      <c r="Q15" s="117" t="str">
        <f>IF(P15="D"," ",IF(P15="A","x",IF(P15="B","x",IF(P15="C","x",IF(P15="E","x",IF(P15="","x","ERROR"))))))</f>
        <v>x</v>
      </c>
      <c r="S15" s="87" t="s">
        <v>49</v>
      </c>
      <c r="T15" s="94">
        <v>1</v>
      </c>
      <c r="U15" s="116"/>
      <c r="V15" s="87" t="s">
        <v>49</v>
      </c>
      <c r="W15" s="117" t="str">
        <f>IF(U15="D"," ",IF(U15="A","x",IF(U15="B","x",IF(U15="C","x",IF(U15="E","x",IF(U15="","x","ERROR"))))))</f>
        <v>x</v>
      </c>
      <c r="Y15" s="94">
        <v>4</v>
      </c>
      <c r="Z15" s="116"/>
      <c r="AA15" s="117" t="str">
        <f>IF(Z15=26," ",IF(Z15="","x","x"))</f>
        <v>x</v>
      </c>
      <c r="AB15" s="87">
        <v>26</v>
      </c>
      <c r="AD15" s="94">
        <v>4</v>
      </c>
      <c r="AE15" s="116"/>
      <c r="AF15" s="87">
        <v>15</v>
      </c>
      <c r="AG15" s="117" t="str">
        <f>IF(AE15=15," ",IF(AE15="","x","x"))</f>
        <v>x</v>
      </c>
      <c r="AI15" s="94">
        <v>4</v>
      </c>
      <c r="AJ15" s="116"/>
      <c r="AK15" s="87" t="s">
        <v>7</v>
      </c>
      <c r="AL15" s="117" t="str">
        <f>IF(AJ15="A"," ",IF(AJ15="B","x",IF(AJ15="C","x",IF(AJ15="D","x",IF(AJ15="E","x",IF(AJ15="","x","ERROR"))))))</f>
        <v>x</v>
      </c>
      <c r="AN15" s="94">
        <v>4</v>
      </c>
      <c r="AO15" s="116"/>
      <c r="AP15" s="117" t="str">
        <f>IF(AO15="E"," ",IF(AO15="B","x",IF(AO15="C","x",IF(AO15="D","x",IF(AO15="A","x",IF(AO15="","x","ERROR"))))))</f>
        <v>x</v>
      </c>
    </row>
    <row r="16" spans="1:42">
      <c r="A16" s="85"/>
      <c r="B16" s="85"/>
      <c r="C16" s="86"/>
      <c r="D16" s="94">
        <v>5</v>
      </c>
      <c r="E16" s="116"/>
      <c r="F16" s="87" t="s">
        <v>49</v>
      </c>
      <c r="G16" s="117" t="str">
        <f>IF(E16="D"," ",IF(E16="A","x",IF(E16="B","x",IF(E16="C","x",IF(E16="E","x",IF(E16="","x","ERROR"))))))</f>
        <v>x</v>
      </c>
      <c r="H16" s="99">
        <f>IF(E16="D",1,0)</f>
        <v>0</v>
      </c>
      <c r="I16" s="99"/>
      <c r="J16" s="94">
        <v>5</v>
      </c>
      <c r="K16" s="116"/>
      <c r="L16" s="117" t="str">
        <f>IF(K16="C"," ",IF(K16="A","x",IF(K16="B","x",IF(K16="D","x",IF(K16="E","x",IF(K16="","x","ERROR"))))))</f>
        <v>x</v>
      </c>
      <c r="M16" s="87" t="s">
        <v>43</v>
      </c>
      <c r="O16" s="94">
        <v>5</v>
      </c>
      <c r="P16" s="116"/>
      <c r="Q16" s="117" t="str">
        <f>IF(P16="D"," ",IF(P16="A","x",IF(P16="B","x",IF(P16="C","x",IF(P16="E","x",IF(P16="","x","ERROR"))))))</f>
        <v>x</v>
      </c>
      <c r="S16" s="87" t="s">
        <v>49</v>
      </c>
      <c r="T16" s="94">
        <v>2</v>
      </c>
      <c r="U16" s="116"/>
      <c r="V16" s="87" t="s">
        <v>55</v>
      </c>
      <c r="W16" s="117" t="str">
        <f>IF(U16="E"," ",IF(U16="A","x",IF(U16="B","x",IF(U16="C","x",IF(U16="D","x",IF(U16="","x","ERROR"))))))</f>
        <v>x</v>
      </c>
      <c r="Y16" s="94">
        <v>5</v>
      </c>
      <c r="Z16" s="116"/>
      <c r="AA16" s="117" t="str">
        <f>IF(Z16=30," ",IF(Z16="","x","x"))</f>
        <v>x</v>
      </c>
      <c r="AB16" s="87">
        <v>30</v>
      </c>
      <c r="AD16" s="94">
        <v>5</v>
      </c>
      <c r="AE16" s="116"/>
      <c r="AF16" s="87">
        <v>46</v>
      </c>
      <c r="AG16" s="117" t="str">
        <f>IF(AE16=46," ",IF(AE16="","x","x"))</f>
        <v>x</v>
      </c>
      <c r="AI16" s="94">
        <v>5</v>
      </c>
      <c r="AJ16" s="116"/>
      <c r="AK16" s="87" t="s">
        <v>49</v>
      </c>
      <c r="AL16" s="117" t="str">
        <f>IF(AJ16="D"," ",IF(AJ16="A","x",IF(AJ16="B","x",IF(AJ16="C","x",IF(AJ16="E","x",IF(AJ16="","x","ERROR"))))))</f>
        <v>x</v>
      </c>
      <c r="AN16" s="94">
        <v>5</v>
      </c>
      <c r="AO16" s="116"/>
      <c r="AP16" s="117" t="str">
        <f>IF(AO16="A"," ",IF(AO16="B","x",IF(AO16="C","x",IF(AO16="D","x",IF(AO16="E","x",IF(AO16="","x","ERROR"))))))</f>
        <v>x</v>
      </c>
    </row>
    <row r="17" spans="1:42">
      <c r="A17" s="85"/>
      <c r="B17" s="85"/>
      <c r="C17" s="86"/>
      <c r="D17" s="94">
        <v>6</v>
      </c>
      <c r="E17" s="116"/>
      <c r="F17" s="87" t="s">
        <v>37</v>
      </c>
      <c r="G17" s="117" t="str">
        <f>IF(E17="B"," ",IF(E17="A","x",IF(E17="C","x",IF(E17="D","x",IF(E17="E","x",IF(E17="","x","ERROR"))))))</f>
        <v>x</v>
      </c>
      <c r="H17" s="99">
        <f>IF(E17="B",1,0)</f>
        <v>0</v>
      </c>
      <c r="I17" s="99"/>
      <c r="J17" s="94">
        <v>6</v>
      </c>
      <c r="K17" s="116"/>
      <c r="L17" s="117" t="str">
        <f>IF(K17="C"," ",IF(K17="A","x",IF(K17="B","x",IF(K17="D","x",IF(K17="E","x",IF(K17="","x","ERROR"))))))</f>
        <v>x</v>
      </c>
      <c r="M17" s="87" t="s">
        <v>43</v>
      </c>
      <c r="O17" s="94">
        <v>6</v>
      </c>
      <c r="P17" s="116"/>
      <c r="Q17" s="117" t="str">
        <f>IF(P17="B"," ",IF(P17="A","x",IF(P17="C","x",IF(P17="D","x",IF(P17="E","x",IF(P17="","x","ERROR"))))))</f>
        <v>x</v>
      </c>
      <c r="S17" s="87" t="s">
        <v>37</v>
      </c>
      <c r="T17" s="94">
        <v>3</v>
      </c>
      <c r="U17" s="116"/>
      <c r="V17" s="87" t="s">
        <v>37</v>
      </c>
      <c r="W17" s="117" t="str">
        <f>IF(U17="B"," ",IF(U17="A","x",IF(U17="C","x",IF(U17="D","x",IF(U17="E","x",IF(U17="","x","ERROR"))))))</f>
        <v>x</v>
      </c>
      <c r="Y17" s="94">
        <v>6</v>
      </c>
      <c r="Z17" s="116"/>
      <c r="AA17" s="117" t="str">
        <f>IF(Z17=70," ",IF(Z17="","x","x"))</f>
        <v>x</v>
      </c>
      <c r="AB17" s="87">
        <v>70</v>
      </c>
      <c r="AD17" s="94">
        <v>6</v>
      </c>
      <c r="AE17" s="116"/>
      <c r="AF17" s="87">
        <v>10</v>
      </c>
      <c r="AG17" s="117" t="str">
        <f>IF(AE17=10," ",IF(AE17="","x","x"))</f>
        <v>x</v>
      </c>
      <c r="AI17" s="94">
        <v>6</v>
      </c>
      <c r="AJ17" s="116"/>
      <c r="AK17" s="87" t="s">
        <v>37</v>
      </c>
      <c r="AL17" s="117" t="str">
        <f>IF(AJ17="B"," ",IF(AJ17="A","x",IF(AJ17="C","x",IF(AJ17="D","x",IF(AJ17="E","x",IF(AJ17="","x","ERROR"))))))</f>
        <v>x</v>
      </c>
      <c r="AN17" s="94">
        <v>6</v>
      </c>
      <c r="AO17" s="116"/>
      <c r="AP17" s="117" t="str">
        <f>IF(AO17="C"," ",IF(AO17="A","x",IF(AO17="B","x",IF(AO17="E","x",IF(AO17="D","x",IF(AO17="","x","ERROR"))))))</f>
        <v>x</v>
      </c>
    </row>
    <row r="18" spans="1:42">
      <c r="A18" s="85"/>
      <c r="B18" s="85"/>
      <c r="C18" s="86"/>
      <c r="D18" s="94">
        <v>7</v>
      </c>
      <c r="E18" s="116"/>
      <c r="F18" s="87" t="s">
        <v>43</v>
      </c>
      <c r="G18" s="117" t="str">
        <f>IF(E18="C"," ",IF(E18="A","x",IF(E18="B","x",IF(E18="D","x",IF(E18="E","x",IF(E18="","x","ERROR"))))))</f>
        <v>x</v>
      </c>
      <c r="H18" s="99">
        <f>IF(E18="C",1,0)</f>
        <v>0</v>
      </c>
      <c r="I18" s="99"/>
      <c r="J18" s="94">
        <v>7</v>
      </c>
      <c r="K18" s="116"/>
      <c r="L18" s="117" t="str">
        <f>IF(K18="C"," ",IF(K18="A","x",IF(K18="B","x",IF(K18="D","x",IF(K18="E","x",IF(K18="","x","ERROR"))))))</f>
        <v>x</v>
      </c>
      <c r="M18" s="87" t="s">
        <v>43</v>
      </c>
      <c r="O18" s="94">
        <v>7</v>
      </c>
      <c r="P18" s="116"/>
      <c r="Q18" s="117" t="str">
        <f>IF(P18="D"," ",IF(P18="A","x",IF(P18="B","x",IF(P18="C","x",IF(P18="E","x",IF(P18="","x","ERROR"))))))</f>
        <v>x</v>
      </c>
      <c r="S18" s="87" t="s">
        <v>49</v>
      </c>
      <c r="T18" s="94">
        <v>4</v>
      </c>
      <c r="U18" s="116"/>
      <c r="V18" s="87" t="s">
        <v>7</v>
      </c>
      <c r="W18" s="117" t="str">
        <f>IF(U18="A"," ",IF(U18="B","x",IF(U18="C","x",IF(U18="D","x",IF(U18="E","x",IF(U18="","x","ERROR"))))))</f>
        <v>x</v>
      </c>
      <c r="Y18" s="94">
        <v>7</v>
      </c>
      <c r="Z18" s="116"/>
      <c r="AA18" s="117" t="str">
        <f>IF(Z18=45," ",IF(Z18="","x","x"))</f>
        <v>x</v>
      </c>
      <c r="AB18" s="87">
        <v>45</v>
      </c>
      <c r="AD18" s="94">
        <v>7</v>
      </c>
      <c r="AE18" s="116"/>
      <c r="AF18" s="87">
        <v>24</v>
      </c>
      <c r="AG18" s="117" t="str">
        <f>IF(AE18=24," ",IF(AE18="","x","x"))</f>
        <v>x</v>
      </c>
      <c r="AI18" s="94">
        <v>7</v>
      </c>
      <c r="AJ18" s="116"/>
      <c r="AK18" s="87" t="s">
        <v>43</v>
      </c>
      <c r="AL18" s="117" t="str">
        <f>IF(AJ18="C"," ",IF(AJ18="A","x",IF(AJ18="B","x",IF(AJ18="D","x",IF(AJ18="E","x",IF(AJ18="","x","ERROR"))))))</f>
        <v>x</v>
      </c>
      <c r="AN18" s="94">
        <v>7</v>
      </c>
      <c r="AO18" s="116"/>
      <c r="AP18" s="117" t="str">
        <f>IF(AO18="D"," ",IF(AO18="A","x",IF(AO18="B","x",IF(AO18="C","x",IF(AO18="E","x",IF(AO18="","x","ERROR"))))))</f>
        <v>x</v>
      </c>
    </row>
    <row r="19" spans="1:42">
      <c r="A19" s="85"/>
      <c r="B19" s="85"/>
      <c r="C19" s="86"/>
      <c r="D19" s="94">
        <v>8</v>
      </c>
      <c r="E19" s="116"/>
      <c r="F19" s="87" t="s">
        <v>7</v>
      </c>
      <c r="G19" s="117" t="str">
        <f>IF(E19="A"," ",IF(E19="B","x",IF(E19="C","x",IF(E19="D","x",IF(E19="E","x",IF(E19="","x","ERROR"))))))</f>
        <v>x</v>
      </c>
      <c r="H19" s="99">
        <f>IF(E19="A",1,0)</f>
        <v>0</v>
      </c>
      <c r="I19" s="99"/>
      <c r="J19" s="94">
        <v>8</v>
      </c>
      <c r="K19" s="116"/>
      <c r="L19" s="117" t="str">
        <f>IF(K19="D"," ",IF(K19="A","x",IF(K19="B","x",IF(K19="C","x",IF(K19="E","x",IF(K19="","x","ERROR"))))))</f>
        <v>x</v>
      </c>
      <c r="M19" s="87" t="s">
        <v>49</v>
      </c>
      <c r="O19" s="94">
        <v>8</v>
      </c>
      <c r="P19" s="116"/>
      <c r="Q19" s="117" t="str">
        <f>IF(P19="B"," ",IF(P19="A","x",IF(P19="C","x",IF(P19="D","x",IF(P19="E","x",IF(P19="","x","ERROR"))))))</f>
        <v>x</v>
      </c>
      <c r="S19" s="87" t="s">
        <v>37</v>
      </c>
      <c r="T19" s="94">
        <v>5</v>
      </c>
      <c r="U19" s="116"/>
      <c r="V19" s="87" t="s">
        <v>43</v>
      </c>
      <c r="W19" s="117" t="str">
        <f>IF(U19="C"," ",IF(U19="A","x",IF(U19="B","x",IF(U19="D","x",IF(U19="E","x",IF(U19="","x","ERROR"))))))</f>
        <v>x</v>
      </c>
      <c r="Y19" s="94">
        <v>8</v>
      </c>
      <c r="Z19" s="116"/>
      <c r="AA19" s="117" t="str">
        <f>IF(Z19=50," ",IF(Z19="","x","x"))</f>
        <v>x</v>
      </c>
      <c r="AB19" s="87">
        <v>50</v>
      </c>
      <c r="AD19" s="94">
        <v>8</v>
      </c>
      <c r="AE19" s="116"/>
      <c r="AF19" s="87">
        <v>7</v>
      </c>
      <c r="AG19" s="117" t="str">
        <f>IF(AE19=7," ",IF(AE19="","x","x"))</f>
        <v>x</v>
      </c>
      <c r="AI19" s="94">
        <v>8</v>
      </c>
      <c r="AJ19" s="116"/>
      <c r="AK19" s="87" t="s">
        <v>55</v>
      </c>
      <c r="AL19" s="117" t="str">
        <f>IF(AJ19="E"," ",IF(AJ19="A","x",IF(AJ19="B","x",IF(AJ19="C","x",IF(AJ19="D","x",IF(AJ19="","x","ERROR"))))))</f>
        <v>x</v>
      </c>
      <c r="AN19" s="94">
        <v>8</v>
      </c>
      <c r="AO19" s="116"/>
      <c r="AP19" s="117" t="str">
        <f>IF(AO19="C"," ",IF(AO19="A","x",IF(AO19="B","x",IF(AO19="E","x",IF(AO19="D","x",IF(AO19="","x","ERROR"))))))</f>
        <v>x</v>
      </c>
    </row>
    <row r="20" spans="1:42">
      <c r="A20" s="85"/>
      <c r="B20" s="85"/>
      <c r="C20" s="86"/>
      <c r="D20" s="94">
        <v>9</v>
      </c>
      <c r="E20" s="116"/>
      <c r="F20" s="87" t="s">
        <v>55</v>
      </c>
      <c r="G20" s="117" t="str">
        <f>IF(E20="E"," ",IF(E20="A","x",IF(E20="B","x",IF(E20="C","x",IF(E20="D","x",IF(E20="","x","ERROR"))))))</f>
        <v>x</v>
      </c>
      <c r="H20" s="99">
        <f>IF(E20="E",1,0)</f>
        <v>0</v>
      </c>
      <c r="I20" s="99"/>
      <c r="J20" s="94">
        <v>9</v>
      </c>
      <c r="K20" s="116"/>
      <c r="L20" s="117" t="str">
        <f>IF(K20="D"," ",IF(K20="A","x",IF(K20="B","x",IF(K20="C","x",IF(K20="E","x",IF(K20="","x","ERROR"))))))</f>
        <v>x</v>
      </c>
      <c r="M20" s="87" t="s">
        <v>49</v>
      </c>
      <c r="O20" s="94">
        <v>9</v>
      </c>
      <c r="P20" s="116"/>
      <c r="Q20" s="117" t="str">
        <f>IF(P20="E"," ",IF(P20="A","x",IF(P20="B","x",IF(P20="C","x",IF(P20="D","x",IF(P20="","x","ERROR"))))))</f>
        <v>x</v>
      </c>
      <c r="S20" s="87" t="s">
        <v>55</v>
      </c>
      <c r="T20" s="94">
        <v>6</v>
      </c>
      <c r="U20" s="116"/>
      <c r="V20" s="87" t="s">
        <v>7</v>
      </c>
      <c r="W20" s="117" t="str">
        <f>IF(U20="A"," ",IF(U20="B","x",IF(U20="C","x",IF(U20="D","x",IF(U20="E","x",IF(U20="","x","ERROR"))))))</f>
        <v>x</v>
      </c>
      <c r="Y20" s="94">
        <v>9</v>
      </c>
      <c r="Z20" s="116"/>
      <c r="AA20" s="117" t="str">
        <f>IF(Z20=48," ",IF(Z20="","x","x"))</f>
        <v>x</v>
      </c>
      <c r="AB20" s="87">
        <v>48</v>
      </c>
      <c r="AD20" s="94">
        <v>9</v>
      </c>
      <c r="AE20" s="116"/>
      <c r="AF20" s="87">
        <v>5</v>
      </c>
      <c r="AG20" s="117" t="str">
        <f>IF(AE20=5," ",IF(AE20="","x","x"))</f>
        <v>x</v>
      </c>
      <c r="AI20" s="94">
        <v>9</v>
      </c>
      <c r="AJ20" s="116"/>
      <c r="AK20" s="87" t="s">
        <v>55</v>
      </c>
      <c r="AL20" s="117" t="str">
        <f>IF(AJ20="E"," ",IF(AJ20="A","x",IF(AJ20="B","x",IF(AJ20="C","x",IF(AJ20="D","x",IF(AJ20="","x","ERROR"))))))</f>
        <v>x</v>
      </c>
      <c r="AN20" s="94">
        <v>9</v>
      </c>
      <c r="AO20" s="116"/>
      <c r="AP20" s="117" t="str">
        <f>IF(AO20="E"," ",IF(AO20="B","x",IF(AO20="C","x",IF(AO20="D","x",IF(AO20="A","x",IF(AO20="","x","ERROR"))))))</f>
        <v>x</v>
      </c>
    </row>
    <row r="21" spans="1:42">
      <c r="A21" s="85"/>
      <c r="B21" s="85"/>
      <c r="C21" s="86"/>
      <c r="D21" s="94">
        <v>10</v>
      </c>
      <c r="E21" s="116"/>
      <c r="F21" s="87" t="s">
        <v>37</v>
      </c>
      <c r="G21" s="117" t="str">
        <f>IF(E21="B"," ",IF(E21="A","x",IF(E21="C","x",IF(E21="D","x",IF(E21="E","x",IF(E21="","x","ERROR"))))))</f>
        <v>x</v>
      </c>
      <c r="H21" s="99">
        <f>IF(E21="B",1,0)</f>
        <v>0</v>
      </c>
      <c r="I21" s="99"/>
      <c r="J21" s="94">
        <v>10</v>
      </c>
      <c r="K21" s="116"/>
      <c r="L21" s="117" t="str">
        <f>IF(K21="A"," ",IF(K21="B","x",IF(K21="C","x",IF(K21="D","x",IF(K21="E","x",IF(K21="","x","ERROR"))))))</f>
        <v>x</v>
      </c>
      <c r="M21" s="87" t="s">
        <v>7</v>
      </c>
      <c r="O21" s="94">
        <v>10</v>
      </c>
      <c r="P21" s="116"/>
      <c r="Q21" s="117" t="str">
        <f>IF(P21="D"," ",IF(P21="A","x",IF(P21="B","x",IF(P21="C","x",IF(P21="E","x",IF(P21="","x","ERROR"))))))</f>
        <v>x</v>
      </c>
      <c r="S21" s="87" t="s">
        <v>49</v>
      </c>
      <c r="T21" s="94">
        <v>7</v>
      </c>
      <c r="U21" s="116"/>
      <c r="V21" s="87" t="s">
        <v>49</v>
      </c>
      <c r="W21" s="117" t="str">
        <f>IF(U21="D"," ",IF(U21="A","x",IF(U21="B","x",IF(U21="C","x",IF(U21="E","x",IF(U21="","x","ERROR"))))))</f>
        <v>x</v>
      </c>
      <c r="Y21" s="94">
        <v>10</v>
      </c>
      <c r="Z21" s="116"/>
      <c r="AA21" s="117" t="str">
        <f>IF(Z21=78," ",IF(Z21="","x","x"))</f>
        <v>x</v>
      </c>
      <c r="AB21" s="87">
        <v>78</v>
      </c>
      <c r="AD21" s="94">
        <v>10</v>
      </c>
      <c r="AE21" s="116"/>
      <c r="AF21" s="87">
        <v>14</v>
      </c>
      <c r="AG21" s="117" t="str">
        <f>IF(AE21=14," ",IF(AE21="","x","x"))</f>
        <v>x</v>
      </c>
      <c r="AI21" s="94">
        <v>10</v>
      </c>
      <c r="AJ21" s="116"/>
      <c r="AK21" s="87" t="s">
        <v>49</v>
      </c>
      <c r="AL21" s="117" t="str">
        <f>IF(AJ21="D"," ",IF(AJ21="A","x",IF(AJ21="B","x",IF(AJ21="C","x",IF(AJ21="E","x",IF(AJ21="","x","ERROR"))))))</f>
        <v>x</v>
      </c>
      <c r="AN21" s="94">
        <v>10</v>
      </c>
      <c r="AO21" s="116"/>
      <c r="AP21" s="117" t="str">
        <f>IF(AO21="A"," ",IF(AO21="B","x",IF(AO21="C","x",IF(AO21="D","x",IF(AO21="E","x",IF(AO21="","x","ERROR"))))))</f>
        <v>x</v>
      </c>
    </row>
    <row r="22" spans="1:42">
      <c r="A22" s="85"/>
      <c r="B22" s="85"/>
      <c r="C22" s="86"/>
      <c r="D22" s="94">
        <v>11</v>
      </c>
      <c r="E22" s="116"/>
      <c r="F22" s="87" t="s">
        <v>43</v>
      </c>
      <c r="G22" s="117" t="str">
        <f>IF(E22="C"," ",IF(E22="A","x",IF(E22="B","x",IF(E22="D","x",IF(E22="E","x",IF(E22="","x","ERROR"))))))</f>
        <v>x</v>
      </c>
      <c r="H22" s="99">
        <f>IF(E22="C",1,0)</f>
        <v>0</v>
      </c>
      <c r="I22" s="99"/>
      <c r="J22" s="94">
        <v>11</v>
      </c>
      <c r="K22" s="116"/>
      <c r="L22" s="117" t="str">
        <f>IF(K22="E"," ",IF(K22="A","x",IF(K22="B","x",IF(K22="C","x",IF(K22="D","x",IF(K22="","x","ERROR"))))))</f>
        <v>x</v>
      </c>
      <c r="M22" s="87" t="s">
        <v>55</v>
      </c>
      <c r="O22" s="94">
        <v>11</v>
      </c>
      <c r="P22" s="116"/>
      <c r="Q22" s="117" t="str">
        <f>IF(P22="C"," ",IF(P22="A","x",IF(P22="B","x",IF(P22="D","x",IF(P22="E","x",IF(P22="","x","ERROR"))))))</f>
        <v>x</v>
      </c>
      <c r="S22" s="87" t="s">
        <v>43</v>
      </c>
      <c r="T22" s="94">
        <v>8</v>
      </c>
      <c r="U22" s="116"/>
      <c r="V22" s="87" t="s">
        <v>55</v>
      </c>
      <c r="W22" s="117" t="str">
        <f>IF(U22="E"," ",IF(U22="A","x",IF(U22="B","x",IF(U22="C","x",IF(U22="D","x",IF(U22="","x","ERROR"))))))</f>
        <v>x</v>
      </c>
      <c r="Y22" s="94">
        <v>11</v>
      </c>
      <c r="Z22" s="116"/>
      <c r="AA22" s="117" t="str">
        <f>IF(Z22=19," ",IF(Z22="","x","x"))</f>
        <v>x</v>
      </c>
      <c r="AB22" s="87">
        <v>19</v>
      </c>
      <c r="AD22" s="94">
        <v>11</v>
      </c>
      <c r="AE22" s="116"/>
      <c r="AF22" s="87">
        <v>8</v>
      </c>
      <c r="AG22" s="117" t="str">
        <f>IF(AE22=8," ",IF(AE22="","x","x"))</f>
        <v>x</v>
      </c>
      <c r="AI22" s="94">
        <v>11</v>
      </c>
      <c r="AJ22" s="116"/>
      <c r="AK22" s="87" t="s">
        <v>55</v>
      </c>
      <c r="AL22" s="117" t="str">
        <f>IF(AJ22="E"," ",IF(AJ22="A","x",IF(AJ22="B","x",IF(AJ22="C","x",IF(AJ22="D","x",IF(AJ22="","x","ERROR"))))))</f>
        <v>x</v>
      </c>
      <c r="AN22" s="94">
        <v>11</v>
      </c>
      <c r="AO22" s="116"/>
      <c r="AP22" s="117" t="str">
        <f>IF(AO22="B"," ",IF(AO22="A","x",IF(AO22="D","x",IF(AO22="C","x",IF(AO22="E","x",IF(AO22="","x","ERROR"))))))</f>
        <v>x</v>
      </c>
    </row>
    <row r="23" spans="1:42">
      <c r="A23" s="85"/>
      <c r="B23" s="85"/>
      <c r="C23" s="86"/>
      <c r="D23" s="94">
        <v>12</v>
      </c>
      <c r="E23" s="116"/>
      <c r="F23" s="87" t="s">
        <v>49</v>
      </c>
      <c r="G23" s="117" t="str">
        <f>IF(E23="D"," ",IF(E23="A","x",IF(E23="B","x",IF(E23="C","x",IF(E23="E","x",IF(E23="","x","ERROR"))))))</f>
        <v>x</v>
      </c>
      <c r="H23" s="99">
        <f>IF(E23="D",1,0)</f>
        <v>0</v>
      </c>
      <c r="I23" s="99"/>
      <c r="J23" s="94">
        <v>12</v>
      </c>
      <c r="K23" s="116"/>
      <c r="L23" s="117" t="str">
        <f>IF(K23="A"," ",IF(K23="B","x",IF(K23="C","x",IF(K23="D","x",IF(K23="E","x",IF(K23="","x","ERROR"))))))</f>
        <v>x</v>
      </c>
      <c r="M23" s="87" t="s">
        <v>7</v>
      </c>
      <c r="O23" s="94">
        <v>12</v>
      </c>
      <c r="P23" s="116"/>
      <c r="Q23" s="117" t="str">
        <f>IF(P23="C"," ",IF(P23="A","x",IF(P23="B","x",IF(P23="D","x",IF(P23="E","x",IF(P23="","x","ERROR"))))))</f>
        <v>x</v>
      </c>
      <c r="S23" s="87" t="s">
        <v>43</v>
      </c>
      <c r="T23" s="94">
        <v>9</v>
      </c>
      <c r="U23" s="116"/>
      <c r="V23" s="87" t="s">
        <v>43</v>
      </c>
      <c r="W23" s="117" t="str">
        <f>IF(U23="C"," ",IF(U23="A","x",IF(U23="B","x",IF(U23="D","x",IF(U23="E","x",IF(U23="","x","ERROR"))))))</f>
        <v>x</v>
      </c>
      <c r="Y23" s="94">
        <v>12</v>
      </c>
      <c r="Z23" s="116"/>
      <c r="AA23" s="117" t="str">
        <f>IF(Z23=6," ",IF(Z23="","x","x"))</f>
        <v>x</v>
      </c>
      <c r="AB23" s="87">
        <v>6</v>
      </c>
      <c r="AD23" s="94">
        <v>12</v>
      </c>
      <c r="AE23" s="116"/>
      <c r="AF23" s="87">
        <v>14</v>
      </c>
      <c r="AG23" s="117" t="str">
        <f>IF(AE23=14," ",IF(AE23="","x","x"))</f>
        <v>x</v>
      </c>
      <c r="AI23" s="94">
        <v>12</v>
      </c>
      <c r="AJ23" s="116"/>
      <c r="AK23" s="87" t="s">
        <v>37</v>
      </c>
      <c r="AL23" s="117" t="str">
        <f>IF(AJ23="B"," ",IF(AJ23="A","x",IF(AJ23="C","x",IF(AJ23="D","x",IF(AJ23="E","x",IF(AJ23="","x","ERROR"))))))</f>
        <v>x</v>
      </c>
      <c r="AN23" s="94">
        <v>12</v>
      </c>
      <c r="AO23" s="116"/>
      <c r="AP23" s="117" t="str">
        <f>IF(AO23="D"," ",IF(AO23="A","x",IF(AO23="B","x",IF(AO23="C","x",IF(AO23="E","x",IF(AO23="","x","ERROR"))))))</f>
        <v>x</v>
      </c>
    </row>
    <row r="24" spans="1:42">
      <c r="A24" s="85"/>
      <c r="B24" s="85"/>
      <c r="C24" s="86"/>
      <c r="D24" s="94">
        <v>13</v>
      </c>
      <c r="E24" s="116"/>
      <c r="F24" s="87" t="s">
        <v>49</v>
      </c>
      <c r="G24" s="117" t="str">
        <f>IF(E24="D"," ",IF(E24="A","x",IF(E24="B","x",IF(E24="C","x",IF(E24="E","x",IF(E24="","x","ERROR"))))))</f>
        <v>x</v>
      </c>
      <c r="H24" s="99">
        <f>IF(E24="D",1,0)</f>
        <v>0</v>
      </c>
      <c r="I24" s="99"/>
      <c r="J24" s="94">
        <v>13</v>
      </c>
      <c r="K24" s="116"/>
      <c r="L24" s="117" t="str">
        <f>IF(K24="A"," ",IF(K24="B","x",IF(K24="C","x",IF(K24="D","x",IF(K24="E","x",IF(K24="","x","ERROR"))))))</f>
        <v>x</v>
      </c>
      <c r="M24" s="87" t="s">
        <v>7</v>
      </c>
      <c r="O24" s="94">
        <v>13</v>
      </c>
      <c r="P24" s="116"/>
      <c r="Q24" s="117" t="str">
        <f>IF(P24="C"," ",IF(P24="A","x",IF(P24="B","x",IF(P24="D","x",IF(P24="E","x",IF(P24="","x","ERROR"))))))</f>
        <v>x</v>
      </c>
      <c r="S24" s="87" t="s">
        <v>43</v>
      </c>
      <c r="T24" s="94">
        <v>10</v>
      </c>
      <c r="U24" s="116"/>
      <c r="V24" s="87" t="s">
        <v>37</v>
      </c>
      <c r="W24" s="117" t="str">
        <f>IF(U24="B"," ",IF(U24="A","x",IF(U24="C","x",IF(U24="D","x",IF(U24="E","x",IF(U24="","x","ERROR"))))))</f>
        <v>x</v>
      </c>
      <c r="Y24" s="94">
        <v>13</v>
      </c>
      <c r="Z24" s="116"/>
      <c r="AA24" s="117" t="str">
        <f>IF(Z24=57," ",IF(Z24="","x","x"))</f>
        <v>x</v>
      </c>
      <c r="AB24" s="87">
        <v>57</v>
      </c>
      <c r="AD24" s="94">
        <v>13</v>
      </c>
      <c r="AE24" s="116"/>
      <c r="AF24" s="87">
        <v>45</v>
      </c>
      <c r="AG24" s="117" t="str">
        <f>IF(AE24=45," ",IF(AE24="","x","x"))</f>
        <v>x</v>
      </c>
      <c r="AI24" s="94">
        <v>13</v>
      </c>
      <c r="AJ24" s="116"/>
      <c r="AK24" s="87" t="s">
        <v>49</v>
      </c>
      <c r="AL24" s="117" t="str">
        <f>IF(AJ24="D"," ",IF(AJ24="A","x",IF(AJ24="B","x",IF(AJ24="C","x",IF(AJ24="E","x",IF(AJ24="","x","ERROR"))))))</f>
        <v>x</v>
      </c>
      <c r="AN24" s="94">
        <v>13</v>
      </c>
      <c r="AO24" s="116"/>
      <c r="AP24" s="117" t="str">
        <f>IF(AO24="E"," ",IF(AO24="B","x",IF(AO24="C","x",IF(AO24="D","x",IF(AO24="A","x",IF(AO24="","x","ERROR"))))))</f>
        <v>x</v>
      </c>
    </row>
    <row r="25" spans="1:42">
      <c r="A25" s="85"/>
      <c r="B25" s="85"/>
      <c r="C25" s="86"/>
      <c r="D25" s="94">
        <v>14</v>
      </c>
      <c r="E25" s="116"/>
      <c r="F25" s="87" t="s">
        <v>55</v>
      </c>
      <c r="G25" s="117" t="str">
        <f>IF(E25="E"," ",IF(E25="A","x",IF(E25="B","x",IF(E25="C","x",IF(E25="D","x",IF(E25="","x","ERROR"))))))</f>
        <v>x</v>
      </c>
      <c r="H25" s="99">
        <f>IF(E25="E",1,0)</f>
        <v>0</v>
      </c>
      <c r="I25" s="99"/>
      <c r="J25" s="94">
        <v>14</v>
      </c>
      <c r="K25" s="116"/>
      <c r="L25" s="117" t="str">
        <f>IF(K25="B"," ",IF(K25="A","x",IF(K25="C","x",IF(K25="D","x",IF(K25="E","x",IF(K25="","x","ERROR"))))))</f>
        <v>x</v>
      </c>
      <c r="M25" s="87" t="s">
        <v>37</v>
      </c>
      <c r="O25" s="94">
        <v>14</v>
      </c>
      <c r="P25" s="116"/>
      <c r="Q25" s="117" t="str">
        <f>IF(P25="C"," ",IF(P25="A","x",IF(P25="B","x",IF(P25="D","x",IF(P25="E","x",IF(P25="","x","ERROR"))))))</f>
        <v>x</v>
      </c>
      <c r="S25" s="87" t="s">
        <v>43</v>
      </c>
      <c r="T25" s="94">
        <v>11</v>
      </c>
      <c r="U25" s="116"/>
      <c r="V25" s="87" t="s">
        <v>37</v>
      </c>
      <c r="W25" s="117" t="str">
        <f>IF(U25="B"," ",IF(U25="A","x",IF(U25="C","x",IF(U25="D","x",IF(U25="E","x",IF(U25="","x","ERROR"))))))</f>
        <v>x</v>
      </c>
      <c r="Y25" s="94">
        <v>14</v>
      </c>
      <c r="Z25" s="116"/>
      <c r="AA25" s="117" t="str">
        <f>IF(Z25=90," ",IF(Z25="","x","x"))</f>
        <v>x</v>
      </c>
      <c r="AB25" s="87">
        <v>90</v>
      </c>
      <c r="AD25" s="94">
        <v>14</v>
      </c>
      <c r="AE25" s="116"/>
      <c r="AF25" s="87">
        <v>36</v>
      </c>
      <c r="AG25" s="117" t="str">
        <f>IF(AE25=36," ",IF(AE25="","x","x"))</f>
        <v>x</v>
      </c>
      <c r="AI25" s="94">
        <v>14</v>
      </c>
      <c r="AJ25" s="116"/>
      <c r="AK25" s="87" t="s">
        <v>43</v>
      </c>
      <c r="AL25" s="117" t="str">
        <f>IF(AJ25="C"," ",IF(AJ25="A","x",IF(AJ25="B","x",IF(AJ25="D","x",IF(AJ25="E","x",IF(AJ25="","x","ERROR"))))))</f>
        <v>x</v>
      </c>
      <c r="AN25" s="94">
        <v>14</v>
      </c>
      <c r="AO25" s="116"/>
      <c r="AP25" s="117" t="str">
        <f>IF(AO25="B"," ",IF(AO25="A","x",IF(AO25="D","x",IF(AO25="C","x",IF(AO25="E","x",IF(AO25="","x","ERROR"))))))</f>
        <v>x</v>
      </c>
    </row>
    <row r="26" spans="1:42">
      <c r="A26" s="85"/>
      <c r="B26" s="85"/>
      <c r="C26" s="86"/>
      <c r="D26" s="94">
        <v>15</v>
      </c>
      <c r="E26" s="116"/>
      <c r="F26" s="87" t="s">
        <v>43</v>
      </c>
      <c r="G26" s="117" t="str">
        <f>IF(E26="C"," ",IF(E26="A","x",IF(E26="B","x",IF(E26="D","x",IF(E26="E","x",IF(E26="","x","ERROR"))))))</f>
        <v>x</v>
      </c>
      <c r="H26" s="99">
        <f>IF(E26="C",1,0)</f>
        <v>0</v>
      </c>
      <c r="I26" s="99"/>
      <c r="J26" s="94">
        <v>15</v>
      </c>
      <c r="K26" s="116"/>
      <c r="L26" s="117" t="str">
        <f>IF(K26="C"," ",IF(K26="A","x",IF(K26="B","x",IF(K26="D","x",IF(K26="E","x",IF(K26="","x","ERROR"))))))</f>
        <v>x</v>
      </c>
      <c r="M26" s="87" t="s">
        <v>43</v>
      </c>
      <c r="O26" s="94">
        <v>15</v>
      </c>
      <c r="P26" s="116"/>
      <c r="Q26" s="117" t="str">
        <f>IF(P26="D"," ",IF(P26="A","x",IF(P26="B","x",IF(P26="C","x",IF(P26="E","x",IF(P26="","x","ERROR"))))))</f>
        <v>x</v>
      </c>
      <c r="S26" s="87" t="s">
        <v>49</v>
      </c>
      <c r="T26" s="94">
        <v>12</v>
      </c>
      <c r="U26" s="116"/>
      <c r="V26" s="87" t="s">
        <v>7</v>
      </c>
      <c r="W26" s="117" t="str">
        <f>IF(U26="A"," ",IF(U26="B","x",IF(U26="C","x",IF(U26="D","x",IF(U26="E","x",IF(U26="","x","ERROR"))))))</f>
        <v>x</v>
      </c>
      <c r="Y26" s="94">
        <v>15</v>
      </c>
      <c r="Z26" s="116"/>
      <c r="AA26" s="117" t="str">
        <f>IF(Z26=120," ",IF(Z26="","x","x"))</f>
        <v>x</v>
      </c>
      <c r="AB26" s="87">
        <v>120</v>
      </c>
      <c r="AD26" s="94">
        <v>15</v>
      </c>
      <c r="AE26" s="116"/>
      <c r="AF26" s="87">
        <v>12</v>
      </c>
      <c r="AG26" s="117" t="str">
        <f>IF(AE26=12," ",IF(AE26="","x","x"))</f>
        <v>x</v>
      </c>
      <c r="AI26" s="94">
        <v>15</v>
      </c>
      <c r="AJ26" s="116"/>
      <c r="AK26" s="87" t="s">
        <v>37</v>
      </c>
      <c r="AL26" s="117" t="str">
        <f>IF(AJ26="B"," ",IF(AJ26="A","x",IF(AJ26="C","x",IF(AJ26="D","x",IF(AJ26="E","x",IF(AJ26="","x","ERROR"))))))</f>
        <v>x</v>
      </c>
      <c r="AN26" s="94">
        <v>15</v>
      </c>
      <c r="AO26" s="116"/>
      <c r="AP26" s="117" t="str">
        <f>IF(AO26="D"," ",IF(AO26="A","x",IF(AO26="B","x",IF(AO26="C","x",IF(AO26="E","x",IF(AO26="","x","ERROR"))))))</f>
        <v>x</v>
      </c>
    </row>
    <row r="27" spans="1:42">
      <c r="A27" s="85"/>
      <c r="B27" s="85"/>
      <c r="C27" s="86"/>
      <c r="D27" s="94">
        <v>16</v>
      </c>
      <c r="E27" s="116"/>
      <c r="F27" s="87" t="s">
        <v>7</v>
      </c>
      <c r="G27" s="117" t="str">
        <f>IF(E27="A"," ",IF(E27="B","x",IF(E27="C","x",IF(E27="D","x",IF(E27="E","x",IF(E27="","x","ERROR"))))))</f>
        <v>x</v>
      </c>
      <c r="H27" s="99">
        <f>IF(E27="A",1,0)</f>
        <v>0</v>
      </c>
      <c r="I27" s="99"/>
      <c r="J27" s="94">
        <v>16</v>
      </c>
      <c r="K27" s="116"/>
      <c r="L27" s="117" t="str">
        <f>IF(K27="A"," ",IF(K27="B","x",IF(K27="C","x",IF(K27="D","x",IF(K27="E","x",IF(K27="","x","ERROR"))))))</f>
        <v>x</v>
      </c>
      <c r="M27" s="87" t="s">
        <v>7</v>
      </c>
      <c r="O27" s="94">
        <v>16</v>
      </c>
      <c r="P27" s="116"/>
      <c r="Q27" s="117" t="str">
        <f>IF(P27="C"," ",IF(P27="A","x",IF(P27="B","x",IF(P27="D","x",IF(P27="E","x",IF(P27="","x","ERROR"))))))</f>
        <v>x</v>
      </c>
      <c r="S27" s="87" t="s">
        <v>43</v>
      </c>
      <c r="T27" s="94">
        <v>13</v>
      </c>
      <c r="U27" s="116"/>
      <c r="V27" s="87" t="s">
        <v>55</v>
      </c>
      <c r="W27" s="117" t="str">
        <f>IF(U27="E"," ",IF(U27="A","x",IF(U27="B","x",IF(U27="C","x",IF(U27="D","x",IF(U27="","x","ERROR"))))))</f>
        <v>x</v>
      </c>
      <c r="Y27" s="94">
        <v>16</v>
      </c>
      <c r="Z27" s="116"/>
      <c r="AA27" s="117" t="str">
        <f>IF(Z27=17," ",IF(Z27="","x","x"))</f>
        <v>x</v>
      </c>
      <c r="AB27" s="87">
        <v>17</v>
      </c>
      <c r="AD27" s="94">
        <v>16</v>
      </c>
      <c r="AE27" s="116"/>
      <c r="AF27" s="87">
        <v>80</v>
      </c>
      <c r="AG27" s="117" t="str">
        <f>IF(AE27=80," ",IF(AE27="","x","x"))</f>
        <v>x</v>
      </c>
      <c r="AI27" s="94">
        <v>16</v>
      </c>
      <c r="AJ27" s="116"/>
      <c r="AK27" s="87" t="s">
        <v>7</v>
      </c>
      <c r="AL27" s="117" t="str">
        <f>IF(AJ27="A"," ",IF(AJ27="B","x",IF(AJ27="C","x",IF(AJ27="D","x",IF(AJ27="E","x",IF(AJ27="","x","ERROR"))))))</f>
        <v>x</v>
      </c>
      <c r="AN27" s="94">
        <v>16</v>
      </c>
      <c r="AO27" s="116"/>
      <c r="AP27" s="117" t="str">
        <f>IF(AO27="B"," ",IF(AO27="A","x",IF(AO27="D","x",IF(AO27="C","x",IF(AO27="E","x",IF(AO27="","x","ERROR"))))))</f>
        <v>x</v>
      </c>
    </row>
    <row r="28" spans="1:42">
      <c r="A28" s="85"/>
      <c r="B28" s="85"/>
      <c r="C28" s="86"/>
      <c r="D28" s="94">
        <v>17</v>
      </c>
      <c r="E28" s="116"/>
      <c r="F28" s="87" t="s">
        <v>37</v>
      </c>
      <c r="G28" s="117" t="str">
        <f>IF(E28="B"," ",IF(E28="A","x",IF(E28="C","x",IF(E28="D","x",IF(E28="E","x",IF(E28="","x","ERROR"))))))</f>
        <v>x</v>
      </c>
      <c r="H28" s="99">
        <f>IF(E28="B",1,0)</f>
        <v>0</v>
      </c>
      <c r="I28" s="99"/>
      <c r="J28" s="94">
        <v>17</v>
      </c>
      <c r="K28" s="116"/>
      <c r="L28" s="117" t="str">
        <f>IF(K28="D"," ",IF(K28="A","x",IF(K28="B","x",IF(K28="C","x",IF(K28="E","x",IF(K28="","x","ERROR"))))))</f>
        <v>x</v>
      </c>
      <c r="M28" s="87" t="s">
        <v>49</v>
      </c>
      <c r="O28" s="94">
        <v>17</v>
      </c>
      <c r="P28" s="116"/>
      <c r="Q28" s="117" t="str">
        <f>IF(P28="C"," ",IF(P28="B","x",IF(P28="A","x",IF(P28="D","x",IF(P28="E","x",IF(P28="","x","ERROR"))))))</f>
        <v>x</v>
      </c>
      <c r="S28" s="87" t="s">
        <v>43</v>
      </c>
      <c r="T28" s="94">
        <v>14</v>
      </c>
      <c r="U28" s="116"/>
      <c r="V28" s="87" t="s">
        <v>43</v>
      </c>
      <c r="W28" s="117" t="str">
        <f>IF(U28="C"," ",IF(U28="A","x",IF(U28="B","x",IF(U28="D","x",IF(U28="E","x",IF(U28="","x","ERROR"))))))</f>
        <v>x</v>
      </c>
      <c r="Y28" s="94">
        <v>17</v>
      </c>
      <c r="Z28" s="116"/>
      <c r="AA28" s="117" t="str">
        <f>IF(Z28=24," ",IF(Z28="","x","x"))</f>
        <v>x</v>
      </c>
      <c r="AB28" s="87">
        <v>24</v>
      </c>
      <c r="AD28" s="94">
        <v>17</v>
      </c>
      <c r="AE28" s="116"/>
      <c r="AF28" s="87">
        <v>14</v>
      </c>
      <c r="AG28" s="117" t="str">
        <f>IF(AE28=14," ",IF(AE28="","x","x"))</f>
        <v>x</v>
      </c>
      <c r="AI28" s="94">
        <v>17</v>
      </c>
      <c r="AJ28" s="116"/>
      <c r="AK28" s="87" t="s">
        <v>37</v>
      </c>
      <c r="AL28" s="117" t="str">
        <f>IF(AJ28="B"," ",IF(AJ28="A","x",IF(AJ28="C","x",IF(AJ28="D","x",IF(AJ28="E","x",IF(AJ28="","x","ERROR"))))))</f>
        <v>x</v>
      </c>
      <c r="AN28" s="94">
        <v>17</v>
      </c>
      <c r="AO28" s="116"/>
      <c r="AP28" s="117" t="str">
        <f>IF(AO28="A"," ",IF(AO28="B","x",IF(AO28="C","x",IF(AO28="D","x",IF(AO28="E","x",IF(AO28="","x","ERROR"))))))</f>
        <v>x</v>
      </c>
    </row>
    <row r="29" spans="1:42">
      <c r="A29" s="85"/>
      <c r="B29" s="85"/>
      <c r="C29" s="86"/>
      <c r="D29" s="94">
        <v>18</v>
      </c>
      <c r="E29" s="116"/>
      <c r="F29" s="87" t="s">
        <v>37</v>
      </c>
      <c r="G29" s="117" t="str">
        <f>IF(E29="B"," ",IF(E29="A","x",IF(E29="E","x",IF(E29="C","x",IF(E29="D","x",IF(E29="","x","ERROR"))))))</f>
        <v>x</v>
      </c>
      <c r="H29" s="99">
        <f>IF(E29="B",1,0)</f>
        <v>0</v>
      </c>
      <c r="I29" s="99"/>
      <c r="J29" s="94">
        <v>18</v>
      </c>
      <c r="K29" s="116"/>
      <c r="L29" s="117" t="str">
        <f>IF(K29="E"," ",IF(K29="A","x",IF(K29="C","x",IF(K29="D","x",IF(K29="B","x",IF(K29="","x","ERROR"))))))</f>
        <v>x</v>
      </c>
      <c r="M29" s="87" t="s">
        <v>55</v>
      </c>
      <c r="O29" s="94">
        <v>18</v>
      </c>
      <c r="P29" s="116"/>
      <c r="Q29" s="117" t="str">
        <f>IF(P29="E"," ",IF(P29="A","x",IF(P29="B","x",IF(P29="C","x",IF(P29="D","x",IF(P29="","x","ERROR"))))))</f>
        <v>x</v>
      </c>
      <c r="S29" s="87" t="s">
        <v>55</v>
      </c>
      <c r="T29" s="94">
        <v>15</v>
      </c>
      <c r="U29" s="116"/>
      <c r="V29" s="87" t="s">
        <v>49</v>
      </c>
      <c r="W29" s="117" t="str">
        <f>IF(U29="D"," ",IF(U29="A","x",IF(U29="B","x",IF(U29="C","x",IF(U29="E","x",IF(U29="","x","ERROR"))))))</f>
        <v>x</v>
      </c>
      <c r="Y29" s="94">
        <v>18</v>
      </c>
      <c r="Z29" s="116"/>
      <c r="AA29" s="117" t="str">
        <f>IF(Z29=5," ",IF(Z29="","x","x"))</f>
        <v>x</v>
      </c>
      <c r="AB29" s="87">
        <v>5</v>
      </c>
      <c r="AD29" s="94">
        <v>18</v>
      </c>
      <c r="AE29" s="116"/>
      <c r="AF29" s="87">
        <v>12</v>
      </c>
      <c r="AG29" s="117" t="str">
        <f>IF(AE29=12," ",IF(AE29="","x","x"))</f>
        <v>x</v>
      </c>
      <c r="AI29" s="94">
        <v>18</v>
      </c>
      <c r="AJ29" s="116"/>
      <c r="AK29" s="87" t="s">
        <v>49</v>
      </c>
      <c r="AL29" s="117" t="str">
        <f>IF(AJ29="D"," ",IF(AJ29="A","x",IF(AJ29="B","x",IF(AJ29="C","x",IF(AJ29="E","x",IF(AJ29="","x","ERROR"))))))</f>
        <v>x</v>
      </c>
      <c r="AN29" s="94">
        <v>18</v>
      </c>
      <c r="AO29" s="116"/>
      <c r="AP29" s="117" t="str">
        <f>IF(AO29="E"," ",IF(AO29="B","x",IF(AO29="C","x",IF(AO29="D","x",IF(AO29="A","x",IF(AO29="","x","ERROR"))))))</f>
        <v>x</v>
      </c>
    </row>
    <row r="30" spans="1:42">
      <c r="A30" s="85"/>
      <c r="B30" s="85"/>
      <c r="C30" s="86"/>
      <c r="D30" s="94">
        <v>19</v>
      </c>
      <c r="E30" s="116"/>
      <c r="F30" s="87" t="s">
        <v>43</v>
      </c>
      <c r="G30" s="117" t="str">
        <f>IF(E30="C"," ",IF(E30="A","x",IF(E30="B","x",IF(E30="D","x",IF(E30="E","x",IF(E30="","x","ERROR"))))))</f>
        <v>x</v>
      </c>
      <c r="H30" s="99">
        <f>IF(E30="C",1,0)</f>
        <v>0</v>
      </c>
      <c r="I30" s="99"/>
      <c r="J30" s="94">
        <v>19</v>
      </c>
      <c r="K30" s="116"/>
      <c r="L30" s="117" t="str">
        <f>IF(K30="B"," ",IF(K30="A","x",IF(K30="C","x",IF(K30="D","x",IF(K30="E","x",IF(K30="","x","ERROR"))))))</f>
        <v>x</v>
      </c>
      <c r="M30" s="87" t="s">
        <v>37</v>
      </c>
      <c r="O30" s="94">
        <v>19</v>
      </c>
      <c r="P30" s="116"/>
      <c r="Q30" s="117" t="str">
        <f>IF(P30="E"," ",IF(P30="A","x",IF(P30="B","x",IF(P30="C","x",IF(P30="D","x",IF(P30="","x","ERROR"))))))</f>
        <v>x</v>
      </c>
      <c r="S30" s="87" t="s">
        <v>55</v>
      </c>
      <c r="T30" s="94">
        <v>16</v>
      </c>
      <c r="U30" s="116"/>
      <c r="V30" s="87" t="s">
        <v>37</v>
      </c>
      <c r="W30" s="117" t="str">
        <f>IF(U30="B"," ",IF(U30="A","x",IF(U30="C","x",IF(U30="D","x",IF(U30="E","x",IF(U30="","x","ERROR"))))))</f>
        <v>x</v>
      </c>
      <c r="Y30" s="94">
        <v>19</v>
      </c>
      <c r="Z30" s="116"/>
      <c r="AA30" s="117" t="str">
        <f>IF(Z30=48," ",IF(Z30="","x","x"))</f>
        <v>x</v>
      </c>
      <c r="AB30" s="87">
        <v>48</v>
      </c>
      <c r="AD30" s="94">
        <v>19</v>
      </c>
      <c r="AE30" s="116"/>
      <c r="AF30" s="87">
        <v>36</v>
      </c>
      <c r="AG30" s="117" t="str">
        <f>IF(AE30=36," ",IF(AE30="","x","x"))</f>
        <v>x</v>
      </c>
      <c r="AI30" s="94">
        <v>19</v>
      </c>
      <c r="AJ30" s="116"/>
      <c r="AK30" s="87" t="s">
        <v>43</v>
      </c>
      <c r="AL30" s="117" t="str">
        <f>IF(AJ30="C"," ",IF(AJ30="A","x",IF(AJ30="B","x",IF(AJ30="D","x",IF(AJ30="E","x",IF(AJ30="","x","ERROR"))))))</f>
        <v>x</v>
      </c>
      <c r="AN30" s="94">
        <v>19</v>
      </c>
      <c r="AO30" s="116"/>
      <c r="AP30" s="117" t="str">
        <f>IF(AO30="B"," ",IF(AO30="A","x",IF(AO30="D","x",IF(AO30="C","x",IF(AO30="E","x",IF(AO30="","x","ERROR"))))))</f>
        <v>x</v>
      </c>
    </row>
    <row r="31" spans="1:42">
      <c r="A31" s="85"/>
      <c r="B31" s="85"/>
      <c r="C31" s="86"/>
      <c r="D31" s="94">
        <v>20</v>
      </c>
      <c r="E31" s="116"/>
      <c r="F31" s="87" t="s">
        <v>37</v>
      </c>
      <c r="G31" s="117" t="str">
        <f>IF(E31="B"," ",IF(E31="A","x",IF(E31="C","x",IF(E31="D","x",IF(E31="E","x",IF(E31="","x","ERROR"))))))</f>
        <v>x</v>
      </c>
      <c r="H31" s="99">
        <f>IF(E31="B",1,0)</f>
        <v>0</v>
      </c>
      <c r="I31" s="99"/>
      <c r="J31" s="94">
        <v>20</v>
      </c>
      <c r="K31" s="116"/>
      <c r="L31" s="117" t="str">
        <f>IF(K31="C"," ",IF(K31="B","x",IF(K31="A","x",IF(K31="D","x",IF(K31="E","x",IF(K31="","x","ERROR"))))))</f>
        <v>x</v>
      </c>
      <c r="M31" s="87" t="s">
        <v>43</v>
      </c>
      <c r="O31" s="94">
        <v>20</v>
      </c>
      <c r="P31" s="116"/>
      <c r="Q31" s="117" t="str">
        <f>IF(P31="E"," ",IF(P31="A","x",IF(P31="B","x",IF(P31="D","x",IF(P31="C","x",IF(P31="","x","ERROR"))))))</f>
        <v>x</v>
      </c>
      <c r="S31" s="87" t="s">
        <v>55</v>
      </c>
      <c r="T31" s="94">
        <v>17</v>
      </c>
      <c r="U31" s="116"/>
      <c r="V31" s="87" t="s">
        <v>55</v>
      </c>
      <c r="W31" s="117" t="str">
        <f>IF(U31="E"," ",IF(U31="A","x",IF(U31="B","x",IF(U31="C","x",IF(U31="D","x",IF(U31="","x","ERROR"))))))</f>
        <v>x</v>
      </c>
      <c r="Y31" s="94">
        <v>20</v>
      </c>
      <c r="Z31" s="116"/>
      <c r="AA31" s="117" t="str">
        <f>IF(Z31=3," ",IF(Z31="","x","x"))</f>
        <v>x</v>
      </c>
      <c r="AB31" s="87">
        <v>3</v>
      </c>
      <c r="AD31" s="94">
        <v>20</v>
      </c>
      <c r="AE31" s="116"/>
      <c r="AF31" s="87">
        <v>40</v>
      </c>
      <c r="AG31" s="117" t="str">
        <f>IF(AE31=40," ",IF(AE31="","x","x"))</f>
        <v>x</v>
      </c>
      <c r="AI31" s="94">
        <v>20</v>
      </c>
      <c r="AJ31" s="116"/>
      <c r="AK31" s="87" t="s">
        <v>43</v>
      </c>
      <c r="AL31" s="117" t="str">
        <f>IF(AJ31="C"," ",IF(AJ31="A","x",IF(AJ31="B","x",IF(AJ31="D","x",IF(AJ31="E","x",IF(AJ31="","x","ERROR"))))))</f>
        <v>x</v>
      </c>
      <c r="AN31" s="94">
        <v>20</v>
      </c>
      <c r="AO31" s="116"/>
      <c r="AP31" s="117" t="str">
        <f>IF(AO31="C"," ",IF(AO31="A","x",IF(AO31="B","x",IF(AO31="E","x",IF(AO31="D","x",IF(AO31="","x","ERROR"))))))</f>
        <v>x</v>
      </c>
    </row>
    <row r="32" spans="1:41">
      <c r="A32" s="85"/>
      <c r="B32" s="85"/>
      <c r="C32" s="86"/>
      <c r="D32" s="94" t="s">
        <v>105</v>
      </c>
      <c r="E32" s="118">
        <f>H32</f>
        <v>0</v>
      </c>
      <c r="F32" s="87"/>
      <c r="G32" s="97"/>
      <c r="H32" s="85">
        <f>SUM(H12:H31)</f>
        <v>0</v>
      </c>
      <c r="I32" s="85"/>
      <c r="J32" s="94" t="s">
        <v>105</v>
      </c>
      <c r="K32" s="118">
        <f>H56</f>
        <v>0</v>
      </c>
      <c r="L32" s="97"/>
      <c r="M32" s="87"/>
      <c r="O32" s="94" t="s">
        <v>105</v>
      </c>
      <c r="P32" s="118">
        <f>H78</f>
        <v>0</v>
      </c>
      <c r="Q32" s="97"/>
      <c r="S32" s="87"/>
      <c r="T32" s="94">
        <v>18</v>
      </c>
      <c r="U32" s="116"/>
      <c r="V32" s="87" t="s">
        <v>7</v>
      </c>
      <c r="W32" s="117" t="str">
        <f>IF(U32="A"," ",IF(U32="B","x",IF(U32="C","x",IF(U32="D","x",IF(U32="E","x",IF(U32="","x","ERROR"))))))</f>
        <v>x</v>
      </c>
      <c r="Y32" s="94" t="s">
        <v>105</v>
      </c>
      <c r="Z32" s="118">
        <f>H102</f>
        <v>0</v>
      </c>
      <c r="AA32" s="88"/>
      <c r="AD32" s="94" t="s">
        <v>105</v>
      </c>
      <c r="AE32" s="118">
        <f>H124</f>
        <v>0</v>
      </c>
      <c r="AF32" s="87"/>
      <c r="AG32" s="88"/>
      <c r="AI32" s="94" t="s">
        <v>105</v>
      </c>
      <c r="AJ32" s="118">
        <f>H146</f>
        <v>0</v>
      </c>
      <c r="AK32" s="87"/>
      <c r="AL32" s="88"/>
      <c r="AN32" s="94" t="s">
        <v>105</v>
      </c>
      <c r="AO32" s="118">
        <f>H168</f>
        <v>0</v>
      </c>
    </row>
    <row r="33" spans="1:23">
      <c r="A33" s="85"/>
      <c r="B33" s="85"/>
      <c r="C33" s="86"/>
      <c r="D33" s="86"/>
      <c r="E33" s="86"/>
      <c r="F33" s="87"/>
      <c r="G33" s="88"/>
      <c r="H33" s="85"/>
      <c r="I33" s="85"/>
      <c r="T33" s="94">
        <v>19</v>
      </c>
      <c r="U33" s="116"/>
      <c r="V33" s="87" t="s">
        <v>43</v>
      </c>
      <c r="W33" s="117" t="str">
        <f>IF(U33="C"," ",IF(U33="A","x",IF(U33="B","x",IF(U33="D","x",IF(U33="E","x",IF(U33="","x","ERROR"))))))</f>
        <v>x</v>
      </c>
    </row>
    <row r="34" s="110" customFormat="true" spans="1:23">
      <c r="A34" s="85"/>
      <c r="B34" s="85"/>
      <c r="H34" s="85">
        <f>IF(K12="B",1,0)</f>
        <v>0</v>
      </c>
      <c r="I34" s="85"/>
      <c r="T34" s="94">
        <v>20</v>
      </c>
      <c r="U34" s="116"/>
      <c r="V34" s="87" t="s">
        <v>49</v>
      </c>
      <c r="W34" s="117" t="str">
        <f>IF(U34="D"," ",IF(U34="A","x",IF(U34="B","x",IF(U34="C","x",IF(U34="E","x",IF(U34="","x","ERROR"))))))</f>
        <v>x</v>
      </c>
    </row>
    <row r="35" s="110" customFormat="true" spans="1:23">
      <c r="A35" s="85"/>
      <c r="B35" s="85"/>
      <c r="H35" s="85">
        <f>IF(K13="B",1,0)</f>
        <v>0</v>
      </c>
      <c r="I35" s="85"/>
      <c r="T35" s="94" t="s">
        <v>105</v>
      </c>
      <c r="U35" s="118">
        <f>H190</f>
        <v>0</v>
      </c>
      <c r="V35" s="87"/>
      <c r="W35" s="88"/>
    </row>
    <row r="36" s="110" customFormat="true" spans="1:25">
      <c r="A36" s="85"/>
      <c r="B36" s="85"/>
      <c r="H36" s="85"/>
      <c r="I36" s="85"/>
      <c r="Y36" s="87"/>
    </row>
    <row r="37" s="110" customFormat="true" spans="1:26">
      <c r="A37" s="85"/>
      <c r="B37" s="85"/>
      <c r="H37" s="85"/>
      <c r="I37" s="85"/>
      <c r="V37" s="86"/>
      <c r="W37" s="95"/>
      <c r="X37" s="95"/>
      <c r="Y37" s="87"/>
      <c r="Z37" s="88"/>
    </row>
    <row r="38" s="110" customFormat="true" spans="1:9">
      <c r="A38" s="85"/>
      <c r="B38" s="85"/>
      <c r="H38" s="85">
        <f>IF(K14="D",1,0)</f>
        <v>0</v>
      </c>
      <c r="I38" s="85"/>
    </row>
    <row r="39" spans="1:9">
      <c r="A39" s="85"/>
      <c r="B39" s="85"/>
      <c r="C39" s="110"/>
      <c r="H39" s="85">
        <f>IF(K15="C",1,0)</f>
        <v>0</v>
      </c>
      <c r="I39" s="85"/>
    </row>
    <row r="40" spans="1:22">
      <c r="A40" s="85"/>
      <c r="B40" s="85"/>
      <c r="C40" s="93"/>
      <c r="H40" s="85">
        <f>IF(K16="C",1,0)</f>
        <v>0</v>
      </c>
      <c r="I40" s="85"/>
      <c r="J40" s="93"/>
      <c r="P40" s="93"/>
      <c r="V40" s="93"/>
    </row>
    <row r="41" spans="1:22">
      <c r="A41" s="85"/>
      <c r="B41" s="85"/>
      <c r="C41" s="86"/>
      <c r="H41" s="85">
        <f>IF(K17="C",1,0)</f>
        <v>0</v>
      </c>
      <c r="I41" s="85"/>
      <c r="J41" s="86"/>
      <c r="P41" s="86"/>
      <c r="V41" s="86"/>
    </row>
    <row r="42" spans="1:22">
      <c r="A42" s="85"/>
      <c r="B42" s="85"/>
      <c r="C42" s="86"/>
      <c r="H42" s="85">
        <f>IF(K18="C",1,0)</f>
        <v>0</v>
      </c>
      <c r="I42" s="85"/>
      <c r="J42" s="86"/>
      <c r="P42" s="86"/>
      <c r="V42" s="86"/>
    </row>
    <row r="43" spans="1:22">
      <c r="A43" s="85"/>
      <c r="B43" s="85"/>
      <c r="C43" s="86"/>
      <c r="H43" s="85">
        <f>IF(K19="D",1,0)</f>
        <v>0</v>
      </c>
      <c r="I43" s="85"/>
      <c r="J43" s="86"/>
      <c r="P43" s="86"/>
      <c r="V43" s="86"/>
    </row>
    <row r="44" spans="1:22">
      <c r="A44" s="85"/>
      <c r="B44" s="85"/>
      <c r="C44" s="86"/>
      <c r="H44" s="85">
        <f>IF(K20="D",1,0)</f>
        <v>0</v>
      </c>
      <c r="I44" s="85"/>
      <c r="J44" s="86"/>
      <c r="P44" s="86"/>
      <c r="V44" s="86"/>
    </row>
    <row r="45" spans="1:22">
      <c r="A45" s="85"/>
      <c r="B45" s="85"/>
      <c r="C45" s="86"/>
      <c r="H45" s="85">
        <f>IF(K21="A",1,0)</f>
        <v>0</v>
      </c>
      <c r="I45" s="85"/>
      <c r="J45" s="86"/>
      <c r="P45" s="86"/>
      <c r="V45" s="86"/>
    </row>
    <row r="46" spans="1:22">
      <c r="A46" s="85"/>
      <c r="B46" s="85"/>
      <c r="C46" s="86"/>
      <c r="H46" s="85">
        <f>IF(K22="E",1,0)</f>
        <v>0</v>
      </c>
      <c r="I46" s="85"/>
      <c r="J46" s="86"/>
      <c r="P46" s="86"/>
      <c r="V46" s="86"/>
    </row>
    <row r="47" spans="1:22">
      <c r="A47" s="85"/>
      <c r="B47" s="85"/>
      <c r="C47" s="86"/>
      <c r="H47" s="85">
        <f>IF(K23="A",1,0)</f>
        <v>0</v>
      </c>
      <c r="I47" s="85"/>
      <c r="J47" s="86"/>
      <c r="P47" s="86"/>
      <c r="V47" s="86"/>
    </row>
    <row r="48" spans="1:22">
      <c r="A48" s="85"/>
      <c r="B48" s="85"/>
      <c r="C48" s="86"/>
      <c r="H48" s="85">
        <f>IF(K24="A",1,0)</f>
        <v>0</v>
      </c>
      <c r="I48" s="85"/>
      <c r="J48" s="86"/>
      <c r="P48" s="86"/>
      <c r="V48" s="86"/>
    </row>
    <row r="49" spans="1:22">
      <c r="A49" s="85"/>
      <c r="B49" s="85"/>
      <c r="C49" s="86"/>
      <c r="H49" s="85">
        <f>IF(K25="B",1,0)</f>
        <v>0</v>
      </c>
      <c r="I49" s="85"/>
      <c r="J49" s="86"/>
      <c r="P49" s="86"/>
      <c r="V49" s="86"/>
    </row>
    <row r="50" spans="1:22">
      <c r="A50" s="85"/>
      <c r="B50" s="85"/>
      <c r="C50" s="86"/>
      <c r="H50" s="85">
        <f>IF(K26="C",1,0)</f>
        <v>0</v>
      </c>
      <c r="I50" s="85"/>
      <c r="J50" s="86"/>
      <c r="P50" s="86"/>
      <c r="V50" s="86"/>
    </row>
    <row r="51" spans="1:22">
      <c r="A51" s="85"/>
      <c r="B51" s="85"/>
      <c r="C51" s="86"/>
      <c r="H51" s="85">
        <f>IF(K27="A",1,0)</f>
        <v>0</v>
      </c>
      <c r="I51" s="85"/>
      <c r="J51" s="86"/>
      <c r="P51" s="86"/>
      <c r="V51" s="86"/>
    </row>
    <row r="52" spans="1:22">
      <c r="A52" s="85"/>
      <c r="B52" s="85"/>
      <c r="C52" s="86"/>
      <c r="H52" s="85">
        <f>IF(K28="D",1,0)</f>
        <v>0</v>
      </c>
      <c r="I52" s="85"/>
      <c r="J52" s="86"/>
      <c r="P52" s="86"/>
      <c r="V52" s="86"/>
    </row>
    <row r="53" spans="1:22">
      <c r="A53" s="85"/>
      <c r="B53" s="85"/>
      <c r="C53" s="86"/>
      <c r="H53" s="85">
        <f>IF(K29="E",1,0)</f>
        <v>0</v>
      </c>
      <c r="I53" s="85"/>
      <c r="J53" s="86"/>
      <c r="P53" s="86"/>
      <c r="V53" s="86"/>
    </row>
    <row r="54" spans="1:22">
      <c r="A54" s="85"/>
      <c r="B54" s="85"/>
      <c r="C54" s="86"/>
      <c r="H54" s="85">
        <f>IF(K30="B",1,0)</f>
        <v>0</v>
      </c>
      <c r="I54" s="85"/>
      <c r="J54" s="86"/>
      <c r="P54" s="86"/>
      <c r="V54" s="86"/>
    </row>
    <row r="55" spans="1:22">
      <c r="A55" s="85"/>
      <c r="B55" s="85"/>
      <c r="C55" s="86"/>
      <c r="H55" s="85">
        <f>IF(K31="C",1,0)</f>
        <v>0</v>
      </c>
      <c r="I55" s="85"/>
      <c r="J55" s="86"/>
      <c r="P55" s="86"/>
      <c r="V55" s="86"/>
    </row>
    <row r="56" spans="1:22">
      <c r="A56" s="85"/>
      <c r="B56" s="85"/>
      <c r="C56" s="86"/>
      <c r="H56" s="85">
        <f>SUM(H34:H55)</f>
        <v>0</v>
      </c>
      <c r="I56" s="85"/>
      <c r="J56" s="86"/>
      <c r="P56" s="86"/>
      <c r="V56" s="86"/>
    </row>
    <row r="57" spans="1:22">
      <c r="A57" s="85"/>
      <c r="B57" s="85"/>
      <c r="C57" s="86"/>
      <c r="H57" s="85"/>
      <c r="I57" s="85"/>
      <c r="J57" s="86"/>
      <c r="P57" s="86"/>
      <c r="V57" s="86"/>
    </row>
    <row r="58" spans="1:22">
      <c r="A58" s="85"/>
      <c r="B58" s="85"/>
      <c r="C58" s="86"/>
      <c r="H58" s="85">
        <f>IF(P12="C",1,0)</f>
        <v>0</v>
      </c>
      <c r="I58" s="85"/>
      <c r="J58" s="86"/>
      <c r="P58" s="86"/>
      <c r="V58" s="86"/>
    </row>
    <row r="59" spans="1:22">
      <c r="A59" s="85"/>
      <c r="B59" s="85"/>
      <c r="C59" s="86"/>
      <c r="H59" s="85">
        <f>IF(P13="E",1,0)</f>
        <v>0</v>
      </c>
      <c r="I59" s="85"/>
      <c r="J59" s="86"/>
      <c r="P59" s="86"/>
      <c r="V59" s="86"/>
    </row>
    <row r="60" spans="1:22">
      <c r="A60" s="85"/>
      <c r="B60" s="85"/>
      <c r="C60" s="86"/>
      <c r="H60" s="85">
        <f>IF(P14="D",1,0)</f>
        <v>0</v>
      </c>
      <c r="I60" s="85"/>
      <c r="J60" s="86"/>
      <c r="P60" s="86"/>
      <c r="V60" s="86"/>
    </row>
    <row r="61" s="110" customFormat="true" spans="1:9">
      <c r="A61" s="85"/>
      <c r="B61" s="85"/>
      <c r="H61" s="85">
        <f>IF(P15="D",1,0)</f>
        <v>0</v>
      </c>
      <c r="I61" s="85"/>
    </row>
    <row r="62" s="110" customFormat="true" spans="1:9">
      <c r="A62" s="85"/>
      <c r="B62" s="85"/>
      <c r="H62" s="85">
        <f>IF(P16="D",1,0)</f>
        <v>0</v>
      </c>
      <c r="I62" s="85"/>
    </row>
    <row r="63" s="110" customFormat="true" spans="1:9">
      <c r="A63" s="85"/>
      <c r="B63" s="85"/>
      <c r="H63" s="85">
        <f>IF(P17="B",1,0)</f>
        <v>0</v>
      </c>
      <c r="I63" s="85"/>
    </row>
    <row r="64" s="110" customFormat="true" spans="1:9">
      <c r="A64" s="85"/>
      <c r="B64" s="85"/>
      <c r="H64" s="85">
        <f>IF(P18="D",1,0)</f>
        <v>0</v>
      </c>
      <c r="I64" s="85"/>
    </row>
    <row r="65" s="110" customFormat="true" spans="1:9">
      <c r="A65" s="85"/>
      <c r="B65" s="85"/>
      <c r="H65" s="85">
        <f>IF(P19="B",1,0)</f>
        <v>0</v>
      </c>
      <c r="I65" s="85"/>
    </row>
    <row r="66" s="110" customFormat="true" spans="1:9">
      <c r="A66" s="85"/>
      <c r="B66" s="85"/>
      <c r="H66" s="85">
        <f>IF(P20="E",1,0)</f>
        <v>0</v>
      </c>
      <c r="I66" s="85"/>
    </row>
    <row r="67" s="110" customFormat="true" spans="1:9">
      <c r="A67" s="85"/>
      <c r="B67" s="85"/>
      <c r="H67" s="85">
        <f>IF(P21="D",1,0)</f>
        <v>0</v>
      </c>
      <c r="I67" s="85"/>
    </row>
    <row r="68" s="110" customFormat="true" spans="1:9">
      <c r="A68" s="85"/>
      <c r="B68" s="85"/>
      <c r="H68" s="85">
        <f>IF(P22="C",1,0)</f>
        <v>0</v>
      </c>
      <c r="I68" s="85"/>
    </row>
    <row r="69" s="110" customFormat="true" spans="1:9">
      <c r="A69" s="85"/>
      <c r="B69" s="85"/>
      <c r="H69" s="85">
        <f>IF(P23="C",1,0)</f>
        <v>0</v>
      </c>
      <c r="I69" s="85"/>
    </row>
    <row r="70" s="110" customFormat="true" spans="1:9">
      <c r="A70" s="85"/>
      <c r="B70" s="85"/>
      <c r="H70" s="85">
        <f>IF(P24="C",1,0)</f>
        <v>0</v>
      </c>
      <c r="I70" s="85"/>
    </row>
    <row r="71" s="110" customFormat="true" spans="1:9">
      <c r="A71" s="85"/>
      <c r="B71" s="85"/>
      <c r="H71" s="85">
        <f>IF(P25="C",1,0)</f>
        <v>0</v>
      </c>
      <c r="I71" s="85"/>
    </row>
    <row r="72" s="110" customFormat="true" spans="1:9">
      <c r="A72" s="85"/>
      <c r="B72" s="85"/>
      <c r="H72" s="85">
        <f>IF(P26="D",1,0)</f>
        <v>0</v>
      </c>
      <c r="I72" s="85"/>
    </row>
    <row r="73" s="110" customFormat="true" spans="1:9">
      <c r="A73" s="85"/>
      <c r="B73" s="85"/>
      <c r="H73" s="85">
        <f>IF(P27="C",1,0)</f>
        <v>0</v>
      </c>
      <c r="I73" s="85"/>
    </row>
    <row r="74" s="110" customFormat="true" spans="1:9">
      <c r="A74" s="85"/>
      <c r="B74" s="85"/>
      <c r="H74" s="85">
        <f>IF(P28="C",1,0)</f>
        <v>0</v>
      </c>
      <c r="I74" s="85"/>
    </row>
    <row r="75" spans="1:9">
      <c r="A75" s="85"/>
      <c r="B75" s="85"/>
      <c r="C75" s="110"/>
      <c r="H75" s="85">
        <f>IF(P29="E",1,0)</f>
        <v>0</v>
      </c>
      <c r="I75" s="85"/>
    </row>
    <row r="76" spans="1:9">
      <c r="A76" s="85"/>
      <c r="B76" s="85"/>
      <c r="C76" s="110"/>
      <c r="H76" s="85">
        <f>IF(P30="E",1,0)</f>
        <v>0</v>
      </c>
      <c r="I76" s="85"/>
    </row>
    <row r="77" spans="1:9">
      <c r="A77" s="85"/>
      <c r="B77" s="85"/>
      <c r="C77" s="110"/>
      <c r="H77" s="85">
        <f>IF(P31="E",1,0)</f>
        <v>0</v>
      </c>
      <c r="I77" s="85"/>
    </row>
    <row r="78" spans="1:9">
      <c r="A78" s="85"/>
      <c r="B78" s="85"/>
      <c r="C78" s="110"/>
      <c r="H78" s="85">
        <f>SUM(H58:H77)</f>
        <v>0</v>
      </c>
      <c r="I78" s="85"/>
    </row>
    <row r="79" spans="1:9">
      <c r="A79" s="85"/>
      <c r="B79" s="85"/>
      <c r="C79" s="86"/>
      <c r="H79" s="85"/>
      <c r="I79" s="85"/>
    </row>
    <row r="80" spans="1:9">
      <c r="A80" s="85"/>
      <c r="B80" s="85"/>
      <c r="C80" s="110"/>
      <c r="H80" s="85">
        <f>VLOOKUP(U12,DATA!A2:B34,2)</f>
        <v>0</v>
      </c>
      <c r="I80" s="85"/>
    </row>
    <row r="81" spans="1:9">
      <c r="A81" s="85"/>
      <c r="B81" s="85"/>
      <c r="C81" s="86"/>
      <c r="H81" s="85"/>
      <c r="I81" s="85"/>
    </row>
    <row r="82" spans="1:9">
      <c r="A82" s="85"/>
      <c r="B82" s="85"/>
      <c r="C82" s="110"/>
      <c r="H82" s="85">
        <f t="shared" ref="H82:H101" si="0">IF(AB12=Z12,1,0)</f>
        <v>0</v>
      </c>
      <c r="I82" s="85"/>
    </row>
    <row r="83" spans="1:9">
      <c r="A83" s="85"/>
      <c r="B83" s="85"/>
      <c r="C83" s="110"/>
      <c r="H83" s="85">
        <f t="shared" si="0"/>
        <v>0</v>
      </c>
      <c r="I83" s="85"/>
    </row>
    <row r="84" spans="1:9">
      <c r="A84" s="85"/>
      <c r="B84" s="85"/>
      <c r="C84" s="110"/>
      <c r="H84" s="85">
        <f t="shared" si="0"/>
        <v>0</v>
      </c>
      <c r="I84" s="85"/>
    </row>
    <row r="85" spans="1:9">
      <c r="A85" s="85"/>
      <c r="B85" s="85"/>
      <c r="C85" s="110"/>
      <c r="H85" s="85">
        <f t="shared" si="0"/>
        <v>0</v>
      </c>
      <c r="I85" s="85"/>
    </row>
    <row r="86" spans="1:9">
      <c r="A86" s="85"/>
      <c r="B86" s="85"/>
      <c r="C86" s="110"/>
      <c r="H86" s="85">
        <f t="shared" si="0"/>
        <v>0</v>
      </c>
      <c r="I86" s="85"/>
    </row>
    <row r="87" spans="1:9">
      <c r="A87" s="85"/>
      <c r="B87" s="85"/>
      <c r="C87" s="110"/>
      <c r="H87" s="85">
        <f t="shared" si="0"/>
        <v>0</v>
      </c>
      <c r="I87" s="85"/>
    </row>
    <row r="88" spans="1:9">
      <c r="A88" s="85"/>
      <c r="B88" s="85"/>
      <c r="C88" s="110"/>
      <c r="H88" s="85">
        <f t="shared" si="0"/>
        <v>0</v>
      </c>
      <c r="I88" s="85"/>
    </row>
    <row r="89" spans="1:9">
      <c r="A89" s="85"/>
      <c r="B89" s="85"/>
      <c r="C89" s="110"/>
      <c r="H89" s="85">
        <f t="shared" si="0"/>
        <v>0</v>
      </c>
      <c r="I89" s="85"/>
    </row>
    <row r="90" spans="1:9">
      <c r="A90" s="85"/>
      <c r="B90" s="85"/>
      <c r="C90" s="110"/>
      <c r="H90" s="85">
        <f t="shared" si="0"/>
        <v>0</v>
      </c>
      <c r="I90" s="85"/>
    </row>
    <row r="91" spans="1:9">
      <c r="A91" s="85"/>
      <c r="B91" s="85"/>
      <c r="C91" s="110"/>
      <c r="H91" s="85">
        <f t="shared" si="0"/>
        <v>0</v>
      </c>
      <c r="I91" s="85"/>
    </row>
    <row r="92" spans="1:9">
      <c r="A92" s="85"/>
      <c r="B92" s="85"/>
      <c r="C92" s="110"/>
      <c r="H92" s="85">
        <f t="shared" si="0"/>
        <v>0</v>
      </c>
      <c r="I92" s="85"/>
    </row>
    <row r="93" spans="1:9">
      <c r="A93" s="85"/>
      <c r="B93" s="85"/>
      <c r="C93" s="110"/>
      <c r="H93" s="85">
        <f t="shared" si="0"/>
        <v>0</v>
      </c>
      <c r="I93" s="85"/>
    </row>
    <row r="94" spans="1:9">
      <c r="A94" s="85"/>
      <c r="B94" s="85"/>
      <c r="C94" s="110"/>
      <c r="H94" s="85">
        <f t="shared" si="0"/>
        <v>0</v>
      </c>
      <c r="I94" s="85"/>
    </row>
    <row r="95" spans="1:9">
      <c r="A95" s="85"/>
      <c r="B95" s="85"/>
      <c r="C95" s="110"/>
      <c r="H95" s="85">
        <f t="shared" si="0"/>
        <v>0</v>
      </c>
      <c r="I95" s="85"/>
    </row>
    <row r="96" spans="1:9">
      <c r="A96" s="85"/>
      <c r="B96" s="85"/>
      <c r="C96" s="110"/>
      <c r="H96" s="85">
        <f t="shared" si="0"/>
        <v>0</v>
      </c>
      <c r="I96" s="85"/>
    </row>
    <row r="97" s="110" customFormat="true" spans="1:9">
      <c r="A97" s="85"/>
      <c r="B97" s="85"/>
      <c r="H97" s="85">
        <f t="shared" si="0"/>
        <v>0</v>
      </c>
      <c r="I97" s="85"/>
    </row>
    <row r="98" s="110" customFormat="true" spans="1:9">
      <c r="A98" s="85"/>
      <c r="B98" s="85"/>
      <c r="H98" s="85">
        <f t="shared" si="0"/>
        <v>0</v>
      </c>
      <c r="I98" s="85"/>
    </row>
    <row r="99" s="110" customFormat="true" spans="1:9">
      <c r="A99" s="85"/>
      <c r="B99" s="85"/>
      <c r="H99" s="85">
        <f t="shared" si="0"/>
        <v>0</v>
      </c>
      <c r="I99" s="85"/>
    </row>
    <row r="100" s="110" customFormat="true" spans="1:9">
      <c r="A100" s="85"/>
      <c r="B100" s="85"/>
      <c r="H100" s="85">
        <f t="shared" si="0"/>
        <v>0</v>
      </c>
      <c r="I100" s="85"/>
    </row>
    <row r="101" s="110" customFormat="true" spans="1:9">
      <c r="A101" s="85"/>
      <c r="B101" s="85"/>
      <c r="H101" s="85">
        <f t="shared" si="0"/>
        <v>0</v>
      </c>
      <c r="I101" s="85"/>
    </row>
    <row r="102" s="110" customFormat="true" spans="1:9">
      <c r="A102" s="85"/>
      <c r="B102" s="85"/>
      <c r="H102" s="85">
        <f>SUM(H82:H101)</f>
        <v>0</v>
      </c>
      <c r="I102" s="85"/>
    </row>
    <row r="103" spans="1:9">
      <c r="A103" s="85"/>
      <c r="B103" s="85"/>
      <c r="C103" s="86"/>
      <c r="D103" s="86"/>
      <c r="E103" s="86"/>
      <c r="F103" s="87"/>
      <c r="G103" s="88"/>
      <c r="H103" s="85"/>
      <c r="I103" s="85"/>
    </row>
    <row r="104" s="110" customFormat="true" spans="1:9">
      <c r="A104" s="85"/>
      <c r="B104" s="85"/>
      <c r="H104" s="85">
        <f t="shared" ref="H104:H123" si="1">IF(AF12=AE12,1,0)</f>
        <v>0</v>
      </c>
      <c r="I104" s="85"/>
    </row>
    <row r="105" s="110" customFormat="true" spans="1:9">
      <c r="A105" s="85"/>
      <c r="B105" s="85"/>
      <c r="H105" s="85">
        <f t="shared" si="1"/>
        <v>0</v>
      </c>
      <c r="I105" s="85"/>
    </row>
    <row r="106" s="110" customFormat="true" spans="1:9">
      <c r="A106" s="85"/>
      <c r="B106" s="85"/>
      <c r="H106" s="85">
        <f t="shared" si="1"/>
        <v>0</v>
      </c>
      <c r="I106" s="85"/>
    </row>
    <row r="107" s="110" customFormat="true" spans="1:9">
      <c r="A107" s="85"/>
      <c r="B107" s="85"/>
      <c r="H107" s="85">
        <f t="shared" si="1"/>
        <v>0</v>
      </c>
      <c r="I107" s="85"/>
    </row>
    <row r="108" s="110" customFormat="true" spans="1:9">
      <c r="A108" s="85"/>
      <c r="B108" s="85"/>
      <c r="H108" s="85">
        <f t="shared" si="1"/>
        <v>0</v>
      </c>
      <c r="I108" s="85"/>
    </row>
    <row r="109" s="110" customFormat="true" spans="1:9">
      <c r="A109" s="85"/>
      <c r="B109" s="85"/>
      <c r="H109" s="85">
        <f t="shared" si="1"/>
        <v>0</v>
      </c>
      <c r="I109" s="85"/>
    </row>
    <row r="110" s="110" customFormat="true" spans="1:9">
      <c r="A110" s="85"/>
      <c r="B110" s="85"/>
      <c r="H110" s="85">
        <f t="shared" si="1"/>
        <v>0</v>
      </c>
      <c r="I110" s="85"/>
    </row>
    <row r="111" s="110" customFormat="true" spans="1:9">
      <c r="A111" s="85"/>
      <c r="B111" s="85"/>
      <c r="H111" s="85">
        <f t="shared" si="1"/>
        <v>0</v>
      </c>
      <c r="I111" s="85"/>
    </row>
    <row r="112" s="110" customFormat="true" spans="1:9">
      <c r="A112" s="85"/>
      <c r="B112" s="85"/>
      <c r="H112" s="85">
        <f t="shared" si="1"/>
        <v>0</v>
      </c>
      <c r="I112" s="85"/>
    </row>
    <row r="113" s="110" customFormat="true" spans="1:9">
      <c r="A113" s="85"/>
      <c r="B113" s="85"/>
      <c r="H113" s="85">
        <f t="shared" si="1"/>
        <v>0</v>
      </c>
      <c r="I113" s="85"/>
    </row>
    <row r="114" s="110" customFormat="true" spans="1:9">
      <c r="A114" s="85"/>
      <c r="B114" s="85"/>
      <c r="H114" s="85">
        <f t="shared" si="1"/>
        <v>0</v>
      </c>
      <c r="I114" s="85"/>
    </row>
    <row r="115" s="110" customFormat="true" spans="1:9">
      <c r="A115" s="85"/>
      <c r="B115" s="85"/>
      <c r="H115" s="85">
        <f t="shared" si="1"/>
        <v>0</v>
      </c>
      <c r="I115" s="85"/>
    </row>
    <row r="116" s="110" customFormat="true" spans="1:9">
      <c r="A116" s="85"/>
      <c r="B116" s="85"/>
      <c r="H116" s="85">
        <f t="shared" si="1"/>
        <v>0</v>
      </c>
      <c r="I116" s="85"/>
    </row>
    <row r="117" s="110" customFormat="true" spans="1:9">
      <c r="A117" s="85"/>
      <c r="B117" s="85"/>
      <c r="H117" s="85">
        <f t="shared" si="1"/>
        <v>0</v>
      </c>
      <c r="I117" s="85"/>
    </row>
    <row r="118" s="110" customFormat="true" spans="1:9">
      <c r="A118" s="85"/>
      <c r="B118" s="85"/>
      <c r="H118" s="85">
        <f t="shared" si="1"/>
        <v>0</v>
      </c>
      <c r="I118" s="85"/>
    </row>
    <row r="119" s="110" customFormat="true" spans="1:9">
      <c r="A119" s="85"/>
      <c r="B119" s="85"/>
      <c r="H119" s="85">
        <f t="shared" si="1"/>
        <v>0</v>
      </c>
      <c r="I119" s="85"/>
    </row>
    <row r="120" s="110" customFormat="true" spans="1:9">
      <c r="A120" s="85"/>
      <c r="B120" s="85"/>
      <c r="H120" s="85">
        <f t="shared" si="1"/>
        <v>0</v>
      </c>
      <c r="I120" s="85"/>
    </row>
    <row r="121" s="110" customFormat="true" spans="1:9">
      <c r="A121" s="85"/>
      <c r="B121" s="85"/>
      <c r="H121" s="85">
        <f t="shared" si="1"/>
        <v>0</v>
      </c>
      <c r="I121" s="85"/>
    </row>
    <row r="122" s="110" customFormat="true" spans="1:9">
      <c r="A122" s="85"/>
      <c r="B122" s="85"/>
      <c r="H122" s="85">
        <f t="shared" si="1"/>
        <v>0</v>
      </c>
      <c r="I122" s="85"/>
    </row>
    <row r="123" s="110" customFormat="true" spans="1:9">
      <c r="A123" s="85"/>
      <c r="B123" s="85"/>
      <c r="H123" s="85">
        <f t="shared" si="1"/>
        <v>0</v>
      </c>
      <c r="I123" s="85"/>
    </row>
    <row r="124" s="110" customFormat="true" spans="1:9">
      <c r="A124" s="85"/>
      <c r="B124" s="85"/>
      <c r="H124" s="85">
        <f>SUM(H104:H123)</f>
        <v>0</v>
      </c>
      <c r="I124" s="85"/>
    </row>
    <row r="125" spans="1:9">
      <c r="A125" s="85"/>
      <c r="B125" s="85"/>
      <c r="C125" s="86"/>
      <c r="D125" s="86"/>
      <c r="E125" s="86"/>
      <c r="F125" s="87"/>
      <c r="G125" s="88"/>
      <c r="H125" s="85"/>
      <c r="I125" s="85"/>
    </row>
    <row r="126" s="110" customFormat="true" spans="1:9">
      <c r="A126" s="85"/>
      <c r="B126" s="85"/>
      <c r="H126" s="85">
        <f>IF(AJ12="A",1,0)</f>
        <v>0</v>
      </c>
      <c r="I126" s="85"/>
    </row>
    <row r="127" s="110" customFormat="true" spans="1:9">
      <c r="A127" s="85"/>
      <c r="B127" s="85"/>
      <c r="H127" s="85">
        <f>IF(AJ13="C",1,0)</f>
        <v>0</v>
      </c>
      <c r="I127" s="85"/>
    </row>
    <row r="128" s="110" customFormat="true" spans="1:9">
      <c r="A128" s="85"/>
      <c r="B128" s="85"/>
      <c r="H128" s="85">
        <f>IF(AJ14="B",1,0)</f>
        <v>0</v>
      </c>
      <c r="I128" s="85"/>
    </row>
    <row r="129" s="110" customFormat="true" spans="1:9">
      <c r="A129" s="85"/>
      <c r="B129" s="85"/>
      <c r="H129" s="85">
        <f>IF(AJ15="A",1,0)</f>
        <v>0</v>
      </c>
      <c r="I129" s="85"/>
    </row>
    <row r="130" s="110" customFormat="true" spans="1:9">
      <c r="A130" s="85"/>
      <c r="B130" s="85"/>
      <c r="H130" s="85">
        <f>IF(AJ16="D",1,0)</f>
        <v>0</v>
      </c>
      <c r="I130" s="85"/>
    </row>
    <row r="131" s="110" customFormat="true" spans="1:9">
      <c r="A131" s="85"/>
      <c r="B131" s="85"/>
      <c r="H131" s="85">
        <f>IF(AJ17="B",1,0)</f>
        <v>0</v>
      </c>
      <c r="I131" s="85"/>
    </row>
    <row r="132" s="110" customFormat="true" spans="1:9">
      <c r="A132" s="85"/>
      <c r="B132" s="85"/>
      <c r="H132" s="85">
        <f>IF(AJ18="C",1,0)</f>
        <v>0</v>
      </c>
      <c r="I132" s="85"/>
    </row>
    <row r="133" s="110" customFormat="true" spans="1:9">
      <c r="A133" s="85"/>
      <c r="B133" s="85"/>
      <c r="H133" s="85">
        <f>IF(AJ19="E",1,0)</f>
        <v>0</v>
      </c>
      <c r="I133" s="85"/>
    </row>
    <row r="134" s="110" customFormat="true" spans="1:9">
      <c r="A134" s="85"/>
      <c r="B134" s="85"/>
      <c r="H134" s="85">
        <f>IF(AJ20="E",1,0)</f>
        <v>0</v>
      </c>
      <c r="I134" s="85"/>
    </row>
    <row r="135" s="110" customFormat="true" spans="1:9">
      <c r="A135" s="85"/>
      <c r="B135" s="85"/>
      <c r="H135" s="85">
        <f>IF(AJ21="D",1,0)</f>
        <v>0</v>
      </c>
      <c r="I135" s="85"/>
    </row>
    <row r="136" s="110" customFormat="true" spans="1:9">
      <c r="A136" s="85"/>
      <c r="B136" s="85"/>
      <c r="H136" s="85">
        <f>IF(AJ22="E",1,0)</f>
        <v>0</v>
      </c>
      <c r="I136" s="85"/>
    </row>
    <row r="137" s="110" customFormat="true" spans="1:9">
      <c r="A137" s="85"/>
      <c r="B137" s="85"/>
      <c r="H137" s="85">
        <f>IF(AJ23="B",1,0)</f>
        <v>0</v>
      </c>
      <c r="I137" s="85"/>
    </row>
    <row r="138" s="110" customFormat="true" spans="1:9">
      <c r="A138" s="85"/>
      <c r="B138" s="85"/>
      <c r="H138" s="85">
        <f>IF(AJ24="D",1,0)</f>
        <v>0</v>
      </c>
      <c r="I138" s="85"/>
    </row>
    <row r="139" s="110" customFormat="true" spans="1:9">
      <c r="A139" s="85"/>
      <c r="B139" s="85"/>
      <c r="H139" s="85">
        <f>IF(AJ25="C",1,0)</f>
        <v>0</v>
      </c>
      <c r="I139" s="85"/>
    </row>
    <row r="140" s="110" customFormat="true" spans="1:9">
      <c r="A140" s="85"/>
      <c r="B140" s="85"/>
      <c r="H140" s="85">
        <f>IF(AJ26="B",1,0)</f>
        <v>0</v>
      </c>
      <c r="I140" s="85"/>
    </row>
    <row r="141" s="110" customFormat="true" spans="1:9">
      <c r="A141" s="85"/>
      <c r="B141" s="85"/>
      <c r="H141" s="85">
        <f>IF(AJ27="A",1,0)</f>
        <v>0</v>
      </c>
      <c r="I141" s="85"/>
    </row>
    <row r="142" s="110" customFormat="true" spans="1:9">
      <c r="A142" s="85"/>
      <c r="B142" s="85"/>
      <c r="H142" s="85">
        <f>IF(AJ28="B",1,0)</f>
        <v>0</v>
      </c>
      <c r="I142" s="85"/>
    </row>
    <row r="143" s="110" customFormat="true" spans="1:9">
      <c r="A143" s="85"/>
      <c r="B143" s="85"/>
      <c r="H143" s="85">
        <f>IF(AJ29="D",1,0)</f>
        <v>0</v>
      </c>
      <c r="I143" s="85"/>
    </row>
    <row r="144" s="110" customFormat="true" spans="1:9">
      <c r="A144" s="85"/>
      <c r="B144" s="85"/>
      <c r="H144" s="85">
        <f>IF(AJ30="C",1,0)</f>
        <v>0</v>
      </c>
      <c r="I144" s="85"/>
    </row>
    <row r="145" s="110" customFormat="true" spans="1:9">
      <c r="A145" s="85"/>
      <c r="B145" s="85"/>
      <c r="H145" s="85">
        <f>IF(AJ31="C",1,0)</f>
        <v>0</v>
      </c>
      <c r="I145" s="85"/>
    </row>
    <row r="146" s="110" customFormat="true" spans="1:9">
      <c r="A146" s="85"/>
      <c r="B146" s="85"/>
      <c r="H146" s="85">
        <f>SUM(H126:H145)</f>
        <v>0</v>
      </c>
      <c r="I146" s="85"/>
    </row>
    <row r="147" spans="1:9">
      <c r="A147" s="85"/>
      <c r="B147" s="85"/>
      <c r="C147" s="86"/>
      <c r="D147" s="86"/>
      <c r="E147" s="86"/>
      <c r="F147" s="87"/>
      <c r="G147" s="88"/>
      <c r="H147" s="85"/>
      <c r="I147" s="85"/>
    </row>
    <row r="148" s="110" customFormat="true" spans="1:9">
      <c r="A148" s="85"/>
      <c r="B148" s="85"/>
      <c r="H148" s="85">
        <f>IF(AO12="A",1,0)</f>
        <v>0</v>
      </c>
      <c r="I148" s="85"/>
    </row>
    <row r="149" s="110" customFormat="true" spans="1:9">
      <c r="A149" s="85"/>
      <c r="B149" s="85"/>
      <c r="H149" s="85">
        <f>IF(AO13="C",1,0)</f>
        <v>0</v>
      </c>
      <c r="I149" s="85"/>
    </row>
    <row r="150" s="110" customFormat="true" spans="1:9">
      <c r="A150" s="85"/>
      <c r="B150" s="85"/>
      <c r="H150" s="85">
        <f>IF(AO14="D",1,0)</f>
        <v>0</v>
      </c>
      <c r="I150" s="85"/>
    </row>
    <row r="151" s="110" customFormat="true" spans="1:9">
      <c r="A151" s="85"/>
      <c r="B151" s="85"/>
      <c r="H151" s="85">
        <f>IF(AO15="E",1,0)</f>
        <v>0</v>
      </c>
      <c r="I151" s="85"/>
    </row>
    <row r="152" s="110" customFormat="true" spans="1:9">
      <c r="A152" s="85"/>
      <c r="B152" s="85"/>
      <c r="H152" s="85">
        <f>IF(AO16="A",1,0)</f>
        <v>0</v>
      </c>
      <c r="I152" s="85"/>
    </row>
    <row r="153" s="110" customFormat="true" spans="1:9">
      <c r="A153" s="85"/>
      <c r="B153" s="85"/>
      <c r="H153" s="85">
        <f>IF(AO17="C",1,0)</f>
        <v>0</v>
      </c>
      <c r="I153" s="85"/>
    </row>
    <row r="154" s="110" customFormat="true" spans="1:9">
      <c r="A154" s="85"/>
      <c r="B154" s="85"/>
      <c r="H154" s="85">
        <f>IF(AO18="D",1,0)</f>
        <v>0</v>
      </c>
      <c r="I154" s="85"/>
    </row>
    <row r="155" s="110" customFormat="true" spans="1:9">
      <c r="A155" s="85"/>
      <c r="B155" s="85"/>
      <c r="H155" s="85">
        <f>IF(AO19="C",1,0)</f>
        <v>0</v>
      </c>
      <c r="I155" s="85"/>
    </row>
    <row r="156" s="110" customFormat="true" spans="1:9">
      <c r="A156" s="85"/>
      <c r="B156" s="85"/>
      <c r="H156" s="85">
        <f>IF(AO20="E",1,0)</f>
        <v>0</v>
      </c>
      <c r="I156" s="85"/>
    </row>
    <row r="157" s="110" customFormat="true" spans="1:9">
      <c r="A157" s="85"/>
      <c r="B157" s="85"/>
      <c r="H157" s="85">
        <f>IF(AO21="A",1,0)</f>
        <v>0</v>
      </c>
      <c r="I157" s="85"/>
    </row>
    <row r="158" s="110" customFormat="true" spans="1:9">
      <c r="A158" s="85"/>
      <c r="B158" s="85"/>
      <c r="H158" s="85">
        <f>IF(AO22="B",1,0)</f>
        <v>0</v>
      </c>
      <c r="I158" s="85"/>
    </row>
    <row r="159" s="110" customFormat="true" spans="1:9">
      <c r="A159" s="85"/>
      <c r="B159" s="85"/>
      <c r="H159" s="85">
        <f>IF(AO23="D",1,0)</f>
        <v>0</v>
      </c>
      <c r="I159" s="85"/>
    </row>
    <row r="160" s="110" customFormat="true" spans="1:9">
      <c r="A160" s="85"/>
      <c r="B160" s="85"/>
      <c r="H160" s="85">
        <f>IF(AO24="E",1,0)</f>
        <v>0</v>
      </c>
      <c r="I160" s="85"/>
    </row>
    <row r="161" s="110" customFormat="true" spans="1:9">
      <c r="A161" s="85"/>
      <c r="B161" s="85"/>
      <c r="H161" s="85">
        <f>IF(AO25="B",1,0)</f>
        <v>0</v>
      </c>
      <c r="I161" s="85"/>
    </row>
    <row r="162" s="110" customFormat="true" spans="1:9">
      <c r="A162" s="85"/>
      <c r="B162" s="85"/>
      <c r="H162" s="85">
        <f>IF(AO26="D",1,0)</f>
        <v>0</v>
      </c>
      <c r="I162" s="85"/>
    </row>
    <row r="163" s="110" customFormat="true" spans="1:9">
      <c r="A163" s="85"/>
      <c r="B163" s="85"/>
      <c r="H163" s="85">
        <f>IF(AO27="B",1,0)</f>
        <v>0</v>
      </c>
      <c r="I163" s="85"/>
    </row>
    <row r="164" s="110" customFormat="true" spans="1:9">
      <c r="A164" s="85"/>
      <c r="B164" s="85"/>
      <c r="H164" s="85">
        <f>IF(AO28="A",1,0)</f>
        <v>0</v>
      </c>
      <c r="I164" s="85"/>
    </row>
    <row r="165" s="110" customFormat="true" spans="1:9">
      <c r="A165" s="85"/>
      <c r="B165" s="85"/>
      <c r="H165" s="85">
        <f>IF(AO29="E",1,0)</f>
        <v>0</v>
      </c>
      <c r="I165" s="85"/>
    </row>
    <row r="166" s="110" customFormat="true" spans="1:9">
      <c r="A166" s="85"/>
      <c r="B166" s="85"/>
      <c r="H166" s="85">
        <f>IF(AO30="B",1,0)</f>
        <v>0</v>
      </c>
      <c r="I166" s="85"/>
    </row>
    <row r="167" s="110" customFormat="true" spans="1:9">
      <c r="A167" s="85"/>
      <c r="B167" s="85"/>
      <c r="H167" s="85">
        <f>IF(AO31="C",1,0)</f>
        <v>0</v>
      </c>
      <c r="I167" s="85"/>
    </row>
    <row r="168" s="110" customFormat="true" spans="1:9">
      <c r="A168" s="85"/>
      <c r="B168" s="85"/>
      <c r="H168" s="85">
        <f>SUM(H148:H167)</f>
        <v>0</v>
      </c>
      <c r="I168" s="85"/>
    </row>
    <row r="169" spans="1:9">
      <c r="A169" s="85"/>
      <c r="B169" s="85"/>
      <c r="C169" s="86"/>
      <c r="D169" s="86"/>
      <c r="E169" s="86"/>
      <c r="F169" s="87"/>
      <c r="G169" s="88"/>
      <c r="H169" s="85"/>
      <c r="I169" s="85"/>
    </row>
    <row r="170" s="110" customFormat="true" spans="1:9">
      <c r="A170" s="85"/>
      <c r="B170" s="85"/>
      <c r="H170" s="85">
        <f>IF(U15="D",1,0)</f>
        <v>0</v>
      </c>
      <c r="I170" s="85"/>
    </row>
    <row r="171" s="110" customFormat="true" spans="1:9">
      <c r="A171" s="85"/>
      <c r="B171" s="85"/>
      <c r="H171" s="85">
        <f>IF(U16="E",1,0)</f>
        <v>0</v>
      </c>
      <c r="I171" s="85"/>
    </row>
    <row r="172" s="110" customFormat="true" spans="1:9">
      <c r="A172" s="85"/>
      <c r="B172" s="85"/>
      <c r="H172" s="85">
        <f>IF(U17="B",1,0)</f>
        <v>0</v>
      </c>
      <c r="I172" s="85"/>
    </row>
    <row r="173" s="110" customFormat="true" spans="1:9">
      <c r="A173" s="85"/>
      <c r="B173" s="85"/>
      <c r="H173" s="85">
        <f>IF(U18="A",1,0)</f>
        <v>0</v>
      </c>
      <c r="I173" s="85"/>
    </row>
    <row r="174" s="110" customFormat="true" spans="1:9">
      <c r="A174" s="85"/>
      <c r="B174" s="85"/>
      <c r="H174" s="85">
        <f>IF(U19="C",1,0)</f>
        <v>0</v>
      </c>
      <c r="I174" s="85"/>
    </row>
    <row r="175" s="110" customFormat="true" spans="1:9">
      <c r="A175" s="85"/>
      <c r="B175" s="85"/>
      <c r="H175" s="85">
        <f>IF(U20="A",1,0)</f>
        <v>0</v>
      </c>
      <c r="I175" s="85"/>
    </row>
    <row r="176" s="110" customFormat="true" spans="1:9">
      <c r="A176" s="85"/>
      <c r="B176" s="85"/>
      <c r="H176" s="85">
        <f>IF(U21="D",1,0)</f>
        <v>0</v>
      </c>
      <c r="I176" s="85"/>
    </row>
    <row r="177" s="110" customFormat="true" spans="1:9">
      <c r="A177" s="85"/>
      <c r="B177" s="85"/>
      <c r="H177" s="85">
        <f>IF(U22="E",1,0)</f>
        <v>0</v>
      </c>
      <c r="I177" s="85"/>
    </row>
    <row r="178" s="110" customFormat="true" spans="1:9">
      <c r="A178" s="85"/>
      <c r="B178" s="85"/>
      <c r="H178" s="85">
        <f>IF(U23="C",1,0)</f>
        <v>0</v>
      </c>
      <c r="I178" s="85"/>
    </row>
    <row r="179" s="110" customFormat="true" spans="1:9">
      <c r="A179" s="85"/>
      <c r="B179" s="85"/>
      <c r="H179" s="85">
        <f>IF(U24="B",1,0)</f>
        <v>0</v>
      </c>
      <c r="I179" s="85"/>
    </row>
    <row r="180" s="110" customFormat="true" spans="1:9">
      <c r="A180" s="85"/>
      <c r="B180" s="85"/>
      <c r="H180" s="85">
        <f>IF(U25="B",1,0)</f>
        <v>0</v>
      </c>
      <c r="I180" s="85"/>
    </row>
    <row r="181" s="110" customFormat="true" spans="1:9">
      <c r="A181" s="85"/>
      <c r="B181" s="85"/>
      <c r="H181" s="85">
        <f>IF(U26="A",1,0)</f>
        <v>0</v>
      </c>
      <c r="I181" s="85"/>
    </row>
    <row r="182" s="110" customFormat="true" spans="1:9">
      <c r="A182" s="85"/>
      <c r="B182" s="85"/>
      <c r="H182" s="85">
        <f>IF(U27="E",1,0)</f>
        <v>0</v>
      </c>
      <c r="I182" s="85"/>
    </row>
    <row r="183" s="110" customFormat="true" spans="1:9">
      <c r="A183" s="85"/>
      <c r="B183" s="85"/>
      <c r="H183" s="85">
        <f>IF(U28="C",1,0)</f>
        <v>0</v>
      </c>
      <c r="I183" s="85"/>
    </row>
    <row r="184" s="110" customFormat="true" spans="1:9">
      <c r="A184" s="85"/>
      <c r="B184" s="85"/>
      <c r="H184" s="85">
        <f>IF(U29="D",1,0)</f>
        <v>0</v>
      </c>
      <c r="I184" s="85"/>
    </row>
    <row r="185" s="110" customFormat="true" spans="1:9">
      <c r="A185" s="85"/>
      <c r="B185" s="85"/>
      <c r="H185" s="85">
        <f>IF(U30="B",1,0)</f>
        <v>0</v>
      </c>
      <c r="I185" s="85"/>
    </row>
    <row r="186" s="110" customFormat="true" spans="1:9">
      <c r="A186" s="85"/>
      <c r="B186" s="85"/>
      <c r="H186" s="85">
        <f>IF(U31="E",1,0)</f>
        <v>0</v>
      </c>
      <c r="I186" s="85"/>
    </row>
    <row r="187" s="110" customFormat="true" spans="1:9">
      <c r="A187" s="85"/>
      <c r="B187" s="85"/>
      <c r="H187" s="85">
        <f>IF(U32="A",1,0)</f>
        <v>0</v>
      </c>
      <c r="I187" s="85"/>
    </row>
    <row r="188" s="110" customFormat="true" spans="1:9">
      <c r="A188" s="85"/>
      <c r="B188" s="85"/>
      <c r="H188" s="85">
        <f>IF(U33="C",1,0)</f>
        <v>0</v>
      </c>
      <c r="I188" s="85"/>
    </row>
    <row r="189" s="110" customFormat="true" spans="1:9">
      <c r="A189" s="85"/>
      <c r="B189" s="85"/>
      <c r="H189" s="85">
        <f>IF(U34="D",1,0)</f>
        <v>0</v>
      </c>
      <c r="I189" s="85"/>
    </row>
    <row r="190" s="110" customFormat="true" spans="1:9">
      <c r="A190" s="85"/>
      <c r="B190" s="85"/>
      <c r="H190" s="85">
        <f>SUM(H170:H189)</f>
        <v>0</v>
      </c>
      <c r="I190" s="85"/>
    </row>
  </sheetData>
  <mergeCells count="13">
    <mergeCell ref="C7:N7"/>
    <mergeCell ref="C8:N8"/>
    <mergeCell ref="C9:N9"/>
    <mergeCell ref="D11:E11"/>
    <mergeCell ref="J11:K11"/>
    <mergeCell ref="O11:P11"/>
    <mergeCell ref="T11:U11"/>
    <mergeCell ref="Y11:Z11"/>
    <mergeCell ref="AD11:AE11"/>
    <mergeCell ref="AI11:AJ11"/>
    <mergeCell ref="AN11:AO11"/>
    <mergeCell ref="T14:U14"/>
    <mergeCell ref="I3:K5"/>
  </mergeCells>
  <pageMargins left="0.75" right="0.75" top="1" bottom="1" header="0.5" footer="0.5"/>
  <pageSetup paperSize="9" scale="97" firstPageNumber="0" orientation="portrait" useFirstPageNumber="true" horizontalDpi="300" verticalDpi="300"/>
  <headerFooter>
    <oddHeader>&amp;C&amp;A</oddHeader>
    <oddFooter>&amp;CPage &amp;P</oddFooter>
  </headerFooter>
  <rowBreaks count="2" manualBreakCount="2">
    <brk id="66" max="16383" man="1"/>
    <brk id="123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P191"/>
  <sheetViews>
    <sheetView showGridLines="0" zoomScale="85" zoomScaleNormal="85" workbookViewId="0">
      <selection activeCell="F15" sqref="F15"/>
    </sheetView>
  </sheetViews>
  <sheetFormatPr defaultColWidth="8.73333333333333" defaultRowHeight="12.75"/>
  <cols>
    <col min="1" max="2" width="2.26666666666667" style="85" customWidth="true"/>
    <col min="3" max="4" width="8.72380952380952" style="86"/>
    <col min="5" max="5" width="9.26666666666667" style="86" customWidth="true"/>
    <col min="6" max="6" width="6.00952380952381" style="87" customWidth="true"/>
    <col min="7" max="7" width="5.81904761904762" style="88" customWidth="true"/>
    <col min="8" max="8" width="10" style="85" customWidth="true"/>
    <col min="9" max="9" width="7.81904761904762" style="85" customWidth="true"/>
    <col min="10" max="11" width="8.72380952380952" style="85"/>
    <col min="12" max="12" width="3.72380952380952" style="85" customWidth="true"/>
    <col min="13" max="13" width="8.72380952380952" style="85"/>
    <col min="14" max="14" width="7.18095238095238" style="85" customWidth="true"/>
    <col min="15" max="16" width="8.72380952380952" style="85"/>
    <col min="17" max="18" width="4.72380952380952" style="85" customWidth="true"/>
    <col min="19" max="19" width="11.447619047619" style="85" hidden="true" customWidth="true"/>
    <col min="20" max="21" width="8.72380952380952" style="85"/>
    <col min="22" max="22" width="5.26666666666667" style="85" hidden="true" customWidth="true"/>
    <col min="23" max="23" width="4.72380952380952" style="85" customWidth="true"/>
    <col min="24" max="24" width="3.99047619047619" style="85" customWidth="true"/>
    <col min="25" max="25" width="9.26666666666667" style="85" customWidth="true"/>
    <col min="26" max="26" width="9.73333333333333" style="85" customWidth="true"/>
    <col min="27" max="27" width="4.72380952380952" style="85" customWidth="true"/>
    <col min="28" max="28" width="0.257142857142857" style="85" hidden="true" customWidth="true"/>
    <col min="29" max="29" width="4.26666666666667" style="85" customWidth="true"/>
    <col min="30" max="31" width="8.72380952380952" style="85"/>
    <col min="32" max="32" width="8.72380952380952" style="85" hidden="true"/>
    <col min="33" max="34" width="4.26666666666667" style="85" customWidth="true"/>
    <col min="35" max="36" width="8.72380952380952" style="85"/>
    <col min="37" max="37" width="8.72380952380952" style="85" hidden="true"/>
    <col min="38" max="38" width="7.72380952380952" style="85" customWidth="true"/>
    <col min="39" max="39" width="4.55238095238095" style="85" customWidth="true"/>
    <col min="40" max="1024" width="8.72380952380952" style="85"/>
  </cols>
  <sheetData>
    <row r="3" spans="7:8">
      <c r="G3" s="96" t="s">
        <v>92</v>
      </c>
      <c r="H3" s="96"/>
    </row>
    <row r="4" spans="7:8">
      <c r="G4" s="96"/>
      <c r="H4" s="96"/>
    </row>
    <row r="5" spans="7:8">
      <c r="G5" s="96"/>
      <c r="H5" s="96"/>
    </row>
    <row r="7" spans="3:14">
      <c r="C7" s="89" t="s">
        <v>107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3:14">
      <c r="C8" s="90" t="s">
        <v>108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</row>
    <row r="9" spans="3:14">
      <c r="C9" s="90" t="s">
        <v>109</v>
      </c>
      <c r="D9" s="90"/>
      <c r="E9" s="90"/>
      <c r="F9" s="90"/>
      <c r="G9" s="90"/>
      <c r="H9" s="90"/>
      <c r="I9" s="90"/>
      <c r="J9" s="90"/>
      <c r="K9" s="90"/>
      <c r="L9" s="90"/>
      <c r="M9" s="106"/>
      <c r="N9" s="106"/>
    </row>
    <row r="10" spans="3:12"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2:42"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</row>
    <row r="12" spans="4:42">
      <c r="D12" s="92" t="s">
        <v>96</v>
      </c>
      <c r="E12" s="92"/>
      <c r="G12" s="97"/>
      <c r="H12" s="92" t="s">
        <v>101</v>
      </c>
      <c r="I12" s="92"/>
      <c r="J12" s="102"/>
      <c r="K12" s="103"/>
      <c r="L12" s="104"/>
      <c r="M12" s="101"/>
      <c r="N12" s="101"/>
      <c r="O12" s="95"/>
      <c r="P12" s="95"/>
      <c r="Q12" s="104"/>
      <c r="R12" s="101"/>
      <c r="S12" s="101"/>
      <c r="T12" s="95"/>
      <c r="U12" s="95"/>
      <c r="V12" s="101"/>
      <c r="W12" s="101"/>
      <c r="X12" s="101"/>
      <c r="Y12" s="95"/>
      <c r="Z12" s="95"/>
      <c r="AA12" s="101"/>
      <c r="AB12" s="101"/>
      <c r="AC12" s="101"/>
      <c r="AD12" s="95"/>
      <c r="AE12" s="95"/>
      <c r="AF12" s="101"/>
      <c r="AG12" s="101"/>
      <c r="AH12" s="101"/>
      <c r="AI12" s="95"/>
      <c r="AJ12" s="95"/>
      <c r="AK12" s="101"/>
      <c r="AL12" s="101"/>
      <c r="AM12" s="101"/>
      <c r="AN12" s="95"/>
      <c r="AO12" s="95"/>
      <c r="AP12" s="101"/>
    </row>
    <row r="13" spans="3:42">
      <c r="C13" s="93"/>
      <c r="D13" s="94" t="s">
        <v>105</v>
      </c>
      <c r="E13" s="98">
        <v>9</v>
      </c>
      <c r="G13" s="97"/>
      <c r="H13" s="94" t="s">
        <v>105</v>
      </c>
      <c r="I13" s="98">
        <v>10</v>
      </c>
      <c r="J13" s="95"/>
      <c r="K13" s="95"/>
      <c r="L13" s="105"/>
      <c r="M13" s="107"/>
      <c r="N13" s="101"/>
      <c r="O13" s="95"/>
      <c r="P13" s="95"/>
      <c r="Q13" s="105"/>
      <c r="R13" s="101"/>
      <c r="S13" s="107"/>
      <c r="T13" s="95"/>
      <c r="U13" s="95"/>
      <c r="V13" s="108"/>
      <c r="W13" s="101"/>
      <c r="X13" s="101"/>
      <c r="Y13" s="95"/>
      <c r="Z13" s="95"/>
      <c r="AA13" s="105"/>
      <c r="AB13" s="107"/>
      <c r="AC13" s="101"/>
      <c r="AD13" s="95"/>
      <c r="AE13" s="95"/>
      <c r="AF13" s="107"/>
      <c r="AG13" s="105"/>
      <c r="AH13" s="101"/>
      <c r="AI13" s="95"/>
      <c r="AJ13" s="95"/>
      <c r="AK13" s="107"/>
      <c r="AL13" s="105"/>
      <c r="AM13" s="101"/>
      <c r="AN13" s="95"/>
      <c r="AO13" s="95"/>
      <c r="AP13" s="105"/>
    </row>
    <row r="14" spans="4:42">
      <c r="D14" s="95"/>
      <c r="E14" s="95"/>
      <c r="G14" s="97"/>
      <c r="H14" s="99"/>
      <c r="I14" s="99"/>
      <c r="J14" s="95"/>
      <c r="K14" s="95"/>
      <c r="L14" s="105"/>
      <c r="M14" s="107"/>
      <c r="N14" s="101"/>
      <c r="O14" s="95"/>
      <c r="P14" s="95"/>
      <c r="Q14" s="105"/>
      <c r="R14" s="101"/>
      <c r="S14" s="107"/>
      <c r="T14" s="101"/>
      <c r="U14" s="101"/>
      <c r="V14" s="101"/>
      <c r="W14" s="101"/>
      <c r="X14" s="101"/>
      <c r="Y14" s="95"/>
      <c r="Z14" s="95"/>
      <c r="AA14" s="105"/>
      <c r="AB14" s="107"/>
      <c r="AC14" s="101"/>
      <c r="AD14" s="95"/>
      <c r="AE14" s="95"/>
      <c r="AF14" s="107"/>
      <c r="AG14" s="105"/>
      <c r="AH14" s="101"/>
      <c r="AI14" s="95"/>
      <c r="AJ14" s="95"/>
      <c r="AK14" s="107"/>
      <c r="AL14" s="105"/>
      <c r="AM14" s="101"/>
      <c r="AN14" s="95"/>
      <c r="AO14" s="95"/>
      <c r="AP14" s="105"/>
    </row>
    <row r="15" spans="4:42">
      <c r="D15" s="92" t="s">
        <v>97</v>
      </c>
      <c r="E15" s="92"/>
      <c r="G15" s="97"/>
      <c r="H15" s="92" t="s">
        <v>102</v>
      </c>
      <c r="I15" s="92"/>
      <c r="J15" s="95"/>
      <c r="K15" s="95"/>
      <c r="L15" s="105"/>
      <c r="M15" s="107"/>
      <c r="N15" s="101"/>
      <c r="O15" s="95"/>
      <c r="P15" s="95"/>
      <c r="Q15" s="105"/>
      <c r="R15" s="101"/>
      <c r="S15" s="107"/>
      <c r="T15" s="95"/>
      <c r="U15" s="95"/>
      <c r="V15" s="101"/>
      <c r="W15" s="101"/>
      <c r="X15" s="101"/>
      <c r="Y15" s="95"/>
      <c r="Z15" s="95"/>
      <c r="AA15" s="105"/>
      <c r="AB15" s="107"/>
      <c r="AC15" s="101"/>
      <c r="AD15" s="95"/>
      <c r="AE15" s="95"/>
      <c r="AF15" s="107"/>
      <c r="AG15" s="105"/>
      <c r="AH15" s="101"/>
      <c r="AI15" s="95"/>
      <c r="AJ15" s="95"/>
      <c r="AK15" s="107"/>
      <c r="AL15" s="105"/>
      <c r="AM15" s="101"/>
      <c r="AN15" s="95"/>
      <c r="AO15" s="95"/>
      <c r="AP15" s="105"/>
    </row>
    <row r="16" spans="4:42">
      <c r="D16" s="94" t="s">
        <v>105</v>
      </c>
      <c r="E16" s="98">
        <v>12</v>
      </c>
      <c r="G16" s="97"/>
      <c r="H16" s="94" t="s">
        <v>105</v>
      </c>
      <c r="I16" s="98">
        <v>11</v>
      </c>
      <c r="J16" s="95"/>
      <c r="K16" s="95"/>
      <c r="L16" s="105"/>
      <c r="M16" s="107"/>
      <c r="N16" s="101"/>
      <c r="O16" s="95"/>
      <c r="P16" s="95"/>
      <c r="Q16" s="105"/>
      <c r="R16" s="101"/>
      <c r="S16" s="107"/>
      <c r="T16" s="95"/>
      <c r="U16" s="95"/>
      <c r="V16" s="107"/>
      <c r="W16" s="105"/>
      <c r="X16" s="101"/>
      <c r="Y16" s="95"/>
      <c r="Z16" s="95"/>
      <c r="AA16" s="105"/>
      <c r="AB16" s="107"/>
      <c r="AC16" s="101"/>
      <c r="AD16" s="95"/>
      <c r="AE16" s="95"/>
      <c r="AF16" s="107"/>
      <c r="AG16" s="105"/>
      <c r="AH16" s="101"/>
      <c r="AI16" s="95"/>
      <c r="AJ16" s="95"/>
      <c r="AK16" s="107"/>
      <c r="AL16" s="105"/>
      <c r="AM16" s="101"/>
      <c r="AN16" s="95"/>
      <c r="AO16" s="95"/>
      <c r="AP16" s="105"/>
    </row>
    <row r="17" spans="4:42">
      <c r="D17" s="95"/>
      <c r="E17" s="95"/>
      <c r="G17" s="97"/>
      <c r="H17" s="99"/>
      <c r="I17" s="99"/>
      <c r="J17" s="95"/>
      <c r="K17" s="95"/>
      <c r="L17" s="105"/>
      <c r="M17" s="107"/>
      <c r="N17" s="101"/>
      <c r="O17" s="95"/>
      <c r="P17" s="95"/>
      <c r="Q17" s="105"/>
      <c r="R17" s="101"/>
      <c r="S17" s="107"/>
      <c r="T17" s="95"/>
      <c r="U17" s="95"/>
      <c r="V17" s="107"/>
      <c r="W17" s="105"/>
      <c r="X17" s="101"/>
      <c r="Y17" s="95"/>
      <c r="Z17" s="95"/>
      <c r="AA17" s="105"/>
      <c r="AB17" s="107"/>
      <c r="AC17" s="101"/>
      <c r="AD17" s="95"/>
      <c r="AE17" s="95"/>
      <c r="AF17" s="107"/>
      <c r="AG17" s="105"/>
      <c r="AH17" s="101"/>
      <c r="AI17" s="95"/>
      <c r="AJ17" s="95"/>
      <c r="AK17" s="107"/>
      <c r="AL17" s="105"/>
      <c r="AM17" s="101"/>
      <c r="AN17" s="95"/>
      <c r="AO17" s="95"/>
      <c r="AP17" s="105"/>
    </row>
    <row r="18" spans="4:42">
      <c r="D18" s="92" t="s">
        <v>98</v>
      </c>
      <c r="E18" s="92"/>
      <c r="G18" s="97"/>
      <c r="H18" s="92" t="s">
        <v>103</v>
      </c>
      <c r="I18" s="92"/>
      <c r="J18" s="95"/>
      <c r="K18" s="95"/>
      <c r="L18" s="105"/>
      <c r="M18" s="107"/>
      <c r="N18" s="101"/>
      <c r="O18" s="95"/>
      <c r="P18" s="95"/>
      <c r="Q18" s="105"/>
      <c r="R18" s="101"/>
      <c r="S18" s="107"/>
      <c r="T18" s="95"/>
      <c r="U18" s="95"/>
      <c r="V18" s="107"/>
      <c r="W18" s="105"/>
      <c r="X18" s="101"/>
      <c r="Y18" s="95"/>
      <c r="Z18" s="95"/>
      <c r="AA18" s="105"/>
      <c r="AB18" s="107"/>
      <c r="AC18" s="101"/>
      <c r="AD18" s="95"/>
      <c r="AE18" s="95"/>
      <c r="AF18" s="107"/>
      <c r="AG18" s="105"/>
      <c r="AH18" s="101"/>
      <c r="AI18" s="95"/>
      <c r="AJ18" s="95"/>
      <c r="AK18" s="107"/>
      <c r="AL18" s="105"/>
      <c r="AM18" s="101"/>
      <c r="AN18" s="95"/>
      <c r="AO18" s="95"/>
      <c r="AP18" s="105"/>
    </row>
    <row r="19" spans="4:42">
      <c r="D19" s="94" t="s">
        <v>105</v>
      </c>
      <c r="E19" s="98">
        <v>15</v>
      </c>
      <c r="G19" s="97"/>
      <c r="H19" s="94" t="s">
        <v>105</v>
      </c>
      <c r="I19" s="98">
        <v>14</v>
      </c>
      <c r="J19" s="95"/>
      <c r="K19" s="95"/>
      <c r="L19" s="105"/>
      <c r="M19" s="107"/>
      <c r="N19" s="101"/>
      <c r="O19" s="95"/>
      <c r="P19" s="95"/>
      <c r="Q19" s="105"/>
      <c r="R19" s="101"/>
      <c r="S19" s="107"/>
      <c r="T19" s="95"/>
      <c r="U19" s="95"/>
      <c r="V19" s="107"/>
      <c r="W19" s="105"/>
      <c r="X19" s="101"/>
      <c r="Y19" s="95"/>
      <c r="Z19" s="95"/>
      <c r="AA19" s="105"/>
      <c r="AB19" s="107"/>
      <c r="AC19" s="101"/>
      <c r="AD19" s="95"/>
      <c r="AE19" s="95"/>
      <c r="AF19" s="107"/>
      <c r="AG19" s="105"/>
      <c r="AH19" s="101"/>
      <c r="AI19" s="95"/>
      <c r="AJ19" s="95"/>
      <c r="AK19" s="107"/>
      <c r="AL19" s="105"/>
      <c r="AM19" s="101"/>
      <c r="AN19" s="95"/>
      <c r="AO19" s="95"/>
      <c r="AP19" s="105"/>
    </row>
    <row r="20" spans="4:42">
      <c r="D20" s="95"/>
      <c r="E20" s="95"/>
      <c r="G20" s="97"/>
      <c r="H20" s="99"/>
      <c r="I20" s="99"/>
      <c r="J20" s="95"/>
      <c r="K20" s="95"/>
      <c r="L20" s="105"/>
      <c r="M20" s="107"/>
      <c r="N20" s="101"/>
      <c r="O20" s="95"/>
      <c r="P20" s="95"/>
      <c r="Q20" s="105"/>
      <c r="R20" s="101"/>
      <c r="S20" s="107"/>
      <c r="T20" s="95"/>
      <c r="U20" s="95"/>
      <c r="V20" s="107"/>
      <c r="W20" s="105"/>
      <c r="X20" s="101"/>
      <c r="Y20" s="95"/>
      <c r="Z20" s="95"/>
      <c r="AA20" s="105"/>
      <c r="AB20" s="107"/>
      <c r="AC20" s="101"/>
      <c r="AD20" s="95"/>
      <c r="AE20" s="95"/>
      <c r="AF20" s="107"/>
      <c r="AG20" s="105"/>
      <c r="AH20" s="101"/>
      <c r="AI20" s="95"/>
      <c r="AJ20" s="95"/>
      <c r="AK20" s="107"/>
      <c r="AL20" s="105"/>
      <c r="AM20" s="101"/>
      <c r="AN20" s="95"/>
      <c r="AO20" s="95"/>
      <c r="AP20" s="105"/>
    </row>
    <row r="21" spans="4:42">
      <c r="D21" s="92" t="s">
        <v>110</v>
      </c>
      <c r="E21" s="92"/>
      <c r="G21" s="97"/>
      <c r="H21" s="92" t="s">
        <v>106</v>
      </c>
      <c r="I21" s="92"/>
      <c r="J21" s="95"/>
      <c r="K21" s="95"/>
      <c r="L21" s="105"/>
      <c r="M21" s="107"/>
      <c r="N21" s="101"/>
      <c r="O21" s="95"/>
      <c r="P21" s="95"/>
      <c r="Q21" s="105"/>
      <c r="R21" s="101"/>
      <c r="S21" s="107"/>
      <c r="T21" s="95"/>
      <c r="U21" s="95"/>
      <c r="V21" s="107"/>
      <c r="W21" s="105"/>
      <c r="X21" s="101"/>
      <c r="Y21" s="95"/>
      <c r="Z21" s="95"/>
      <c r="AA21" s="105"/>
      <c r="AB21" s="107"/>
      <c r="AC21" s="101"/>
      <c r="AD21" s="95"/>
      <c r="AE21" s="95"/>
      <c r="AF21" s="107"/>
      <c r="AG21" s="105"/>
      <c r="AH21" s="101"/>
      <c r="AI21" s="95"/>
      <c r="AJ21" s="95"/>
      <c r="AK21" s="107"/>
      <c r="AL21" s="105"/>
      <c r="AM21" s="101"/>
      <c r="AN21" s="95"/>
      <c r="AO21" s="95"/>
      <c r="AP21" s="105"/>
    </row>
    <row r="22" spans="4:42">
      <c r="D22" s="94" t="s">
        <v>105</v>
      </c>
      <c r="E22" s="98">
        <v>20</v>
      </c>
      <c r="F22" s="100">
        <f>VLOOKUP(E22,DATA!A2:B34,2)</f>
        <v>12</v>
      </c>
      <c r="G22" s="97"/>
      <c r="H22" s="94" t="s">
        <v>105</v>
      </c>
      <c r="I22" s="98">
        <v>15</v>
      </c>
      <c r="J22" s="95"/>
      <c r="K22" s="95"/>
      <c r="L22" s="105"/>
      <c r="M22" s="107"/>
      <c r="N22" s="101"/>
      <c r="O22" s="95"/>
      <c r="P22" s="95"/>
      <c r="Q22" s="105"/>
      <c r="R22" s="101"/>
      <c r="S22" s="107"/>
      <c r="T22" s="95"/>
      <c r="U22" s="95"/>
      <c r="V22" s="107"/>
      <c r="W22" s="105"/>
      <c r="X22" s="101"/>
      <c r="Y22" s="95"/>
      <c r="Z22" s="95"/>
      <c r="AA22" s="105"/>
      <c r="AB22" s="107"/>
      <c r="AC22" s="101"/>
      <c r="AD22" s="95"/>
      <c r="AE22" s="95"/>
      <c r="AF22" s="107"/>
      <c r="AG22" s="105"/>
      <c r="AH22" s="101"/>
      <c r="AI22" s="95"/>
      <c r="AJ22" s="95"/>
      <c r="AK22" s="107"/>
      <c r="AL22" s="105"/>
      <c r="AM22" s="101"/>
      <c r="AN22" s="95"/>
      <c r="AO22" s="95"/>
      <c r="AP22" s="105"/>
    </row>
    <row r="23" spans="4:42">
      <c r="D23" s="95"/>
      <c r="E23" s="95"/>
      <c r="G23" s="97"/>
      <c r="H23" s="99"/>
      <c r="I23" s="99"/>
      <c r="J23" s="95"/>
      <c r="K23" s="95"/>
      <c r="L23" s="105"/>
      <c r="M23" s="107"/>
      <c r="N23" s="101"/>
      <c r="O23" s="95"/>
      <c r="P23" s="95"/>
      <c r="Q23" s="105"/>
      <c r="R23" s="101"/>
      <c r="S23" s="107"/>
      <c r="T23" s="95"/>
      <c r="U23" s="95"/>
      <c r="V23" s="107"/>
      <c r="W23" s="105"/>
      <c r="X23" s="101"/>
      <c r="Y23" s="95"/>
      <c r="Z23" s="95"/>
      <c r="AA23" s="105"/>
      <c r="AB23" s="107"/>
      <c r="AC23" s="101"/>
      <c r="AD23" s="95"/>
      <c r="AE23" s="95"/>
      <c r="AF23" s="107"/>
      <c r="AG23" s="105"/>
      <c r="AH23" s="101"/>
      <c r="AI23" s="95"/>
      <c r="AJ23" s="95"/>
      <c r="AK23" s="107"/>
      <c r="AL23" s="105"/>
      <c r="AM23" s="101"/>
      <c r="AN23" s="95"/>
      <c r="AO23" s="95"/>
      <c r="AP23" s="105"/>
    </row>
    <row r="24" spans="4:42">
      <c r="D24" s="92" t="s">
        <v>100</v>
      </c>
      <c r="E24" s="92"/>
      <c r="G24" s="97"/>
      <c r="H24" s="99"/>
      <c r="I24" s="99"/>
      <c r="J24" s="95"/>
      <c r="K24" s="95"/>
      <c r="L24" s="105"/>
      <c r="M24" s="107"/>
      <c r="N24" s="101"/>
      <c r="O24" s="95"/>
      <c r="P24" s="95"/>
      <c r="Q24" s="105"/>
      <c r="R24" s="101"/>
      <c r="S24" s="107"/>
      <c r="T24" s="95"/>
      <c r="U24" s="95"/>
      <c r="V24" s="107"/>
      <c r="W24" s="105"/>
      <c r="X24" s="101"/>
      <c r="Y24" s="95"/>
      <c r="Z24" s="95"/>
      <c r="AA24" s="105"/>
      <c r="AB24" s="107"/>
      <c r="AC24" s="101"/>
      <c r="AD24" s="95"/>
      <c r="AE24" s="95"/>
      <c r="AF24" s="107"/>
      <c r="AG24" s="105"/>
      <c r="AH24" s="101"/>
      <c r="AI24" s="95"/>
      <c r="AJ24" s="95"/>
      <c r="AK24" s="107"/>
      <c r="AL24" s="105"/>
      <c r="AM24" s="101"/>
      <c r="AN24" s="95"/>
      <c r="AO24" s="95"/>
      <c r="AP24" s="105"/>
    </row>
    <row r="25" spans="4:42">
      <c r="D25" s="94" t="s">
        <v>105</v>
      </c>
      <c r="E25" s="98">
        <v>11</v>
      </c>
      <c r="G25" s="97"/>
      <c r="H25" s="99"/>
      <c r="I25" s="99"/>
      <c r="J25" s="95"/>
      <c r="K25" s="95"/>
      <c r="L25" s="105"/>
      <c r="M25" s="107"/>
      <c r="N25" s="101"/>
      <c r="O25" s="95"/>
      <c r="P25" s="95"/>
      <c r="Q25" s="105"/>
      <c r="R25" s="101"/>
      <c r="S25" s="107"/>
      <c r="T25" s="95"/>
      <c r="U25" s="95"/>
      <c r="V25" s="107"/>
      <c r="W25" s="105"/>
      <c r="X25" s="101"/>
      <c r="Y25" s="95"/>
      <c r="Z25" s="95"/>
      <c r="AA25" s="105"/>
      <c r="AB25" s="107"/>
      <c r="AC25" s="101"/>
      <c r="AD25" s="95"/>
      <c r="AE25" s="95"/>
      <c r="AF25" s="107"/>
      <c r="AG25" s="105"/>
      <c r="AH25" s="101"/>
      <c r="AI25" s="95"/>
      <c r="AJ25" s="95"/>
      <c r="AK25" s="107"/>
      <c r="AL25" s="105"/>
      <c r="AM25" s="101"/>
      <c r="AN25" s="95"/>
      <c r="AO25" s="95"/>
      <c r="AP25" s="105"/>
    </row>
    <row r="26" spans="4:42">
      <c r="D26" s="95"/>
      <c r="E26" s="95"/>
      <c r="G26" s="97"/>
      <c r="H26" s="99"/>
      <c r="I26" s="99"/>
      <c r="J26" s="95"/>
      <c r="K26" s="95"/>
      <c r="L26" s="105"/>
      <c r="M26" s="107"/>
      <c r="N26" s="101"/>
      <c r="O26" s="95"/>
      <c r="P26" s="95"/>
      <c r="Q26" s="105"/>
      <c r="R26" s="101"/>
      <c r="S26" s="107"/>
      <c r="T26" s="95"/>
      <c r="U26" s="95"/>
      <c r="V26" s="107"/>
      <c r="W26" s="105"/>
      <c r="X26" s="101"/>
      <c r="Y26" s="95"/>
      <c r="Z26" s="95"/>
      <c r="AA26" s="105"/>
      <c r="AB26" s="107"/>
      <c r="AC26" s="101"/>
      <c r="AD26" s="95"/>
      <c r="AE26" s="95"/>
      <c r="AF26" s="107"/>
      <c r="AG26" s="105"/>
      <c r="AH26" s="101"/>
      <c r="AI26" s="95"/>
      <c r="AJ26" s="95"/>
      <c r="AK26" s="107"/>
      <c r="AL26" s="105"/>
      <c r="AM26" s="101"/>
      <c r="AN26" s="95"/>
      <c r="AO26" s="95"/>
      <c r="AP26" s="105"/>
    </row>
    <row r="27" spans="4:42">
      <c r="D27" s="95"/>
      <c r="E27" s="95"/>
      <c r="G27" s="97"/>
      <c r="H27" s="99"/>
      <c r="I27" s="99"/>
      <c r="J27" s="95"/>
      <c r="K27" s="95"/>
      <c r="L27" s="105"/>
      <c r="M27" s="107"/>
      <c r="N27" s="101"/>
      <c r="O27" s="95"/>
      <c r="P27" s="95"/>
      <c r="Q27" s="105"/>
      <c r="R27" s="101"/>
      <c r="S27" s="107"/>
      <c r="T27" s="95"/>
      <c r="U27" s="95"/>
      <c r="V27" s="107"/>
      <c r="W27" s="105"/>
      <c r="X27" s="101"/>
      <c r="Y27" s="95"/>
      <c r="Z27" s="95"/>
      <c r="AA27" s="105"/>
      <c r="AB27" s="107"/>
      <c r="AC27" s="101"/>
      <c r="AD27" s="95"/>
      <c r="AE27" s="95"/>
      <c r="AF27" s="107"/>
      <c r="AG27" s="105"/>
      <c r="AH27" s="101"/>
      <c r="AI27" s="95"/>
      <c r="AJ27" s="95"/>
      <c r="AK27" s="107"/>
      <c r="AL27" s="105"/>
      <c r="AM27" s="101"/>
      <c r="AN27" s="95"/>
      <c r="AO27" s="95"/>
      <c r="AP27" s="105"/>
    </row>
    <row r="28" spans="4:42">
      <c r="D28" s="95"/>
      <c r="E28" s="95"/>
      <c r="G28" s="97"/>
      <c r="H28" s="99"/>
      <c r="I28" s="99"/>
      <c r="J28" s="95"/>
      <c r="K28" s="95"/>
      <c r="L28" s="105"/>
      <c r="M28" s="107"/>
      <c r="N28" s="101"/>
      <c r="O28" s="95"/>
      <c r="P28" s="95"/>
      <c r="Q28" s="105"/>
      <c r="R28" s="101"/>
      <c r="S28" s="107"/>
      <c r="T28" s="95"/>
      <c r="U28" s="95"/>
      <c r="V28" s="107"/>
      <c r="W28" s="105"/>
      <c r="X28" s="101"/>
      <c r="Y28" s="95"/>
      <c r="Z28" s="95"/>
      <c r="AA28" s="105"/>
      <c r="AB28" s="107"/>
      <c r="AC28" s="101"/>
      <c r="AD28" s="95"/>
      <c r="AE28" s="95"/>
      <c r="AF28" s="107"/>
      <c r="AG28" s="105"/>
      <c r="AH28" s="101"/>
      <c r="AI28" s="95"/>
      <c r="AJ28" s="95"/>
      <c r="AK28" s="107"/>
      <c r="AL28" s="105"/>
      <c r="AM28" s="101"/>
      <c r="AN28" s="95"/>
      <c r="AO28" s="95"/>
      <c r="AP28" s="105"/>
    </row>
    <row r="29" spans="4:42">
      <c r="D29" s="95"/>
      <c r="E29" s="95"/>
      <c r="G29" s="97"/>
      <c r="H29" s="99"/>
      <c r="I29" s="99"/>
      <c r="J29" s="95"/>
      <c r="K29" s="95"/>
      <c r="L29" s="105"/>
      <c r="M29" s="107"/>
      <c r="N29" s="101"/>
      <c r="O29" s="95"/>
      <c r="P29" s="95"/>
      <c r="Q29" s="105"/>
      <c r="R29" s="101"/>
      <c r="S29" s="107"/>
      <c r="T29" s="95"/>
      <c r="U29" s="95"/>
      <c r="V29" s="107"/>
      <c r="W29" s="105"/>
      <c r="X29" s="101"/>
      <c r="Y29" s="95"/>
      <c r="Z29" s="95"/>
      <c r="AA29" s="105"/>
      <c r="AB29" s="107"/>
      <c r="AC29" s="101"/>
      <c r="AD29" s="95"/>
      <c r="AE29" s="95"/>
      <c r="AF29" s="107"/>
      <c r="AG29" s="105"/>
      <c r="AH29" s="101"/>
      <c r="AI29" s="95"/>
      <c r="AJ29" s="95"/>
      <c r="AK29" s="107"/>
      <c r="AL29" s="105"/>
      <c r="AM29" s="101"/>
      <c r="AN29" s="95"/>
      <c r="AO29" s="95"/>
      <c r="AP29" s="105"/>
    </row>
    <row r="30" spans="4:42">
      <c r="D30" s="95"/>
      <c r="E30" s="95"/>
      <c r="G30" s="97"/>
      <c r="H30" s="99"/>
      <c r="I30" s="99"/>
      <c r="J30" s="95"/>
      <c r="K30" s="95"/>
      <c r="L30" s="105"/>
      <c r="M30" s="107"/>
      <c r="N30" s="101"/>
      <c r="O30" s="95"/>
      <c r="P30" s="95"/>
      <c r="Q30" s="105"/>
      <c r="R30" s="101"/>
      <c r="S30" s="107"/>
      <c r="T30" s="95"/>
      <c r="U30" s="95"/>
      <c r="V30" s="107"/>
      <c r="W30" s="105"/>
      <c r="X30" s="101"/>
      <c r="Y30" s="95"/>
      <c r="Z30" s="95"/>
      <c r="AA30" s="105"/>
      <c r="AB30" s="107"/>
      <c r="AC30" s="101"/>
      <c r="AD30" s="95"/>
      <c r="AE30" s="95"/>
      <c r="AF30" s="107"/>
      <c r="AG30" s="105"/>
      <c r="AH30" s="101"/>
      <c r="AI30" s="95"/>
      <c r="AJ30" s="95"/>
      <c r="AK30" s="107"/>
      <c r="AL30" s="105"/>
      <c r="AM30" s="101"/>
      <c r="AN30" s="95"/>
      <c r="AO30" s="95"/>
      <c r="AP30" s="105"/>
    </row>
    <row r="31" spans="4:42">
      <c r="D31" s="95"/>
      <c r="E31" s="95"/>
      <c r="G31" s="97"/>
      <c r="H31" s="99"/>
      <c r="I31" s="99"/>
      <c r="J31" s="95"/>
      <c r="K31" s="95"/>
      <c r="L31" s="105"/>
      <c r="M31" s="107"/>
      <c r="N31" s="101"/>
      <c r="O31" s="95"/>
      <c r="P31" s="95"/>
      <c r="Q31" s="105"/>
      <c r="R31" s="101"/>
      <c r="S31" s="107"/>
      <c r="T31" s="95"/>
      <c r="U31" s="95"/>
      <c r="V31" s="107"/>
      <c r="W31" s="105"/>
      <c r="X31" s="101"/>
      <c r="Y31" s="95"/>
      <c r="Z31" s="95"/>
      <c r="AA31" s="105"/>
      <c r="AB31" s="107"/>
      <c r="AC31" s="101"/>
      <c r="AD31" s="95"/>
      <c r="AE31" s="95"/>
      <c r="AF31" s="107"/>
      <c r="AG31" s="105"/>
      <c r="AH31" s="101"/>
      <c r="AI31" s="95"/>
      <c r="AJ31" s="95"/>
      <c r="AK31" s="107"/>
      <c r="AL31" s="105"/>
      <c r="AM31" s="101"/>
      <c r="AN31" s="95"/>
      <c r="AO31" s="95"/>
      <c r="AP31" s="105"/>
    </row>
    <row r="32" spans="4:42">
      <c r="D32" s="95"/>
      <c r="E32" s="95"/>
      <c r="G32" s="97"/>
      <c r="H32" s="99"/>
      <c r="I32" s="99"/>
      <c r="J32" s="95"/>
      <c r="K32" s="95"/>
      <c r="L32" s="105"/>
      <c r="M32" s="107"/>
      <c r="N32" s="101"/>
      <c r="O32" s="95"/>
      <c r="P32" s="95"/>
      <c r="Q32" s="105"/>
      <c r="R32" s="101"/>
      <c r="S32" s="107"/>
      <c r="T32" s="95"/>
      <c r="U32" s="95"/>
      <c r="V32" s="107"/>
      <c r="W32" s="105"/>
      <c r="X32" s="101"/>
      <c r="Y32" s="95"/>
      <c r="Z32" s="95"/>
      <c r="AA32" s="105"/>
      <c r="AB32" s="107"/>
      <c r="AC32" s="101"/>
      <c r="AD32" s="95"/>
      <c r="AE32" s="95"/>
      <c r="AF32" s="107"/>
      <c r="AG32" s="105"/>
      <c r="AH32" s="101"/>
      <c r="AI32" s="95"/>
      <c r="AJ32" s="95"/>
      <c r="AK32" s="107"/>
      <c r="AL32" s="105"/>
      <c r="AM32" s="101"/>
      <c r="AN32" s="95"/>
      <c r="AO32" s="95"/>
      <c r="AP32" s="105"/>
    </row>
    <row r="33" spans="4:42">
      <c r="D33" s="95"/>
      <c r="E33" s="95"/>
      <c r="G33" s="97"/>
      <c r="J33" s="95"/>
      <c r="K33" s="95"/>
      <c r="L33" s="105"/>
      <c r="M33" s="107"/>
      <c r="N33" s="101"/>
      <c r="O33" s="95"/>
      <c r="P33" s="95"/>
      <c r="Q33" s="105"/>
      <c r="R33" s="101"/>
      <c r="S33" s="107"/>
      <c r="T33" s="95"/>
      <c r="U33" s="95"/>
      <c r="V33" s="107"/>
      <c r="W33" s="105"/>
      <c r="X33" s="101"/>
      <c r="Y33" s="95"/>
      <c r="Z33" s="95"/>
      <c r="AA33" s="109"/>
      <c r="AB33" s="101"/>
      <c r="AC33" s="101"/>
      <c r="AD33" s="95"/>
      <c r="AE33" s="95"/>
      <c r="AF33" s="107"/>
      <c r="AG33" s="109"/>
      <c r="AH33" s="101"/>
      <c r="AI33" s="95"/>
      <c r="AJ33" s="95"/>
      <c r="AK33" s="107"/>
      <c r="AL33" s="109"/>
      <c r="AM33" s="101"/>
      <c r="AN33" s="95"/>
      <c r="AO33" s="95"/>
      <c r="AP33" s="101"/>
    </row>
    <row r="34" spans="12:42">
      <c r="L34" s="101"/>
      <c r="M34" s="101"/>
      <c r="N34" s="101"/>
      <c r="O34" s="101"/>
      <c r="P34" s="101"/>
      <c r="Q34" s="101"/>
      <c r="R34" s="101"/>
      <c r="S34" s="101"/>
      <c r="T34" s="95"/>
      <c r="U34" s="95"/>
      <c r="V34" s="107"/>
      <c r="W34" s="105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</row>
    <row r="35" s="85" customFormat="true" spans="12:42">
      <c r="L35" s="101"/>
      <c r="M35" s="101"/>
      <c r="N35" s="101"/>
      <c r="O35" s="101"/>
      <c r="P35" s="101"/>
      <c r="Q35" s="101"/>
      <c r="R35" s="101"/>
      <c r="S35" s="101"/>
      <c r="T35" s="95"/>
      <c r="U35" s="95"/>
      <c r="V35" s="107"/>
      <c r="W35" s="105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</row>
    <row r="36" s="85" customFormat="true" spans="12:42">
      <c r="L36" s="101"/>
      <c r="M36" s="101"/>
      <c r="N36" s="101"/>
      <c r="O36" s="101"/>
      <c r="P36" s="101"/>
      <c r="Q36" s="101"/>
      <c r="R36" s="101"/>
      <c r="S36" s="101"/>
      <c r="T36" s="95"/>
      <c r="U36" s="95"/>
      <c r="V36" s="107"/>
      <c r="W36" s="109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</row>
    <row r="37" s="85" customFormat="true" spans="12:42"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7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</row>
    <row r="38" s="85" customFormat="true" spans="22:26">
      <c r="V38" s="86"/>
      <c r="W38" s="95"/>
      <c r="X38" s="95"/>
      <c r="Y38" s="87"/>
      <c r="Z38" s="88"/>
    </row>
    <row r="39" s="85" customFormat="true"/>
    <row r="40" spans="3:3">
      <c r="C40" s="85"/>
    </row>
    <row r="41" spans="3:22">
      <c r="C41" s="93"/>
      <c r="J41" s="93"/>
      <c r="P41" s="93"/>
      <c r="V41" s="93"/>
    </row>
    <row r="42" spans="10:22">
      <c r="J42" s="86"/>
      <c r="P42" s="86"/>
      <c r="V42" s="86"/>
    </row>
    <row r="43" spans="10:22">
      <c r="J43" s="86"/>
      <c r="P43" s="86"/>
      <c r="V43" s="86"/>
    </row>
    <row r="44" spans="10:22">
      <c r="J44" s="86"/>
      <c r="P44" s="86"/>
      <c r="V44" s="86"/>
    </row>
    <row r="45" spans="10:22">
      <c r="J45" s="86"/>
      <c r="P45" s="86"/>
      <c r="V45" s="86"/>
    </row>
    <row r="46" spans="10:22">
      <c r="J46" s="86"/>
      <c r="P46" s="86"/>
      <c r="V46" s="86"/>
    </row>
    <row r="47" spans="10:22">
      <c r="J47" s="86"/>
      <c r="P47" s="86"/>
      <c r="V47" s="86"/>
    </row>
    <row r="48" spans="10:22">
      <c r="J48" s="86"/>
      <c r="P48" s="86"/>
      <c r="V48" s="86"/>
    </row>
    <row r="49" spans="10:22">
      <c r="J49" s="86"/>
      <c r="P49" s="86"/>
      <c r="V49" s="86"/>
    </row>
    <row r="50" spans="10:22">
      <c r="J50" s="86"/>
      <c r="P50" s="86"/>
      <c r="V50" s="86"/>
    </row>
    <row r="51" spans="10:22">
      <c r="J51" s="86"/>
      <c r="P51" s="86"/>
      <c r="V51" s="86"/>
    </row>
    <row r="52" spans="10:22">
      <c r="J52" s="86"/>
      <c r="P52" s="86"/>
      <c r="V52" s="86"/>
    </row>
    <row r="53" spans="10:22">
      <c r="J53" s="86"/>
      <c r="P53" s="86"/>
      <c r="V53" s="86"/>
    </row>
    <row r="54" spans="10:22">
      <c r="J54" s="86"/>
      <c r="P54" s="86"/>
      <c r="V54" s="86"/>
    </row>
    <row r="55" spans="10:22">
      <c r="J55" s="86"/>
      <c r="P55" s="86"/>
      <c r="V55" s="86"/>
    </row>
    <row r="56" spans="10:22">
      <c r="J56" s="86"/>
      <c r="P56" s="86"/>
      <c r="V56" s="86"/>
    </row>
    <row r="57" spans="10:22">
      <c r="J57" s="86"/>
      <c r="P57" s="86"/>
      <c r="V57" s="86"/>
    </row>
    <row r="58" spans="10:22">
      <c r="J58" s="86"/>
      <c r="P58" s="86"/>
      <c r="V58" s="86"/>
    </row>
    <row r="59" spans="10:22">
      <c r="J59" s="86"/>
      <c r="P59" s="86"/>
      <c r="V59" s="86"/>
    </row>
    <row r="60" spans="10:22">
      <c r="J60" s="86"/>
      <c r="P60" s="86"/>
      <c r="V60" s="86"/>
    </row>
    <row r="61" spans="10:22">
      <c r="J61" s="86"/>
      <c r="P61" s="86"/>
      <c r="V61" s="86"/>
    </row>
    <row r="62" s="85" customFormat="true"/>
    <row r="63" s="85" customFormat="true"/>
    <row r="64" s="85" customFormat="true"/>
    <row r="65" s="85" customFormat="true"/>
    <row r="66" s="85" customFormat="true"/>
    <row r="67" s="85" customFormat="true"/>
    <row r="68" s="85" customFormat="true"/>
    <row r="69" s="85" customFormat="true"/>
    <row r="70" s="85" customFormat="true"/>
    <row r="71" s="85" customFormat="true"/>
    <row r="72" s="85" customFormat="true"/>
    <row r="73" s="85" customFormat="true"/>
    <row r="74" s="85" customFormat="true"/>
    <row r="75" s="85" customFormat="true"/>
    <row r="76" spans="3:3">
      <c r="C76" s="85"/>
    </row>
    <row r="77" spans="3:3">
      <c r="C77" s="85"/>
    </row>
    <row r="78" spans="3:3">
      <c r="C78" s="85"/>
    </row>
    <row r="79" spans="3:3">
      <c r="C79" s="85"/>
    </row>
    <row r="81" spans="3:3">
      <c r="C81" s="85"/>
    </row>
    <row r="83" spans="3:3">
      <c r="C83" s="85"/>
    </row>
    <row r="84" spans="3:3">
      <c r="C84" s="85"/>
    </row>
    <row r="85" spans="3:3">
      <c r="C85" s="85"/>
    </row>
    <row r="86" spans="3:3">
      <c r="C86" s="85"/>
    </row>
    <row r="87" spans="3:3">
      <c r="C87" s="85"/>
    </row>
    <row r="88" spans="3:3">
      <c r="C88" s="85"/>
    </row>
    <row r="89" spans="3:3">
      <c r="C89" s="85"/>
    </row>
    <row r="90" spans="3:3">
      <c r="C90" s="85"/>
    </row>
    <row r="91" spans="3:3">
      <c r="C91" s="85"/>
    </row>
    <row r="92" spans="3:3">
      <c r="C92" s="85"/>
    </row>
    <row r="93" spans="3:3">
      <c r="C93" s="85"/>
    </row>
    <row r="94" spans="3:3">
      <c r="C94" s="85"/>
    </row>
    <row r="95" spans="3:3">
      <c r="C95" s="85"/>
    </row>
    <row r="96" spans="3:3">
      <c r="C96" s="85"/>
    </row>
    <row r="97" spans="3:3">
      <c r="C97" s="85"/>
    </row>
    <row r="98" s="85" customFormat="true"/>
    <row r="99" s="85" customFormat="true"/>
    <row r="100" s="85" customFormat="true"/>
    <row r="101" s="85" customFormat="true"/>
    <row r="102" s="85" customFormat="true"/>
    <row r="103" s="85" customFormat="true"/>
    <row r="105" s="85" customFormat="true"/>
    <row r="106" s="85" customFormat="true"/>
    <row r="107" s="85" customFormat="true"/>
    <row r="108" s="85" customFormat="true"/>
    <row r="109" s="85" customFormat="true"/>
    <row r="110" s="85" customFormat="true"/>
    <row r="111" s="85" customFormat="true"/>
    <row r="112" s="85" customFormat="true"/>
    <row r="113" s="85" customFormat="true"/>
    <row r="114" s="85" customFormat="true"/>
    <row r="115" s="85" customFormat="true"/>
    <row r="116" s="85" customFormat="true"/>
    <row r="117" s="85" customFormat="true"/>
    <row r="118" s="85" customFormat="true"/>
    <row r="119" s="85" customFormat="true"/>
    <row r="120" s="85" customFormat="true"/>
    <row r="121" s="85" customFormat="true"/>
    <row r="122" s="85" customFormat="true"/>
    <row r="123" s="85" customFormat="true"/>
    <row r="124" s="85" customFormat="true"/>
    <row r="125" s="85" customFormat="true"/>
    <row r="127" s="85" customFormat="true"/>
    <row r="128" s="85" customFormat="true"/>
    <row r="129" s="85" customFormat="true"/>
    <row r="130" s="85" customFormat="true"/>
    <row r="131" s="85" customFormat="true"/>
    <row r="132" s="85" customFormat="true"/>
    <row r="133" s="85" customFormat="true"/>
    <row r="134" s="85" customFormat="true"/>
    <row r="135" s="85" customFormat="true"/>
    <row r="136" s="85" customFormat="true"/>
    <row r="137" s="85" customFormat="true"/>
    <row r="138" s="85" customFormat="true"/>
    <row r="139" s="85" customFormat="true"/>
    <row r="140" s="85" customFormat="true"/>
    <row r="141" s="85" customFormat="true"/>
    <row r="142" s="85" customFormat="true"/>
    <row r="143" s="85" customFormat="true"/>
    <row r="144" s="85" customFormat="true"/>
    <row r="145" s="85" customFormat="true"/>
    <row r="146" s="85" customFormat="true"/>
    <row r="147" s="85" customFormat="true"/>
    <row r="149" s="85" customFormat="true"/>
    <row r="150" s="85" customFormat="true"/>
    <row r="151" s="85" customFormat="true"/>
    <row r="152" s="85" customFormat="true"/>
    <row r="153" s="85" customFormat="true"/>
    <row r="154" s="85" customFormat="true"/>
    <row r="155" s="85" customFormat="true"/>
    <row r="156" s="85" customFormat="true"/>
    <row r="157" s="85" customFormat="true"/>
    <row r="158" s="85" customFormat="true"/>
    <row r="159" s="85" customFormat="true"/>
    <row r="160" s="85" customFormat="true"/>
    <row r="161" s="85" customFormat="true"/>
    <row r="162" s="85" customFormat="true"/>
    <row r="163" s="85" customFormat="true"/>
    <row r="164" s="85" customFormat="true"/>
    <row r="165" s="85" customFormat="true"/>
    <row r="166" s="85" customFormat="true"/>
    <row r="167" s="85" customFormat="true"/>
    <row r="168" s="85" customFormat="true"/>
    <row r="169" s="85" customFormat="true"/>
    <row r="171" s="85" customFormat="true"/>
    <row r="172" s="85" customFormat="true"/>
    <row r="173" s="85" customFormat="true"/>
    <row r="174" s="85" customFormat="true"/>
    <row r="175" s="85" customFormat="true"/>
    <row r="176" s="85" customFormat="true"/>
    <row r="177" s="85" customFormat="true"/>
    <row r="178" s="85" customFormat="true"/>
    <row r="179" s="85" customFormat="true"/>
    <row r="180" s="85" customFormat="true"/>
    <row r="181" s="85" customFormat="true"/>
    <row r="182" s="85" customFormat="true"/>
    <row r="183" s="85" customFormat="true"/>
    <row r="184" s="85" customFormat="true"/>
    <row r="185" s="85" customFormat="true"/>
    <row r="186" s="85" customFormat="true"/>
    <row r="187" s="85" customFormat="true"/>
    <row r="188" s="85" customFormat="true"/>
    <row r="189" s="85" customFormat="true"/>
    <row r="190" s="85" customFormat="true"/>
    <row r="191" s="85" customFormat="true"/>
  </sheetData>
  <mergeCells count="20">
    <mergeCell ref="C7:N7"/>
    <mergeCell ref="C8:N8"/>
    <mergeCell ref="C9:L9"/>
    <mergeCell ref="D12:E12"/>
    <mergeCell ref="H12:I12"/>
    <mergeCell ref="O12:P12"/>
    <mergeCell ref="T12:U12"/>
    <mergeCell ref="Y12:Z12"/>
    <mergeCell ref="AD12:AE12"/>
    <mergeCell ref="AI12:AJ12"/>
    <mergeCell ref="AN12:AO12"/>
    <mergeCell ref="D15:E15"/>
    <mergeCell ref="H15:I15"/>
    <mergeCell ref="T15:U15"/>
    <mergeCell ref="D18:E18"/>
    <mergeCell ref="H18:I18"/>
    <mergeCell ref="D21:E21"/>
    <mergeCell ref="H21:I21"/>
    <mergeCell ref="D24:E24"/>
    <mergeCell ref="G3:H5"/>
  </mergeCells>
  <pageMargins left="0.7" right="0.7" top="0.75" bottom="0.75" header="0.511805555555555" footer="0.511805555555555"/>
  <pageSetup paperSize="1" firstPageNumber="0" orientation="portrait" useFirstPageNumber="true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"/>
  <sheetViews>
    <sheetView showGridLines="0" tabSelected="1" zoomScale="85" zoomScaleNormal="85" topLeftCell="A7" workbookViewId="0">
      <selection activeCell="L10" sqref="L10"/>
    </sheetView>
  </sheetViews>
  <sheetFormatPr defaultColWidth="8.73333333333333" defaultRowHeight="12.75"/>
  <cols>
    <col min="1" max="1" width="9" style="43" customWidth="true"/>
    <col min="2" max="2" width="16" style="43" customWidth="true"/>
    <col min="3" max="3" width="2.54285714285714" style="43" customWidth="true"/>
    <col min="4" max="4" width="26.4571428571429" style="43" customWidth="true"/>
    <col min="5" max="5" width="10.5428571428571" style="43" customWidth="true"/>
    <col min="6" max="6" width="6.26666666666667" style="43" customWidth="true"/>
    <col min="7" max="7" width="2.26666666666667" style="43" customWidth="true"/>
    <col min="8" max="8" width="10.5428571428571" style="43" customWidth="true"/>
    <col min="9" max="9" width="6.26666666666667" style="43" customWidth="true"/>
    <col min="10" max="10" width="10.2666666666667" style="43" customWidth="true"/>
    <col min="11" max="11" width="1.54285714285714" style="43" customWidth="true"/>
    <col min="12" max="12" width="8.72380952380952" style="43"/>
    <col min="13" max="13" width="17.7333333333333" style="43" customWidth="true"/>
    <col min="14" max="14" width="20.7238095238095" style="43" customWidth="true"/>
    <col min="15" max="33" width="8.72380952380952" style="44"/>
    <col min="34" max="56" width="8.72380952380952" style="46"/>
    <col min="57" max="1024" width="8.72380952380952" style="43"/>
  </cols>
  <sheetData>
    <row r="1" ht="21" customHeight="true" spans="1:10">
      <c r="A1" s="69"/>
      <c r="B1" s="69"/>
      <c r="C1" s="69"/>
      <c r="D1" s="69"/>
      <c r="E1" s="69"/>
      <c r="F1" s="69"/>
      <c r="G1" s="69"/>
      <c r="H1" s="69"/>
      <c r="I1" s="69"/>
      <c r="J1" s="69"/>
    </row>
    <row r="2" ht="21" customHeight="true" spans="1:10">
      <c r="A2" s="69"/>
      <c r="B2" s="70" t="s">
        <v>111</v>
      </c>
      <c r="C2" s="71" t="s">
        <v>112</v>
      </c>
      <c r="D2" s="72">
        <f>LAYOUT!L7</f>
        <v>0</v>
      </c>
      <c r="E2" s="69"/>
      <c r="F2" s="69"/>
      <c r="G2" s="69"/>
      <c r="H2" s="69"/>
      <c r="I2" s="69"/>
      <c r="J2" s="69"/>
    </row>
    <row r="3" ht="21" customHeight="true" spans="1:10">
      <c r="A3" s="69"/>
      <c r="B3" s="70" t="s">
        <v>113</v>
      </c>
      <c r="C3" s="71" t="s">
        <v>112</v>
      </c>
      <c r="D3" s="72">
        <f>LAYOUT!L9</f>
        <v>0</v>
      </c>
      <c r="E3" s="69"/>
      <c r="F3" s="69"/>
      <c r="G3" s="69"/>
      <c r="H3" s="69"/>
      <c r="I3" s="69"/>
      <c r="J3" s="69"/>
    </row>
    <row r="4" ht="21" customHeight="true" spans="1:10">
      <c r="A4" s="69"/>
      <c r="B4" s="70" t="s">
        <v>114</v>
      </c>
      <c r="C4" s="71" t="s">
        <v>112</v>
      </c>
      <c r="D4" s="72">
        <f>LAYOUT!L11</f>
        <v>15</v>
      </c>
      <c r="E4" s="69"/>
      <c r="F4" s="69"/>
      <c r="G4" s="69"/>
      <c r="H4" s="69"/>
      <c r="I4" s="69"/>
      <c r="J4" s="69"/>
    </row>
    <row r="5" ht="21" customHeight="true" spans="1:10">
      <c r="A5" s="69"/>
      <c r="B5" s="70" t="s">
        <v>115</v>
      </c>
      <c r="C5" s="71" t="s">
        <v>112</v>
      </c>
      <c r="D5" s="72" t="str">
        <f>IF(LAYOUT!L13=""," ",LAYOUT!L13)</f>
        <v> </v>
      </c>
      <c r="E5" s="69"/>
      <c r="F5" s="69"/>
      <c r="G5" s="69"/>
      <c r="H5" s="69"/>
      <c r="I5" s="69"/>
      <c r="J5" s="69"/>
    </row>
    <row r="6" ht="21" customHeight="true" spans="1:14">
      <c r="A6" s="69"/>
      <c r="B6" s="70" t="s">
        <v>116</v>
      </c>
      <c r="C6" s="71" t="s">
        <v>112</v>
      </c>
      <c r="D6" s="72" t="str">
        <f>IF(LAYOUT!L15=""," ",LAYOUT!L15)</f>
        <v> </v>
      </c>
      <c r="E6" s="69"/>
      <c r="F6" s="69"/>
      <c r="G6" s="69"/>
      <c r="H6" s="75" t="s">
        <v>92</v>
      </c>
      <c r="I6" s="75"/>
      <c r="J6" s="75"/>
      <c r="N6" s="81"/>
    </row>
    <row r="7" ht="21" customHeight="true" spans="1:14">
      <c r="A7" s="69"/>
      <c r="B7" s="69"/>
      <c r="C7" s="69"/>
      <c r="D7" s="69"/>
      <c r="E7" s="69"/>
      <c r="F7" s="69"/>
      <c r="G7" s="69"/>
      <c r="H7" s="75"/>
      <c r="I7" s="75"/>
      <c r="J7" s="75"/>
      <c r="N7" s="81"/>
    </row>
    <row r="8" ht="21" customHeight="true" spans="1:14">
      <c r="A8" s="69"/>
      <c r="B8" s="69"/>
      <c r="C8" s="69"/>
      <c r="D8" s="69"/>
      <c r="E8" s="69"/>
      <c r="F8" s="69"/>
      <c r="G8" s="69"/>
      <c r="H8" s="69"/>
      <c r="I8" s="69"/>
      <c r="J8" s="69"/>
      <c r="N8" s="81"/>
    </row>
    <row r="9" ht="21" customHeight="true" spans="1:27">
      <c r="A9" s="69"/>
      <c r="B9" s="69"/>
      <c r="C9" s="69"/>
      <c r="D9" s="69"/>
      <c r="E9" s="69"/>
      <c r="F9" s="69"/>
      <c r="G9" s="69"/>
      <c r="H9" s="69"/>
      <c r="I9" s="69"/>
      <c r="J9" s="69"/>
      <c r="N9" s="81"/>
      <c r="O9" s="44">
        <f>LAYOUT!L11</f>
        <v>15</v>
      </c>
      <c r="Q9" s="83"/>
      <c r="R9" s="83"/>
      <c r="T9" s="44">
        <v>12</v>
      </c>
      <c r="U9" s="44">
        <v>13</v>
      </c>
      <c r="V9" s="44">
        <v>14</v>
      </c>
      <c r="W9" s="44">
        <v>15</v>
      </c>
      <c r="X9" s="44">
        <v>16</v>
      </c>
      <c r="Y9" s="44">
        <v>17</v>
      </c>
      <c r="Z9" s="44">
        <v>18</v>
      </c>
      <c r="AA9" s="44">
        <v>19</v>
      </c>
    </row>
    <row r="10" ht="21" customHeight="true" spans="1:27">
      <c r="A10" s="69"/>
      <c r="B10" s="69"/>
      <c r="C10" s="69"/>
      <c r="D10" s="69"/>
      <c r="E10" s="69"/>
      <c r="F10" s="69"/>
      <c r="G10" s="69"/>
      <c r="H10" s="70"/>
      <c r="I10" s="79" t="s">
        <v>22</v>
      </c>
      <c r="J10" s="79" t="s">
        <v>23</v>
      </c>
      <c r="N10" s="81"/>
      <c r="S10" s="84" t="s">
        <v>5</v>
      </c>
      <c r="T10" s="44">
        <f>VLOOKUP(I11,NORMA!B7:C27,2,FALSE())</f>
        <v>110</v>
      </c>
      <c r="U10" s="44">
        <f>VLOOKUP(I11,NORMA!B34:C54,2,FALSE())</f>
        <v>107</v>
      </c>
      <c r="V10" s="44">
        <f>VLOOKUP(I11,NORMA!B61:C81,2,FALSE())</f>
        <v>105</v>
      </c>
      <c r="W10" s="44">
        <f>VLOOKUP(I11,NORMA!B88:C108,2,FALSE())</f>
        <v>101</v>
      </c>
      <c r="X10" s="44">
        <f>VLOOKUP(I11,NORMA!B115:C135,2,FALSE())</f>
        <v>98</v>
      </c>
      <c r="Y10" s="44">
        <f>VLOOKUP(I11,NORMA!B142:C162,2,FALSE())</f>
        <v>96</v>
      </c>
      <c r="Z10" s="44">
        <f>VLOOKUP(I11,NORMA!B169:C189,2,FALSE())</f>
        <v>96</v>
      </c>
      <c r="AA10" s="44">
        <f>VLOOKUP(I11,NORMA!B196:C216,2,FALSE())</f>
        <v>95</v>
      </c>
    </row>
    <row r="11" ht="21" customHeight="true" spans="1:27">
      <c r="A11" s="69"/>
      <c r="B11" s="69"/>
      <c r="C11" s="69"/>
      <c r="D11" s="69"/>
      <c r="E11" s="69"/>
      <c r="F11" s="69"/>
      <c r="G11" s="69"/>
      <c r="H11" s="76" t="s">
        <v>5</v>
      </c>
      <c r="I11" s="79">
        <f>LAYOUT!AB24</f>
        <v>9</v>
      </c>
      <c r="J11" s="79">
        <f>IF(O9=12,T10,IF(O9=13,U10,IF(O9=14,V10,IF(O9=15,W10,IF(O9=16,X10,IF(O9=17,Y10,IF(O9=18,Z10,IF(O9=19,AA10,eror))))))))</f>
        <v>101</v>
      </c>
      <c r="M11" s="82" t="str">
        <f t="shared" ref="M11:M19" si="0">IF(J11&gt;100,"Kekuatan","Kelemahan")</f>
        <v>Kekuatan</v>
      </c>
      <c r="N11" s="81"/>
      <c r="S11" s="84" t="s">
        <v>8</v>
      </c>
      <c r="T11" s="44">
        <f>VLOOKUP(I12,NORMA!E7:F27,2,FALSE())</f>
        <v>120</v>
      </c>
      <c r="U11" s="44">
        <f>VLOOKUP(I12,NORMA!E34:F54,2,FALSE())</f>
        <v>117</v>
      </c>
      <c r="V11" s="44">
        <f>VLOOKUP(I12,NORMA!E61:F81,2,FALSE())</f>
        <v>114</v>
      </c>
      <c r="W11" s="44">
        <f>VLOOKUP(I12,NORMA!E88:F108,2,FALSE())</f>
        <v>110</v>
      </c>
      <c r="X11" s="44">
        <f>VLOOKUP(I12,NORMA!E115:F135,2,FALSE())</f>
        <v>108</v>
      </c>
      <c r="Y11" s="44">
        <f>VLOOKUP(I12,NORMA!E142:F162,2,FALSE())</f>
        <v>107</v>
      </c>
      <c r="Z11" s="44">
        <f>VLOOKUP(I12,NORMA!E169:F189,2,FALSE())</f>
        <v>106</v>
      </c>
      <c r="AA11" s="44">
        <f>VLOOKUP(I12,NORMA!E196:F216,2,FALSE())</f>
        <v>105</v>
      </c>
    </row>
    <row r="12" ht="21" customHeight="true" spans="1:27">
      <c r="A12" s="69"/>
      <c r="B12" s="69"/>
      <c r="C12" s="69"/>
      <c r="D12" s="69"/>
      <c r="E12" s="69"/>
      <c r="F12" s="69"/>
      <c r="G12" s="69"/>
      <c r="H12" s="76" t="s">
        <v>8</v>
      </c>
      <c r="I12" s="79">
        <f>LAYOUT!AB25</f>
        <v>12</v>
      </c>
      <c r="J12" s="79">
        <f>IF(O9=12,T11,IF(O9=13,U11,IF(O9=14,V11,IF(O9=15,W11,IF(O9=16,X11,IF(O9=17,Y11,IF(O9=18,Z11,IF(O9=19,AA11,eror))))))))</f>
        <v>110</v>
      </c>
      <c r="M12" s="82" t="str">
        <f t="shared" si="0"/>
        <v>Kekuatan</v>
      </c>
      <c r="N12" s="81"/>
      <c r="S12" s="84" t="s">
        <v>9</v>
      </c>
      <c r="T12" s="44">
        <f>VLOOKUP(I13,NORMA!H7:I27,2,FALSE())</f>
        <v>135</v>
      </c>
      <c r="U12" s="44">
        <f>VLOOKUP(I13,NORMA!H34:I54,2,FALSE())</f>
        <v>132</v>
      </c>
      <c r="V12" s="44">
        <f>VLOOKUP(I13,NORMA!H61:I81,2,FALSE())</f>
        <v>128</v>
      </c>
      <c r="W12" s="44">
        <f>VLOOKUP(I13,NORMA!H88:I108,2,FALSE())</f>
        <v>121</v>
      </c>
      <c r="X12" s="44">
        <f>VLOOKUP(I13,NORMA!H115:I135,2,FALSE())</f>
        <v>118</v>
      </c>
      <c r="Y12" s="44">
        <f>VLOOKUP(I13,NORMA!H142:I162,2,FALSE())</f>
        <v>115</v>
      </c>
      <c r="Z12" s="44">
        <f>VLOOKUP(I13,NORMA!H169:I189,2,FALSE())</f>
        <v>114</v>
      </c>
      <c r="AA12" s="44">
        <f>VLOOKUP(I13,NORMA!H196:I216,2,FALSE())</f>
        <v>113</v>
      </c>
    </row>
    <row r="13" ht="21" customHeight="true" spans="1:27">
      <c r="A13" s="69"/>
      <c r="B13" s="69"/>
      <c r="C13" s="69"/>
      <c r="D13" s="69"/>
      <c r="E13" s="69"/>
      <c r="F13" s="69"/>
      <c r="G13" s="69"/>
      <c r="H13" s="76" t="s">
        <v>9</v>
      </c>
      <c r="I13" s="79">
        <f>LAYOUT!AB26</f>
        <v>15</v>
      </c>
      <c r="J13" s="79">
        <f>IF(O9=12,T12,IF(O9=13,U12,IF(O9=14,V12,IF(O9=15,W12,IF(O9=16,X12,IF(O9=17,Y12,IF(O9=18,Z12,IF(O9=19,AA12,eror))))))))</f>
        <v>121</v>
      </c>
      <c r="M13" s="82" t="str">
        <f t="shared" si="0"/>
        <v>Kekuatan</v>
      </c>
      <c r="N13" s="81"/>
      <c r="S13" s="84" t="s">
        <v>11</v>
      </c>
      <c r="T13" s="44">
        <f>VLOOKUP(I14,NORMA!K7:L27,2,FALSE())</f>
        <v>121</v>
      </c>
      <c r="U13" s="44">
        <f>VLOOKUP(I14,NORMA!K34:L54,2,FALSE())</f>
        <v>118</v>
      </c>
      <c r="V13" s="44">
        <f>VLOOKUP(I14,NORMA!K61:L81,2,FALSE())</f>
        <v>115</v>
      </c>
      <c r="W13" s="44">
        <f>VLOOKUP(I14,NORMA!K88:L108,2,FALSE())</f>
        <v>112</v>
      </c>
      <c r="X13" s="44">
        <f>VLOOKUP(I14,NORMA!K115:L135,2,FALSE())</f>
        <v>109</v>
      </c>
      <c r="Y13" s="44">
        <f>VLOOKUP(I14,NORMA!K142:L162,2,FALSE())</f>
        <v>106</v>
      </c>
      <c r="Z13" s="44">
        <f>VLOOKUP(I14,NORMA!K169:L189,2,FALSE())</f>
        <v>105</v>
      </c>
      <c r="AA13" s="44">
        <f>VLOOKUP(I14,NORMA!K196:L216,2,FALSE())</f>
        <v>104</v>
      </c>
    </row>
    <row r="14" ht="21" customHeight="true" spans="1:27">
      <c r="A14" s="69"/>
      <c r="B14" s="69"/>
      <c r="C14" s="69"/>
      <c r="D14" s="69"/>
      <c r="E14" s="69"/>
      <c r="F14" s="69"/>
      <c r="G14" s="69"/>
      <c r="H14" s="76" t="s">
        <v>11</v>
      </c>
      <c r="I14" s="79">
        <f>LAYOUT!AB27</f>
        <v>12</v>
      </c>
      <c r="J14" s="79">
        <f>IF(O9=12,T13,IF(O9=13,U13,IF(O9=14,V13,IF(O9=15,W13,IF(O9=16,X13,IF(O9=17,Y13,IF(O9=18,Z13,IF(O9=19,AA13,eror))))))))</f>
        <v>112</v>
      </c>
      <c r="M14" s="82" t="str">
        <f t="shared" si="0"/>
        <v>Kekuatan</v>
      </c>
      <c r="S14" s="84" t="s">
        <v>19</v>
      </c>
      <c r="T14" s="44">
        <f>VLOOKUP(I15,NORMA!N7:O27,2,FALSE())</f>
        <v>124</v>
      </c>
      <c r="U14" s="44">
        <f>VLOOKUP(I15,NORMA!N34:O54,2,FALSE())</f>
        <v>122</v>
      </c>
      <c r="V14" s="44">
        <f>VLOOKUP(I15,NORMA!N61:O81,2,FALSE())</f>
        <v>121</v>
      </c>
      <c r="W14" s="44">
        <f>VLOOKUP(I15,NORMA!N88:O108,2,FALSE())</f>
        <v>116</v>
      </c>
      <c r="X14" s="44">
        <f>VLOOKUP(I15,NORMA!N115:O135,2,FALSE())</f>
        <v>113</v>
      </c>
      <c r="Y14" s="44">
        <f>VLOOKUP(I15,NORMA!N142:O162,2,FALSE())</f>
        <v>111</v>
      </c>
      <c r="Z14" s="44">
        <f>VLOOKUP(I15,NORMA!N169:O189,2,FALSE())</f>
        <v>109</v>
      </c>
      <c r="AA14" s="44">
        <f>VLOOKUP(I15,NORMA!N196:O216,2,FALSE())</f>
        <v>108</v>
      </c>
    </row>
    <row r="15" ht="21" customHeight="true" spans="1:27">
      <c r="A15" s="69"/>
      <c r="B15" s="69"/>
      <c r="C15" s="69"/>
      <c r="D15" s="69"/>
      <c r="E15" s="69"/>
      <c r="F15" s="69"/>
      <c r="G15" s="69"/>
      <c r="H15" s="76" t="s">
        <v>19</v>
      </c>
      <c r="I15" s="79">
        <f>LAYOUT!AB32</f>
        <v>15</v>
      </c>
      <c r="J15" s="79">
        <f>IF(O9=12,T14,IF(O9=13,U14,IF(O9=14,V14,IF(O9=15,W14,IF(O9=16,X14,IF(O9=17,Y14,IF(O9=18,Z14,IF(O9=19,AA14,eror))))))))</f>
        <v>116</v>
      </c>
      <c r="M15" s="82" t="str">
        <f t="shared" si="0"/>
        <v>Kekuatan</v>
      </c>
      <c r="S15" s="84" t="s">
        <v>12</v>
      </c>
      <c r="T15" s="44">
        <f>VLOOKUP(I16,NORMA!Q7:R27,2,FALSE())</f>
        <v>118</v>
      </c>
      <c r="U15" s="44">
        <f>VLOOKUP(I16,NORMA!Q34:R54,2,FALSE())</f>
        <v>114</v>
      </c>
      <c r="V15" s="44">
        <f>VLOOKUP(I16,NORMA!Q61:R81,2,FALSE())</f>
        <v>113</v>
      </c>
      <c r="W15" s="44">
        <f>VLOOKUP(I16,NORMA!Q88:R108,2,FALSE())</f>
        <v>108</v>
      </c>
      <c r="X15" s="44">
        <f>VLOOKUP(I16,NORMA!Q115:R135,2,FALSE())</f>
        <v>107</v>
      </c>
      <c r="Y15" s="44">
        <f>VLOOKUP(I16,NORMA!Q142:R162,2,FALSE())</f>
        <v>106</v>
      </c>
      <c r="Z15" s="44">
        <f>VLOOKUP(I16,NORMA!Q169:R189,2,FALSE())</f>
        <v>105</v>
      </c>
      <c r="AA15" s="44">
        <f>VLOOKUP(I16,NORMA!Q196:R216,2,FALSE())</f>
        <v>105</v>
      </c>
    </row>
    <row r="16" ht="21" customHeight="true" spans="1:27">
      <c r="A16" s="69"/>
      <c r="B16" s="69"/>
      <c r="C16" s="69"/>
      <c r="D16" s="69"/>
      <c r="E16" s="69"/>
      <c r="F16" s="69"/>
      <c r="G16" s="69"/>
      <c r="H16" s="76" t="s">
        <v>12</v>
      </c>
      <c r="I16" s="79">
        <f>LAYOUT!AB28</f>
        <v>11</v>
      </c>
      <c r="J16" s="79">
        <f>IF(O9=12,T15,IF(O9=13,U15,IF(O9=14,V15,IF(O9=15,W15,IF(O9=16,X15,IF(O9=17,Y15,IF(O9=18,Z15,IF(O9=19,AA15,eror))))))))</f>
        <v>108</v>
      </c>
      <c r="M16" s="82" t="str">
        <f t="shared" si="0"/>
        <v>Kekuatan</v>
      </c>
      <c r="S16" s="84" t="s">
        <v>14</v>
      </c>
      <c r="T16" s="44">
        <f>VLOOKUP(I17,NORMA!T7:U27,2,FALSE())</f>
        <v>113</v>
      </c>
      <c r="U16" s="44">
        <f>VLOOKUP(I17,NORMA!T34:U54,2,FALSE())</f>
        <v>110</v>
      </c>
      <c r="V16" s="44">
        <f>VLOOKUP(I17,NORMA!T61:U81,2,FALSE())</f>
        <v>108</v>
      </c>
      <c r="W16" s="44">
        <f>VLOOKUP(I17,NORMA!T88:U108,2,FALSE())</f>
        <v>105</v>
      </c>
      <c r="X16" s="44">
        <f>VLOOKUP(I17,NORMA!T115:U135,2,FALSE())</f>
        <v>103</v>
      </c>
      <c r="Y16" s="44">
        <f>VLOOKUP(I17,NORMA!T142:U162,2,FALSE())</f>
        <v>101</v>
      </c>
      <c r="Z16" s="44">
        <f>VLOOKUP(I17,NORMA!T169:U189,2,FALSE())</f>
        <v>100</v>
      </c>
      <c r="AA16" s="44">
        <f>VLOOKUP(I17,NORMA!T196:U216,2,FALSE())</f>
        <v>99</v>
      </c>
    </row>
    <row r="17" ht="21" customHeight="true" spans="1:27">
      <c r="A17" s="69"/>
      <c r="B17" s="69"/>
      <c r="C17" s="69"/>
      <c r="D17" s="69"/>
      <c r="E17" s="69"/>
      <c r="F17" s="69"/>
      <c r="G17" s="69"/>
      <c r="H17" s="76" t="s">
        <v>14</v>
      </c>
      <c r="I17" s="79">
        <f>LAYOUT!AB29</f>
        <v>10</v>
      </c>
      <c r="J17" s="79">
        <f>IF(O9=12,T16,IF(O9=13,U16,IF(O9=14,V16,IF(O9=15,W16,IF(O9=16,X16,IF(O9=17,Y16,IF(O9=18,Z16,IF(O9=19,AA16,eror))))))))</f>
        <v>105</v>
      </c>
      <c r="M17" s="82" t="str">
        <f t="shared" si="0"/>
        <v>Kekuatan</v>
      </c>
      <c r="S17" s="84" t="s">
        <v>16</v>
      </c>
      <c r="T17" s="44">
        <f>VLOOKUP(I18,NORMA!W7:X27,2,FALSE())</f>
        <v>113</v>
      </c>
      <c r="U17" s="44">
        <f>VLOOKUP(I18,NORMA!W34:X54,2,FALSE())</f>
        <v>110</v>
      </c>
      <c r="V17" s="44">
        <f>VLOOKUP(I18,NORMA!W61:X81,2,FALSE())</f>
        <v>108</v>
      </c>
      <c r="W17" s="44">
        <f>VLOOKUP(I18,NORMA!W88:X108,2,FALSE())</f>
        <v>106</v>
      </c>
      <c r="X17" s="44">
        <f>VLOOKUP(I18,NORMA!W115:X135,2,FALSE())</f>
        <v>105</v>
      </c>
      <c r="Y17" s="44">
        <f>VLOOKUP(I18,NORMA!W142:X162,2,FALSE())</f>
        <v>104</v>
      </c>
      <c r="Z17" s="44">
        <f>VLOOKUP(I18,NORMA!W169:X189,2,FALSE())</f>
        <v>104</v>
      </c>
      <c r="AA17" s="44">
        <f>VLOOKUP(I18,NORMA!W196:X216,2,FALSE())</f>
        <v>102</v>
      </c>
    </row>
    <row r="18" ht="21" customHeight="true" spans="1:27">
      <c r="A18" s="69"/>
      <c r="B18" s="69"/>
      <c r="C18" s="69"/>
      <c r="D18" s="69"/>
      <c r="E18" s="69"/>
      <c r="F18" s="69"/>
      <c r="G18" s="69"/>
      <c r="H18" s="76" t="s">
        <v>16</v>
      </c>
      <c r="I18" s="79">
        <f>LAYOUT!AB30</f>
        <v>11</v>
      </c>
      <c r="J18" s="79">
        <f>IF(O9=12,T17,IF(O9=13,U17,IF(O9=14,V17,IF(O9=15,W17,IF(O9=16,X17,IF(O9=17,Y17,IF(O9=18,Z17,IF(O9=19,AA17,eror))))))))</f>
        <v>106</v>
      </c>
      <c r="M18" s="82" t="str">
        <f t="shared" si="0"/>
        <v>Kekuatan</v>
      </c>
      <c r="S18" s="84" t="s">
        <v>18</v>
      </c>
      <c r="T18" s="44">
        <f>VLOOKUP(I19,NORMA!Z7:AA27,2,FALSE())</f>
        <v>120</v>
      </c>
      <c r="U18" s="44">
        <f>VLOOKUP(I19,NORMA!Z34:AA54,2,FALSE())</f>
        <v>119</v>
      </c>
      <c r="V18" s="44">
        <f>VLOOKUP(I19,NORMA!Z61:AA81,2,FALSE())</f>
        <v>119</v>
      </c>
      <c r="W18" s="44">
        <f>VLOOKUP(I19,NORMA!Z88:AA108,2,FALSE())</f>
        <v>118</v>
      </c>
      <c r="X18" s="44">
        <f>VLOOKUP(I19,NORMA!Z115:AA135,2,FALSE())</f>
        <v>115</v>
      </c>
      <c r="Y18" s="44">
        <f>VLOOKUP(I19,NORMA!Z142:AA162,2,FALSE())</f>
        <v>114</v>
      </c>
      <c r="Z18" s="44">
        <f>VLOOKUP(I19,NORMA!Z169:AA189,2,FALSE())</f>
        <v>112</v>
      </c>
      <c r="AA18" s="44">
        <f>VLOOKUP(I19,NORMA!Z196:AA216,2,FALSE())</f>
        <v>112</v>
      </c>
    </row>
    <row r="19" ht="21" customHeight="true" spans="1:13">
      <c r="A19" s="69"/>
      <c r="B19" s="73"/>
      <c r="C19" s="74"/>
      <c r="D19" s="69"/>
      <c r="E19" s="69"/>
      <c r="F19" s="69" t="s">
        <v>117</v>
      </c>
      <c r="G19" s="69"/>
      <c r="H19" s="76" t="s">
        <v>18</v>
      </c>
      <c r="I19" s="79">
        <f>LAYOUT!AB31</f>
        <v>14</v>
      </c>
      <c r="J19" s="79">
        <f>IF(O9=12,T18,IF(O9=13,U18,IF(O9=14,V18,IF(O9=15,W18,IF(O9=16,X18,IF(O9=17,Y18,IF(O9=18,Z18,IF(O9=19,AA18,eror))))))))</f>
        <v>118</v>
      </c>
      <c r="M19" s="82" t="str">
        <f t="shared" si="0"/>
        <v>Kekuatan</v>
      </c>
    </row>
    <row r="20" ht="21" customHeight="true" spans="1:27">
      <c r="A20" s="69"/>
      <c r="B20" s="69"/>
      <c r="C20" s="69"/>
      <c r="D20" s="69"/>
      <c r="E20" s="69"/>
      <c r="F20" s="69"/>
      <c r="G20" s="69"/>
      <c r="H20" s="76" t="s">
        <v>118</v>
      </c>
      <c r="I20" s="79">
        <f>LAYOUT!AB33</f>
        <v>109</v>
      </c>
      <c r="J20" s="79">
        <f>IF(O9=12,T20,IF(O9=13,U20,IF(O9=14,V20,IF(O9=15,W20,IF(O9=16,X20,IF(O9=17,Y20,IF(O9=18,Z20,IF(O9=19,AA20,eror))))))))</f>
        <v>114</v>
      </c>
      <c r="T20" s="44">
        <f>VLOOKUP(I20,gesamt!B4:J183,2,FALSE())</f>
        <v>127</v>
      </c>
      <c r="U20" s="44">
        <f>VLOOKUP(I20,gesamt!B4:J183,3,FALSE())</f>
        <v>122</v>
      </c>
      <c r="V20" s="44">
        <f>VLOOKUP(I20,gesamt!B4:J183,4,FALSE())</f>
        <v>118</v>
      </c>
      <c r="W20" s="44">
        <f>VLOOKUP(I20,gesamt!B4:J183,5,FALSE())</f>
        <v>114</v>
      </c>
      <c r="X20" s="44">
        <f>VLOOKUP(I20,gesamt!B4:J183,6,FALSE())</f>
        <v>110</v>
      </c>
      <c r="Y20" s="44">
        <f>VLOOKUP(I20,gesamt!B4:J183,7,FALSE())</f>
        <v>107</v>
      </c>
      <c r="Z20" s="44">
        <f>VLOOKUP(I20,gesamt!B4:J183,8,FALSE())</f>
        <v>106</v>
      </c>
      <c r="AA20" s="44">
        <f>VLOOKUP(I20,gesamt!B4:J183,9,FALSE())</f>
        <v>104</v>
      </c>
    </row>
    <row r="21" ht="21" customHeight="true" spans="1:10">
      <c r="A21" s="69"/>
      <c r="B21" s="69"/>
      <c r="C21" s="69"/>
      <c r="D21" s="69"/>
      <c r="E21" s="69"/>
      <c r="F21" s="69"/>
      <c r="G21" s="69"/>
      <c r="H21" s="70"/>
      <c r="I21" s="79" t="s">
        <v>119</v>
      </c>
      <c r="J21" s="80">
        <f>VLOOKUP(J20,DATA!A64:B146,2)</f>
        <v>121</v>
      </c>
    </row>
    <row r="22" ht="21" customHeight="true" spans="1:10">
      <c r="A22" s="69"/>
      <c r="B22" s="69"/>
      <c r="C22" s="69"/>
      <c r="D22" s="69"/>
      <c r="E22" s="69"/>
      <c r="F22" s="69"/>
      <c r="G22" s="69"/>
      <c r="H22" s="69"/>
      <c r="I22" s="69"/>
      <c r="J22" s="69"/>
    </row>
    <row r="23" ht="21" customHeight="true" spans="1:10">
      <c r="A23" s="69"/>
      <c r="B23" s="69"/>
      <c r="C23" s="69"/>
      <c r="D23" s="69"/>
      <c r="E23" s="69"/>
      <c r="F23" s="69"/>
      <c r="G23" s="69"/>
      <c r="H23" s="69"/>
      <c r="I23" s="69"/>
      <c r="J23" s="69"/>
    </row>
    <row r="24" ht="21" customHeight="true" spans="1:10">
      <c r="A24" s="69"/>
      <c r="B24" s="69"/>
      <c r="C24" s="69"/>
      <c r="D24" s="69"/>
      <c r="E24" s="69"/>
      <c r="F24" s="69"/>
      <c r="G24" s="69"/>
      <c r="H24" s="77"/>
      <c r="I24" s="69"/>
      <c r="J24" s="69"/>
    </row>
    <row r="25" ht="21" customHeight="true" spans="1:10">
      <c r="A25" s="69"/>
      <c r="B25" s="69"/>
      <c r="C25" s="69"/>
      <c r="D25" s="69"/>
      <c r="E25" s="69"/>
      <c r="F25" s="69"/>
      <c r="G25" s="69"/>
      <c r="H25" s="69"/>
      <c r="I25" s="78"/>
      <c r="J25" s="69"/>
    </row>
    <row r="26" ht="21" customHeight="true" spans="1:10">
      <c r="A26" s="69"/>
      <c r="B26" s="69"/>
      <c r="C26" s="69"/>
      <c r="D26" s="69"/>
      <c r="E26" s="69"/>
      <c r="F26" s="69"/>
      <c r="G26" s="69"/>
      <c r="H26" s="78"/>
      <c r="I26" s="74"/>
      <c r="J26" s="69"/>
    </row>
    <row r="27" ht="21" customHeight="true" spans="1:10">
      <c r="A27" s="69"/>
      <c r="B27" s="69"/>
      <c r="C27" s="69"/>
      <c r="D27" s="69"/>
      <c r="E27" s="69"/>
      <c r="F27" s="69"/>
      <c r="G27" s="69"/>
      <c r="H27" s="69"/>
      <c r="I27" s="69"/>
      <c r="J27" s="69"/>
    </row>
    <row r="28" ht="21" customHeight="true" spans="1:10">
      <c r="A28" s="69"/>
      <c r="B28" s="69"/>
      <c r="C28" s="69"/>
      <c r="D28" s="69"/>
      <c r="E28" s="69"/>
      <c r="F28" s="69"/>
      <c r="G28" s="69"/>
      <c r="H28" s="69"/>
      <c r="I28" s="69"/>
      <c r="J28" s="69"/>
    </row>
    <row r="29" ht="21" customHeight="true" spans="1:10">
      <c r="A29" s="69"/>
      <c r="B29" s="69"/>
      <c r="C29" s="69"/>
      <c r="D29" s="69"/>
      <c r="E29" s="69"/>
      <c r="F29" s="69"/>
      <c r="G29" s="69"/>
      <c r="H29" s="69"/>
      <c r="I29" s="69"/>
      <c r="J29" s="69"/>
    </row>
    <row r="30" ht="21" customHeight="true" spans="1:10">
      <c r="A30" s="69"/>
      <c r="B30" s="69"/>
      <c r="C30" s="69"/>
      <c r="D30" s="69"/>
      <c r="E30" s="69"/>
      <c r="F30" s="69"/>
      <c r="G30" s="69"/>
      <c r="H30" s="69"/>
      <c r="I30" s="69"/>
      <c r="J30" s="69"/>
    </row>
    <row r="31" ht="21" customHeight="true" spans="1:10">
      <c r="A31" s="69"/>
      <c r="B31" s="73"/>
      <c r="C31" s="74"/>
      <c r="D31" s="69"/>
      <c r="E31" s="69"/>
      <c r="F31" s="69" t="s">
        <v>117</v>
      </c>
      <c r="G31" s="69"/>
      <c r="H31" s="69"/>
      <c r="I31" s="69"/>
      <c r="J31" s="69"/>
    </row>
    <row r="32" ht="21" customHeight="true"/>
    <row r="33" ht="21" customHeight="true"/>
    <row r="34" ht="21" customHeight="true"/>
  </sheetData>
  <mergeCells count="1">
    <mergeCell ref="H6:J7"/>
  </mergeCells>
  <pageMargins left="0.670138888888889" right="0.55" top="1" bottom="1" header="0.75" footer="0.590277777777778"/>
  <pageSetup paperSize="9" firstPageNumber="0" orientation="portrait" useFirstPageNumber="true" horizontalDpi="300" verticalDpi="300"/>
  <headerFooter>
    <oddHeader>&amp;C***   Intelligence  Structure  Test   ***</oddHeader>
    <oddFooter>&amp;CPage &amp;P&amp;RIST.XLS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3"/>
  <sheetViews>
    <sheetView zoomScale="85" zoomScaleNormal="85" topLeftCell="B1" workbookViewId="0">
      <selection activeCell="F34" sqref="F34"/>
    </sheetView>
  </sheetViews>
  <sheetFormatPr defaultColWidth="8.73333333333333" defaultRowHeight="12.75"/>
  <cols>
    <col min="1" max="1" width="8.72380952380952" style="43"/>
    <col min="2" max="2" width="14.0095238095238" style="43" customWidth="true"/>
    <col min="3" max="7" width="8.72380952380952" style="43"/>
    <col min="8" max="8" width="23.7238095238095" style="43" customWidth="true"/>
    <col min="9" max="9" width="20.7238095238095" style="43" customWidth="true"/>
    <col min="10" max="10" width="20.2666666666667" style="43" customWidth="true"/>
    <col min="11" max="11" width="7.45714285714286" style="43" customWidth="true"/>
    <col min="12" max="12" width="17" style="43" customWidth="true"/>
    <col min="13" max="13" width="18" style="43" customWidth="true"/>
    <col min="14" max="14" width="17.7333333333333" style="43" customWidth="true"/>
    <col min="15" max="15" width="15" style="43" customWidth="true"/>
    <col min="16" max="1024" width="8.72380952380952" style="43"/>
  </cols>
  <sheetData>
    <row r="3" spans="2:5">
      <c r="B3" s="44"/>
      <c r="C3" s="44"/>
      <c r="D3" s="44"/>
      <c r="E3" s="46"/>
    </row>
    <row r="4" spans="2:10">
      <c r="B4" s="44"/>
      <c r="C4" s="44" t="s">
        <v>120</v>
      </c>
      <c r="D4" s="44" t="s">
        <v>121</v>
      </c>
      <c r="E4" s="46"/>
      <c r="G4" s="48" t="s">
        <v>122</v>
      </c>
      <c r="H4" s="48" t="s">
        <v>123</v>
      </c>
      <c r="I4" s="59" t="s">
        <v>124</v>
      </c>
      <c r="J4" s="60" t="s">
        <v>125</v>
      </c>
    </row>
    <row r="5" spans="2:10">
      <c r="B5" s="44"/>
      <c r="C5" s="45" t="s">
        <v>5</v>
      </c>
      <c r="D5" s="44">
        <f>VIEW!J11</f>
        <v>101</v>
      </c>
      <c r="E5" s="46"/>
      <c r="F5" s="44"/>
      <c r="G5" s="49">
        <v>1</v>
      </c>
      <c r="H5" s="50" t="s">
        <v>126</v>
      </c>
      <c r="I5" s="59" t="str">
        <f>IF(NOT(AND(D10&gt;100,D11&gt;100)),"X"," ")</f>
        <v> </v>
      </c>
      <c r="J5" s="60" t="str">
        <f>IF(AND(D10&gt;100,D11&gt;100),"X"," ")</f>
        <v>X</v>
      </c>
    </row>
    <row r="6" spans="2:10">
      <c r="B6" s="44"/>
      <c r="C6" s="45" t="s">
        <v>8</v>
      </c>
      <c r="D6" s="44">
        <f>VIEW!J12</f>
        <v>110</v>
      </c>
      <c r="E6" s="46"/>
      <c r="G6" s="49">
        <v>2</v>
      </c>
      <c r="H6" s="50" t="s">
        <v>127</v>
      </c>
      <c r="I6" s="59" t="str">
        <f>IF(D9&lt;=100,"X"," ")</f>
        <v> </v>
      </c>
      <c r="J6" s="60" t="str">
        <f>IF(D9&gt;100,"X"," ")</f>
        <v>X</v>
      </c>
    </row>
    <row r="7" spans="2:10">
      <c r="B7" s="44"/>
      <c r="C7" s="45" t="s">
        <v>9</v>
      </c>
      <c r="D7" s="44">
        <f>VIEW!J13</f>
        <v>121</v>
      </c>
      <c r="E7" s="46"/>
      <c r="G7" s="49">
        <v>3</v>
      </c>
      <c r="H7" s="50" t="s">
        <v>128</v>
      </c>
      <c r="I7" s="59" t="str">
        <f>IF(NOT(AND(D12&gt;100,D13&gt;100)),"X"," ")</f>
        <v> </v>
      </c>
      <c r="J7" s="60" t="str">
        <f>IF(AND(D12&gt;100,D13&gt;100),"X"," ")</f>
        <v>X</v>
      </c>
    </row>
    <row r="8" spans="2:10">
      <c r="B8" s="44"/>
      <c r="C8" s="45" t="s">
        <v>11</v>
      </c>
      <c r="D8" s="44">
        <f>VIEW!J14</f>
        <v>112</v>
      </c>
      <c r="E8" s="46"/>
      <c r="G8" s="49">
        <v>4</v>
      </c>
      <c r="H8" s="50" t="s">
        <v>129</v>
      </c>
      <c r="I8" s="59" t="str">
        <f>IF(D10&lt;=100,"X"," ")</f>
        <v> </v>
      </c>
      <c r="J8" s="60" t="str">
        <f>IF(D10&gt;100,"X"," ")</f>
        <v>X</v>
      </c>
    </row>
    <row r="9" spans="2:10">
      <c r="B9" s="44"/>
      <c r="C9" s="45" t="s">
        <v>19</v>
      </c>
      <c r="D9" s="44">
        <f>VIEW!J15</f>
        <v>116</v>
      </c>
      <c r="E9" s="46"/>
      <c r="G9" s="49">
        <v>5</v>
      </c>
      <c r="H9" s="50" t="s">
        <v>130</v>
      </c>
      <c r="I9" s="59" t="str">
        <f>IF(D5&lt;=100,"X"," ")</f>
        <v> </v>
      </c>
      <c r="J9" s="60" t="str">
        <f>IF(D5&gt;100,"X"," ")</f>
        <v>X</v>
      </c>
    </row>
    <row r="10" spans="2:10">
      <c r="B10" s="44"/>
      <c r="C10" s="45" t="s">
        <v>12</v>
      </c>
      <c r="D10" s="44">
        <f>VIEW!J16</f>
        <v>108</v>
      </c>
      <c r="E10" s="46"/>
      <c r="G10" s="49">
        <v>6</v>
      </c>
      <c r="H10" s="50" t="s">
        <v>131</v>
      </c>
      <c r="I10" s="59" t="str">
        <f>IF(NOT(AND(D7&gt;100,D13&gt;100)),"X"," ")</f>
        <v> </v>
      </c>
      <c r="J10" s="60" t="str">
        <f>IF(AND(D7&gt;100,D13&gt;100),"X"," ")</f>
        <v>X</v>
      </c>
    </row>
    <row r="11" spans="2:10">
      <c r="B11" s="44"/>
      <c r="C11" s="45" t="s">
        <v>14</v>
      </c>
      <c r="D11" s="44">
        <f>VIEW!J17</f>
        <v>105</v>
      </c>
      <c r="E11" s="46"/>
      <c r="G11" s="51">
        <v>7</v>
      </c>
      <c r="H11" s="26" t="s">
        <v>132</v>
      </c>
      <c r="I11" s="61" t="str">
        <f>IF(NOT(AND(D5&gt;100,D13&gt;100,D11&gt;100)),"X"," ")</f>
        <v> </v>
      </c>
      <c r="J11" s="62" t="str">
        <f>IF(AND(D5&gt;100,D13&gt;100,D11&gt;100),"X"," ")</f>
        <v>X</v>
      </c>
    </row>
    <row r="12" spans="2:10">
      <c r="B12" s="44"/>
      <c r="C12" s="45" t="s">
        <v>16</v>
      </c>
      <c r="D12" s="44">
        <f>VIEW!J18</f>
        <v>106</v>
      </c>
      <c r="E12" s="46"/>
      <c r="G12" s="49">
        <v>8</v>
      </c>
      <c r="H12" s="50" t="s">
        <v>133</v>
      </c>
      <c r="I12" s="59" t="str">
        <f>IF(NOT(AND(D6&gt;100,D8&gt;100)),"X"," ")</f>
        <v> </v>
      </c>
      <c r="J12" s="60" t="str">
        <f>IF(AND(D6&gt;100,D8&gt;100),"X"," ")</f>
        <v>X</v>
      </c>
    </row>
    <row r="13" spans="2:10">
      <c r="B13" s="44"/>
      <c r="C13" s="45" t="s">
        <v>18</v>
      </c>
      <c r="D13" s="44">
        <f>VIEW!J19</f>
        <v>118</v>
      </c>
      <c r="E13" s="46"/>
      <c r="G13" s="40"/>
      <c r="H13" s="52"/>
      <c r="I13" s="63"/>
      <c r="J13" s="63"/>
    </row>
    <row r="14" spans="2:13">
      <c r="B14" s="44"/>
      <c r="C14" s="44"/>
      <c r="D14" s="44"/>
      <c r="E14" s="46"/>
      <c r="F14" s="47"/>
      <c r="G14" s="47"/>
      <c r="H14" s="53"/>
      <c r="I14" s="64"/>
      <c r="J14" s="65"/>
      <c r="K14" s="65"/>
      <c r="L14" s="47"/>
      <c r="M14" s="47"/>
    </row>
    <row r="15" spans="2:13">
      <c r="B15" s="46"/>
      <c r="C15" s="46"/>
      <c r="D15" s="46"/>
      <c r="E15" s="46"/>
      <c r="F15" s="47"/>
      <c r="G15" s="47"/>
      <c r="H15" s="54" t="s">
        <v>134</v>
      </c>
      <c r="I15" s="54"/>
      <c r="J15" s="47"/>
      <c r="K15" s="47"/>
      <c r="L15" s="47"/>
      <c r="M15" s="47"/>
    </row>
    <row r="16" spans="2:13">
      <c r="B16" s="46"/>
      <c r="C16" s="46"/>
      <c r="D16" s="46"/>
      <c r="E16" s="46"/>
      <c r="F16" s="47"/>
      <c r="G16" s="47"/>
      <c r="H16" s="55" t="s">
        <v>135</v>
      </c>
      <c r="I16" s="66" t="s">
        <v>136</v>
      </c>
      <c r="J16" s="47"/>
      <c r="K16" s="47"/>
      <c r="L16" s="47"/>
      <c r="M16" s="47"/>
    </row>
    <row r="17" spans="2:13">
      <c r="B17" s="46"/>
      <c r="C17" s="46"/>
      <c r="D17" s="46"/>
      <c r="E17" s="46"/>
      <c r="F17" s="47"/>
      <c r="G17" s="47"/>
      <c r="H17" s="55" t="str">
        <f>IF(NOT(SUM(D7,D11)&gt;SUM(D8,D10)),"X"," ")</f>
        <v> </v>
      </c>
      <c r="I17" s="66" t="str">
        <f>IF(SUM(D7,D11)&gt;SUM(D8,D10),"X"," ")</f>
        <v>X</v>
      </c>
      <c r="J17" s="47"/>
      <c r="K17" s="47"/>
      <c r="L17" s="47"/>
      <c r="M17" s="47"/>
    </row>
    <row r="18" spans="2:13">
      <c r="B18" s="46"/>
      <c r="C18" s="46"/>
      <c r="D18" s="46"/>
      <c r="E18" s="46"/>
      <c r="F18" s="47"/>
      <c r="G18" s="47"/>
      <c r="H18" s="47"/>
      <c r="I18" s="47"/>
      <c r="J18" s="47"/>
      <c r="K18" s="47"/>
      <c r="L18" s="47"/>
      <c r="M18" s="47"/>
    </row>
    <row r="19" spans="2:13">
      <c r="B19" s="46"/>
      <c r="C19" s="46"/>
      <c r="D19" s="46"/>
      <c r="E19" s="46"/>
      <c r="F19" s="47"/>
      <c r="G19" s="47"/>
      <c r="H19" s="47"/>
      <c r="I19" s="47"/>
      <c r="J19" s="47"/>
      <c r="K19" s="47"/>
      <c r="L19" s="47"/>
      <c r="M19" s="47"/>
    </row>
    <row r="20" ht="25.9" customHeight="true" spans="2:13">
      <c r="B20" s="47"/>
      <c r="C20" s="47"/>
      <c r="D20" s="47"/>
      <c r="E20" s="47"/>
      <c r="F20" s="47"/>
      <c r="G20" s="56" t="s">
        <v>137</v>
      </c>
      <c r="H20" s="56"/>
      <c r="I20" s="56"/>
      <c r="J20" s="56"/>
      <c r="K20" s="47"/>
      <c r="L20" s="47"/>
      <c r="M20" s="47"/>
    </row>
    <row r="21" spans="2:13">
      <c r="B21" s="47"/>
      <c r="C21" s="47"/>
      <c r="D21" s="47"/>
      <c r="E21" s="47"/>
      <c r="F21" s="47"/>
      <c r="H21" s="57"/>
      <c r="I21" s="57"/>
      <c r="J21" s="57"/>
      <c r="K21" s="67"/>
      <c r="L21" s="47"/>
      <c r="M21" s="47"/>
    </row>
    <row r="22" spans="4:13">
      <c r="D22" s="47"/>
      <c r="E22" s="47"/>
      <c r="F22" s="47"/>
      <c r="G22" s="44"/>
      <c r="H22" s="58" t="s">
        <v>126</v>
      </c>
      <c r="I22" s="44" t="s">
        <v>138</v>
      </c>
      <c r="K22" s="47"/>
      <c r="L22" s="47"/>
      <c r="M22" s="47"/>
    </row>
    <row r="23" spans="4:13">
      <c r="D23" s="47"/>
      <c r="E23" s="47"/>
      <c r="F23" s="47"/>
      <c r="G23" s="44"/>
      <c r="H23" s="58" t="s">
        <v>127</v>
      </c>
      <c r="I23" s="44" t="s">
        <v>139</v>
      </c>
      <c r="K23" s="47"/>
      <c r="L23" s="47"/>
      <c r="M23" s="47"/>
    </row>
    <row r="24" spans="4:17">
      <c r="D24" s="47"/>
      <c r="E24" s="47"/>
      <c r="F24" s="47"/>
      <c r="G24" s="44"/>
      <c r="H24" s="58" t="s">
        <v>128</v>
      </c>
      <c r="I24" s="44" t="s">
        <v>140</v>
      </c>
      <c r="K24" s="47"/>
      <c r="L24" s="47"/>
      <c r="M24" s="47"/>
      <c r="N24" s="68"/>
      <c r="O24" s="68"/>
      <c r="P24" s="68"/>
      <c r="Q24" s="68"/>
    </row>
    <row r="25" spans="4:13">
      <c r="D25" s="47"/>
      <c r="E25" s="47"/>
      <c r="F25" s="47"/>
      <c r="G25" s="44"/>
      <c r="H25" s="58" t="s">
        <v>129</v>
      </c>
      <c r="I25" s="58" t="s">
        <v>141</v>
      </c>
      <c r="K25" s="47"/>
      <c r="L25" s="47"/>
      <c r="M25" s="47"/>
    </row>
    <row r="26" spans="4:13">
      <c r="D26" s="47"/>
      <c r="E26" s="47"/>
      <c r="F26" s="47"/>
      <c r="G26" s="44"/>
      <c r="H26" s="58" t="s">
        <v>130</v>
      </c>
      <c r="I26" s="58" t="s">
        <v>142</v>
      </c>
      <c r="K26" s="47"/>
      <c r="L26" s="47"/>
      <c r="M26" s="47"/>
    </row>
    <row r="27" spans="4:13">
      <c r="D27" s="47"/>
      <c r="E27" s="47"/>
      <c r="F27" s="47"/>
      <c r="G27" s="44"/>
      <c r="H27" s="58" t="s">
        <v>131</v>
      </c>
      <c r="I27" s="58" t="s">
        <v>143</v>
      </c>
      <c r="K27" s="47"/>
      <c r="L27" s="47"/>
      <c r="M27" s="47"/>
    </row>
    <row r="28" spans="4:13">
      <c r="D28" s="47"/>
      <c r="E28" s="47"/>
      <c r="F28" s="47"/>
      <c r="G28" s="44"/>
      <c r="H28" s="58" t="s">
        <v>132</v>
      </c>
      <c r="I28" s="58" t="s">
        <v>144</v>
      </c>
      <c r="K28" s="47"/>
      <c r="L28" s="47"/>
      <c r="M28" s="47"/>
    </row>
    <row r="29" spans="4:13">
      <c r="D29" s="47"/>
      <c r="E29" s="47"/>
      <c r="F29" s="47"/>
      <c r="G29" s="44"/>
      <c r="H29" s="58" t="s">
        <v>133</v>
      </c>
      <c r="I29" s="58" t="s">
        <v>145</v>
      </c>
      <c r="K29" s="47"/>
      <c r="L29" s="47"/>
      <c r="M29" s="47"/>
    </row>
    <row r="30" spans="4:13">
      <c r="D30" s="47"/>
      <c r="E30" s="47"/>
      <c r="F30" s="47"/>
      <c r="G30" s="44"/>
      <c r="H30" s="58" t="s">
        <v>146</v>
      </c>
      <c r="I30" s="58" t="s">
        <v>147</v>
      </c>
      <c r="K30" s="47"/>
      <c r="L30" s="47"/>
      <c r="M30" s="47"/>
    </row>
    <row r="31" spans="4:13">
      <c r="D31" s="47"/>
      <c r="E31" s="47"/>
      <c r="F31" s="47"/>
      <c r="G31" s="44"/>
      <c r="H31" s="58" t="s">
        <v>148</v>
      </c>
      <c r="I31" s="58" t="s">
        <v>149</v>
      </c>
      <c r="K31" s="47"/>
      <c r="L31" s="47"/>
      <c r="M31" s="47"/>
    </row>
    <row r="32" spans="4:13">
      <c r="D32" s="47"/>
      <c r="E32" s="47"/>
      <c r="F32" s="47"/>
      <c r="G32" s="44"/>
      <c r="H32" s="44"/>
      <c r="I32" s="44"/>
      <c r="J32" s="47"/>
      <c r="K32" s="47"/>
      <c r="L32" s="47"/>
      <c r="M32" s="47"/>
    </row>
    <row r="33" spans="4:13">
      <c r="D33" s="47"/>
      <c r="E33" s="47"/>
      <c r="F33" s="47"/>
      <c r="G33" s="47"/>
      <c r="H33" s="47"/>
      <c r="I33" s="47"/>
      <c r="J33" s="47"/>
      <c r="K33" s="47"/>
      <c r="L33" s="47"/>
      <c r="M33" s="47"/>
    </row>
  </sheetData>
  <mergeCells count="4">
    <mergeCell ref="H15:I15"/>
    <mergeCell ref="G20:J20"/>
    <mergeCell ref="H21:J21"/>
    <mergeCell ref="N24:Q24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84"/>
  <sheetViews>
    <sheetView showGridLines="0" zoomScale="85" zoomScaleNormal="85" topLeftCell="B21" workbookViewId="0">
      <selection activeCell="C89" sqref="C89"/>
    </sheetView>
  </sheetViews>
  <sheetFormatPr defaultColWidth="8.73333333333333" defaultRowHeight="12.75"/>
  <cols>
    <col min="1" max="1" width="8.72380952380952" style="23"/>
    <col min="2" max="2" width="25.2571428571429" style="23" customWidth="true"/>
    <col min="3" max="3" width="36.7238095238095" style="23" customWidth="true"/>
    <col min="4" max="4" width="24.7238095238095" style="23" customWidth="true"/>
    <col min="5" max="6" width="8.72380952380952" style="23"/>
    <col min="7" max="7" width="12.2666666666667" style="23" customWidth="true"/>
    <col min="8" max="8" width="10.9904761904762" style="23" customWidth="true"/>
    <col min="9" max="9" width="13.4571428571429" style="23" customWidth="true"/>
    <col min="10" max="1024" width="8.72380952380952" style="23"/>
  </cols>
  <sheetData>
    <row r="5" spans="2:7">
      <c r="B5" s="24" t="s">
        <v>150</v>
      </c>
      <c r="C5" s="24" t="s">
        <v>151</v>
      </c>
      <c r="D5" s="25" t="s">
        <v>152</v>
      </c>
      <c r="F5" s="23" t="s">
        <v>120</v>
      </c>
      <c r="G5" s="23" t="s">
        <v>121</v>
      </c>
    </row>
    <row r="6" spans="2:7">
      <c r="B6" s="26" t="s">
        <v>153</v>
      </c>
      <c r="C6" s="26" t="s">
        <v>154</v>
      </c>
      <c r="D6" s="27" t="s">
        <v>155</v>
      </c>
      <c r="E6" s="23" t="s">
        <v>141</v>
      </c>
      <c r="F6" s="36" t="s">
        <v>5</v>
      </c>
      <c r="G6" s="23">
        <f>LAYOUT!AD24</f>
        <v>95</v>
      </c>
    </row>
    <row r="7" spans="2:7">
      <c r="B7" s="28"/>
      <c r="C7" s="28"/>
      <c r="D7" s="29" t="s">
        <v>156</v>
      </c>
      <c r="E7" s="23" t="s">
        <v>157</v>
      </c>
      <c r="F7" s="36" t="s">
        <v>8</v>
      </c>
      <c r="G7" s="23">
        <f>LAYOUT!AD25</f>
        <v>105</v>
      </c>
    </row>
    <row r="8" spans="2:10">
      <c r="B8" s="28"/>
      <c r="C8" s="28"/>
      <c r="D8" s="29" t="s">
        <v>158</v>
      </c>
      <c r="E8" s="23" t="s">
        <v>159</v>
      </c>
      <c r="F8" s="36" t="s">
        <v>9</v>
      </c>
      <c r="G8" s="23">
        <f>LAYOUT!AD26</f>
        <v>113</v>
      </c>
      <c r="J8" s="41"/>
    </row>
    <row r="9" spans="2:11">
      <c r="B9" s="28"/>
      <c r="C9" s="28"/>
      <c r="D9" s="30" t="s">
        <v>160</v>
      </c>
      <c r="F9" s="36" t="s">
        <v>11</v>
      </c>
      <c r="G9" s="23">
        <f>LAYOUT!AD27</f>
        <v>104</v>
      </c>
      <c r="K9" s="41"/>
    </row>
    <row r="10" spans="2:10">
      <c r="B10" s="28"/>
      <c r="C10" s="28"/>
      <c r="D10" s="29" t="s">
        <v>161</v>
      </c>
      <c r="F10" s="36" t="s">
        <v>19</v>
      </c>
      <c r="G10" s="23">
        <f>LAYOUT!AD32</f>
        <v>108</v>
      </c>
      <c r="J10" s="23" t="s">
        <v>142</v>
      </c>
    </row>
    <row r="11" spans="2:10">
      <c r="B11" s="28"/>
      <c r="C11" s="28"/>
      <c r="D11" s="31" t="s">
        <v>74</v>
      </c>
      <c r="F11" s="36" t="s">
        <v>12</v>
      </c>
      <c r="G11" s="23">
        <f>LAYOUT!AD28</f>
        <v>105</v>
      </c>
      <c r="J11" s="23" t="s">
        <v>159</v>
      </c>
    </row>
    <row r="12" spans="2:10">
      <c r="B12" s="28"/>
      <c r="C12" s="28"/>
      <c r="D12" s="29" t="s">
        <v>162</v>
      </c>
      <c r="F12" s="36" t="s">
        <v>14</v>
      </c>
      <c r="G12" s="23">
        <f>LAYOUT!AD29</f>
        <v>99</v>
      </c>
      <c r="J12" s="23" t="s">
        <v>163</v>
      </c>
    </row>
    <row r="13" spans="2:7">
      <c r="B13" s="28"/>
      <c r="C13" s="28"/>
      <c r="D13" s="29" t="s">
        <v>164</v>
      </c>
      <c r="F13" s="36" t="s">
        <v>16</v>
      </c>
      <c r="G13" s="23">
        <f>LAYOUT!AD30</f>
        <v>102</v>
      </c>
    </row>
    <row r="14" spans="2:7">
      <c r="B14" s="28"/>
      <c r="C14" s="28"/>
      <c r="D14" s="29" t="s">
        <v>165</v>
      </c>
      <c r="F14" s="36" t="s">
        <v>18</v>
      </c>
      <c r="G14" s="23">
        <f>LAYOUT!AD31</f>
        <v>112</v>
      </c>
    </row>
    <row r="15" spans="2:4">
      <c r="B15" s="32"/>
      <c r="C15" s="32"/>
      <c r="D15" s="33" t="s">
        <v>166</v>
      </c>
    </row>
    <row r="16" spans="2:5">
      <c r="B16" s="26" t="s">
        <v>167</v>
      </c>
      <c r="C16" s="26"/>
      <c r="D16" s="27" t="s">
        <v>168</v>
      </c>
      <c r="E16" s="23" t="s">
        <v>159</v>
      </c>
    </row>
    <row r="17" spans="2:5">
      <c r="B17" s="28"/>
      <c r="C17" s="28"/>
      <c r="D17" s="29" t="s">
        <v>169</v>
      </c>
      <c r="E17" s="23" t="s">
        <v>170</v>
      </c>
    </row>
    <row r="18" spans="2:5">
      <c r="B18" s="28"/>
      <c r="C18" s="28"/>
      <c r="D18" s="29" t="s">
        <v>171</v>
      </c>
      <c r="E18" s="23" t="s">
        <v>172</v>
      </c>
    </row>
    <row r="19" spans="2:9">
      <c r="B19" s="28"/>
      <c r="C19" s="28"/>
      <c r="D19" s="30" t="s">
        <v>173</v>
      </c>
      <c r="E19" s="23" t="s">
        <v>174</v>
      </c>
      <c r="F19" s="37"/>
      <c r="G19" s="38" t="s">
        <v>175</v>
      </c>
      <c r="H19" s="38"/>
      <c r="I19" s="38"/>
    </row>
    <row r="20" spans="2:9">
      <c r="B20" s="28"/>
      <c r="C20" s="28"/>
      <c r="D20" s="29" t="s">
        <v>176</v>
      </c>
      <c r="F20" s="37"/>
      <c r="G20" s="38"/>
      <c r="H20" s="38"/>
      <c r="I20" s="38"/>
    </row>
    <row r="21" spans="2:4">
      <c r="B21" s="28"/>
      <c r="C21" s="28"/>
      <c r="D21" s="29" t="s">
        <v>177</v>
      </c>
    </row>
    <row r="22" spans="2:4">
      <c r="B22" s="28"/>
      <c r="C22" s="28"/>
      <c r="D22" s="29" t="s">
        <v>178</v>
      </c>
    </row>
    <row r="23" spans="2:9">
      <c r="B23" s="28"/>
      <c r="C23" s="28"/>
      <c r="D23" s="29" t="s">
        <v>179</v>
      </c>
      <c r="F23" s="39"/>
      <c r="G23" s="40"/>
      <c r="H23" s="40"/>
      <c r="I23" s="40"/>
    </row>
    <row r="24" spans="2:9">
      <c r="B24" s="28"/>
      <c r="C24" s="28"/>
      <c r="D24" s="29" t="s">
        <v>180</v>
      </c>
      <c r="F24" s="39"/>
      <c r="G24" s="40"/>
      <c r="H24" s="40"/>
      <c r="I24" s="40"/>
    </row>
    <row r="25" spans="2:4">
      <c r="B25" s="32"/>
      <c r="C25" s="32"/>
      <c r="D25" s="33" t="s">
        <v>181</v>
      </c>
    </row>
    <row r="26" spans="2:5">
      <c r="B26" s="34" t="s">
        <v>182</v>
      </c>
      <c r="C26" s="26" t="s">
        <v>183</v>
      </c>
      <c r="D26" s="27" t="s">
        <v>184</v>
      </c>
      <c r="E26" s="41" t="s">
        <v>174</v>
      </c>
    </row>
    <row r="27" spans="2:5">
      <c r="B27" s="34"/>
      <c r="C27" s="28"/>
      <c r="D27" s="29" t="s">
        <v>185</v>
      </c>
      <c r="E27" s="23" t="s">
        <v>172</v>
      </c>
    </row>
    <row r="28" spans="2:17">
      <c r="B28" s="34"/>
      <c r="C28" s="28"/>
      <c r="D28" s="29" t="s">
        <v>186</v>
      </c>
      <c r="E28" s="23" t="s">
        <v>141</v>
      </c>
      <c r="F28" s="42" t="str">
        <f>IF(AND(G6&lt;100,G7&lt;100,G8&lt;100,G9&lt;100,G10&lt;100,G11&lt;100,G12&lt;100,G13&lt;100,G14&lt;100),"Catatan : Jika pengkategorian nilai SW tidak sesuai dengan acuan bidang keilmuan yang terdapat pada software ini, maka silahkan cek alat tes lain"," ")</f>
        <v> 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2:17">
      <c r="B29" s="34"/>
      <c r="C29" s="28"/>
      <c r="D29" s="29" t="s">
        <v>187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2:4">
      <c r="B30" s="34"/>
      <c r="C30" s="32"/>
      <c r="D30" s="33" t="s">
        <v>188</v>
      </c>
    </row>
    <row r="31" spans="2:5">
      <c r="B31" s="34"/>
      <c r="C31" s="26" t="s">
        <v>189</v>
      </c>
      <c r="D31" s="27" t="s">
        <v>190</v>
      </c>
      <c r="E31" s="23" t="s">
        <v>141</v>
      </c>
    </row>
    <row r="32" spans="2:5">
      <c r="B32" s="34"/>
      <c r="C32" s="28"/>
      <c r="D32" s="29" t="s">
        <v>191</v>
      </c>
      <c r="E32" s="23" t="s">
        <v>157</v>
      </c>
    </row>
    <row r="33" spans="2:5">
      <c r="B33" s="34"/>
      <c r="C33" s="28"/>
      <c r="D33" s="29" t="s">
        <v>192</v>
      </c>
      <c r="E33" s="23" t="s">
        <v>159</v>
      </c>
    </row>
    <row r="34" spans="2:4">
      <c r="B34" s="34"/>
      <c r="C34" s="28"/>
      <c r="D34" s="29" t="s">
        <v>193</v>
      </c>
    </row>
    <row r="35" spans="2:4">
      <c r="B35" s="34"/>
      <c r="C35" s="28"/>
      <c r="D35" s="29" t="s">
        <v>194</v>
      </c>
    </row>
    <row r="36" spans="2:4">
      <c r="B36" s="34"/>
      <c r="C36" s="28"/>
      <c r="D36" s="29" t="s">
        <v>195</v>
      </c>
    </row>
    <row r="37" spans="2:4">
      <c r="B37" s="34"/>
      <c r="C37" s="28"/>
      <c r="D37" s="29" t="s">
        <v>74</v>
      </c>
    </row>
    <row r="38" spans="2:4">
      <c r="B38" s="34"/>
      <c r="C38" s="28"/>
      <c r="D38" s="29" t="s">
        <v>158</v>
      </c>
    </row>
    <row r="39" spans="2:4">
      <c r="B39" s="34"/>
      <c r="C39" s="28"/>
      <c r="D39" s="29" t="s">
        <v>196</v>
      </c>
    </row>
    <row r="40" spans="2:4">
      <c r="B40" s="34"/>
      <c r="C40" s="32"/>
      <c r="D40" s="33" t="s">
        <v>197</v>
      </c>
    </row>
    <row r="41" spans="2:5">
      <c r="B41" s="34"/>
      <c r="C41" s="26" t="s">
        <v>198</v>
      </c>
      <c r="D41" s="27" t="s">
        <v>160</v>
      </c>
      <c r="E41" s="23" t="s">
        <v>172</v>
      </c>
    </row>
    <row r="42" spans="2:5">
      <c r="B42" s="34"/>
      <c r="C42" s="28"/>
      <c r="D42" s="29" t="s">
        <v>199</v>
      </c>
      <c r="E42" s="23" t="s">
        <v>141</v>
      </c>
    </row>
    <row r="43" spans="2:5">
      <c r="B43" s="34"/>
      <c r="C43" s="28"/>
      <c r="D43" s="29" t="s">
        <v>200</v>
      </c>
      <c r="E43" s="23" t="s">
        <v>157</v>
      </c>
    </row>
    <row r="44" spans="2:4">
      <c r="B44" s="34"/>
      <c r="C44" s="32"/>
      <c r="D44" s="33" t="s">
        <v>201</v>
      </c>
    </row>
    <row r="45" spans="2:6">
      <c r="B45" s="26" t="s">
        <v>202</v>
      </c>
      <c r="C45" s="26"/>
      <c r="D45" s="27" t="s">
        <v>203</v>
      </c>
      <c r="E45" s="23" t="s">
        <v>139</v>
      </c>
      <c r="F45" s="41" t="s">
        <v>172</v>
      </c>
    </row>
    <row r="46" spans="2:6">
      <c r="B46" s="28"/>
      <c r="C46" s="28"/>
      <c r="D46" s="29" t="s">
        <v>204</v>
      </c>
      <c r="E46" s="23" t="s">
        <v>170</v>
      </c>
      <c r="F46" s="23" t="s">
        <v>174</v>
      </c>
    </row>
    <row r="47" spans="2:5">
      <c r="B47" s="32"/>
      <c r="C47" s="32"/>
      <c r="D47" s="33" t="s">
        <v>205</v>
      </c>
      <c r="E47" s="23" t="s">
        <v>159</v>
      </c>
    </row>
    <row r="48" spans="2:5">
      <c r="B48" s="26" t="s">
        <v>206</v>
      </c>
      <c r="C48" s="26"/>
      <c r="D48" s="27" t="s">
        <v>207</v>
      </c>
      <c r="E48" s="23" t="s">
        <v>163</v>
      </c>
    </row>
    <row r="49" spans="2:5">
      <c r="B49" s="28"/>
      <c r="C49" s="28"/>
      <c r="D49" s="29" t="s">
        <v>208</v>
      </c>
      <c r="E49" s="23" t="s">
        <v>170</v>
      </c>
    </row>
    <row r="50" spans="2:5">
      <c r="B50" s="28"/>
      <c r="C50" s="28"/>
      <c r="D50" s="29" t="s">
        <v>209</v>
      </c>
      <c r="E50" s="23" t="s">
        <v>139</v>
      </c>
    </row>
    <row r="51" spans="2:5">
      <c r="B51" s="28"/>
      <c r="C51" s="28"/>
      <c r="D51" s="29" t="s">
        <v>210</v>
      </c>
      <c r="E51" s="23" t="s">
        <v>142</v>
      </c>
    </row>
    <row r="52" spans="2:4">
      <c r="B52" s="28"/>
      <c r="C52" s="28"/>
      <c r="D52" s="29" t="s">
        <v>211</v>
      </c>
    </row>
    <row r="53" spans="2:4">
      <c r="B53" s="32"/>
      <c r="C53" s="32"/>
      <c r="D53" s="35" t="s">
        <v>212</v>
      </c>
    </row>
    <row r="54" spans="2:5">
      <c r="B54" s="26" t="s">
        <v>213</v>
      </c>
      <c r="C54" s="26" t="s">
        <v>214</v>
      </c>
      <c r="D54" s="27" t="s">
        <v>215</v>
      </c>
      <c r="E54" s="41" t="s">
        <v>172</v>
      </c>
    </row>
    <row r="55" spans="2:5">
      <c r="B55" s="28"/>
      <c r="C55" s="28"/>
      <c r="D55" s="29" t="s">
        <v>216</v>
      </c>
      <c r="E55" s="41" t="s">
        <v>217</v>
      </c>
    </row>
    <row r="56" spans="2:5">
      <c r="B56" s="28"/>
      <c r="C56" s="28"/>
      <c r="D56" s="29" t="s">
        <v>218</v>
      </c>
      <c r="E56" s="41" t="s">
        <v>170</v>
      </c>
    </row>
    <row r="57" spans="2:5">
      <c r="B57" s="28"/>
      <c r="C57" s="28"/>
      <c r="D57" s="29" t="s">
        <v>219</v>
      </c>
      <c r="E57" s="41" t="s">
        <v>159</v>
      </c>
    </row>
    <row r="58" spans="2:5">
      <c r="B58" s="28"/>
      <c r="C58" s="28"/>
      <c r="D58" s="29" t="s">
        <v>220</v>
      </c>
      <c r="E58" s="41" t="s">
        <v>157</v>
      </c>
    </row>
    <row r="59" spans="2:4">
      <c r="B59" s="28"/>
      <c r="C59" s="28"/>
      <c r="D59" s="29" t="s">
        <v>221</v>
      </c>
    </row>
    <row r="60" spans="2:4">
      <c r="B60" s="28"/>
      <c r="C60" s="28"/>
      <c r="D60" s="29" t="s">
        <v>222</v>
      </c>
    </row>
    <row r="61" spans="2:4">
      <c r="B61" s="28"/>
      <c r="C61" s="28"/>
      <c r="D61" s="29" t="s">
        <v>223</v>
      </c>
    </row>
    <row r="62" spans="2:4">
      <c r="B62" s="32"/>
      <c r="C62" s="32"/>
      <c r="D62" s="33" t="s">
        <v>224</v>
      </c>
    </row>
    <row r="63" spans="2:6">
      <c r="B63" s="26" t="s">
        <v>225</v>
      </c>
      <c r="C63" s="26" t="s">
        <v>226</v>
      </c>
      <c r="D63" s="27" t="s">
        <v>227</v>
      </c>
      <c r="E63" s="41" t="s">
        <v>141</v>
      </c>
      <c r="F63" s="41" t="s">
        <v>159</v>
      </c>
    </row>
    <row r="64" spans="2:5">
      <c r="B64" s="28"/>
      <c r="C64" s="28"/>
      <c r="D64" s="29" t="s">
        <v>228</v>
      </c>
      <c r="E64" s="23" t="s">
        <v>170</v>
      </c>
    </row>
    <row r="65" spans="2:5">
      <c r="B65" s="28"/>
      <c r="C65" s="32"/>
      <c r="D65" s="33" t="s">
        <v>229</v>
      </c>
      <c r="E65" s="23" t="s">
        <v>157</v>
      </c>
    </row>
    <row r="66" spans="2:5">
      <c r="B66" s="28"/>
      <c r="C66" s="26" t="s">
        <v>56</v>
      </c>
      <c r="D66" s="27" t="s">
        <v>230</v>
      </c>
      <c r="E66" s="23" t="s">
        <v>142</v>
      </c>
    </row>
    <row r="67" spans="2:5">
      <c r="B67" s="28"/>
      <c r="C67" s="28"/>
      <c r="D67" s="29" t="s">
        <v>231</v>
      </c>
      <c r="E67" s="23" t="s">
        <v>139</v>
      </c>
    </row>
    <row r="68" spans="2:5">
      <c r="B68" s="28"/>
      <c r="C68" s="28"/>
      <c r="D68" s="29" t="s">
        <v>232</v>
      </c>
      <c r="E68" s="23" t="s">
        <v>159</v>
      </c>
    </row>
    <row r="69" spans="2:5">
      <c r="B69" s="28"/>
      <c r="C69" s="28"/>
      <c r="D69" s="29" t="s">
        <v>233</v>
      </c>
      <c r="E69" s="23" t="s">
        <v>163</v>
      </c>
    </row>
    <row r="70" spans="2:4">
      <c r="B70" s="28"/>
      <c r="C70" s="28"/>
      <c r="D70" s="30" t="s">
        <v>234</v>
      </c>
    </row>
    <row r="71" spans="2:4">
      <c r="B71" s="28"/>
      <c r="C71" s="32"/>
      <c r="D71" s="33" t="s">
        <v>235</v>
      </c>
    </row>
    <row r="72" spans="2:5">
      <c r="B72" s="28"/>
      <c r="C72" s="26" t="s">
        <v>236</v>
      </c>
      <c r="D72" s="27" t="s">
        <v>237</v>
      </c>
      <c r="E72" s="23" t="s">
        <v>142</v>
      </c>
    </row>
    <row r="73" spans="2:5">
      <c r="B73" s="28"/>
      <c r="C73" s="28"/>
      <c r="D73" s="30" t="s">
        <v>238</v>
      </c>
      <c r="E73" s="23" t="s">
        <v>163</v>
      </c>
    </row>
    <row r="74" spans="2:5">
      <c r="B74" s="28"/>
      <c r="C74" s="28"/>
      <c r="D74" s="29" t="s">
        <v>239</v>
      </c>
      <c r="E74" s="23" t="s">
        <v>159</v>
      </c>
    </row>
    <row r="75" spans="2:5">
      <c r="B75" s="28"/>
      <c r="C75" s="28"/>
      <c r="D75" s="29" t="s">
        <v>240</v>
      </c>
      <c r="E75" s="23" t="s">
        <v>170</v>
      </c>
    </row>
    <row r="76" spans="2:4">
      <c r="B76" s="28"/>
      <c r="C76" s="32"/>
      <c r="D76" s="33" t="s">
        <v>241</v>
      </c>
    </row>
    <row r="77" spans="2:5">
      <c r="B77" s="28"/>
      <c r="C77" s="26" t="s">
        <v>242</v>
      </c>
      <c r="D77" s="27" t="s">
        <v>243</v>
      </c>
      <c r="E77" s="23" t="s">
        <v>139</v>
      </c>
    </row>
    <row r="78" spans="2:5">
      <c r="B78" s="28"/>
      <c r="C78" s="28"/>
      <c r="D78" s="29" t="s">
        <v>244</v>
      </c>
      <c r="E78" s="23" t="s">
        <v>163</v>
      </c>
    </row>
    <row r="79" spans="2:5">
      <c r="B79" s="28"/>
      <c r="C79" s="28"/>
      <c r="D79" s="29" t="s">
        <v>245</v>
      </c>
      <c r="E79" s="23" t="s">
        <v>159</v>
      </c>
    </row>
    <row r="80" spans="2:5">
      <c r="B80" s="28"/>
      <c r="C80" s="32"/>
      <c r="D80" s="33" t="s">
        <v>246</v>
      </c>
      <c r="E80" s="23" t="s">
        <v>170</v>
      </c>
    </row>
    <row r="81" spans="2:5">
      <c r="B81" s="28"/>
      <c r="C81" s="26" t="s">
        <v>247</v>
      </c>
      <c r="D81" s="27" t="s">
        <v>195</v>
      </c>
      <c r="E81" s="23" t="s">
        <v>142</v>
      </c>
    </row>
    <row r="82" spans="2:5">
      <c r="B82" s="28"/>
      <c r="C82" s="28"/>
      <c r="D82" s="29" t="s">
        <v>248</v>
      </c>
      <c r="E82" s="23" t="s">
        <v>159</v>
      </c>
    </row>
    <row r="83" spans="2:5">
      <c r="B83" s="28"/>
      <c r="C83" s="28"/>
      <c r="D83" s="29" t="s">
        <v>249</v>
      </c>
      <c r="E83" s="23" t="s">
        <v>163</v>
      </c>
    </row>
    <row r="84" spans="2:4">
      <c r="B84" s="32"/>
      <c r="C84" s="32"/>
      <c r="D84" s="33" t="s">
        <v>250</v>
      </c>
    </row>
  </sheetData>
  <mergeCells count="6">
    <mergeCell ref="B26:B44"/>
    <mergeCell ref="F19:F20"/>
    <mergeCell ref="F23:F24"/>
    <mergeCell ref="G19:I20"/>
    <mergeCell ref="G23:I24"/>
    <mergeCell ref="F28:Q29"/>
  </mergeCells>
  <conditionalFormatting sqref="B6:D15">
    <cfRule type="expression" dxfId="0" priority="2">
      <formula>AND(+$G$11&gt;100,$G$12&gt;100,$G$8&gt;100)</formula>
    </cfRule>
  </conditionalFormatting>
  <conditionalFormatting sqref="B16:D25">
    <cfRule type="expression" dxfId="0" priority="3">
      <formula>AND(+$G$13&gt;100,$G$9&gt;100,$G$8&gt;100,$G$14&gt;100)</formula>
    </cfRule>
  </conditionalFormatting>
  <conditionalFormatting sqref="C31:D40">
    <cfRule type="expression" dxfId="0" priority="4">
      <formula>AND(+$G$11&gt;100,$G$12&gt;100,$G$8&gt;100)</formula>
    </cfRule>
  </conditionalFormatting>
  <conditionalFormatting sqref="C41:D44">
    <cfRule type="expression" dxfId="0" priority="5">
      <formula>AND(+$G$13&gt;100,$G$11&gt;100,$G$12&gt;100)</formula>
    </cfRule>
  </conditionalFormatting>
  <conditionalFormatting sqref="B45:D47">
    <cfRule type="expression" dxfId="0" priority="6">
      <formula>AND(+$G$10&gt;100,$G$9&gt;100,$G$8&gt;100,$G$13&gt;100,$G$14&gt;100)</formula>
    </cfRule>
  </conditionalFormatting>
  <conditionalFormatting sqref="B54:D62">
    <cfRule type="expression" dxfId="0" priority="7">
      <formula>AND($G$13&gt;100,$G$7&gt;100,$G$9&gt;100,$G$8&gt;100,$G$12&gt;100)</formula>
    </cfRule>
  </conditionalFormatting>
  <conditionalFormatting sqref="C63:D65">
    <cfRule type="expression" dxfId="0" priority="8">
      <formula>AND(+$G$11&gt;100,$G$9&gt;100,$G$12&gt;100,$G$8&gt;100)</formula>
    </cfRule>
  </conditionalFormatting>
  <conditionalFormatting sqref="C66:D71">
    <cfRule type="expression" dxfId="0" priority="9">
      <formula>AND(+$G$6&gt;100,$G$10&gt;100,$G$8&gt;100,$G$7&gt;100)</formula>
    </cfRule>
  </conditionalFormatting>
  <conditionalFormatting sqref="C72:D76">
    <cfRule type="expression" dxfId="0" priority="10">
      <formula>AND(+$G$6&gt;100,$G$7&gt;100,$G$8&gt;100,$G$9&gt;100)</formula>
    </cfRule>
  </conditionalFormatting>
  <conditionalFormatting sqref="C77:D80">
    <cfRule type="expression" dxfId="0" priority="11">
      <formula>AND(+$G$10&gt;100,$G$7&gt;100,$G$8&gt;100,$G$9&gt;100)</formula>
    </cfRule>
  </conditionalFormatting>
  <conditionalFormatting sqref="C81:D84">
    <cfRule type="expression" dxfId="0" priority="12">
      <formula>AND(+$G$6&gt;100,$G$8&gt;100,$G$7&gt;100)</formula>
    </cfRule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1513"/>
  <sheetViews>
    <sheetView zoomScale="85" zoomScaleNormal="85" topLeftCell="A42" workbookViewId="0">
      <selection activeCell="A64" sqref="A64"/>
    </sheetView>
  </sheetViews>
  <sheetFormatPr defaultColWidth="5.73333333333333" defaultRowHeight="12.75"/>
  <cols>
    <col min="1" max="1" width="5.72380952380952" style="19"/>
    <col min="2" max="2" width="7" style="19" customWidth="true"/>
    <col min="3" max="3" width="6.54285714285714" style="19" customWidth="true"/>
    <col min="4" max="4" width="10.7333333333333" style="19" customWidth="true"/>
    <col min="5" max="5" width="4.72380952380952" style="19" customWidth="true"/>
    <col min="6" max="6" width="6.26666666666667" style="19" customWidth="true"/>
    <col min="7" max="7" width="10.9904761904762" style="19" customWidth="true"/>
    <col min="8" max="8" width="5.72380952380952" style="19"/>
    <col min="9" max="9" width="7.25714285714286" style="19" customWidth="true"/>
    <col min="10" max="10" width="6.26666666666667" style="19" customWidth="true"/>
    <col min="11" max="11" width="7.54285714285714" style="19" customWidth="true"/>
    <col min="12" max="12" width="4.26666666666667" style="19" customWidth="true"/>
    <col min="13" max="13" width="9" style="19" customWidth="true"/>
    <col min="14" max="14" width="9.26666666666667" style="19" customWidth="true"/>
    <col min="15" max="15" width="11.2666666666667" style="19" customWidth="true"/>
    <col min="16" max="16" width="7.54285714285714" style="19" customWidth="true"/>
    <col min="17" max="17" width="8.72380952380952" style="19" customWidth="true"/>
    <col min="18" max="18" width="7.25714285714286" style="19" customWidth="true"/>
    <col min="19" max="19" width="9" style="19" customWidth="true"/>
    <col min="20" max="20" width="9.54285714285714" style="19" customWidth="true"/>
    <col min="21" max="21" width="33.2571428571429" style="19" customWidth="true"/>
    <col min="22" max="22" width="9.73333333333333" style="19" customWidth="true"/>
    <col min="23" max="23" width="7.25714285714286" style="19" customWidth="true"/>
    <col min="24" max="24" width="11.5428571428571" style="19" customWidth="true"/>
    <col min="25" max="25" width="6.54285714285714" style="19" customWidth="true"/>
    <col min="26" max="26" width="9.26666666666667" style="19" customWidth="true"/>
    <col min="27" max="27" width="10.4571428571429" style="19" customWidth="true"/>
    <col min="28" max="28" width="4.72380952380952" style="19" customWidth="true"/>
    <col min="29" max="29" width="5.72380952380952" style="19"/>
    <col min="30" max="30" width="4.44761904761905" style="19" customWidth="true"/>
    <col min="31" max="31" width="5.45714285714286" style="19" customWidth="true"/>
    <col min="32" max="32" width="4.44761904761905" style="19" customWidth="true"/>
    <col min="33" max="33" width="5.00952380952381" style="19" customWidth="true"/>
    <col min="34" max="34" width="4.55238095238095" style="19" customWidth="true"/>
    <col min="35" max="35" width="3.99047619047619" style="19" customWidth="true"/>
    <col min="36" max="36" width="4.26666666666667" style="19" customWidth="true"/>
    <col min="37" max="37" width="3.99047619047619" style="19" customWidth="true"/>
    <col min="38" max="38" width="3.72380952380952" style="19" customWidth="true"/>
    <col min="39" max="40" width="4.26666666666667" style="19" customWidth="true"/>
    <col min="41" max="1024" width="5.72380952380952" style="19"/>
  </cols>
  <sheetData>
    <row r="1" spans="1:21">
      <c r="A1" s="19" t="s">
        <v>251</v>
      </c>
      <c r="H1" s="19" t="s">
        <v>252</v>
      </c>
      <c r="U1" s="19" t="s">
        <v>253</v>
      </c>
    </row>
    <row r="2" spans="1:31">
      <c r="A2" s="19">
        <v>0</v>
      </c>
      <c r="B2" s="19">
        <v>0</v>
      </c>
      <c r="I2" s="19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19" t="s">
        <v>259</v>
      </c>
      <c r="O2" s="19" t="s">
        <v>260</v>
      </c>
      <c r="P2" s="19" t="s">
        <v>261</v>
      </c>
      <c r="Q2" s="19" t="s">
        <v>262</v>
      </c>
      <c r="V2" s="19" t="s">
        <v>263</v>
      </c>
      <c r="W2" s="19" t="s">
        <v>264</v>
      </c>
      <c r="X2" s="19" t="s">
        <v>265</v>
      </c>
      <c r="Y2" s="19" t="s">
        <v>266</v>
      </c>
      <c r="Z2" s="19" t="s">
        <v>267</v>
      </c>
      <c r="AA2" s="19" t="s">
        <v>268</v>
      </c>
      <c r="AB2" s="19" t="s">
        <v>269</v>
      </c>
      <c r="AC2" s="19" t="s">
        <v>270</v>
      </c>
      <c r="AD2" s="19" t="s">
        <v>271</v>
      </c>
      <c r="AE2" s="19" t="s">
        <v>272</v>
      </c>
    </row>
    <row r="3" spans="1:31">
      <c r="A3" s="21">
        <v>1</v>
      </c>
      <c r="B3" s="19">
        <v>1</v>
      </c>
      <c r="H3" s="19" t="s">
        <v>5</v>
      </c>
      <c r="I3" s="19">
        <v>111</v>
      </c>
      <c r="J3" s="19">
        <v>110</v>
      </c>
      <c r="K3" s="19">
        <v>104</v>
      </c>
      <c r="L3" s="19">
        <v>110</v>
      </c>
      <c r="M3" s="19">
        <v>109</v>
      </c>
      <c r="N3" s="19">
        <v>112</v>
      </c>
      <c r="O3" s="19">
        <v>110</v>
      </c>
      <c r="P3" s="19">
        <v>112</v>
      </c>
      <c r="Q3" s="19">
        <v>107</v>
      </c>
      <c r="U3" s="19" t="s">
        <v>5</v>
      </c>
      <c r="V3" s="19">
        <v>111</v>
      </c>
      <c r="W3" s="19">
        <v>100</v>
      </c>
      <c r="X3" s="19">
        <v>105</v>
      </c>
      <c r="Y3" s="19">
        <v>105</v>
      </c>
      <c r="Z3" s="19">
        <v>104</v>
      </c>
      <c r="AA3" s="19">
        <v>102</v>
      </c>
      <c r="AB3" s="19">
        <v>100</v>
      </c>
      <c r="AC3" s="19">
        <v>99</v>
      </c>
      <c r="AD3" s="19">
        <v>110</v>
      </c>
      <c r="AE3" s="19">
        <v>97</v>
      </c>
    </row>
    <row r="4" ht="13.5" customHeight="true" spans="1:31">
      <c r="A4" s="21">
        <v>2</v>
      </c>
      <c r="B4" s="19">
        <v>2</v>
      </c>
      <c r="H4" s="19" t="s">
        <v>8</v>
      </c>
      <c r="I4" s="19">
        <v>108</v>
      </c>
      <c r="J4" s="19">
        <v>107</v>
      </c>
      <c r="K4" s="19">
        <v>108</v>
      </c>
      <c r="L4" s="19">
        <v>107</v>
      </c>
      <c r="M4" s="19">
        <v>109</v>
      </c>
      <c r="N4" s="19">
        <v>106</v>
      </c>
      <c r="O4" s="19">
        <v>105</v>
      </c>
      <c r="P4" s="19">
        <v>105</v>
      </c>
      <c r="Q4" s="19">
        <v>106</v>
      </c>
      <c r="U4" s="19" t="s">
        <v>8</v>
      </c>
      <c r="V4" s="19">
        <v>107</v>
      </c>
      <c r="W4" s="19">
        <v>98</v>
      </c>
      <c r="X4" s="19">
        <v>102</v>
      </c>
      <c r="Y4" s="19">
        <v>101</v>
      </c>
      <c r="Z4" s="19">
        <v>105</v>
      </c>
      <c r="AA4" s="19">
        <v>101</v>
      </c>
      <c r="AB4" s="19">
        <v>95</v>
      </c>
      <c r="AC4" s="19">
        <v>98</v>
      </c>
      <c r="AD4" s="19">
        <v>107</v>
      </c>
      <c r="AE4" s="19">
        <v>95</v>
      </c>
    </row>
    <row r="5" spans="1:31">
      <c r="A5" s="21">
        <v>3</v>
      </c>
      <c r="B5" s="19">
        <v>3</v>
      </c>
      <c r="H5" s="19" t="s">
        <v>9</v>
      </c>
      <c r="I5" s="19">
        <v>113</v>
      </c>
      <c r="J5" s="19">
        <v>112</v>
      </c>
      <c r="K5" s="19">
        <v>105</v>
      </c>
      <c r="L5" s="19">
        <v>114</v>
      </c>
      <c r="M5" s="19">
        <v>111</v>
      </c>
      <c r="N5" s="19">
        <v>112</v>
      </c>
      <c r="O5" s="19">
        <v>112</v>
      </c>
      <c r="P5" s="19">
        <v>112</v>
      </c>
      <c r="Q5" s="19">
        <v>106</v>
      </c>
      <c r="U5" s="19" t="s">
        <v>9</v>
      </c>
      <c r="V5" s="19">
        <v>109</v>
      </c>
      <c r="W5" s="19">
        <v>102</v>
      </c>
      <c r="X5" s="19">
        <v>106</v>
      </c>
      <c r="Y5" s="19">
        <v>103</v>
      </c>
      <c r="Z5" s="19">
        <v>102</v>
      </c>
      <c r="AA5" s="19">
        <v>99</v>
      </c>
      <c r="AB5" s="19">
        <v>102</v>
      </c>
      <c r="AC5" s="19">
        <v>101</v>
      </c>
      <c r="AD5" s="19">
        <v>108</v>
      </c>
      <c r="AE5" s="19">
        <v>89</v>
      </c>
    </row>
    <row r="6" spans="1:31">
      <c r="A6" s="21">
        <v>4</v>
      </c>
      <c r="B6" s="19">
        <v>4</v>
      </c>
      <c r="H6" s="19" t="s">
        <v>11</v>
      </c>
      <c r="I6" s="19">
        <v>107</v>
      </c>
      <c r="J6" s="19">
        <v>109</v>
      </c>
      <c r="K6" s="19">
        <v>110</v>
      </c>
      <c r="L6" s="19">
        <v>110</v>
      </c>
      <c r="M6" s="19">
        <v>115</v>
      </c>
      <c r="N6" s="19">
        <v>106</v>
      </c>
      <c r="O6" s="19">
        <v>106</v>
      </c>
      <c r="P6" s="19">
        <v>112</v>
      </c>
      <c r="Q6" s="19">
        <v>102</v>
      </c>
      <c r="U6" s="19" t="s">
        <v>11</v>
      </c>
      <c r="V6" s="19">
        <v>106</v>
      </c>
      <c r="W6" s="19">
        <v>95</v>
      </c>
      <c r="X6" s="19">
        <v>100</v>
      </c>
      <c r="Y6" s="19">
        <v>100</v>
      </c>
      <c r="Z6" s="19">
        <v>104</v>
      </c>
      <c r="AA6" s="19">
        <v>101</v>
      </c>
      <c r="AB6" s="19">
        <v>97</v>
      </c>
      <c r="AC6" s="19">
        <v>96</v>
      </c>
      <c r="AD6" s="19">
        <v>110</v>
      </c>
      <c r="AE6" s="19">
        <v>94</v>
      </c>
    </row>
    <row r="7" spans="1:31">
      <c r="A7" s="21">
        <v>5</v>
      </c>
      <c r="B7" s="19">
        <v>5</v>
      </c>
      <c r="H7" s="19" t="s">
        <v>12</v>
      </c>
      <c r="I7" s="19">
        <v>110</v>
      </c>
      <c r="J7" s="19">
        <v>105</v>
      </c>
      <c r="K7" s="19">
        <v>102</v>
      </c>
      <c r="L7" s="19">
        <v>115</v>
      </c>
      <c r="M7" s="19">
        <v>105</v>
      </c>
      <c r="N7" s="19">
        <v>111</v>
      </c>
      <c r="O7" s="19">
        <v>105</v>
      </c>
      <c r="P7" s="19">
        <v>113</v>
      </c>
      <c r="Q7" s="19">
        <v>111</v>
      </c>
      <c r="U7" s="19" t="s">
        <v>12</v>
      </c>
      <c r="V7" s="19">
        <v>111</v>
      </c>
      <c r="W7" s="19">
        <v>104</v>
      </c>
      <c r="X7" s="19">
        <v>107</v>
      </c>
      <c r="Y7" s="19">
        <v>105</v>
      </c>
      <c r="Z7" s="19">
        <v>105</v>
      </c>
      <c r="AA7" s="19">
        <v>98</v>
      </c>
      <c r="AB7" s="19">
        <v>102</v>
      </c>
      <c r="AC7" s="19">
        <v>103</v>
      </c>
      <c r="AD7" s="19">
        <v>104</v>
      </c>
      <c r="AE7" s="19">
        <v>94</v>
      </c>
    </row>
    <row r="8" spans="1:31">
      <c r="A8" s="21">
        <v>6</v>
      </c>
      <c r="B8" s="19">
        <v>5</v>
      </c>
      <c r="H8" s="19" t="s">
        <v>14</v>
      </c>
      <c r="I8" s="19">
        <v>107</v>
      </c>
      <c r="J8" s="19">
        <v>105</v>
      </c>
      <c r="K8" s="19">
        <v>102</v>
      </c>
      <c r="L8" s="19">
        <v>115</v>
      </c>
      <c r="M8" s="19">
        <v>106</v>
      </c>
      <c r="N8" s="19">
        <v>109</v>
      </c>
      <c r="O8" s="19">
        <v>107</v>
      </c>
      <c r="P8" s="19">
        <v>108</v>
      </c>
      <c r="Q8" s="19">
        <v>108</v>
      </c>
      <c r="U8" s="19" t="s">
        <v>14</v>
      </c>
      <c r="V8" s="19">
        <v>113</v>
      </c>
      <c r="W8" s="19">
        <v>98</v>
      </c>
      <c r="X8" s="19">
        <v>103</v>
      </c>
      <c r="Y8" s="19">
        <v>107</v>
      </c>
      <c r="Z8" s="19">
        <v>101</v>
      </c>
      <c r="AA8" s="19">
        <v>100</v>
      </c>
      <c r="AB8" s="19">
        <v>101</v>
      </c>
      <c r="AC8" s="19">
        <v>102</v>
      </c>
      <c r="AD8" s="19">
        <v>105</v>
      </c>
      <c r="AE8" s="19">
        <v>92</v>
      </c>
    </row>
    <row r="9" spans="1:31">
      <c r="A9" s="21">
        <v>7</v>
      </c>
      <c r="B9" s="19">
        <v>6</v>
      </c>
      <c r="H9" s="19" t="s">
        <v>16</v>
      </c>
      <c r="I9" s="19">
        <v>107</v>
      </c>
      <c r="J9" s="19">
        <v>107</v>
      </c>
      <c r="K9" s="19">
        <v>101</v>
      </c>
      <c r="L9" s="19">
        <v>110</v>
      </c>
      <c r="M9" s="19">
        <v>103</v>
      </c>
      <c r="N9" s="19">
        <v>111</v>
      </c>
      <c r="O9" s="19">
        <v>112</v>
      </c>
      <c r="P9" s="19">
        <v>109</v>
      </c>
      <c r="Q9" s="19">
        <v>110</v>
      </c>
      <c r="U9" s="19" t="s">
        <v>16</v>
      </c>
      <c r="V9" s="19">
        <v>105</v>
      </c>
      <c r="W9" s="19">
        <v>94</v>
      </c>
      <c r="X9" s="19">
        <v>103</v>
      </c>
      <c r="Y9" s="19">
        <v>99</v>
      </c>
      <c r="Z9" s="19">
        <v>97</v>
      </c>
      <c r="AA9" s="19">
        <v>98</v>
      </c>
      <c r="AB9" s="19">
        <v>99</v>
      </c>
      <c r="AC9" s="19">
        <v>108</v>
      </c>
      <c r="AD9" s="19">
        <v>104</v>
      </c>
      <c r="AE9" s="19">
        <v>94</v>
      </c>
    </row>
    <row r="10" spans="1:31">
      <c r="A10" s="21">
        <v>8</v>
      </c>
      <c r="B10" s="19">
        <v>6</v>
      </c>
      <c r="H10" s="19" t="s">
        <v>18</v>
      </c>
      <c r="I10" s="19">
        <v>100</v>
      </c>
      <c r="J10" s="19">
        <v>105</v>
      </c>
      <c r="K10" s="19">
        <v>98</v>
      </c>
      <c r="L10" s="19">
        <v>107</v>
      </c>
      <c r="M10" s="19">
        <v>100</v>
      </c>
      <c r="N10" s="19">
        <v>112</v>
      </c>
      <c r="O10" s="19">
        <v>113</v>
      </c>
      <c r="P10" s="19">
        <v>106</v>
      </c>
      <c r="Q10" s="19">
        <v>109</v>
      </c>
      <c r="U10" s="19" t="s">
        <v>18</v>
      </c>
      <c r="V10" s="19">
        <v>101</v>
      </c>
      <c r="W10" s="19">
        <v>91</v>
      </c>
      <c r="X10" s="19">
        <v>93</v>
      </c>
      <c r="Y10" s="19">
        <v>95</v>
      </c>
      <c r="Z10" s="19">
        <v>99</v>
      </c>
      <c r="AA10" s="19">
        <v>98</v>
      </c>
      <c r="AB10" s="19">
        <v>108</v>
      </c>
      <c r="AC10" s="19">
        <v>104</v>
      </c>
      <c r="AD10" s="19">
        <v>105</v>
      </c>
      <c r="AE10" s="19">
        <v>92</v>
      </c>
    </row>
    <row r="11" spans="1:31">
      <c r="A11" s="21">
        <v>9</v>
      </c>
      <c r="B11" s="19">
        <v>7</v>
      </c>
      <c r="H11" s="19" t="s">
        <v>19</v>
      </c>
      <c r="I11" s="19">
        <v>108</v>
      </c>
      <c r="J11" s="19">
        <v>107</v>
      </c>
      <c r="K11" s="19">
        <v>106</v>
      </c>
      <c r="L11" s="19">
        <v>107</v>
      </c>
      <c r="M11" s="19">
        <v>106</v>
      </c>
      <c r="N11" s="19">
        <v>105</v>
      </c>
      <c r="O11" s="19">
        <v>105</v>
      </c>
      <c r="P11" s="19">
        <v>108</v>
      </c>
      <c r="Q11" s="19">
        <v>105</v>
      </c>
      <c r="U11" s="19" t="s">
        <v>19</v>
      </c>
      <c r="V11" s="19">
        <v>106</v>
      </c>
      <c r="W11" s="19">
        <v>98</v>
      </c>
      <c r="X11" s="19">
        <v>106</v>
      </c>
      <c r="Y11" s="19">
        <v>100</v>
      </c>
      <c r="Z11" s="19">
        <v>105</v>
      </c>
      <c r="AA11" s="19">
        <v>95</v>
      </c>
      <c r="AB11" s="19">
        <v>98</v>
      </c>
      <c r="AC11" s="19">
        <v>99</v>
      </c>
      <c r="AD11" s="19">
        <v>107</v>
      </c>
      <c r="AE11" s="19">
        <v>94</v>
      </c>
    </row>
    <row r="12" spans="1:31">
      <c r="A12" s="21">
        <v>10</v>
      </c>
      <c r="B12" s="19">
        <v>7</v>
      </c>
      <c r="I12" s="19">
        <v>107.9</v>
      </c>
      <c r="J12" s="19">
        <v>107.4</v>
      </c>
      <c r="K12" s="19">
        <v>104</v>
      </c>
      <c r="L12" s="19">
        <v>110.6</v>
      </c>
      <c r="M12" s="19">
        <v>107.1</v>
      </c>
      <c r="N12" s="19">
        <v>109.3</v>
      </c>
      <c r="O12" s="19">
        <v>108.3</v>
      </c>
      <c r="P12" s="19">
        <v>109.4</v>
      </c>
      <c r="Q12" s="19">
        <v>107.1</v>
      </c>
      <c r="V12" s="19">
        <v>107.7</v>
      </c>
      <c r="W12" s="19">
        <v>97.78</v>
      </c>
      <c r="X12" s="19">
        <v>102.8</v>
      </c>
      <c r="Y12" s="19">
        <v>101.7</v>
      </c>
      <c r="Z12" s="19">
        <v>102.4</v>
      </c>
      <c r="AA12" s="19">
        <v>99.11</v>
      </c>
      <c r="AB12" s="19">
        <v>100.2</v>
      </c>
      <c r="AC12" s="19">
        <v>101.1</v>
      </c>
      <c r="AD12" s="19">
        <v>106.7</v>
      </c>
      <c r="AE12" s="19">
        <v>93.44</v>
      </c>
    </row>
    <row r="13" spans="1:2">
      <c r="A13" s="21">
        <v>11</v>
      </c>
      <c r="B13" s="19">
        <v>8</v>
      </c>
    </row>
    <row r="14" spans="1:2">
      <c r="A14" s="21">
        <v>12</v>
      </c>
      <c r="B14" s="19">
        <v>8</v>
      </c>
    </row>
    <row r="15" spans="1:2">
      <c r="A15" s="21">
        <v>13</v>
      </c>
      <c r="B15" s="19">
        <v>9</v>
      </c>
    </row>
    <row r="16" spans="1:2">
      <c r="A16" s="21">
        <v>14</v>
      </c>
      <c r="B16" s="19">
        <v>9</v>
      </c>
    </row>
    <row r="17" spans="1:2">
      <c r="A17" s="21">
        <v>15</v>
      </c>
      <c r="B17" s="19">
        <v>10</v>
      </c>
    </row>
    <row r="18" spans="1:2">
      <c r="A18" s="21">
        <v>16</v>
      </c>
      <c r="B18" s="19">
        <v>10</v>
      </c>
    </row>
    <row r="19" spans="1:2">
      <c r="A19" s="21">
        <v>17</v>
      </c>
      <c r="B19" s="19">
        <v>11</v>
      </c>
    </row>
    <row r="20" spans="1:2">
      <c r="A20" s="21">
        <v>18</v>
      </c>
      <c r="B20" s="19">
        <v>11</v>
      </c>
    </row>
    <row r="21" spans="1:2">
      <c r="A21" s="21">
        <v>19</v>
      </c>
      <c r="B21" s="19">
        <v>12</v>
      </c>
    </row>
    <row r="22" spans="1:2">
      <c r="A22" s="21">
        <v>20</v>
      </c>
      <c r="B22" s="19">
        <v>12</v>
      </c>
    </row>
    <row r="23" spans="1:2">
      <c r="A23" s="21">
        <v>21</v>
      </c>
      <c r="B23" s="19">
        <v>13</v>
      </c>
    </row>
    <row r="24" spans="1:2">
      <c r="A24" s="21">
        <v>22</v>
      </c>
      <c r="B24" s="19">
        <v>13</v>
      </c>
    </row>
    <row r="25" spans="1:2">
      <c r="A25" s="21">
        <v>23</v>
      </c>
      <c r="B25" s="19">
        <v>14</v>
      </c>
    </row>
    <row r="26" spans="1:2">
      <c r="A26" s="21">
        <v>24</v>
      </c>
      <c r="B26" s="19">
        <v>14</v>
      </c>
    </row>
    <row r="27" spans="1:2">
      <c r="A27" s="21">
        <v>25</v>
      </c>
      <c r="B27" s="19">
        <v>15</v>
      </c>
    </row>
    <row r="28" spans="1:2">
      <c r="A28" s="21">
        <v>26</v>
      </c>
      <c r="B28" s="19">
        <v>15</v>
      </c>
    </row>
    <row r="29" spans="1:2">
      <c r="A29" s="21">
        <v>27</v>
      </c>
      <c r="B29" s="19">
        <v>16</v>
      </c>
    </row>
    <row r="30" spans="1:2">
      <c r="A30" s="21">
        <v>28</v>
      </c>
      <c r="B30" s="19">
        <v>17</v>
      </c>
    </row>
    <row r="31" spans="1:2">
      <c r="A31" s="21">
        <v>29</v>
      </c>
      <c r="B31" s="19">
        <v>18</v>
      </c>
    </row>
    <row r="32" spans="1:2">
      <c r="A32" s="21">
        <v>30</v>
      </c>
      <c r="B32" s="19">
        <v>19</v>
      </c>
    </row>
    <row r="33" spans="1:2">
      <c r="A33" s="21">
        <v>31</v>
      </c>
      <c r="B33" s="19">
        <v>20</v>
      </c>
    </row>
    <row r="34" spans="1:2">
      <c r="A34" s="21">
        <v>32</v>
      </c>
      <c r="B34" s="19">
        <v>20</v>
      </c>
    </row>
    <row r="36" spans="5:5">
      <c r="E36" s="19" t="s">
        <v>273</v>
      </c>
    </row>
    <row r="37" spans="5:32">
      <c r="E37" s="20" t="s">
        <v>5</v>
      </c>
      <c r="F37" s="20"/>
      <c r="H37" s="19" t="s">
        <v>8</v>
      </c>
      <c r="K37" s="19" t="s">
        <v>9</v>
      </c>
      <c r="N37" s="19" t="s">
        <v>11</v>
      </c>
      <c r="Q37" s="19" t="s">
        <v>19</v>
      </c>
      <c r="T37" s="19" t="s">
        <v>12</v>
      </c>
      <c r="W37" s="19" t="s">
        <v>14</v>
      </c>
      <c r="Z37" s="19" t="s">
        <v>16</v>
      </c>
      <c r="AC37" s="19" t="s">
        <v>18</v>
      </c>
      <c r="AF37" s="19" t="s">
        <v>274</v>
      </c>
    </row>
    <row r="38" spans="5:33">
      <c r="E38" s="19" t="s">
        <v>22</v>
      </c>
      <c r="F38" s="19" t="s">
        <v>23</v>
      </c>
      <c r="H38" s="19" t="s">
        <v>22</v>
      </c>
      <c r="I38" s="19" t="s">
        <v>23</v>
      </c>
      <c r="K38" s="19" t="s">
        <v>22</v>
      </c>
      <c r="L38" s="19" t="s">
        <v>23</v>
      </c>
      <c r="N38" s="19" t="s">
        <v>22</v>
      </c>
      <c r="O38" s="19" t="s">
        <v>23</v>
      </c>
      <c r="Q38" s="19" t="s">
        <v>22</v>
      </c>
      <c r="R38" s="19" t="s">
        <v>23</v>
      </c>
      <c r="T38" s="19" t="s">
        <v>22</v>
      </c>
      <c r="U38" s="19" t="s">
        <v>23</v>
      </c>
      <c r="W38" s="19" t="s">
        <v>22</v>
      </c>
      <c r="X38" s="19" t="s">
        <v>23</v>
      </c>
      <c r="Z38" s="19" t="s">
        <v>22</v>
      </c>
      <c r="AA38" s="19" t="s">
        <v>23</v>
      </c>
      <c r="AC38" s="19" t="s">
        <v>22</v>
      </c>
      <c r="AD38" s="19" t="s">
        <v>23</v>
      </c>
      <c r="AF38" s="19" t="s">
        <v>22</v>
      </c>
      <c r="AG38" s="19" t="s">
        <v>23</v>
      </c>
    </row>
    <row r="39" spans="5:33">
      <c r="E39" s="19">
        <v>0</v>
      </c>
      <c r="F39" s="19">
        <v>70</v>
      </c>
      <c r="H39" s="19">
        <v>0</v>
      </c>
      <c r="I39" s="19">
        <v>65</v>
      </c>
      <c r="K39" s="19">
        <v>0</v>
      </c>
      <c r="L39" s="19">
        <v>74</v>
      </c>
      <c r="N39" s="19">
        <v>0</v>
      </c>
      <c r="O39" s="19">
        <v>73</v>
      </c>
      <c r="Q39" s="19">
        <v>0</v>
      </c>
      <c r="R39" s="19">
        <v>74</v>
      </c>
      <c r="T39" s="19">
        <v>0</v>
      </c>
      <c r="U39" s="19">
        <v>74</v>
      </c>
      <c r="W39" s="19">
        <v>0</v>
      </c>
      <c r="X39" s="19">
        <v>76</v>
      </c>
      <c r="Z39" s="19">
        <v>0</v>
      </c>
      <c r="AA39" s="19">
        <v>72</v>
      </c>
      <c r="AC39" s="19">
        <v>0</v>
      </c>
      <c r="AD39" s="19">
        <v>72</v>
      </c>
      <c r="AF39" s="19">
        <v>1</v>
      </c>
      <c r="AG39" s="19">
        <v>67</v>
      </c>
    </row>
    <row r="40" spans="5:33">
      <c r="E40" s="19">
        <v>1</v>
      </c>
      <c r="F40" s="19">
        <v>73</v>
      </c>
      <c r="H40" s="19">
        <v>1</v>
      </c>
      <c r="I40" s="19">
        <v>68</v>
      </c>
      <c r="K40" s="19">
        <v>1</v>
      </c>
      <c r="L40" s="19">
        <v>77</v>
      </c>
      <c r="N40" s="19">
        <v>1</v>
      </c>
      <c r="O40" s="19">
        <v>75</v>
      </c>
      <c r="Q40" s="19">
        <v>1</v>
      </c>
      <c r="R40" s="19">
        <v>77</v>
      </c>
      <c r="T40" s="19">
        <v>1</v>
      </c>
      <c r="U40" s="19">
        <v>77</v>
      </c>
      <c r="W40" s="19">
        <v>1</v>
      </c>
      <c r="X40" s="19">
        <v>78</v>
      </c>
      <c r="Z40" s="19">
        <v>1</v>
      </c>
      <c r="AA40" s="19">
        <v>75</v>
      </c>
      <c r="AC40" s="19">
        <v>1</v>
      </c>
      <c r="AD40" s="19">
        <v>75</v>
      </c>
      <c r="AF40" s="19">
        <v>2</v>
      </c>
      <c r="AG40" s="19">
        <v>67</v>
      </c>
    </row>
    <row r="41" spans="5:33">
      <c r="E41" s="19">
        <v>2</v>
      </c>
      <c r="F41" s="19">
        <v>76</v>
      </c>
      <c r="H41" s="19">
        <v>2</v>
      </c>
      <c r="I41" s="19">
        <v>71</v>
      </c>
      <c r="K41" s="19">
        <v>2</v>
      </c>
      <c r="L41" s="19">
        <v>79</v>
      </c>
      <c r="N41" s="19">
        <v>2</v>
      </c>
      <c r="O41" s="19">
        <v>78</v>
      </c>
      <c r="Q41" s="19">
        <v>2</v>
      </c>
      <c r="R41" s="19">
        <v>79</v>
      </c>
      <c r="T41" s="19">
        <v>2</v>
      </c>
      <c r="U41" s="19">
        <v>80</v>
      </c>
      <c r="W41" s="19">
        <v>2</v>
      </c>
      <c r="X41" s="19">
        <v>81</v>
      </c>
      <c r="Z41" s="19">
        <v>2</v>
      </c>
      <c r="AA41" s="19">
        <v>78</v>
      </c>
      <c r="AC41" s="19">
        <v>2</v>
      </c>
      <c r="AD41" s="19">
        <v>78</v>
      </c>
      <c r="AF41" s="19">
        <v>3</v>
      </c>
      <c r="AG41" s="19">
        <v>67</v>
      </c>
    </row>
    <row r="42" spans="5:33">
      <c r="E42" s="19">
        <v>3</v>
      </c>
      <c r="F42" s="19">
        <v>78</v>
      </c>
      <c r="H42" s="19">
        <v>3</v>
      </c>
      <c r="I42" s="19">
        <v>75</v>
      </c>
      <c r="K42" s="19">
        <v>3</v>
      </c>
      <c r="L42" s="19">
        <v>82</v>
      </c>
      <c r="N42" s="19">
        <v>3</v>
      </c>
      <c r="O42" s="19">
        <v>81</v>
      </c>
      <c r="Q42" s="19">
        <v>3</v>
      </c>
      <c r="R42" s="19">
        <v>81</v>
      </c>
      <c r="T42" s="19">
        <v>3</v>
      </c>
      <c r="U42" s="19">
        <v>83</v>
      </c>
      <c r="W42" s="19">
        <v>3</v>
      </c>
      <c r="X42" s="19">
        <v>83</v>
      </c>
      <c r="Z42" s="19">
        <v>3</v>
      </c>
      <c r="AA42" s="19">
        <v>80</v>
      </c>
      <c r="AC42" s="19">
        <v>3</v>
      </c>
      <c r="AD42" s="19">
        <v>81</v>
      </c>
      <c r="AF42" s="19">
        <v>4</v>
      </c>
      <c r="AG42" s="19">
        <v>67</v>
      </c>
    </row>
    <row r="43" spans="5:33">
      <c r="E43" s="19">
        <v>4</v>
      </c>
      <c r="F43" s="19">
        <v>81</v>
      </c>
      <c r="H43" s="19">
        <v>4</v>
      </c>
      <c r="I43" s="19">
        <v>78</v>
      </c>
      <c r="K43" s="19">
        <v>4</v>
      </c>
      <c r="L43" s="19">
        <v>85</v>
      </c>
      <c r="N43" s="19">
        <v>4</v>
      </c>
      <c r="O43" s="19">
        <v>83</v>
      </c>
      <c r="Q43" s="19">
        <v>4</v>
      </c>
      <c r="R43" s="19">
        <v>83</v>
      </c>
      <c r="T43" s="19">
        <v>4</v>
      </c>
      <c r="U43" s="19">
        <v>85</v>
      </c>
      <c r="W43" s="19">
        <v>4</v>
      </c>
      <c r="X43" s="19">
        <v>85</v>
      </c>
      <c r="Z43" s="19">
        <v>4</v>
      </c>
      <c r="AA43" s="19">
        <v>83</v>
      </c>
      <c r="AC43" s="19">
        <v>4</v>
      </c>
      <c r="AD43" s="19">
        <v>83</v>
      </c>
      <c r="AF43" s="19">
        <v>5</v>
      </c>
      <c r="AG43" s="19">
        <v>67</v>
      </c>
    </row>
    <row r="44" spans="5:33">
      <c r="E44" s="19">
        <v>5</v>
      </c>
      <c r="F44" s="19">
        <v>84</v>
      </c>
      <c r="H44" s="19">
        <v>5</v>
      </c>
      <c r="I44" s="19">
        <v>81</v>
      </c>
      <c r="K44" s="19">
        <v>5</v>
      </c>
      <c r="L44" s="19">
        <v>87</v>
      </c>
      <c r="N44" s="19">
        <v>5</v>
      </c>
      <c r="O44" s="19">
        <v>86</v>
      </c>
      <c r="Q44" s="19">
        <v>5</v>
      </c>
      <c r="R44" s="19">
        <v>86</v>
      </c>
      <c r="T44" s="19">
        <v>5</v>
      </c>
      <c r="U44" s="19">
        <v>88</v>
      </c>
      <c r="W44" s="19">
        <v>5</v>
      </c>
      <c r="X44" s="19">
        <v>88</v>
      </c>
      <c r="Z44" s="19">
        <v>5</v>
      </c>
      <c r="AA44" s="19">
        <v>86</v>
      </c>
      <c r="AC44" s="19">
        <v>5</v>
      </c>
      <c r="AD44" s="19">
        <v>86</v>
      </c>
      <c r="AF44" s="19">
        <v>6</v>
      </c>
      <c r="AG44" s="19">
        <v>67</v>
      </c>
    </row>
    <row r="45" spans="5:33">
      <c r="E45" s="19">
        <v>6</v>
      </c>
      <c r="F45" s="19">
        <v>87</v>
      </c>
      <c r="H45" s="19">
        <v>6</v>
      </c>
      <c r="I45" s="19">
        <v>85</v>
      </c>
      <c r="K45" s="19">
        <v>6</v>
      </c>
      <c r="L45" s="19">
        <v>90</v>
      </c>
      <c r="N45" s="19">
        <v>6</v>
      </c>
      <c r="O45" s="19">
        <v>88</v>
      </c>
      <c r="Q45" s="19">
        <v>6</v>
      </c>
      <c r="R45" s="19">
        <v>88</v>
      </c>
      <c r="T45" s="19">
        <v>6</v>
      </c>
      <c r="U45" s="19">
        <v>91</v>
      </c>
      <c r="W45" s="19">
        <v>6</v>
      </c>
      <c r="X45" s="19">
        <v>90</v>
      </c>
      <c r="Z45" s="19">
        <v>6</v>
      </c>
      <c r="AA45" s="19">
        <v>88</v>
      </c>
      <c r="AC45" s="19">
        <v>6</v>
      </c>
      <c r="AD45" s="19">
        <v>89</v>
      </c>
      <c r="AF45" s="19">
        <v>7</v>
      </c>
      <c r="AG45" s="19">
        <v>67</v>
      </c>
    </row>
    <row r="46" spans="5:33">
      <c r="E46" s="19">
        <v>7</v>
      </c>
      <c r="F46" s="19">
        <v>89</v>
      </c>
      <c r="H46" s="19">
        <v>7</v>
      </c>
      <c r="I46" s="19">
        <v>88</v>
      </c>
      <c r="K46" s="19">
        <v>7</v>
      </c>
      <c r="L46" s="19">
        <v>92</v>
      </c>
      <c r="N46" s="19">
        <v>7</v>
      </c>
      <c r="O46" s="19">
        <v>91</v>
      </c>
      <c r="Q46" s="19">
        <v>7</v>
      </c>
      <c r="R46" s="19">
        <v>90</v>
      </c>
      <c r="T46" s="19">
        <v>7</v>
      </c>
      <c r="U46" s="19">
        <v>94</v>
      </c>
      <c r="W46" s="19">
        <v>7</v>
      </c>
      <c r="X46" s="19">
        <v>92</v>
      </c>
      <c r="Z46" s="19">
        <v>7</v>
      </c>
      <c r="AA46" s="19">
        <v>91</v>
      </c>
      <c r="AC46" s="19">
        <v>7</v>
      </c>
      <c r="AD46" s="19">
        <v>92</v>
      </c>
      <c r="AF46" s="19">
        <v>8</v>
      </c>
      <c r="AG46" s="19">
        <v>67</v>
      </c>
    </row>
    <row r="47" spans="5:33">
      <c r="E47" s="19">
        <v>8</v>
      </c>
      <c r="F47" s="19">
        <v>92</v>
      </c>
      <c r="H47" s="19">
        <v>8</v>
      </c>
      <c r="I47" s="19">
        <v>91</v>
      </c>
      <c r="K47" s="19">
        <v>8</v>
      </c>
      <c r="L47" s="19">
        <v>95</v>
      </c>
      <c r="N47" s="19">
        <v>8</v>
      </c>
      <c r="O47" s="19">
        <v>93</v>
      </c>
      <c r="Q47" s="19">
        <v>8</v>
      </c>
      <c r="R47" s="19">
        <v>92</v>
      </c>
      <c r="T47" s="19">
        <v>8</v>
      </c>
      <c r="U47" s="19">
        <v>96</v>
      </c>
      <c r="W47" s="19">
        <v>8</v>
      </c>
      <c r="X47" s="19">
        <v>95</v>
      </c>
      <c r="Z47" s="19">
        <v>8</v>
      </c>
      <c r="AA47" s="19">
        <v>94</v>
      </c>
      <c r="AC47" s="19">
        <v>8</v>
      </c>
      <c r="AD47" s="19">
        <v>95</v>
      </c>
      <c r="AF47" s="19">
        <v>9</v>
      </c>
      <c r="AG47" s="19">
        <v>67</v>
      </c>
    </row>
    <row r="48" spans="5:33">
      <c r="E48" s="19">
        <v>9</v>
      </c>
      <c r="F48" s="19">
        <v>95</v>
      </c>
      <c r="H48" s="19">
        <v>9</v>
      </c>
      <c r="I48" s="19">
        <v>95</v>
      </c>
      <c r="K48" s="19">
        <v>9</v>
      </c>
      <c r="L48" s="19">
        <v>97</v>
      </c>
      <c r="N48" s="19">
        <v>9</v>
      </c>
      <c r="O48" s="19">
        <v>96</v>
      </c>
      <c r="Q48" s="19">
        <v>9</v>
      </c>
      <c r="R48" s="19">
        <v>94</v>
      </c>
      <c r="T48" s="19">
        <v>9</v>
      </c>
      <c r="U48" s="19">
        <v>99</v>
      </c>
      <c r="W48" s="19">
        <v>9</v>
      </c>
      <c r="X48" s="19">
        <v>97</v>
      </c>
      <c r="Z48" s="19">
        <v>9</v>
      </c>
      <c r="AA48" s="19">
        <v>96</v>
      </c>
      <c r="AC48" s="19">
        <v>9</v>
      </c>
      <c r="AD48" s="19">
        <v>98</v>
      </c>
      <c r="AF48" s="19">
        <v>10</v>
      </c>
      <c r="AG48" s="19">
        <v>67</v>
      </c>
    </row>
    <row r="49" spans="5:33">
      <c r="E49" s="19">
        <v>10</v>
      </c>
      <c r="F49" s="19">
        <v>98</v>
      </c>
      <c r="H49" s="19">
        <v>10</v>
      </c>
      <c r="I49" s="19">
        <v>98</v>
      </c>
      <c r="K49" s="19">
        <v>10</v>
      </c>
      <c r="L49" s="19">
        <v>100</v>
      </c>
      <c r="N49" s="19">
        <v>10</v>
      </c>
      <c r="O49" s="19">
        <v>98</v>
      </c>
      <c r="Q49" s="19">
        <v>10</v>
      </c>
      <c r="R49" s="19">
        <v>97</v>
      </c>
      <c r="T49" s="19">
        <v>10</v>
      </c>
      <c r="U49" s="19">
        <v>102</v>
      </c>
      <c r="W49" s="19">
        <v>10</v>
      </c>
      <c r="X49" s="19">
        <v>99</v>
      </c>
      <c r="Z49" s="19">
        <v>10</v>
      </c>
      <c r="AA49" s="19">
        <v>99</v>
      </c>
      <c r="AC49" s="19">
        <v>10</v>
      </c>
      <c r="AD49" s="19">
        <v>101</v>
      </c>
      <c r="AF49" s="19">
        <v>11</v>
      </c>
      <c r="AG49" s="19">
        <v>71</v>
      </c>
    </row>
    <row r="50" spans="5:33">
      <c r="E50" s="19">
        <v>11</v>
      </c>
      <c r="F50" s="19">
        <v>101</v>
      </c>
      <c r="H50" s="19">
        <v>11</v>
      </c>
      <c r="I50" s="19">
        <v>101</v>
      </c>
      <c r="K50" s="19">
        <v>11</v>
      </c>
      <c r="L50" s="19">
        <v>103</v>
      </c>
      <c r="N50" s="19">
        <v>11</v>
      </c>
      <c r="O50" s="19">
        <v>101</v>
      </c>
      <c r="Q50" s="19">
        <v>11</v>
      </c>
      <c r="R50" s="19">
        <v>99</v>
      </c>
      <c r="T50" s="19">
        <v>11</v>
      </c>
      <c r="U50" s="19">
        <v>105</v>
      </c>
      <c r="W50" s="19">
        <v>11</v>
      </c>
      <c r="X50" s="19">
        <v>102</v>
      </c>
      <c r="Z50" s="19">
        <v>11</v>
      </c>
      <c r="AA50" s="19">
        <v>102</v>
      </c>
      <c r="AC50" s="19">
        <v>11</v>
      </c>
      <c r="AD50" s="19">
        <v>103</v>
      </c>
      <c r="AF50" s="19">
        <v>12</v>
      </c>
      <c r="AG50" s="19">
        <v>71</v>
      </c>
    </row>
    <row r="51" spans="5:33">
      <c r="E51" s="19">
        <v>12</v>
      </c>
      <c r="F51" s="19">
        <v>103</v>
      </c>
      <c r="H51" s="19">
        <v>12</v>
      </c>
      <c r="I51" s="19">
        <v>105</v>
      </c>
      <c r="K51" s="19">
        <v>12</v>
      </c>
      <c r="L51" s="19">
        <v>105</v>
      </c>
      <c r="N51" s="19">
        <v>12</v>
      </c>
      <c r="O51" s="19">
        <v>104</v>
      </c>
      <c r="Q51" s="19">
        <v>12</v>
      </c>
      <c r="R51" s="19">
        <v>101</v>
      </c>
      <c r="T51" s="19">
        <v>12</v>
      </c>
      <c r="U51" s="19">
        <v>108</v>
      </c>
      <c r="W51" s="19">
        <v>12</v>
      </c>
      <c r="X51" s="19">
        <v>104</v>
      </c>
      <c r="Z51" s="19">
        <v>12</v>
      </c>
      <c r="AA51" s="19">
        <v>105</v>
      </c>
      <c r="AC51" s="19">
        <v>12</v>
      </c>
      <c r="AD51" s="19">
        <v>106</v>
      </c>
      <c r="AF51" s="19">
        <v>13</v>
      </c>
      <c r="AG51" s="19">
        <v>71</v>
      </c>
    </row>
    <row r="52" spans="5:33">
      <c r="E52" s="19">
        <v>13</v>
      </c>
      <c r="F52" s="19">
        <v>106</v>
      </c>
      <c r="H52" s="19">
        <v>13</v>
      </c>
      <c r="I52" s="19">
        <v>108</v>
      </c>
      <c r="K52" s="19">
        <v>13</v>
      </c>
      <c r="L52" s="19">
        <v>108</v>
      </c>
      <c r="N52" s="19">
        <v>13</v>
      </c>
      <c r="O52" s="19">
        <v>106</v>
      </c>
      <c r="Q52" s="19">
        <v>13</v>
      </c>
      <c r="R52" s="19">
        <v>103</v>
      </c>
      <c r="T52" s="19">
        <v>13</v>
      </c>
      <c r="U52" s="19">
        <v>110</v>
      </c>
      <c r="W52" s="19">
        <v>13</v>
      </c>
      <c r="X52" s="19">
        <v>106</v>
      </c>
      <c r="Z52" s="19">
        <v>13</v>
      </c>
      <c r="AA52" s="19">
        <v>107</v>
      </c>
      <c r="AC52" s="19">
        <v>13</v>
      </c>
      <c r="AD52" s="19">
        <v>109</v>
      </c>
      <c r="AF52" s="19">
        <v>14</v>
      </c>
      <c r="AG52" s="19">
        <v>71</v>
      </c>
    </row>
    <row r="53" spans="5:33">
      <c r="E53" s="19">
        <v>14</v>
      </c>
      <c r="F53" s="19">
        <v>109</v>
      </c>
      <c r="H53" s="19">
        <v>14</v>
      </c>
      <c r="I53" s="19">
        <v>111</v>
      </c>
      <c r="K53" s="19">
        <v>14</v>
      </c>
      <c r="L53" s="19">
        <v>110</v>
      </c>
      <c r="N53" s="19">
        <v>14</v>
      </c>
      <c r="O53" s="19">
        <v>109</v>
      </c>
      <c r="Q53" s="19">
        <v>14</v>
      </c>
      <c r="R53" s="19">
        <v>106</v>
      </c>
      <c r="T53" s="19">
        <v>14</v>
      </c>
      <c r="U53" s="19">
        <v>113</v>
      </c>
      <c r="W53" s="19">
        <v>14</v>
      </c>
      <c r="X53" s="19">
        <v>109</v>
      </c>
      <c r="Z53" s="19">
        <v>14</v>
      </c>
      <c r="AA53" s="19">
        <v>110</v>
      </c>
      <c r="AC53" s="19">
        <v>14</v>
      </c>
      <c r="AD53" s="19">
        <v>112</v>
      </c>
      <c r="AF53" s="19">
        <v>15</v>
      </c>
      <c r="AG53" s="19">
        <v>71</v>
      </c>
    </row>
    <row r="54" spans="5:33">
      <c r="E54" s="19">
        <v>15</v>
      </c>
      <c r="F54" s="19">
        <v>112</v>
      </c>
      <c r="H54" s="19">
        <v>15</v>
      </c>
      <c r="I54" s="19">
        <v>115</v>
      </c>
      <c r="K54" s="19">
        <v>15</v>
      </c>
      <c r="L54" s="19">
        <v>113</v>
      </c>
      <c r="N54" s="19">
        <v>15</v>
      </c>
      <c r="O54" s="19">
        <v>111</v>
      </c>
      <c r="Q54" s="19">
        <v>15</v>
      </c>
      <c r="R54" s="19">
        <v>108</v>
      </c>
      <c r="T54" s="19">
        <v>15</v>
      </c>
      <c r="U54" s="19">
        <v>116</v>
      </c>
      <c r="W54" s="19">
        <v>15</v>
      </c>
      <c r="X54" s="19">
        <v>111</v>
      </c>
      <c r="Z54" s="19">
        <v>15</v>
      </c>
      <c r="AA54" s="19">
        <v>113</v>
      </c>
      <c r="AC54" s="19">
        <v>15</v>
      </c>
      <c r="AD54" s="19">
        <v>115</v>
      </c>
      <c r="AF54" s="19">
        <v>16</v>
      </c>
      <c r="AG54" s="19">
        <v>71</v>
      </c>
    </row>
    <row r="55" spans="5:33">
      <c r="E55" s="19">
        <v>16</v>
      </c>
      <c r="F55" s="19">
        <v>114</v>
      </c>
      <c r="H55" s="19">
        <v>16</v>
      </c>
      <c r="I55" s="19">
        <v>118</v>
      </c>
      <c r="K55" s="19">
        <v>16</v>
      </c>
      <c r="L55" s="19">
        <v>115</v>
      </c>
      <c r="N55" s="19">
        <v>16</v>
      </c>
      <c r="O55" s="19">
        <v>114</v>
      </c>
      <c r="Q55" s="19">
        <v>16</v>
      </c>
      <c r="R55" s="19">
        <v>110</v>
      </c>
      <c r="T55" s="19">
        <v>16</v>
      </c>
      <c r="U55" s="19">
        <v>119</v>
      </c>
      <c r="W55" s="19">
        <v>16</v>
      </c>
      <c r="X55" s="19">
        <v>113</v>
      </c>
      <c r="Z55" s="19">
        <v>16</v>
      </c>
      <c r="AA55" s="19">
        <v>115</v>
      </c>
      <c r="AC55" s="19">
        <v>16</v>
      </c>
      <c r="AD55" s="19">
        <v>118</v>
      </c>
      <c r="AF55" s="19">
        <v>17</v>
      </c>
      <c r="AG55" s="19">
        <v>71</v>
      </c>
    </row>
    <row r="56" spans="5:33">
      <c r="E56" s="19">
        <v>17</v>
      </c>
      <c r="F56" s="19">
        <v>117</v>
      </c>
      <c r="H56" s="19">
        <v>17</v>
      </c>
      <c r="I56" s="19">
        <v>121</v>
      </c>
      <c r="K56" s="19">
        <v>17</v>
      </c>
      <c r="L56" s="19">
        <v>118</v>
      </c>
      <c r="N56" s="19">
        <v>17</v>
      </c>
      <c r="O56" s="19">
        <v>116</v>
      </c>
      <c r="Q56" s="19">
        <v>17</v>
      </c>
      <c r="R56" s="19">
        <v>112</v>
      </c>
      <c r="T56" s="19">
        <v>17</v>
      </c>
      <c r="U56" s="19">
        <v>121</v>
      </c>
      <c r="W56" s="19">
        <v>17</v>
      </c>
      <c r="X56" s="19">
        <v>116</v>
      </c>
      <c r="Z56" s="19">
        <v>17</v>
      </c>
      <c r="AA56" s="19">
        <v>118</v>
      </c>
      <c r="AC56" s="19">
        <v>17</v>
      </c>
      <c r="AD56" s="19">
        <v>121</v>
      </c>
      <c r="AF56" s="19">
        <v>18</v>
      </c>
      <c r="AG56" s="19">
        <v>71</v>
      </c>
    </row>
    <row r="57" spans="5:33">
      <c r="E57" s="19">
        <v>18</v>
      </c>
      <c r="F57" s="19">
        <v>120</v>
      </c>
      <c r="H57" s="19">
        <v>18</v>
      </c>
      <c r="I57" s="19">
        <v>125</v>
      </c>
      <c r="K57" s="19">
        <v>18</v>
      </c>
      <c r="L57" s="19">
        <v>121</v>
      </c>
      <c r="N57" s="19">
        <v>18</v>
      </c>
      <c r="O57" s="19">
        <v>119</v>
      </c>
      <c r="Q57" s="19">
        <v>18</v>
      </c>
      <c r="R57" s="19">
        <v>114</v>
      </c>
      <c r="T57" s="19">
        <v>18</v>
      </c>
      <c r="U57" s="19">
        <v>124</v>
      </c>
      <c r="W57" s="19">
        <v>18</v>
      </c>
      <c r="X57" s="19">
        <v>118</v>
      </c>
      <c r="Z57" s="19">
        <v>18</v>
      </c>
      <c r="AA57" s="19">
        <v>121</v>
      </c>
      <c r="AC57" s="19">
        <v>18</v>
      </c>
      <c r="AD57" s="19">
        <v>123</v>
      </c>
      <c r="AF57" s="19">
        <v>19</v>
      </c>
      <c r="AG57" s="19">
        <v>71</v>
      </c>
    </row>
    <row r="58" spans="5:33">
      <c r="E58" s="19">
        <v>19</v>
      </c>
      <c r="F58" s="19">
        <v>123</v>
      </c>
      <c r="H58" s="19">
        <v>19</v>
      </c>
      <c r="I58" s="19">
        <v>128</v>
      </c>
      <c r="K58" s="19">
        <v>19</v>
      </c>
      <c r="L58" s="19">
        <v>123</v>
      </c>
      <c r="N58" s="19">
        <v>19</v>
      </c>
      <c r="O58" s="19">
        <v>122</v>
      </c>
      <c r="Q58" s="19">
        <v>19</v>
      </c>
      <c r="R58" s="19">
        <v>117</v>
      </c>
      <c r="T58" s="19">
        <v>19</v>
      </c>
      <c r="U58" s="19">
        <v>127</v>
      </c>
      <c r="W58" s="19">
        <v>19</v>
      </c>
      <c r="X58" s="19">
        <v>120</v>
      </c>
      <c r="Z58" s="19">
        <v>19</v>
      </c>
      <c r="AA58" s="19">
        <v>124</v>
      </c>
      <c r="AC58" s="19">
        <v>19</v>
      </c>
      <c r="AD58" s="19">
        <v>126</v>
      </c>
      <c r="AF58" s="19">
        <v>20</v>
      </c>
      <c r="AG58" s="19">
        <v>71</v>
      </c>
    </row>
    <row r="59" spans="5:33">
      <c r="E59" s="19">
        <v>20</v>
      </c>
      <c r="F59" s="19">
        <v>126</v>
      </c>
      <c r="H59" s="19">
        <v>20</v>
      </c>
      <c r="I59" s="19">
        <v>131</v>
      </c>
      <c r="K59" s="19">
        <v>20</v>
      </c>
      <c r="L59" s="19">
        <v>126</v>
      </c>
      <c r="N59" s="19">
        <v>20</v>
      </c>
      <c r="O59" s="19">
        <v>124</v>
      </c>
      <c r="Q59" s="19">
        <v>20</v>
      </c>
      <c r="R59" s="19">
        <v>119</v>
      </c>
      <c r="T59" s="19">
        <v>20</v>
      </c>
      <c r="U59" s="19">
        <v>130</v>
      </c>
      <c r="W59" s="19">
        <v>20</v>
      </c>
      <c r="X59" s="19">
        <v>123</v>
      </c>
      <c r="Z59" s="19">
        <v>20</v>
      </c>
      <c r="AA59" s="19">
        <v>126</v>
      </c>
      <c r="AC59" s="19">
        <v>20</v>
      </c>
      <c r="AD59" s="19">
        <v>129</v>
      </c>
      <c r="AF59" s="19">
        <v>21</v>
      </c>
      <c r="AG59" s="19">
        <v>75</v>
      </c>
    </row>
    <row r="60" spans="32:33">
      <c r="AF60" s="19">
        <v>22</v>
      </c>
      <c r="AG60" s="19">
        <v>75</v>
      </c>
    </row>
    <row r="61" spans="32:33">
      <c r="AF61" s="19">
        <v>23</v>
      </c>
      <c r="AG61" s="19">
        <v>75</v>
      </c>
    </row>
    <row r="62" spans="1:33">
      <c r="A62" s="19" t="s">
        <v>275</v>
      </c>
      <c r="AF62" s="19">
        <v>24</v>
      </c>
      <c r="AG62" s="19">
        <v>75</v>
      </c>
    </row>
    <row r="63" spans="1:33">
      <c r="A63" s="19" t="s">
        <v>23</v>
      </c>
      <c r="B63" s="19" t="s">
        <v>119</v>
      </c>
      <c r="AF63" s="19">
        <v>25</v>
      </c>
      <c r="AG63" s="19">
        <v>75</v>
      </c>
    </row>
    <row r="64" spans="1:33">
      <c r="A64" s="19">
        <v>58</v>
      </c>
      <c r="B64" s="22">
        <v>37</v>
      </c>
      <c r="AF64" s="19">
        <v>26</v>
      </c>
      <c r="AG64" s="19">
        <v>75</v>
      </c>
    </row>
    <row r="65" spans="1:33">
      <c r="A65" s="19">
        <v>59</v>
      </c>
      <c r="B65" s="22">
        <v>38.5</v>
      </c>
      <c r="AF65" s="19">
        <v>27</v>
      </c>
      <c r="AG65" s="19">
        <v>75</v>
      </c>
    </row>
    <row r="66" spans="1:33">
      <c r="A66" s="19">
        <v>60</v>
      </c>
      <c r="B66" s="22">
        <v>40</v>
      </c>
      <c r="AF66" s="19">
        <v>28</v>
      </c>
      <c r="AG66" s="19">
        <v>75</v>
      </c>
    </row>
    <row r="67" spans="1:33">
      <c r="A67" s="19">
        <v>61</v>
      </c>
      <c r="B67" s="22">
        <v>41.5</v>
      </c>
      <c r="AF67" s="19">
        <v>29</v>
      </c>
      <c r="AG67" s="19">
        <v>75</v>
      </c>
    </row>
    <row r="68" spans="1:33">
      <c r="A68" s="19">
        <v>62</v>
      </c>
      <c r="B68" s="22">
        <v>43</v>
      </c>
      <c r="AF68" s="19">
        <v>30</v>
      </c>
      <c r="AG68" s="19">
        <v>75</v>
      </c>
    </row>
    <row r="69" spans="1:33">
      <c r="A69" s="19">
        <v>63</v>
      </c>
      <c r="B69" s="22">
        <v>44.5</v>
      </c>
      <c r="AF69" s="19">
        <v>31</v>
      </c>
      <c r="AG69" s="19">
        <v>79</v>
      </c>
    </row>
    <row r="70" spans="1:33">
      <c r="A70" s="19">
        <v>64</v>
      </c>
      <c r="B70" s="22">
        <v>46</v>
      </c>
      <c r="AF70" s="19">
        <v>32</v>
      </c>
      <c r="AG70" s="19">
        <v>79</v>
      </c>
    </row>
    <row r="71" spans="1:33">
      <c r="A71" s="19">
        <v>65</v>
      </c>
      <c r="B71" s="22">
        <v>47.5</v>
      </c>
      <c r="AF71" s="19">
        <v>33</v>
      </c>
      <c r="AG71" s="19">
        <v>79</v>
      </c>
    </row>
    <row r="72" spans="1:33">
      <c r="A72" s="19">
        <v>66</v>
      </c>
      <c r="B72" s="22">
        <v>49</v>
      </c>
      <c r="AF72" s="19">
        <v>34</v>
      </c>
      <c r="AG72" s="19">
        <v>79</v>
      </c>
    </row>
    <row r="73" spans="1:33">
      <c r="A73" s="19">
        <v>67</v>
      </c>
      <c r="B73" s="22">
        <v>50.5</v>
      </c>
      <c r="AF73" s="19">
        <v>35</v>
      </c>
      <c r="AG73" s="19">
        <v>79</v>
      </c>
    </row>
    <row r="74" spans="1:33">
      <c r="A74" s="19">
        <v>68</v>
      </c>
      <c r="B74" s="22">
        <v>52</v>
      </c>
      <c r="AF74" s="19">
        <v>36</v>
      </c>
      <c r="AG74" s="19">
        <v>79</v>
      </c>
    </row>
    <row r="75" spans="1:33">
      <c r="A75" s="19">
        <v>69</v>
      </c>
      <c r="B75" s="22">
        <v>53.5</v>
      </c>
      <c r="AF75" s="19">
        <v>37</v>
      </c>
      <c r="AG75" s="19">
        <v>79</v>
      </c>
    </row>
    <row r="76" spans="1:33">
      <c r="A76" s="19">
        <v>70</v>
      </c>
      <c r="B76" s="22">
        <v>55</v>
      </c>
      <c r="AF76" s="19">
        <v>38</v>
      </c>
      <c r="AG76" s="19">
        <v>79</v>
      </c>
    </row>
    <row r="77" spans="1:33">
      <c r="A77" s="19">
        <v>71</v>
      </c>
      <c r="B77" s="22">
        <v>56.5</v>
      </c>
      <c r="AF77" s="19">
        <v>39</v>
      </c>
      <c r="AG77" s="19">
        <v>79</v>
      </c>
    </row>
    <row r="78" spans="1:33">
      <c r="A78" s="19">
        <v>72</v>
      </c>
      <c r="B78" s="22">
        <v>58</v>
      </c>
      <c r="AF78" s="19">
        <v>40</v>
      </c>
      <c r="AG78" s="19">
        <v>79</v>
      </c>
    </row>
    <row r="79" spans="1:33">
      <c r="A79" s="19">
        <v>73</v>
      </c>
      <c r="B79" s="22">
        <v>59.5</v>
      </c>
      <c r="AF79" s="19">
        <v>41</v>
      </c>
      <c r="AG79" s="19">
        <v>82</v>
      </c>
    </row>
    <row r="80" spans="1:33">
      <c r="A80" s="19">
        <v>74</v>
      </c>
      <c r="B80" s="22">
        <v>61</v>
      </c>
      <c r="H80" s="19">
        <f>VLOOKUP(DATA!U12,DATA!A2:B34,2)</f>
        <v>0</v>
      </c>
      <c r="AF80" s="19">
        <v>42</v>
      </c>
      <c r="AG80" s="19">
        <v>82</v>
      </c>
    </row>
    <row r="81" spans="1:33">
      <c r="A81" s="19">
        <v>75</v>
      </c>
      <c r="B81" s="22">
        <v>62.5</v>
      </c>
      <c r="AF81" s="19">
        <v>43</v>
      </c>
      <c r="AG81" s="19">
        <v>82</v>
      </c>
    </row>
    <row r="82" spans="1:33">
      <c r="A82" s="19">
        <v>76</v>
      </c>
      <c r="B82" s="22">
        <v>64</v>
      </c>
      <c r="AF82" s="19">
        <v>44</v>
      </c>
      <c r="AG82" s="19">
        <v>82</v>
      </c>
    </row>
    <row r="83" spans="1:33">
      <c r="A83" s="19">
        <v>77</v>
      </c>
      <c r="B83" s="22">
        <v>65.5</v>
      </c>
      <c r="AF83" s="19">
        <v>45</v>
      </c>
      <c r="AG83" s="19">
        <v>82</v>
      </c>
    </row>
    <row r="84" spans="1:33">
      <c r="A84" s="19">
        <v>78</v>
      </c>
      <c r="B84" s="22">
        <v>67</v>
      </c>
      <c r="AF84" s="19">
        <v>46</v>
      </c>
      <c r="AG84" s="19">
        <v>82</v>
      </c>
    </row>
    <row r="85" spans="1:33">
      <c r="A85" s="19">
        <v>79</v>
      </c>
      <c r="B85" s="22">
        <v>68.5</v>
      </c>
      <c r="AF85" s="19">
        <v>47</v>
      </c>
      <c r="AG85" s="19">
        <v>82</v>
      </c>
    </row>
    <row r="86" spans="1:33">
      <c r="A86" s="19">
        <v>80</v>
      </c>
      <c r="B86" s="22">
        <v>70</v>
      </c>
      <c r="AF86" s="19">
        <v>48</v>
      </c>
      <c r="AG86" s="19">
        <v>82</v>
      </c>
    </row>
    <row r="87" spans="1:33">
      <c r="A87" s="19">
        <v>81</v>
      </c>
      <c r="B87" s="22">
        <v>71.5</v>
      </c>
      <c r="AF87" s="19">
        <v>49</v>
      </c>
      <c r="AG87" s="19">
        <v>82</v>
      </c>
    </row>
    <row r="88" spans="1:33">
      <c r="A88" s="19">
        <v>82</v>
      </c>
      <c r="B88" s="22">
        <v>73</v>
      </c>
      <c r="AF88" s="19">
        <v>50</v>
      </c>
      <c r="AG88" s="19">
        <v>82</v>
      </c>
    </row>
    <row r="89" spans="1:33">
      <c r="A89" s="19">
        <v>83</v>
      </c>
      <c r="B89" s="22">
        <v>74.5</v>
      </c>
      <c r="AF89" s="19">
        <v>51</v>
      </c>
      <c r="AG89" s="19">
        <v>86</v>
      </c>
    </row>
    <row r="90" spans="1:33">
      <c r="A90" s="19">
        <v>84</v>
      </c>
      <c r="B90" s="22">
        <v>76</v>
      </c>
      <c r="AF90" s="19">
        <v>52</v>
      </c>
      <c r="AG90" s="19">
        <v>86</v>
      </c>
    </row>
    <row r="91" spans="1:33">
      <c r="A91" s="19">
        <v>85</v>
      </c>
      <c r="B91" s="22">
        <v>77.5</v>
      </c>
      <c r="AF91" s="19">
        <v>53</v>
      </c>
      <c r="AG91" s="19">
        <v>86</v>
      </c>
    </row>
    <row r="92" spans="1:33">
      <c r="A92" s="19">
        <v>86</v>
      </c>
      <c r="B92" s="22">
        <v>79</v>
      </c>
      <c r="AF92" s="19">
        <v>54</v>
      </c>
      <c r="AG92" s="19">
        <v>86</v>
      </c>
    </row>
    <row r="93" spans="1:33">
      <c r="A93" s="19">
        <v>87</v>
      </c>
      <c r="B93" s="22">
        <v>80.5</v>
      </c>
      <c r="AF93" s="19">
        <v>55</v>
      </c>
      <c r="AG93" s="19">
        <v>86</v>
      </c>
    </row>
    <row r="94" spans="1:33">
      <c r="A94" s="19">
        <v>88</v>
      </c>
      <c r="B94" s="22">
        <v>82</v>
      </c>
      <c r="AF94" s="19">
        <v>56</v>
      </c>
      <c r="AG94" s="19">
        <v>86</v>
      </c>
    </row>
    <row r="95" spans="1:33">
      <c r="A95" s="19">
        <v>89</v>
      </c>
      <c r="B95" s="22">
        <v>83.5</v>
      </c>
      <c r="AF95" s="19">
        <v>57</v>
      </c>
      <c r="AG95" s="19">
        <v>86</v>
      </c>
    </row>
    <row r="96" spans="1:33">
      <c r="A96" s="19">
        <v>90</v>
      </c>
      <c r="B96" s="22">
        <v>85</v>
      </c>
      <c r="AF96" s="19">
        <v>58</v>
      </c>
      <c r="AG96" s="19">
        <v>86</v>
      </c>
    </row>
    <row r="97" spans="1:33">
      <c r="A97" s="19">
        <v>91</v>
      </c>
      <c r="B97" s="22">
        <v>86.5</v>
      </c>
      <c r="AF97" s="19">
        <v>59</v>
      </c>
      <c r="AG97" s="19">
        <v>86</v>
      </c>
    </row>
    <row r="98" spans="1:33">
      <c r="A98" s="19">
        <v>92</v>
      </c>
      <c r="B98" s="22">
        <v>88</v>
      </c>
      <c r="AF98" s="19">
        <v>60</v>
      </c>
      <c r="AG98" s="19">
        <v>86</v>
      </c>
    </row>
    <row r="99" spans="1:33">
      <c r="A99" s="19">
        <v>93</v>
      </c>
      <c r="B99" s="22">
        <v>89.5</v>
      </c>
      <c r="AF99" s="19">
        <v>61</v>
      </c>
      <c r="AG99" s="19">
        <v>90</v>
      </c>
    </row>
    <row r="100" spans="1:33">
      <c r="A100" s="19">
        <v>94</v>
      </c>
      <c r="B100" s="22">
        <v>91</v>
      </c>
      <c r="AF100" s="19">
        <v>62</v>
      </c>
      <c r="AG100" s="19">
        <v>90</v>
      </c>
    </row>
    <row r="101" spans="1:33">
      <c r="A101" s="19">
        <v>95</v>
      </c>
      <c r="B101" s="22">
        <v>92.5</v>
      </c>
      <c r="AF101" s="19">
        <v>63</v>
      </c>
      <c r="AG101" s="19">
        <v>90</v>
      </c>
    </row>
    <row r="102" spans="1:33">
      <c r="A102" s="19">
        <v>96</v>
      </c>
      <c r="B102" s="22">
        <v>94</v>
      </c>
      <c r="AF102" s="19">
        <v>64</v>
      </c>
      <c r="AG102" s="19">
        <v>90</v>
      </c>
    </row>
    <row r="103" spans="1:33">
      <c r="A103" s="19">
        <v>97</v>
      </c>
      <c r="B103" s="22">
        <v>95.5</v>
      </c>
      <c r="AF103" s="19">
        <v>65</v>
      </c>
      <c r="AG103" s="19">
        <v>90</v>
      </c>
    </row>
    <row r="104" spans="1:33">
      <c r="A104" s="19">
        <v>98</v>
      </c>
      <c r="B104" s="22">
        <v>97</v>
      </c>
      <c r="AF104" s="19">
        <v>66</v>
      </c>
      <c r="AG104" s="19">
        <v>90</v>
      </c>
    </row>
    <row r="105" spans="1:33">
      <c r="A105" s="19">
        <v>99</v>
      </c>
      <c r="B105" s="22">
        <v>98.5</v>
      </c>
      <c r="AF105" s="19">
        <v>67</v>
      </c>
      <c r="AG105" s="19">
        <v>90</v>
      </c>
    </row>
    <row r="106" spans="1:33">
      <c r="A106" s="19">
        <v>100</v>
      </c>
      <c r="B106" s="22">
        <v>100</v>
      </c>
      <c r="AF106" s="19">
        <v>68</v>
      </c>
      <c r="AG106" s="19">
        <v>90</v>
      </c>
    </row>
    <row r="107" spans="1:33">
      <c r="A107" s="19">
        <v>101</v>
      </c>
      <c r="B107" s="22">
        <v>101.5</v>
      </c>
      <c r="AF107" s="19">
        <v>69</v>
      </c>
      <c r="AG107" s="19">
        <v>90</v>
      </c>
    </row>
    <row r="108" spans="1:33">
      <c r="A108" s="19">
        <v>102</v>
      </c>
      <c r="B108" s="22">
        <v>103</v>
      </c>
      <c r="AF108" s="19">
        <v>70</v>
      </c>
      <c r="AG108" s="19">
        <v>90</v>
      </c>
    </row>
    <row r="109" spans="1:33">
      <c r="A109" s="19">
        <v>103</v>
      </c>
      <c r="B109" s="22">
        <v>104.5</v>
      </c>
      <c r="AF109" s="19">
        <v>71</v>
      </c>
      <c r="AG109" s="19">
        <v>93</v>
      </c>
    </row>
    <row r="110" spans="1:33">
      <c r="A110" s="19">
        <v>104</v>
      </c>
      <c r="B110" s="22">
        <v>106</v>
      </c>
      <c r="AF110" s="19">
        <v>72</v>
      </c>
      <c r="AG110" s="19">
        <v>93</v>
      </c>
    </row>
    <row r="111" spans="1:33">
      <c r="A111" s="19">
        <v>105</v>
      </c>
      <c r="B111" s="22">
        <v>107.5</v>
      </c>
      <c r="AF111" s="19">
        <v>73</v>
      </c>
      <c r="AG111" s="19">
        <v>93</v>
      </c>
    </row>
    <row r="112" spans="1:33">
      <c r="A112" s="19">
        <v>106</v>
      </c>
      <c r="B112" s="22">
        <v>109</v>
      </c>
      <c r="AF112" s="19">
        <v>74</v>
      </c>
      <c r="AG112" s="19">
        <v>93</v>
      </c>
    </row>
    <row r="113" spans="1:33">
      <c r="A113" s="19">
        <v>107</v>
      </c>
      <c r="B113" s="22">
        <v>110.5</v>
      </c>
      <c r="AF113" s="19">
        <v>75</v>
      </c>
      <c r="AG113" s="19">
        <v>93</v>
      </c>
    </row>
    <row r="114" spans="1:33">
      <c r="A114" s="19">
        <v>108</v>
      </c>
      <c r="B114" s="22">
        <v>112</v>
      </c>
      <c r="AF114" s="19">
        <v>76</v>
      </c>
      <c r="AG114" s="19">
        <v>93</v>
      </c>
    </row>
    <row r="115" spans="1:33">
      <c r="A115" s="19">
        <v>109</v>
      </c>
      <c r="B115" s="22">
        <v>113.5</v>
      </c>
      <c r="AF115" s="19">
        <v>77</v>
      </c>
      <c r="AG115" s="19">
        <v>93</v>
      </c>
    </row>
    <row r="116" spans="1:33">
      <c r="A116" s="19">
        <v>110</v>
      </c>
      <c r="B116" s="22">
        <v>115</v>
      </c>
      <c r="AF116" s="19">
        <v>78</v>
      </c>
      <c r="AG116" s="19">
        <v>93</v>
      </c>
    </row>
    <row r="117" spans="1:33">
      <c r="A117" s="19">
        <v>111</v>
      </c>
      <c r="B117" s="22">
        <v>116.5</v>
      </c>
      <c r="AF117" s="19">
        <v>79</v>
      </c>
      <c r="AG117" s="19">
        <v>93</v>
      </c>
    </row>
    <row r="118" spans="1:33">
      <c r="A118" s="19">
        <v>112</v>
      </c>
      <c r="B118" s="22">
        <v>118</v>
      </c>
      <c r="AF118" s="19">
        <v>80</v>
      </c>
      <c r="AG118" s="19">
        <v>93</v>
      </c>
    </row>
    <row r="119" spans="1:33">
      <c r="A119" s="19">
        <v>113</v>
      </c>
      <c r="B119" s="22">
        <v>119.5</v>
      </c>
      <c r="AF119" s="19">
        <v>81</v>
      </c>
      <c r="AG119" s="19">
        <v>97</v>
      </c>
    </row>
    <row r="120" spans="1:33">
      <c r="A120" s="19">
        <v>114</v>
      </c>
      <c r="B120" s="22">
        <v>121</v>
      </c>
      <c r="AF120" s="19">
        <v>82</v>
      </c>
      <c r="AG120" s="19">
        <v>97</v>
      </c>
    </row>
    <row r="121" spans="1:33">
      <c r="A121" s="19">
        <v>115</v>
      </c>
      <c r="B121" s="22">
        <v>122.5</v>
      </c>
      <c r="AF121" s="19">
        <v>83</v>
      </c>
      <c r="AG121" s="19">
        <v>97</v>
      </c>
    </row>
    <row r="122" spans="1:33">
      <c r="A122" s="19">
        <v>116</v>
      </c>
      <c r="B122" s="22">
        <v>124</v>
      </c>
      <c r="AF122" s="19">
        <v>84</v>
      </c>
      <c r="AG122" s="19">
        <v>97</v>
      </c>
    </row>
    <row r="123" spans="1:33">
      <c r="A123" s="19">
        <v>117</v>
      </c>
      <c r="B123" s="22">
        <v>125.5</v>
      </c>
      <c r="AF123" s="19">
        <v>85</v>
      </c>
      <c r="AG123" s="19">
        <v>97</v>
      </c>
    </row>
    <row r="124" spans="1:33">
      <c r="A124" s="19">
        <v>118</v>
      </c>
      <c r="B124" s="22">
        <v>127</v>
      </c>
      <c r="AF124" s="19">
        <v>86</v>
      </c>
      <c r="AG124" s="19">
        <v>97</v>
      </c>
    </row>
    <row r="125" spans="1:33">
      <c r="A125" s="19">
        <v>119</v>
      </c>
      <c r="B125" s="22">
        <v>128.5</v>
      </c>
      <c r="AF125" s="19">
        <v>87</v>
      </c>
      <c r="AG125" s="19">
        <v>97</v>
      </c>
    </row>
    <row r="126" spans="1:33">
      <c r="A126" s="19">
        <v>120</v>
      </c>
      <c r="B126" s="22">
        <v>130</v>
      </c>
      <c r="AF126" s="19">
        <v>88</v>
      </c>
      <c r="AG126" s="19">
        <v>97</v>
      </c>
    </row>
    <row r="127" spans="1:33">
      <c r="A127" s="19">
        <v>121</v>
      </c>
      <c r="B127" s="22">
        <v>131.5</v>
      </c>
      <c r="AF127" s="19">
        <v>89</v>
      </c>
      <c r="AG127" s="19">
        <v>97</v>
      </c>
    </row>
    <row r="128" spans="1:33">
      <c r="A128" s="19">
        <v>122</v>
      </c>
      <c r="B128" s="22">
        <v>133</v>
      </c>
      <c r="AF128" s="19">
        <v>90</v>
      </c>
      <c r="AG128" s="19">
        <v>97</v>
      </c>
    </row>
    <row r="129" spans="1:33">
      <c r="A129" s="19">
        <v>123</v>
      </c>
      <c r="B129" s="22">
        <v>134.5</v>
      </c>
      <c r="AF129" s="19">
        <v>91</v>
      </c>
      <c r="AG129" s="19">
        <v>101</v>
      </c>
    </row>
    <row r="130" spans="1:33">
      <c r="A130" s="19">
        <v>124</v>
      </c>
      <c r="B130" s="22">
        <v>136</v>
      </c>
      <c r="AF130" s="19">
        <v>92</v>
      </c>
      <c r="AG130" s="19">
        <v>101</v>
      </c>
    </row>
    <row r="131" spans="1:33">
      <c r="A131" s="19">
        <v>125</v>
      </c>
      <c r="B131" s="22">
        <v>137.5</v>
      </c>
      <c r="AF131" s="19">
        <v>93</v>
      </c>
      <c r="AG131" s="19">
        <v>101</v>
      </c>
    </row>
    <row r="132" spans="1:33">
      <c r="A132" s="19">
        <v>126</v>
      </c>
      <c r="B132" s="22">
        <v>139</v>
      </c>
      <c r="AF132" s="19">
        <v>94</v>
      </c>
      <c r="AG132" s="19">
        <v>101</v>
      </c>
    </row>
    <row r="133" spans="1:33">
      <c r="A133" s="19">
        <v>127</v>
      </c>
      <c r="B133" s="22">
        <v>140.5</v>
      </c>
      <c r="AF133" s="19">
        <v>95</v>
      </c>
      <c r="AG133" s="19">
        <v>101</v>
      </c>
    </row>
    <row r="134" spans="1:33">
      <c r="A134" s="19">
        <v>128</v>
      </c>
      <c r="B134" s="22">
        <v>142</v>
      </c>
      <c r="AF134" s="19">
        <v>96</v>
      </c>
      <c r="AG134" s="19">
        <v>101</v>
      </c>
    </row>
    <row r="135" spans="1:33">
      <c r="A135" s="19">
        <v>129</v>
      </c>
      <c r="B135" s="22">
        <v>143.5</v>
      </c>
      <c r="AF135" s="19">
        <v>97</v>
      </c>
      <c r="AG135" s="19">
        <v>101</v>
      </c>
    </row>
    <row r="136" spans="1:33">
      <c r="A136" s="19">
        <v>130</v>
      </c>
      <c r="B136" s="22">
        <v>145</v>
      </c>
      <c r="AF136" s="19">
        <v>98</v>
      </c>
      <c r="AG136" s="19">
        <v>101</v>
      </c>
    </row>
    <row r="137" spans="1:33">
      <c r="A137" s="19">
        <v>131</v>
      </c>
      <c r="B137" s="22">
        <v>146.5</v>
      </c>
      <c r="AF137" s="19">
        <v>99</v>
      </c>
      <c r="AG137" s="19">
        <v>101</v>
      </c>
    </row>
    <row r="138" spans="1:33">
      <c r="A138" s="19">
        <v>132</v>
      </c>
      <c r="B138" s="22">
        <v>148</v>
      </c>
      <c r="AF138" s="19">
        <v>100</v>
      </c>
      <c r="AG138" s="19">
        <v>101</v>
      </c>
    </row>
    <row r="139" spans="1:33">
      <c r="A139" s="19">
        <v>133</v>
      </c>
      <c r="B139" s="22">
        <v>149.5</v>
      </c>
      <c r="AF139" s="19">
        <v>101</v>
      </c>
      <c r="AG139" s="19">
        <v>104</v>
      </c>
    </row>
    <row r="140" spans="1:33">
      <c r="A140" s="19">
        <v>134</v>
      </c>
      <c r="B140" s="22">
        <v>151</v>
      </c>
      <c r="AF140" s="19">
        <v>102</v>
      </c>
      <c r="AG140" s="19">
        <v>104</v>
      </c>
    </row>
    <row r="141" spans="1:33">
      <c r="A141" s="19">
        <v>135</v>
      </c>
      <c r="B141" s="22">
        <v>152.5</v>
      </c>
      <c r="AF141" s="19">
        <v>103</v>
      </c>
      <c r="AG141" s="19">
        <v>104</v>
      </c>
    </row>
    <row r="142" spans="1:33">
      <c r="A142" s="19">
        <v>136</v>
      </c>
      <c r="B142" s="22">
        <v>154</v>
      </c>
      <c r="AF142" s="19">
        <v>104</v>
      </c>
      <c r="AG142" s="19">
        <v>104</v>
      </c>
    </row>
    <row r="143" spans="1:33">
      <c r="A143" s="19">
        <v>137</v>
      </c>
      <c r="B143" s="22">
        <v>155.5</v>
      </c>
      <c r="AF143" s="19">
        <v>105</v>
      </c>
      <c r="AG143" s="19">
        <v>104</v>
      </c>
    </row>
    <row r="144" spans="1:33">
      <c r="A144" s="19">
        <v>138</v>
      </c>
      <c r="B144" s="22">
        <v>157</v>
      </c>
      <c r="AF144" s="19">
        <v>106</v>
      </c>
      <c r="AG144" s="19">
        <v>104</v>
      </c>
    </row>
    <row r="145" spans="1:33">
      <c r="A145" s="19">
        <v>139</v>
      </c>
      <c r="B145" s="22">
        <v>158.5</v>
      </c>
      <c r="AF145" s="19">
        <v>107</v>
      </c>
      <c r="AG145" s="19">
        <v>104</v>
      </c>
    </row>
    <row r="146" spans="1:33">
      <c r="A146" s="19">
        <v>140</v>
      </c>
      <c r="B146" s="22">
        <v>160</v>
      </c>
      <c r="AF146" s="19">
        <v>108</v>
      </c>
      <c r="AG146" s="19">
        <v>104</v>
      </c>
    </row>
    <row r="147" spans="32:33">
      <c r="AF147" s="19">
        <v>109</v>
      </c>
      <c r="AG147" s="19">
        <v>104</v>
      </c>
    </row>
    <row r="148" spans="32:33">
      <c r="AF148" s="19">
        <v>110</v>
      </c>
      <c r="AG148" s="19">
        <v>104</v>
      </c>
    </row>
    <row r="149" spans="32:33">
      <c r="AF149" s="19">
        <v>111</v>
      </c>
      <c r="AG149" s="19">
        <v>108</v>
      </c>
    </row>
    <row r="150" spans="32:33">
      <c r="AF150" s="19">
        <v>112</v>
      </c>
      <c r="AG150" s="19">
        <v>108</v>
      </c>
    </row>
    <row r="151" spans="32:33">
      <c r="AF151" s="19">
        <v>113</v>
      </c>
      <c r="AG151" s="19">
        <v>108</v>
      </c>
    </row>
    <row r="152" spans="32:33">
      <c r="AF152" s="19">
        <v>114</v>
      </c>
      <c r="AG152" s="19">
        <v>108</v>
      </c>
    </row>
    <row r="153" spans="32:33">
      <c r="AF153" s="19">
        <v>115</v>
      </c>
      <c r="AG153" s="19">
        <v>108</v>
      </c>
    </row>
    <row r="154" spans="32:33">
      <c r="AF154" s="19">
        <v>116</v>
      </c>
      <c r="AG154" s="19">
        <v>108</v>
      </c>
    </row>
    <row r="155" spans="32:33">
      <c r="AF155" s="19">
        <v>117</v>
      </c>
      <c r="AG155" s="19">
        <v>108</v>
      </c>
    </row>
    <row r="156" spans="32:33">
      <c r="AF156" s="19">
        <v>118</v>
      </c>
      <c r="AG156" s="19">
        <v>108</v>
      </c>
    </row>
    <row r="157" spans="32:33">
      <c r="AF157" s="19">
        <v>119</v>
      </c>
      <c r="AG157" s="19">
        <v>108</v>
      </c>
    </row>
    <row r="158" spans="32:33">
      <c r="AF158" s="19">
        <v>120</v>
      </c>
      <c r="AG158" s="19">
        <v>108</v>
      </c>
    </row>
    <row r="159" spans="32:33">
      <c r="AF159" s="19">
        <v>121</v>
      </c>
      <c r="AG159" s="19">
        <v>112</v>
      </c>
    </row>
    <row r="160" spans="32:33">
      <c r="AF160" s="19">
        <v>122</v>
      </c>
      <c r="AG160" s="19">
        <v>112</v>
      </c>
    </row>
    <row r="161" spans="32:33">
      <c r="AF161" s="19">
        <v>123</v>
      </c>
      <c r="AG161" s="19">
        <v>112</v>
      </c>
    </row>
    <row r="162" spans="32:33">
      <c r="AF162" s="19">
        <v>124</v>
      </c>
      <c r="AG162" s="19">
        <v>112</v>
      </c>
    </row>
    <row r="163" spans="32:33">
      <c r="AF163" s="19">
        <v>125</v>
      </c>
      <c r="AG163" s="19">
        <v>112</v>
      </c>
    </row>
    <row r="164" spans="32:33">
      <c r="AF164" s="19">
        <v>126</v>
      </c>
      <c r="AG164" s="19">
        <v>112</v>
      </c>
    </row>
    <row r="165" spans="32:33">
      <c r="AF165" s="19">
        <v>127</v>
      </c>
      <c r="AG165" s="19">
        <v>112</v>
      </c>
    </row>
    <row r="166" spans="32:33">
      <c r="AF166" s="19">
        <v>128</v>
      </c>
      <c r="AG166" s="19">
        <v>112</v>
      </c>
    </row>
    <row r="167" spans="32:33">
      <c r="AF167" s="19">
        <v>129</v>
      </c>
      <c r="AG167" s="19">
        <v>112</v>
      </c>
    </row>
    <row r="168" spans="32:33">
      <c r="AF168" s="19">
        <v>130</v>
      </c>
      <c r="AG168" s="19">
        <v>112</v>
      </c>
    </row>
    <row r="169" spans="32:33">
      <c r="AF169" s="19">
        <v>131</v>
      </c>
      <c r="AG169" s="19">
        <v>116</v>
      </c>
    </row>
    <row r="170" spans="32:33">
      <c r="AF170" s="19">
        <v>132</v>
      </c>
      <c r="AG170" s="19">
        <v>116</v>
      </c>
    </row>
    <row r="171" spans="32:33">
      <c r="AF171" s="19">
        <v>133</v>
      </c>
      <c r="AG171" s="19">
        <v>116</v>
      </c>
    </row>
    <row r="172" spans="32:33">
      <c r="AF172" s="19">
        <v>134</v>
      </c>
      <c r="AG172" s="19">
        <v>116</v>
      </c>
    </row>
    <row r="173" spans="32:33">
      <c r="AF173" s="19">
        <v>135</v>
      </c>
      <c r="AG173" s="19">
        <v>116</v>
      </c>
    </row>
    <row r="174" spans="32:33">
      <c r="AF174" s="19">
        <v>136</v>
      </c>
      <c r="AG174" s="19">
        <v>116</v>
      </c>
    </row>
    <row r="175" spans="32:33">
      <c r="AF175" s="19">
        <v>137</v>
      </c>
      <c r="AG175" s="19">
        <v>116</v>
      </c>
    </row>
    <row r="176" spans="32:33">
      <c r="AF176" s="19">
        <v>138</v>
      </c>
      <c r="AG176" s="19">
        <v>116</v>
      </c>
    </row>
    <row r="177" spans="32:33">
      <c r="AF177" s="19">
        <v>139</v>
      </c>
      <c r="AG177" s="19">
        <v>116</v>
      </c>
    </row>
    <row r="178" spans="32:33">
      <c r="AF178" s="19">
        <v>140</v>
      </c>
      <c r="AG178" s="19">
        <v>116</v>
      </c>
    </row>
    <row r="179" spans="32:33">
      <c r="AF179" s="19">
        <v>141</v>
      </c>
      <c r="AG179" s="19">
        <v>119</v>
      </c>
    </row>
    <row r="180" spans="32:33">
      <c r="AF180" s="19">
        <v>142</v>
      </c>
      <c r="AG180" s="19">
        <v>119</v>
      </c>
    </row>
    <row r="181" spans="32:33">
      <c r="AF181" s="19">
        <v>143</v>
      </c>
      <c r="AG181" s="19">
        <v>119</v>
      </c>
    </row>
    <row r="182" spans="32:33">
      <c r="AF182" s="19">
        <v>144</v>
      </c>
      <c r="AG182" s="19">
        <v>119</v>
      </c>
    </row>
    <row r="183" spans="32:33">
      <c r="AF183" s="19">
        <v>145</v>
      </c>
      <c r="AG183" s="19">
        <v>119</v>
      </c>
    </row>
    <row r="184" spans="32:33">
      <c r="AF184" s="19">
        <v>146</v>
      </c>
      <c r="AG184" s="19">
        <v>119</v>
      </c>
    </row>
    <row r="185" spans="32:33">
      <c r="AF185" s="19">
        <v>147</v>
      </c>
      <c r="AG185" s="19">
        <v>119</v>
      </c>
    </row>
    <row r="186" spans="32:33">
      <c r="AF186" s="19">
        <v>148</v>
      </c>
      <c r="AG186" s="19">
        <v>119</v>
      </c>
    </row>
    <row r="187" spans="32:33">
      <c r="AF187" s="19">
        <v>149</v>
      </c>
      <c r="AG187" s="19">
        <v>119</v>
      </c>
    </row>
    <row r="188" spans="32:33">
      <c r="AF188" s="19">
        <v>150</v>
      </c>
      <c r="AG188" s="19">
        <v>119</v>
      </c>
    </row>
    <row r="189" spans="32:33">
      <c r="AF189" s="19">
        <v>151</v>
      </c>
      <c r="AG189" s="19">
        <v>123</v>
      </c>
    </row>
    <row r="190" spans="32:33">
      <c r="AF190" s="19">
        <v>152</v>
      </c>
      <c r="AG190" s="19">
        <v>123</v>
      </c>
    </row>
    <row r="191" spans="32:33">
      <c r="AF191" s="19">
        <v>153</v>
      </c>
      <c r="AG191" s="19">
        <v>123</v>
      </c>
    </row>
    <row r="192" spans="32:33">
      <c r="AF192" s="19">
        <v>154</v>
      </c>
      <c r="AG192" s="19">
        <v>123</v>
      </c>
    </row>
    <row r="193" spans="32:33">
      <c r="AF193" s="19">
        <v>155</v>
      </c>
      <c r="AG193" s="19">
        <v>123</v>
      </c>
    </row>
    <row r="194" spans="32:33">
      <c r="AF194" s="19">
        <v>156</v>
      </c>
      <c r="AG194" s="19">
        <v>123</v>
      </c>
    </row>
    <row r="195" spans="32:33">
      <c r="AF195" s="19">
        <v>157</v>
      </c>
      <c r="AG195" s="19">
        <v>123</v>
      </c>
    </row>
    <row r="196" spans="32:33">
      <c r="AF196" s="19">
        <v>158</v>
      </c>
      <c r="AG196" s="19">
        <v>123</v>
      </c>
    </row>
    <row r="197" spans="32:33">
      <c r="AF197" s="19">
        <v>159</v>
      </c>
      <c r="AG197" s="19">
        <v>123</v>
      </c>
    </row>
    <row r="198" spans="32:33">
      <c r="AF198" s="19">
        <v>160</v>
      </c>
      <c r="AG198" s="19">
        <v>123</v>
      </c>
    </row>
    <row r="199" spans="32:33">
      <c r="AF199" s="19">
        <v>161</v>
      </c>
      <c r="AG199" s="19">
        <v>127</v>
      </c>
    </row>
    <row r="200" spans="32:33">
      <c r="AF200" s="19">
        <v>162</v>
      </c>
      <c r="AG200" s="19">
        <v>127</v>
      </c>
    </row>
    <row r="201" spans="32:33">
      <c r="AF201" s="19">
        <v>163</v>
      </c>
      <c r="AG201" s="19">
        <v>127</v>
      </c>
    </row>
    <row r="202" spans="32:33">
      <c r="AF202" s="19">
        <v>164</v>
      </c>
      <c r="AG202" s="19">
        <v>127</v>
      </c>
    </row>
    <row r="203" spans="32:33">
      <c r="AF203" s="19">
        <v>165</v>
      </c>
      <c r="AG203" s="19">
        <v>127</v>
      </c>
    </row>
    <row r="204" spans="32:33">
      <c r="AF204" s="19">
        <v>166</v>
      </c>
      <c r="AG204" s="19">
        <v>127</v>
      </c>
    </row>
    <row r="205" spans="32:33">
      <c r="AF205" s="19">
        <v>167</v>
      </c>
      <c r="AG205" s="19">
        <v>127</v>
      </c>
    </row>
    <row r="206" spans="32:33">
      <c r="AF206" s="19">
        <v>168</v>
      </c>
      <c r="AG206" s="19">
        <v>127</v>
      </c>
    </row>
    <row r="207" spans="32:33">
      <c r="AF207" s="19">
        <v>169</v>
      </c>
      <c r="AG207" s="19">
        <v>127</v>
      </c>
    </row>
    <row r="208" spans="32:33">
      <c r="AF208" s="19">
        <v>170</v>
      </c>
      <c r="AG208" s="19">
        <v>127</v>
      </c>
    </row>
    <row r="209" spans="32:33">
      <c r="AF209" s="19">
        <v>171</v>
      </c>
      <c r="AG209" s="19">
        <v>130</v>
      </c>
    </row>
    <row r="210" spans="32:33">
      <c r="AF210" s="19">
        <v>172</v>
      </c>
      <c r="AG210" s="19">
        <v>130</v>
      </c>
    </row>
    <row r="211" spans="32:33">
      <c r="AF211" s="19">
        <v>173</v>
      </c>
      <c r="AG211" s="19">
        <v>130</v>
      </c>
    </row>
    <row r="212" spans="32:33">
      <c r="AF212" s="19">
        <v>174</v>
      </c>
      <c r="AG212" s="19">
        <v>130</v>
      </c>
    </row>
    <row r="213" spans="32:33">
      <c r="AF213" s="19">
        <v>175</v>
      </c>
      <c r="AG213" s="19">
        <v>130</v>
      </c>
    </row>
    <row r="214" spans="32:33">
      <c r="AF214" s="19">
        <v>176</v>
      </c>
      <c r="AG214" s="19">
        <v>130</v>
      </c>
    </row>
    <row r="215" spans="32:33">
      <c r="AF215" s="19">
        <v>177</v>
      </c>
      <c r="AG215" s="19">
        <v>130</v>
      </c>
    </row>
    <row r="216" spans="32:33">
      <c r="AF216" s="19">
        <v>178</v>
      </c>
      <c r="AG216" s="19">
        <v>130</v>
      </c>
    </row>
    <row r="217" spans="32:33">
      <c r="AF217" s="19">
        <v>179</v>
      </c>
      <c r="AG217" s="19">
        <v>130</v>
      </c>
    </row>
    <row r="218" spans="32:33">
      <c r="AF218" s="19">
        <v>180</v>
      </c>
      <c r="AG218" s="19">
        <v>130</v>
      </c>
    </row>
    <row r="221" spans="36:36">
      <c r="AJ221" s="19" t="s">
        <v>276</v>
      </c>
    </row>
    <row r="222" spans="36:64">
      <c r="AJ222" s="20" t="s">
        <v>5</v>
      </c>
      <c r="AK222" s="20"/>
      <c r="AM222" s="20" t="s">
        <v>8</v>
      </c>
      <c r="AN222" s="20"/>
      <c r="AP222" s="20" t="s">
        <v>9</v>
      </c>
      <c r="AQ222" s="20"/>
      <c r="AS222" s="20" t="s">
        <v>11</v>
      </c>
      <c r="AT222" s="20"/>
      <c r="AV222" s="20" t="s">
        <v>19</v>
      </c>
      <c r="AW222" s="20"/>
      <c r="AY222" s="20" t="s">
        <v>12</v>
      </c>
      <c r="AZ222" s="20"/>
      <c r="BB222" s="20" t="s">
        <v>14</v>
      </c>
      <c r="BC222" s="20"/>
      <c r="BE222" s="20" t="s">
        <v>16</v>
      </c>
      <c r="BF222" s="20"/>
      <c r="BH222" s="20" t="s">
        <v>18</v>
      </c>
      <c r="BI222" s="20"/>
      <c r="BK222" s="20" t="s">
        <v>274</v>
      </c>
      <c r="BL222" s="20"/>
    </row>
    <row r="223" spans="36:64">
      <c r="AJ223" s="19" t="s">
        <v>22</v>
      </c>
      <c r="AK223" s="19" t="s">
        <v>23</v>
      </c>
      <c r="AM223" s="19" t="s">
        <v>22</v>
      </c>
      <c r="AN223" s="19" t="s">
        <v>23</v>
      </c>
      <c r="AP223" s="19" t="s">
        <v>22</v>
      </c>
      <c r="AQ223" s="19" t="s">
        <v>23</v>
      </c>
      <c r="AS223" s="19" t="s">
        <v>22</v>
      </c>
      <c r="AT223" s="19" t="s">
        <v>23</v>
      </c>
      <c r="AV223" s="19" t="s">
        <v>22</v>
      </c>
      <c r="AW223" s="19" t="s">
        <v>23</v>
      </c>
      <c r="AY223" s="19" t="s">
        <v>22</v>
      </c>
      <c r="AZ223" s="19" t="s">
        <v>23</v>
      </c>
      <c r="BB223" s="19" t="s">
        <v>22</v>
      </c>
      <c r="BC223" s="19" t="s">
        <v>23</v>
      </c>
      <c r="BE223" s="19" t="s">
        <v>22</v>
      </c>
      <c r="BF223" s="19" t="s">
        <v>23</v>
      </c>
      <c r="BH223" s="19" t="s">
        <v>22</v>
      </c>
      <c r="BI223" s="19" t="s">
        <v>23</v>
      </c>
      <c r="BK223" s="19" t="s">
        <v>22</v>
      </c>
      <c r="BL223" s="19" t="s">
        <v>23</v>
      </c>
    </row>
    <row r="224" spans="36:64">
      <c r="AJ224" s="19">
        <v>0</v>
      </c>
      <c r="AK224" s="19">
        <v>68</v>
      </c>
      <c r="AM224" s="19">
        <v>0</v>
      </c>
      <c r="AN224" s="19">
        <v>63</v>
      </c>
      <c r="AP224" s="19">
        <v>0</v>
      </c>
      <c r="AQ224" s="19">
        <v>76</v>
      </c>
      <c r="AS224" s="19">
        <v>0</v>
      </c>
      <c r="AT224" s="19">
        <v>69</v>
      </c>
      <c r="AV224" s="19">
        <v>0</v>
      </c>
      <c r="AW224" s="19">
        <v>75</v>
      </c>
      <c r="AY224" s="19">
        <v>0</v>
      </c>
      <c r="AZ224" s="19">
        <v>74</v>
      </c>
      <c r="BB224" s="19">
        <v>0</v>
      </c>
      <c r="BC224" s="19">
        <v>77</v>
      </c>
      <c r="BE224" s="19">
        <v>0</v>
      </c>
      <c r="BF224" s="19">
        <v>70</v>
      </c>
      <c r="BH224" s="19">
        <v>0</v>
      </c>
      <c r="BI224" s="19">
        <v>72</v>
      </c>
      <c r="BK224" s="19">
        <v>1</v>
      </c>
      <c r="BL224" s="19">
        <v>67</v>
      </c>
    </row>
    <row r="225" spans="36:64">
      <c r="AJ225" s="19">
        <v>1</v>
      </c>
      <c r="AK225" s="19">
        <v>71</v>
      </c>
      <c r="AM225" s="19">
        <v>1</v>
      </c>
      <c r="AN225" s="19">
        <v>66</v>
      </c>
      <c r="AP225" s="19">
        <v>1</v>
      </c>
      <c r="AQ225" s="19">
        <v>78</v>
      </c>
      <c r="AS225" s="19">
        <v>1</v>
      </c>
      <c r="AT225" s="19">
        <v>72</v>
      </c>
      <c r="AV225" s="19">
        <v>1</v>
      </c>
      <c r="AW225" s="19">
        <v>77</v>
      </c>
      <c r="AY225" s="19">
        <v>1</v>
      </c>
      <c r="AZ225" s="19">
        <v>77</v>
      </c>
      <c r="BB225" s="19">
        <v>1</v>
      </c>
      <c r="BC225" s="19">
        <v>80</v>
      </c>
      <c r="BE225" s="19">
        <v>1</v>
      </c>
      <c r="BF225" s="19">
        <v>73</v>
      </c>
      <c r="BH225" s="19">
        <v>1</v>
      </c>
      <c r="BI225" s="19">
        <v>75</v>
      </c>
      <c r="BK225" s="19">
        <v>2</v>
      </c>
      <c r="BL225" s="19">
        <v>67</v>
      </c>
    </row>
    <row r="226" spans="36:64">
      <c r="AJ226" s="19">
        <v>2</v>
      </c>
      <c r="AK226" s="19">
        <v>74</v>
      </c>
      <c r="AM226" s="19">
        <v>2</v>
      </c>
      <c r="AN226" s="19">
        <v>70</v>
      </c>
      <c r="AP226" s="19">
        <v>2</v>
      </c>
      <c r="AQ226" s="19">
        <v>81</v>
      </c>
      <c r="AS226" s="19">
        <v>2</v>
      </c>
      <c r="AT226" s="19">
        <v>75</v>
      </c>
      <c r="AV226" s="19">
        <v>2</v>
      </c>
      <c r="AW226" s="19">
        <v>80</v>
      </c>
      <c r="AY226" s="19">
        <v>2</v>
      </c>
      <c r="AZ226" s="19">
        <v>79</v>
      </c>
      <c r="BB226" s="19">
        <v>2</v>
      </c>
      <c r="BC226" s="19">
        <v>82</v>
      </c>
      <c r="BE226" s="19">
        <v>2</v>
      </c>
      <c r="BF226" s="19">
        <v>76</v>
      </c>
      <c r="BH226" s="19">
        <v>2</v>
      </c>
      <c r="BI226" s="19">
        <v>77</v>
      </c>
      <c r="BK226" s="19">
        <v>3</v>
      </c>
      <c r="BL226" s="19">
        <v>67</v>
      </c>
    </row>
    <row r="227" spans="36:64">
      <c r="AJ227" s="19">
        <v>3</v>
      </c>
      <c r="AK227" s="19">
        <v>76</v>
      </c>
      <c r="AM227" s="19">
        <v>3</v>
      </c>
      <c r="AN227" s="19">
        <v>74</v>
      </c>
      <c r="AP227" s="19">
        <v>3</v>
      </c>
      <c r="AQ227" s="19">
        <v>83</v>
      </c>
      <c r="AS227" s="19">
        <v>3</v>
      </c>
      <c r="AT227" s="19">
        <v>78</v>
      </c>
      <c r="AV227" s="19">
        <v>3</v>
      </c>
      <c r="AW227" s="19">
        <v>82</v>
      </c>
      <c r="AY227" s="19">
        <v>3</v>
      </c>
      <c r="AZ227" s="19">
        <v>82</v>
      </c>
      <c r="BB227" s="19">
        <v>3</v>
      </c>
      <c r="BC227" s="19">
        <v>84</v>
      </c>
      <c r="BE227" s="19">
        <v>3</v>
      </c>
      <c r="BF227" s="19">
        <v>79</v>
      </c>
      <c r="BH227" s="19">
        <v>3</v>
      </c>
      <c r="BI227" s="19">
        <v>80</v>
      </c>
      <c r="BK227" s="19">
        <v>4</v>
      </c>
      <c r="BL227" s="19">
        <v>67</v>
      </c>
    </row>
    <row r="228" spans="36:64">
      <c r="AJ228" s="19">
        <v>4</v>
      </c>
      <c r="AK228" s="19">
        <v>79</v>
      </c>
      <c r="AM228" s="19">
        <v>4</v>
      </c>
      <c r="AN228" s="19">
        <v>77</v>
      </c>
      <c r="AP228" s="19">
        <v>4</v>
      </c>
      <c r="AQ228" s="19">
        <v>86</v>
      </c>
      <c r="AS228" s="19">
        <v>4</v>
      </c>
      <c r="AT228" s="19">
        <v>81</v>
      </c>
      <c r="AV228" s="19">
        <v>4</v>
      </c>
      <c r="AW228" s="19">
        <v>84</v>
      </c>
      <c r="AY228" s="19">
        <v>4</v>
      </c>
      <c r="AZ228" s="19">
        <v>85</v>
      </c>
      <c r="BB228" s="19">
        <v>4</v>
      </c>
      <c r="BC228" s="19">
        <v>87</v>
      </c>
      <c r="BE228" s="19">
        <v>4</v>
      </c>
      <c r="BF228" s="19">
        <v>81</v>
      </c>
      <c r="BH228" s="19">
        <v>4</v>
      </c>
      <c r="BI228" s="19">
        <v>83</v>
      </c>
      <c r="BK228" s="19">
        <v>5</v>
      </c>
      <c r="BL228" s="19">
        <v>67</v>
      </c>
    </row>
    <row r="229" spans="36:64">
      <c r="AJ229" s="19">
        <v>5</v>
      </c>
      <c r="AK229" s="19">
        <v>82</v>
      </c>
      <c r="AM229" s="19">
        <v>5</v>
      </c>
      <c r="AN229" s="19">
        <v>81</v>
      </c>
      <c r="AP229" s="19">
        <v>5</v>
      </c>
      <c r="AQ229" s="19">
        <v>88</v>
      </c>
      <c r="AS229" s="19">
        <v>5</v>
      </c>
      <c r="AT229" s="19">
        <v>83</v>
      </c>
      <c r="AV229" s="19">
        <v>5</v>
      </c>
      <c r="AW229" s="19">
        <v>87</v>
      </c>
      <c r="AY229" s="19">
        <v>5</v>
      </c>
      <c r="AZ229" s="19">
        <v>88</v>
      </c>
      <c r="BB229" s="19">
        <v>5</v>
      </c>
      <c r="BC229" s="19">
        <v>89</v>
      </c>
      <c r="BE229" s="19">
        <v>5</v>
      </c>
      <c r="BF229" s="19">
        <v>84</v>
      </c>
      <c r="BH229" s="19">
        <v>5</v>
      </c>
      <c r="BI229" s="19">
        <v>86</v>
      </c>
      <c r="BK229" s="19">
        <v>6</v>
      </c>
      <c r="BL229" s="19">
        <v>67</v>
      </c>
    </row>
    <row r="230" spans="36:64">
      <c r="AJ230" s="19">
        <v>6</v>
      </c>
      <c r="AK230" s="19">
        <v>85</v>
      </c>
      <c r="AM230" s="19">
        <v>6</v>
      </c>
      <c r="AN230" s="19">
        <v>84</v>
      </c>
      <c r="AP230" s="19">
        <v>6</v>
      </c>
      <c r="AQ230" s="19">
        <v>91</v>
      </c>
      <c r="AS230" s="19">
        <v>6</v>
      </c>
      <c r="AT230" s="19">
        <v>86</v>
      </c>
      <c r="AV230" s="19">
        <v>6</v>
      </c>
      <c r="AW230" s="19">
        <v>89</v>
      </c>
      <c r="AY230" s="19">
        <v>6</v>
      </c>
      <c r="AZ230" s="19">
        <v>91</v>
      </c>
      <c r="BB230" s="19">
        <v>6</v>
      </c>
      <c r="BC230" s="19">
        <v>91</v>
      </c>
      <c r="BE230" s="19">
        <v>6</v>
      </c>
      <c r="BF230" s="19">
        <v>87</v>
      </c>
      <c r="BH230" s="19">
        <v>6</v>
      </c>
      <c r="BI230" s="19">
        <v>89</v>
      </c>
      <c r="BK230" s="19">
        <v>7</v>
      </c>
      <c r="BL230" s="19">
        <v>67</v>
      </c>
    </row>
    <row r="231" spans="36:64">
      <c r="AJ231" s="19">
        <v>7</v>
      </c>
      <c r="AK231" s="19">
        <v>88</v>
      </c>
      <c r="AM231" s="19">
        <v>7</v>
      </c>
      <c r="AN231" s="19">
        <v>88</v>
      </c>
      <c r="AP231" s="19">
        <v>7</v>
      </c>
      <c r="AQ231" s="19">
        <v>93</v>
      </c>
      <c r="AS231" s="19">
        <v>7</v>
      </c>
      <c r="AT231" s="19">
        <v>89</v>
      </c>
      <c r="AV231" s="19">
        <v>7</v>
      </c>
      <c r="AW231" s="19">
        <v>91</v>
      </c>
      <c r="AY231" s="19">
        <v>7</v>
      </c>
      <c r="AZ231" s="19">
        <v>94</v>
      </c>
      <c r="BB231" s="19">
        <v>7</v>
      </c>
      <c r="BC231" s="19">
        <v>94</v>
      </c>
      <c r="BE231" s="19">
        <v>7</v>
      </c>
      <c r="BF231" s="19">
        <v>90</v>
      </c>
      <c r="BH231" s="19">
        <v>7</v>
      </c>
      <c r="BI231" s="19">
        <v>92</v>
      </c>
      <c r="BK231" s="19">
        <v>8</v>
      </c>
      <c r="BL231" s="19">
        <v>67</v>
      </c>
    </row>
    <row r="232" spans="36:64">
      <c r="AJ232" s="19">
        <v>8</v>
      </c>
      <c r="AK232" s="19">
        <v>91</v>
      </c>
      <c r="AM232" s="19">
        <v>8</v>
      </c>
      <c r="AN232" s="19">
        <v>91</v>
      </c>
      <c r="AP232" s="19">
        <v>8</v>
      </c>
      <c r="AQ232" s="19">
        <v>96</v>
      </c>
      <c r="AS232" s="19">
        <v>8</v>
      </c>
      <c r="AT232" s="19">
        <v>92</v>
      </c>
      <c r="AV232" s="19">
        <v>8</v>
      </c>
      <c r="AW232" s="19">
        <v>94</v>
      </c>
      <c r="AY232" s="19">
        <v>8</v>
      </c>
      <c r="AZ232" s="19">
        <v>97</v>
      </c>
      <c r="BB232" s="19">
        <v>8</v>
      </c>
      <c r="BC232" s="19">
        <v>96</v>
      </c>
      <c r="BE232" s="19">
        <v>8</v>
      </c>
      <c r="BF232" s="19">
        <v>93</v>
      </c>
      <c r="BH232" s="19">
        <v>8</v>
      </c>
      <c r="BI232" s="19">
        <v>95</v>
      </c>
      <c r="BK232" s="19">
        <v>9</v>
      </c>
      <c r="BL232" s="19">
        <v>67</v>
      </c>
    </row>
    <row r="233" spans="36:64">
      <c r="AJ233" s="19">
        <v>9</v>
      </c>
      <c r="AK233" s="19">
        <v>94</v>
      </c>
      <c r="AM233" s="19">
        <v>9</v>
      </c>
      <c r="AN233" s="19">
        <v>95</v>
      </c>
      <c r="AP233" s="19">
        <v>9</v>
      </c>
      <c r="AQ233" s="19">
        <v>98</v>
      </c>
      <c r="AS233" s="19">
        <v>9</v>
      </c>
      <c r="AT233" s="19">
        <v>94</v>
      </c>
      <c r="AV233" s="19">
        <v>9</v>
      </c>
      <c r="AW233" s="19">
        <v>96</v>
      </c>
      <c r="AY233" s="19">
        <v>9</v>
      </c>
      <c r="AZ233" s="19">
        <v>99</v>
      </c>
      <c r="BB233" s="19">
        <v>9</v>
      </c>
      <c r="BC233" s="19">
        <v>99</v>
      </c>
      <c r="BE233" s="19">
        <v>9</v>
      </c>
      <c r="BF233" s="19">
        <v>96</v>
      </c>
      <c r="BH233" s="19">
        <v>9</v>
      </c>
      <c r="BI233" s="19">
        <v>97</v>
      </c>
      <c r="BK233" s="19">
        <v>10</v>
      </c>
      <c r="BL233" s="19">
        <v>67</v>
      </c>
    </row>
    <row r="234" spans="36:64">
      <c r="AJ234" s="19">
        <v>10</v>
      </c>
      <c r="AK234" s="19">
        <v>97</v>
      </c>
      <c r="AM234" s="19">
        <v>10</v>
      </c>
      <c r="AN234" s="19">
        <v>99</v>
      </c>
      <c r="AP234" s="19">
        <v>10</v>
      </c>
      <c r="AQ234" s="19">
        <v>101</v>
      </c>
      <c r="AS234" s="19">
        <v>10</v>
      </c>
      <c r="AT234" s="19">
        <v>97</v>
      </c>
      <c r="AV234" s="19">
        <v>10</v>
      </c>
      <c r="AW234" s="19">
        <v>98</v>
      </c>
      <c r="AY234" s="19">
        <v>10</v>
      </c>
      <c r="AZ234" s="19">
        <v>102</v>
      </c>
      <c r="BB234" s="19">
        <v>10</v>
      </c>
      <c r="BC234" s="19">
        <v>101</v>
      </c>
      <c r="BE234" s="19">
        <v>10</v>
      </c>
      <c r="BF234" s="19">
        <v>99</v>
      </c>
      <c r="BH234" s="19">
        <v>10</v>
      </c>
      <c r="BI234" s="19">
        <v>100</v>
      </c>
      <c r="BK234" s="19">
        <v>11</v>
      </c>
      <c r="BL234" s="19">
        <v>70</v>
      </c>
    </row>
    <row r="235" spans="36:64">
      <c r="AJ235" s="19">
        <v>11</v>
      </c>
      <c r="AK235" s="19">
        <v>100</v>
      </c>
      <c r="AM235" s="19">
        <v>11</v>
      </c>
      <c r="AN235" s="19">
        <v>102</v>
      </c>
      <c r="AP235" s="19">
        <v>11</v>
      </c>
      <c r="AQ235" s="19">
        <v>103</v>
      </c>
      <c r="AS235" s="19">
        <v>11</v>
      </c>
      <c r="AT235" s="19">
        <v>100</v>
      </c>
      <c r="AV235" s="19">
        <v>11</v>
      </c>
      <c r="AW235" s="19">
        <v>101</v>
      </c>
      <c r="AY235" s="19">
        <v>11</v>
      </c>
      <c r="AZ235" s="19">
        <v>105</v>
      </c>
      <c r="BB235" s="19">
        <v>11</v>
      </c>
      <c r="BC235" s="19">
        <v>103</v>
      </c>
      <c r="BE235" s="19">
        <v>11</v>
      </c>
      <c r="BF235" s="19">
        <v>101</v>
      </c>
      <c r="BH235" s="19">
        <v>11</v>
      </c>
      <c r="BI235" s="19">
        <v>103</v>
      </c>
      <c r="BK235" s="19">
        <v>12</v>
      </c>
      <c r="BL235" s="19">
        <v>70</v>
      </c>
    </row>
    <row r="236" spans="36:64">
      <c r="AJ236" s="19">
        <v>12</v>
      </c>
      <c r="AK236" s="19">
        <v>103</v>
      </c>
      <c r="AM236" s="19">
        <v>12</v>
      </c>
      <c r="AN236" s="19">
        <v>106</v>
      </c>
      <c r="AP236" s="19">
        <v>12</v>
      </c>
      <c r="AQ236" s="19">
        <v>106</v>
      </c>
      <c r="AS236" s="19">
        <v>12</v>
      </c>
      <c r="AT236" s="19">
        <v>103</v>
      </c>
      <c r="AV236" s="19">
        <v>12</v>
      </c>
      <c r="AW236" s="19">
        <v>103</v>
      </c>
      <c r="AY236" s="19">
        <v>12</v>
      </c>
      <c r="AZ236" s="19">
        <v>108</v>
      </c>
      <c r="BB236" s="19">
        <v>12</v>
      </c>
      <c r="BC236" s="19">
        <v>106</v>
      </c>
      <c r="BE236" s="19">
        <v>12</v>
      </c>
      <c r="BF236" s="19">
        <v>104</v>
      </c>
      <c r="BH236" s="19">
        <v>12</v>
      </c>
      <c r="BI236" s="19">
        <v>106</v>
      </c>
      <c r="BK236" s="19">
        <v>13</v>
      </c>
      <c r="BL236" s="19">
        <v>70</v>
      </c>
    </row>
    <row r="237" spans="36:64">
      <c r="AJ237" s="19">
        <v>13</v>
      </c>
      <c r="AK237" s="19">
        <v>106</v>
      </c>
      <c r="AM237" s="19">
        <v>13</v>
      </c>
      <c r="AN237" s="19">
        <v>109</v>
      </c>
      <c r="AP237" s="19">
        <v>13</v>
      </c>
      <c r="AQ237" s="19">
        <v>108</v>
      </c>
      <c r="AS237" s="19">
        <v>13</v>
      </c>
      <c r="AT237" s="19">
        <v>106</v>
      </c>
      <c r="AV237" s="19">
        <v>13</v>
      </c>
      <c r="AW237" s="19">
        <v>105</v>
      </c>
      <c r="AY237" s="19">
        <v>13</v>
      </c>
      <c r="AZ237" s="19">
        <v>111</v>
      </c>
      <c r="BB237" s="19">
        <v>13</v>
      </c>
      <c r="BC237" s="19">
        <v>108</v>
      </c>
      <c r="BE237" s="19">
        <v>13</v>
      </c>
      <c r="BF237" s="19">
        <v>107</v>
      </c>
      <c r="BH237" s="19">
        <v>13</v>
      </c>
      <c r="BI237" s="19">
        <v>109</v>
      </c>
      <c r="BK237" s="19">
        <v>14</v>
      </c>
      <c r="BL237" s="19">
        <v>70</v>
      </c>
    </row>
    <row r="238" spans="36:64">
      <c r="AJ238" s="19">
        <v>14</v>
      </c>
      <c r="AK238" s="19">
        <v>109</v>
      </c>
      <c r="AM238" s="19">
        <v>14</v>
      </c>
      <c r="AN238" s="19">
        <v>113</v>
      </c>
      <c r="AP238" s="19">
        <v>14</v>
      </c>
      <c r="AQ238" s="19">
        <v>111</v>
      </c>
      <c r="AS238" s="19">
        <v>14</v>
      </c>
      <c r="AT238" s="19">
        <v>108</v>
      </c>
      <c r="AV238" s="19">
        <v>14</v>
      </c>
      <c r="AW238" s="19">
        <v>108</v>
      </c>
      <c r="AY238" s="19">
        <v>14</v>
      </c>
      <c r="AZ238" s="19">
        <v>114</v>
      </c>
      <c r="BB238" s="19">
        <v>14</v>
      </c>
      <c r="BC238" s="19">
        <v>110</v>
      </c>
      <c r="BE238" s="19">
        <v>14</v>
      </c>
      <c r="BF238" s="19">
        <v>110</v>
      </c>
      <c r="BH238" s="19">
        <v>14</v>
      </c>
      <c r="BI238" s="19">
        <v>112</v>
      </c>
      <c r="BK238" s="19">
        <v>15</v>
      </c>
      <c r="BL238" s="19">
        <v>70</v>
      </c>
    </row>
    <row r="239" spans="36:64">
      <c r="AJ239" s="19">
        <v>15</v>
      </c>
      <c r="AK239" s="19">
        <v>112</v>
      </c>
      <c r="AM239" s="19">
        <v>15</v>
      </c>
      <c r="AN239" s="19">
        <v>116</v>
      </c>
      <c r="AP239" s="19">
        <v>15</v>
      </c>
      <c r="AQ239" s="19">
        <v>113</v>
      </c>
      <c r="AS239" s="19">
        <v>15</v>
      </c>
      <c r="AT239" s="19">
        <v>111</v>
      </c>
      <c r="AV239" s="19">
        <v>15</v>
      </c>
      <c r="AW239" s="19">
        <v>110</v>
      </c>
      <c r="AY239" s="19">
        <v>15</v>
      </c>
      <c r="AZ239" s="19">
        <v>117</v>
      </c>
      <c r="BB239" s="19">
        <v>15</v>
      </c>
      <c r="BC239" s="19">
        <v>113</v>
      </c>
      <c r="BE239" s="19">
        <v>15</v>
      </c>
      <c r="BF239" s="19">
        <v>113</v>
      </c>
      <c r="BH239" s="19">
        <v>15</v>
      </c>
      <c r="BI239" s="19">
        <v>115</v>
      </c>
      <c r="BK239" s="19">
        <v>16</v>
      </c>
      <c r="BL239" s="19">
        <v>70</v>
      </c>
    </row>
    <row r="240" spans="36:64">
      <c r="AJ240" s="19">
        <v>16</v>
      </c>
      <c r="AK240" s="19">
        <v>115</v>
      </c>
      <c r="AM240" s="19">
        <v>16</v>
      </c>
      <c r="AN240" s="19">
        <v>120</v>
      </c>
      <c r="AP240" s="19">
        <v>16</v>
      </c>
      <c r="AQ240" s="19">
        <v>116</v>
      </c>
      <c r="AS240" s="19">
        <v>16</v>
      </c>
      <c r="AT240" s="19">
        <v>114</v>
      </c>
      <c r="AV240" s="19">
        <v>16</v>
      </c>
      <c r="AW240" s="19">
        <v>112</v>
      </c>
      <c r="AY240" s="19">
        <v>16</v>
      </c>
      <c r="AZ240" s="19">
        <v>119</v>
      </c>
      <c r="BB240" s="19">
        <v>16</v>
      </c>
      <c r="BC240" s="19">
        <v>115</v>
      </c>
      <c r="BE240" s="19">
        <v>16</v>
      </c>
      <c r="BF240" s="19">
        <v>116</v>
      </c>
      <c r="BH240" s="19">
        <v>16</v>
      </c>
      <c r="BI240" s="19">
        <v>117</v>
      </c>
      <c r="BK240" s="19">
        <v>17</v>
      </c>
      <c r="BL240" s="19">
        <v>70</v>
      </c>
    </row>
    <row r="241" spans="36:64">
      <c r="AJ241" s="19">
        <v>17</v>
      </c>
      <c r="AK241" s="19">
        <v>118</v>
      </c>
      <c r="AM241" s="19">
        <v>17</v>
      </c>
      <c r="AN241" s="19">
        <v>124</v>
      </c>
      <c r="AP241" s="19">
        <v>17</v>
      </c>
      <c r="AQ241" s="19">
        <v>118</v>
      </c>
      <c r="AS241" s="19">
        <v>17</v>
      </c>
      <c r="AT241" s="19">
        <v>117</v>
      </c>
      <c r="AV241" s="19">
        <v>17</v>
      </c>
      <c r="AW241" s="19">
        <v>115</v>
      </c>
      <c r="AY241" s="19">
        <v>17</v>
      </c>
      <c r="AZ241" s="19">
        <v>122</v>
      </c>
      <c r="BB241" s="19">
        <v>17</v>
      </c>
      <c r="BC241" s="19">
        <v>118</v>
      </c>
      <c r="BE241" s="19">
        <v>17</v>
      </c>
      <c r="BF241" s="19">
        <v>119</v>
      </c>
      <c r="BH241" s="19">
        <v>17</v>
      </c>
      <c r="BI241" s="19">
        <v>120</v>
      </c>
      <c r="BK241" s="19">
        <v>18</v>
      </c>
      <c r="BL241" s="19">
        <v>70</v>
      </c>
    </row>
    <row r="242" spans="36:64">
      <c r="AJ242" s="19">
        <v>18</v>
      </c>
      <c r="AK242" s="19">
        <v>121</v>
      </c>
      <c r="AM242" s="19">
        <v>18</v>
      </c>
      <c r="AN242" s="19">
        <v>127</v>
      </c>
      <c r="AP242" s="19">
        <v>18</v>
      </c>
      <c r="AQ242" s="19">
        <v>121</v>
      </c>
      <c r="AS242" s="19">
        <v>18</v>
      </c>
      <c r="AT242" s="19">
        <v>119</v>
      </c>
      <c r="AV242" s="19">
        <v>18</v>
      </c>
      <c r="AW242" s="19">
        <v>117</v>
      </c>
      <c r="AY242" s="19">
        <v>18</v>
      </c>
      <c r="AZ242" s="19">
        <v>125</v>
      </c>
      <c r="BB242" s="19">
        <v>18</v>
      </c>
      <c r="BC242" s="19">
        <v>120</v>
      </c>
      <c r="BE242" s="19">
        <v>18</v>
      </c>
      <c r="BF242" s="19">
        <v>121</v>
      </c>
      <c r="BH242" s="19">
        <v>18</v>
      </c>
      <c r="BI242" s="19">
        <v>123</v>
      </c>
      <c r="BK242" s="19">
        <v>19</v>
      </c>
      <c r="BL242" s="19">
        <v>70</v>
      </c>
    </row>
    <row r="243" spans="36:64">
      <c r="AJ243" s="19">
        <v>19</v>
      </c>
      <c r="AK243" s="19">
        <v>124</v>
      </c>
      <c r="AM243" s="19">
        <v>19</v>
      </c>
      <c r="AN243" s="19">
        <v>131</v>
      </c>
      <c r="AP243" s="19">
        <v>19</v>
      </c>
      <c r="AQ243" s="19">
        <v>123</v>
      </c>
      <c r="AS243" s="19">
        <v>19</v>
      </c>
      <c r="AT243" s="19">
        <v>122</v>
      </c>
      <c r="AV243" s="19">
        <v>19</v>
      </c>
      <c r="AW243" s="19">
        <v>119</v>
      </c>
      <c r="AY243" s="19">
        <v>19</v>
      </c>
      <c r="AZ243" s="19">
        <v>128</v>
      </c>
      <c r="BB243" s="19">
        <v>19</v>
      </c>
      <c r="BC243" s="19">
        <v>122</v>
      </c>
      <c r="BE243" s="19">
        <v>19</v>
      </c>
      <c r="BF243" s="19">
        <v>124</v>
      </c>
      <c r="BH243" s="19">
        <v>19</v>
      </c>
      <c r="BI243" s="19">
        <v>126</v>
      </c>
      <c r="BK243" s="19">
        <v>20</v>
      </c>
      <c r="BL243" s="19">
        <v>70</v>
      </c>
    </row>
    <row r="244" spans="36:64">
      <c r="AJ244" s="19">
        <v>20</v>
      </c>
      <c r="AK244" s="19">
        <v>126</v>
      </c>
      <c r="AM244" s="19">
        <v>20</v>
      </c>
      <c r="AN244" s="19">
        <v>134</v>
      </c>
      <c r="AP244" s="19">
        <v>20</v>
      </c>
      <c r="AQ244" s="19">
        <v>126</v>
      </c>
      <c r="AS244" s="19">
        <v>20</v>
      </c>
      <c r="AT244" s="19">
        <v>125</v>
      </c>
      <c r="AV244" s="19">
        <v>20</v>
      </c>
      <c r="AW244" s="19">
        <v>122</v>
      </c>
      <c r="AY244" s="19">
        <v>20</v>
      </c>
      <c r="AZ244" s="19">
        <v>131</v>
      </c>
      <c r="BB244" s="19">
        <v>20</v>
      </c>
      <c r="BC244" s="19">
        <v>125</v>
      </c>
      <c r="BE244" s="19">
        <v>20</v>
      </c>
      <c r="BF244" s="19">
        <v>127</v>
      </c>
      <c r="BH244" s="19">
        <v>20</v>
      </c>
      <c r="BI244" s="19">
        <v>129</v>
      </c>
      <c r="BK244" s="19">
        <v>21</v>
      </c>
      <c r="BL244" s="19">
        <v>74</v>
      </c>
    </row>
    <row r="245" spans="63:64">
      <c r="BK245" s="19">
        <v>22</v>
      </c>
      <c r="BL245" s="19">
        <v>74</v>
      </c>
    </row>
    <row r="246" spans="63:64">
      <c r="BK246" s="19">
        <v>23</v>
      </c>
      <c r="BL246" s="19">
        <v>74</v>
      </c>
    </row>
    <row r="247" spans="63:64">
      <c r="BK247" s="19">
        <v>24</v>
      </c>
      <c r="BL247" s="19">
        <v>74</v>
      </c>
    </row>
    <row r="248" spans="63:64">
      <c r="BK248" s="19">
        <v>25</v>
      </c>
      <c r="BL248" s="19">
        <v>74</v>
      </c>
    </row>
    <row r="249" spans="63:64">
      <c r="BK249" s="19">
        <v>26</v>
      </c>
      <c r="BL249" s="19">
        <v>74</v>
      </c>
    </row>
    <row r="250" spans="63:64">
      <c r="BK250" s="19">
        <v>27</v>
      </c>
      <c r="BL250" s="19">
        <v>74</v>
      </c>
    </row>
    <row r="251" spans="63:64">
      <c r="BK251" s="19">
        <v>28</v>
      </c>
      <c r="BL251" s="19">
        <v>74</v>
      </c>
    </row>
    <row r="252" spans="63:64">
      <c r="BK252" s="19">
        <v>29</v>
      </c>
      <c r="BL252" s="19">
        <v>74</v>
      </c>
    </row>
    <row r="253" spans="63:64">
      <c r="BK253" s="19">
        <v>30</v>
      </c>
      <c r="BL253" s="19">
        <v>74</v>
      </c>
    </row>
    <row r="254" spans="63:64">
      <c r="BK254" s="19">
        <v>31</v>
      </c>
      <c r="BL254" s="19">
        <v>78</v>
      </c>
    </row>
    <row r="255" spans="63:64">
      <c r="BK255" s="19">
        <v>32</v>
      </c>
      <c r="BL255" s="19">
        <v>78</v>
      </c>
    </row>
    <row r="256" spans="63:64">
      <c r="BK256" s="19">
        <v>33</v>
      </c>
      <c r="BL256" s="19">
        <v>78</v>
      </c>
    </row>
    <row r="257" spans="63:64">
      <c r="BK257" s="19">
        <v>34</v>
      </c>
      <c r="BL257" s="19">
        <v>78</v>
      </c>
    </row>
    <row r="258" spans="63:64">
      <c r="BK258" s="19">
        <v>35</v>
      </c>
      <c r="BL258" s="19">
        <v>78</v>
      </c>
    </row>
    <row r="259" spans="63:64">
      <c r="BK259" s="19">
        <v>36</v>
      </c>
      <c r="BL259" s="19">
        <v>78</v>
      </c>
    </row>
    <row r="260" spans="63:64">
      <c r="BK260" s="19">
        <v>37</v>
      </c>
      <c r="BL260" s="19">
        <v>78</v>
      </c>
    </row>
    <row r="261" spans="63:64">
      <c r="BK261" s="19">
        <v>38</v>
      </c>
      <c r="BL261" s="19">
        <v>78</v>
      </c>
    </row>
    <row r="262" spans="63:64">
      <c r="BK262" s="19">
        <v>39</v>
      </c>
      <c r="BL262" s="19">
        <v>78</v>
      </c>
    </row>
    <row r="263" spans="63:64">
      <c r="BK263" s="19">
        <v>40</v>
      </c>
      <c r="BL263" s="19">
        <v>78</v>
      </c>
    </row>
    <row r="264" spans="63:64">
      <c r="BK264" s="19">
        <v>41</v>
      </c>
      <c r="BL264" s="19">
        <v>82</v>
      </c>
    </row>
    <row r="265" spans="63:64">
      <c r="BK265" s="19">
        <v>42</v>
      </c>
      <c r="BL265" s="19">
        <v>82</v>
      </c>
    </row>
    <row r="266" spans="63:64">
      <c r="BK266" s="19">
        <v>43</v>
      </c>
      <c r="BL266" s="19">
        <v>82</v>
      </c>
    </row>
    <row r="267" spans="63:64">
      <c r="BK267" s="19">
        <v>44</v>
      </c>
      <c r="BL267" s="19">
        <v>82</v>
      </c>
    </row>
    <row r="268" spans="63:64">
      <c r="BK268" s="19">
        <v>45</v>
      </c>
      <c r="BL268" s="19">
        <v>82</v>
      </c>
    </row>
    <row r="269" spans="63:64">
      <c r="BK269" s="19">
        <v>46</v>
      </c>
      <c r="BL269" s="19">
        <v>82</v>
      </c>
    </row>
    <row r="270" spans="63:64">
      <c r="BK270" s="19">
        <v>47</v>
      </c>
      <c r="BL270" s="19">
        <v>82</v>
      </c>
    </row>
    <row r="271" spans="63:64">
      <c r="BK271" s="19">
        <v>48</v>
      </c>
      <c r="BL271" s="19">
        <v>82</v>
      </c>
    </row>
    <row r="272" spans="63:64">
      <c r="BK272" s="19">
        <v>49</v>
      </c>
      <c r="BL272" s="19">
        <v>82</v>
      </c>
    </row>
    <row r="273" spans="63:64">
      <c r="BK273" s="19">
        <v>50</v>
      </c>
      <c r="BL273" s="19">
        <v>82</v>
      </c>
    </row>
    <row r="274" spans="63:64">
      <c r="BK274" s="19">
        <v>51</v>
      </c>
      <c r="BL274" s="19">
        <v>86</v>
      </c>
    </row>
    <row r="275" spans="63:64">
      <c r="BK275" s="19">
        <v>52</v>
      </c>
      <c r="BL275" s="19">
        <v>86</v>
      </c>
    </row>
    <row r="276" spans="63:64">
      <c r="BK276" s="19">
        <v>53</v>
      </c>
      <c r="BL276" s="19">
        <v>86</v>
      </c>
    </row>
    <row r="277" spans="63:64">
      <c r="BK277" s="19">
        <v>54</v>
      </c>
      <c r="BL277" s="19">
        <v>86</v>
      </c>
    </row>
    <row r="278" spans="63:64">
      <c r="BK278" s="19">
        <v>55</v>
      </c>
      <c r="BL278" s="19">
        <v>86</v>
      </c>
    </row>
    <row r="279" spans="63:64">
      <c r="BK279" s="19">
        <v>56</v>
      </c>
      <c r="BL279" s="19">
        <v>86</v>
      </c>
    </row>
    <row r="280" spans="63:64">
      <c r="BK280" s="19">
        <v>57</v>
      </c>
      <c r="BL280" s="19">
        <v>86</v>
      </c>
    </row>
    <row r="281" spans="63:64">
      <c r="BK281" s="19">
        <v>58</v>
      </c>
      <c r="BL281" s="19">
        <v>86</v>
      </c>
    </row>
    <row r="282" spans="63:64">
      <c r="BK282" s="19">
        <v>59</v>
      </c>
      <c r="BL282" s="19">
        <v>86</v>
      </c>
    </row>
    <row r="283" spans="63:64">
      <c r="BK283" s="19">
        <v>60</v>
      </c>
      <c r="BL283" s="19">
        <v>86</v>
      </c>
    </row>
    <row r="284" spans="63:64">
      <c r="BK284" s="19">
        <v>61</v>
      </c>
      <c r="BL284" s="19">
        <v>90</v>
      </c>
    </row>
    <row r="285" spans="63:64">
      <c r="BK285" s="19">
        <v>62</v>
      </c>
      <c r="BL285" s="19">
        <v>90</v>
      </c>
    </row>
    <row r="286" spans="63:64">
      <c r="BK286" s="19">
        <v>63</v>
      </c>
      <c r="BL286" s="19">
        <v>90</v>
      </c>
    </row>
    <row r="287" spans="63:64">
      <c r="BK287" s="19">
        <v>64</v>
      </c>
      <c r="BL287" s="19">
        <v>90</v>
      </c>
    </row>
    <row r="288" spans="63:64">
      <c r="BK288" s="19">
        <v>65</v>
      </c>
      <c r="BL288" s="19">
        <v>90</v>
      </c>
    </row>
    <row r="289" spans="63:64">
      <c r="BK289" s="19">
        <v>66</v>
      </c>
      <c r="BL289" s="19">
        <v>90</v>
      </c>
    </row>
    <row r="290" spans="63:64">
      <c r="BK290" s="19">
        <v>67</v>
      </c>
      <c r="BL290" s="19">
        <v>90</v>
      </c>
    </row>
    <row r="291" spans="63:64">
      <c r="BK291" s="19">
        <v>68</v>
      </c>
      <c r="BL291" s="19">
        <v>90</v>
      </c>
    </row>
    <row r="292" spans="63:64">
      <c r="BK292" s="19">
        <v>69</v>
      </c>
      <c r="BL292" s="19">
        <v>90</v>
      </c>
    </row>
    <row r="293" spans="63:64">
      <c r="BK293" s="19">
        <v>70</v>
      </c>
      <c r="BL293" s="19">
        <v>90</v>
      </c>
    </row>
    <row r="294" spans="63:64">
      <c r="BK294" s="19">
        <v>71</v>
      </c>
      <c r="BL294" s="19">
        <v>93</v>
      </c>
    </row>
    <row r="295" spans="63:64">
      <c r="BK295" s="19">
        <v>72</v>
      </c>
      <c r="BL295" s="19">
        <v>93</v>
      </c>
    </row>
    <row r="296" spans="63:64">
      <c r="BK296" s="19">
        <v>73</v>
      </c>
      <c r="BL296" s="19">
        <v>93</v>
      </c>
    </row>
    <row r="297" spans="63:64">
      <c r="BK297" s="19">
        <v>74</v>
      </c>
      <c r="BL297" s="19">
        <v>93</v>
      </c>
    </row>
    <row r="298" spans="63:64">
      <c r="BK298" s="19">
        <v>75</v>
      </c>
      <c r="BL298" s="19">
        <v>93</v>
      </c>
    </row>
    <row r="299" spans="63:64">
      <c r="BK299" s="19">
        <v>76</v>
      </c>
      <c r="BL299" s="19">
        <v>93</v>
      </c>
    </row>
    <row r="300" spans="63:64">
      <c r="BK300" s="19">
        <v>77</v>
      </c>
      <c r="BL300" s="19">
        <v>93</v>
      </c>
    </row>
    <row r="301" spans="63:64">
      <c r="BK301" s="19">
        <v>78</v>
      </c>
      <c r="BL301" s="19">
        <v>93</v>
      </c>
    </row>
    <row r="302" spans="63:64">
      <c r="BK302" s="19">
        <v>79</v>
      </c>
      <c r="BL302" s="19">
        <v>93</v>
      </c>
    </row>
    <row r="303" spans="63:64">
      <c r="BK303" s="19">
        <v>80</v>
      </c>
      <c r="BL303" s="19">
        <v>93</v>
      </c>
    </row>
    <row r="304" spans="63:64">
      <c r="BK304" s="19">
        <v>81</v>
      </c>
      <c r="BL304" s="19">
        <v>97</v>
      </c>
    </row>
    <row r="305" spans="63:64">
      <c r="BK305" s="19">
        <v>82</v>
      </c>
      <c r="BL305" s="19">
        <v>97</v>
      </c>
    </row>
    <row r="306" spans="63:64">
      <c r="BK306" s="19">
        <v>83</v>
      </c>
      <c r="BL306" s="19">
        <v>97</v>
      </c>
    </row>
    <row r="307" spans="63:64">
      <c r="BK307" s="19">
        <v>84</v>
      </c>
      <c r="BL307" s="19">
        <v>97</v>
      </c>
    </row>
    <row r="308" spans="63:64">
      <c r="BK308" s="19">
        <v>85</v>
      </c>
      <c r="BL308" s="19">
        <v>97</v>
      </c>
    </row>
    <row r="309" spans="63:64">
      <c r="BK309" s="19">
        <v>86</v>
      </c>
      <c r="BL309" s="19">
        <v>97</v>
      </c>
    </row>
    <row r="310" spans="63:64">
      <c r="BK310" s="19">
        <v>87</v>
      </c>
      <c r="BL310" s="19">
        <v>97</v>
      </c>
    </row>
    <row r="311" spans="63:64">
      <c r="BK311" s="19">
        <v>88</v>
      </c>
      <c r="BL311" s="19">
        <v>97</v>
      </c>
    </row>
    <row r="312" spans="63:64">
      <c r="BK312" s="19">
        <v>89</v>
      </c>
      <c r="BL312" s="19">
        <v>97</v>
      </c>
    </row>
    <row r="313" spans="63:64">
      <c r="BK313" s="19">
        <v>90</v>
      </c>
      <c r="BL313" s="19">
        <v>97</v>
      </c>
    </row>
    <row r="314" spans="63:64">
      <c r="BK314" s="19">
        <v>91</v>
      </c>
      <c r="BL314" s="19">
        <v>101</v>
      </c>
    </row>
    <row r="315" spans="63:64">
      <c r="BK315" s="19">
        <v>92</v>
      </c>
      <c r="BL315" s="19">
        <v>101</v>
      </c>
    </row>
    <row r="316" spans="63:64">
      <c r="BK316" s="19">
        <v>93</v>
      </c>
      <c r="BL316" s="19">
        <v>101</v>
      </c>
    </row>
    <row r="317" spans="63:64">
      <c r="BK317" s="19">
        <v>94</v>
      </c>
      <c r="BL317" s="19">
        <v>101</v>
      </c>
    </row>
    <row r="318" spans="63:64">
      <c r="BK318" s="19">
        <v>95</v>
      </c>
      <c r="BL318" s="19">
        <v>101</v>
      </c>
    </row>
    <row r="319" spans="63:64">
      <c r="BK319" s="19">
        <v>96</v>
      </c>
      <c r="BL319" s="19">
        <v>101</v>
      </c>
    </row>
    <row r="320" spans="63:64">
      <c r="BK320" s="19">
        <v>97</v>
      </c>
      <c r="BL320" s="19">
        <v>101</v>
      </c>
    </row>
    <row r="321" spans="63:64">
      <c r="BK321" s="19">
        <v>98</v>
      </c>
      <c r="BL321" s="19">
        <v>101</v>
      </c>
    </row>
    <row r="322" spans="63:64">
      <c r="BK322" s="19">
        <v>99</v>
      </c>
      <c r="BL322" s="19">
        <v>101</v>
      </c>
    </row>
    <row r="323" spans="63:64">
      <c r="BK323" s="19">
        <v>100</v>
      </c>
      <c r="BL323" s="19">
        <v>101</v>
      </c>
    </row>
    <row r="324" spans="63:64">
      <c r="BK324" s="19">
        <v>101</v>
      </c>
      <c r="BL324" s="19">
        <v>105</v>
      </c>
    </row>
    <row r="325" spans="63:64">
      <c r="BK325" s="19">
        <v>102</v>
      </c>
      <c r="BL325" s="19">
        <v>105</v>
      </c>
    </row>
    <row r="326" spans="63:64">
      <c r="BK326" s="19">
        <v>103</v>
      </c>
      <c r="BL326" s="19">
        <v>105</v>
      </c>
    </row>
    <row r="327" spans="63:64">
      <c r="BK327" s="19">
        <v>104</v>
      </c>
      <c r="BL327" s="19">
        <v>105</v>
      </c>
    </row>
    <row r="328" spans="63:64">
      <c r="BK328" s="19">
        <v>105</v>
      </c>
      <c r="BL328" s="19">
        <v>105</v>
      </c>
    </row>
    <row r="329" spans="63:64">
      <c r="BK329" s="19">
        <v>106</v>
      </c>
      <c r="BL329" s="19">
        <v>105</v>
      </c>
    </row>
    <row r="330" spans="63:64">
      <c r="BK330" s="19">
        <v>107</v>
      </c>
      <c r="BL330" s="19">
        <v>105</v>
      </c>
    </row>
    <row r="331" spans="63:64">
      <c r="BK331" s="19">
        <v>108</v>
      </c>
      <c r="BL331" s="19">
        <v>105</v>
      </c>
    </row>
    <row r="332" spans="63:64">
      <c r="BK332" s="19">
        <v>109</v>
      </c>
      <c r="BL332" s="19">
        <v>105</v>
      </c>
    </row>
    <row r="333" spans="63:64">
      <c r="BK333" s="19">
        <v>110</v>
      </c>
      <c r="BL333" s="19">
        <v>105</v>
      </c>
    </row>
    <row r="334" spans="63:64">
      <c r="BK334" s="19">
        <v>111</v>
      </c>
      <c r="BL334" s="19">
        <v>109</v>
      </c>
    </row>
    <row r="335" spans="63:64">
      <c r="BK335" s="19">
        <v>112</v>
      </c>
      <c r="BL335" s="19">
        <v>109</v>
      </c>
    </row>
    <row r="336" spans="63:64">
      <c r="BK336" s="19">
        <v>113</v>
      </c>
      <c r="BL336" s="19">
        <v>109</v>
      </c>
    </row>
    <row r="337" spans="63:64">
      <c r="BK337" s="19">
        <v>114</v>
      </c>
      <c r="BL337" s="19">
        <v>109</v>
      </c>
    </row>
    <row r="338" spans="63:64">
      <c r="BK338" s="19">
        <v>115</v>
      </c>
      <c r="BL338" s="19">
        <v>109</v>
      </c>
    </row>
    <row r="339" spans="63:64">
      <c r="BK339" s="19">
        <v>116</v>
      </c>
      <c r="BL339" s="19">
        <v>109</v>
      </c>
    </row>
    <row r="340" spans="63:64">
      <c r="BK340" s="19">
        <v>117</v>
      </c>
      <c r="BL340" s="19">
        <v>109</v>
      </c>
    </row>
    <row r="341" spans="63:64">
      <c r="BK341" s="19">
        <v>118</v>
      </c>
      <c r="BL341" s="19">
        <v>109</v>
      </c>
    </row>
    <row r="342" spans="63:64">
      <c r="BK342" s="19">
        <v>119</v>
      </c>
      <c r="BL342" s="19">
        <v>109</v>
      </c>
    </row>
    <row r="343" spans="63:64">
      <c r="BK343" s="19">
        <v>120</v>
      </c>
      <c r="BL343" s="19">
        <v>109</v>
      </c>
    </row>
    <row r="344" spans="63:64">
      <c r="BK344" s="19">
        <v>121</v>
      </c>
      <c r="BL344" s="19">
        <v>113</v>
      </c>
    </row>
    <row r="345" spans="63:64">
      <c r="BK345" s="19">
        <v>122</v>
      </c>
      <c r="BL345" s="19">
        <v>113</v>
      </c>
    </row>
    <row r="346" spans="63:64">
      <c r="BK346" s="19">
        <v>123</v>
      </c>
      <c r="BL346" s="19">
        <v>113</v>
      </c>
    </row>
    <row r="347" spans="63:64">
      <c r="BK347" s="19">
        <v>124</v>
      </c>
      <c r="BL347" s="19">
        <v>113</v>
      </c>
    </row>
    <row r="348" spans="63:64">
      <c r="BK348" s="19">
        <v>125</v>
      </c>
      <c r="BL348" s="19">
        <v>113</v>
      </c>
    </row>
    <row r="349" spans="63:64">
      <c r="BK349" s="19">
        <v>126</v>
      </c>
      <c r="BL349" s="19">
        <v>113</v>
      </c>
    </row>
    <row r="350" spans="63:64">
      <c r="BK350" s="19">
        <v>127</v>
      </c>
      <c r="BL350" s="19">
        <v>113</v>
      </c>
    </row>
    <row r="351" spans="63:64">
      <c r="BK351" s="19">
        <v>128</v>
      </c>
      <c r="BL351" s="19">
        <v>113</v>
      </c>
    </row>
    <row r="352" spans="63:64">
      <c r="BK352" s="19">
        <v>129</v>
      </c>
      <c r="BL352" s="19">
        <v>113</v>
      </c>
    </row>
    <row r="353" spans="63:64">
      <c r="BK353" s="19">
        <v>130</v>
      </c>
      <c r="BL353" s="19">
        <v>113</v>
      </c>
    </row>
    <row r="354" spans="63:64">
      <c r="BK354" s="19">
        <v>131</v>
      </c>
      <c r="BL354" s="19">
        <v>117</v>
      </c>
    </row>
    <row r="355" spans="63:64">
      <c r="BK355" s="19">
        <v>132</v>
      </c>
      <c r="BL355" s="19">
        <v>117</v>
      </c>
    </row>
    <row r="356" spans="63:64">
      <c r="BK356" s="19">
        <v>133</v>
      </c>
      <c r="BL356" s="19">
        <v>117</v>
      </c>
    </row>
    <row r="357" spans="63:64">
      <c r="BK357" s="19">
        <v>134</v>
      </c>
      <c r="BL357" s="19">
        <v>117</v>
      </c>
    </row>
    <row r="358" spans="63:64">
      <c r="BK358" s="19">
        <v>135</v>
      </c>
      <c r="BL358" s="19">
        <v>117</v>
      </c>
    </row>
    <row r="359" spans="63:64">
      <c r="BK359" s="19">
        <v>136</v>
      </c>
      <c r="BL359" s="19">
        <v>117</v>
      </c>
    </row>
    <row r="360" spans="63:64">
      <c r="BK360" s="19">
        <v>137</v>
      </c>
      <c r="BL360" s="19">
        <v>117</v>
      </c>
    </row>
    <row r="361" spans="63:64">
      <c r="BK361" s="19">
        <v>138</v>
      </c>
      <c r="BL361" s="19">
        <v>117</v>
      </c>
    </row>
    <row r="362" spans="63:64">
      <c r="BK362" s="19">
        <v>139</v>
      </c>
      <c r="BL362" s="19">
        <v>117</v>
      </c>
    </row>
    <row r="363" spans="63:64">
      <c r="BK363" s="19">
        <v>140</v>
      </c>
      <c r="BL363" s="19">
        <v>117</v>
      </c>
    </row>
    <row r="364" spans="63:64">
      <c r="BK364" s="19">
        <v>141</v>
      </c>
      <c r="BL364" s="19">
        <v>120</v>
      </c>
    </row>
    <row r="365" spans="63:64">
      <c r="BK365" s="19">
        <v>142</v>
      </c>
      <c r="BL365" s="19">
        <v>120</v>
      </c>
    </row>
    <row r="366" spans="63:64">
      <c r="BK366" s="19">
        <v>143</v>
      </c>
      <c r="BL366" s="19">
        <v>120</v>
      </c>
    </row>
    <row r="367" spans="63:64">
      <c r="BK367" s="19">
        <v>144</v>
      </c>
      <c r="BL367" s="19">
        <v>120</v>
      </c>
    </row>
    <row r="368" spans="63:64">
      <c r="BK368" s="19">
        <v>145</v>
      </c>
      <c r="BL368" s="19">
        <v>120</v>
      </c>
    </row>
    <row r="369" spans="63:64">
      <c r="BK369" s="19">
        <v>146</v>
      </c>
      <c r="BL369" s="19">
        <v>120</v>
      </c>
    </row>
    <row r="370" spans="63:64">
      <c r="BK370" s="19">
        <v>147</v>
      </c>
      <c r="BL370" s="19">
        <v>120</v>
      </c>
    </row>
    <row r="371" spans="63:64">
      <c r="BK371" s="19">
        <v>148</v>
      </c>
      <c r="BL371" s="19">
        <v>120</v>
      </c>
    </row>
    <row r="372" spans="63:64">
      <c r="BK372" s="19">
        <v>149</v>
      </c>
      <c r="BL372" s="19">
        <v>120</v>
      </c>
    </row>
    <row r="373" spans="63:64">
      <c r="BK373" s="19">
        <v>150</v>
      </c>
      <c r="BL373" s="19">
        <v>120</v>
      </c>
    </row>
    <row r="374" spans="63:64">
      <c r="BK374" s="19">
        <v>151</v>
      </c>
      <c r="BL374" s="19">
        <v>124</v>
      </c>
    </row>
    <row r="375" spans="63:64">
      <c r="BK375" s="19">
        <v>152</v>
      </c>
      <c r="BL375" s="19">
        <v>124</v>
      </c>
    </row>
    <row r="376" spans="63:64">
      <c r="BK376" s="19">
        <v>153</v>
      </c>
      <c r="BL376" s="19">
        <v>124</v>
      </c>
    </row>
    <row r="377" spans="63:64">
      <c r="BK377" s="19">
        <v>154</v>
      </c>
      <c r="BL377" s="19">
        <v>124</v>
      </c>
    </row>
    <row r="378" spans="63:64">
      <c r="BK378" s="19">
        <v>155</v>
      </c>
      <c r="BL378" s="19">
        <v>124</v>
      </c>
    </row>
    <row r="379" spans="63:64">
      <c r="BK379" s="19">
        <v>156</v>
      </c>
      <c r="BL379" s="19">
        <v>124</v>
      </c>
    </row>
    <row r="380" spans="63:64">
      <c r="BK380" s="19">
        <v>157</v>
      </c>
      <c r="BL380" s="19">
        <v>124</v>
      </c>
    </row>
    <row r="381" spans="63:64">
      <c r="BK381" s="19">
        <v>158</v>
      </c>
      <c r="BL381" s="19">
        <v>124</v>
      </c>
    </row>
    <row r="382" spans="63:64">
      <c r="BK382" s="19">
        <v>159</v>
      </c>
      <c r="BL382" s="19">
        <v>124</v>
      </c>
    </row>
    <row r="383" spans="63:64">
      <c r="BK383" s="19">
        <v>160</v>
      </c>
      <c r="BL383" s="19">
        <v>124</v>
      </c>
    </row>
    <row r="384" spans="63:64">
      <c r="BK384" s="19">
        <v>161</v>
      </c>
      <c r="BL384" s="19">
        <v>128</v>
      </c>
    </row>
    <row r="385" spans="63:64">
      <c r="BK385" s="19">
        <v>162</v>
      </c>
      <c r="BL385" s="19">
        <v>128</v>
      </c>
    </row>
    <row r="386" spans="63:64">
      <c r="BK386" s="19">
        <v>163</v>
      </c>
      <c r="BL386" s="19">
        <v>128</v>
      </c>
    </row>
    <row r="387" spans="63:64">
      <c r="BK387" s="19">
        <v>164</v>
      </c>
      <c r="BL387" s="19">
        <v>128</v>
      </c>
    </row>
    <row r="388" spans="63:64">
      <c r="BK388" s="19">
        <v>165</v>
      </c>
      <c r="BL388" s="19">
        <v>128</v>
      </c>
    </row>
    <row r="389" spans="63:64">
      <c r="BK389" s="19">
        <v>166</v>
      </c>
      <c r="BL389" s="19">
        <v>128</v>
      </c>
    </row>
    <row r="390" spans="63:64">
      <c r="BK390" s="19">
        <v>167</v>
      </c>
      <c r="BL390" s="19">
        <v>128</v>
      </c>
    </row>
    <row r="391" spans="63:64">
      <c r="BK391" s="19">
        <v>168</v>
      </c>
      <c r="BL391" s="19">
        <v>128</v>
      </c>
    </row>
    <row r="392" spans="63:64">
      <c r="BK392" s="19">
        <v>169</v>
      </c>
      <c r="BL392" s="19">
        <v>128</v>
      </c>
    </row>
    <row r="393" spans="63:64">
      <c r="BK393" s="19">
        <v>170</v>
      </c>
      <c r="BL393" s="19">
        <v>128</v>
      </c>
    </row>
    <row r="394" spans="63:64">
      <c r="BK394" s="19">
        <v>171</v>
      </c>
      <c r="BL394" s="19">
        <v>132</v>
      </c>
    </row>
    <row r="395" spans="63:64">
      <c r="BK395" s="19">
        <v>172</v>
      </c>
      <c r="BL395" s="19">
        <v>132</v>
      </c>
    </row>
    <row r="396" spans="63:64">
      <c r="BK396" s="19">
        <v>173</v>
      </c>
      <c r="BL396" s="19">
        <v>132</v>
      </c>
    </row>
    <row r="397" spans="63:64">
      <c r="BK397" s="19">
        <v>174</v>
      </c>
      <c r="BL397" s="19">
        <v>132</v>
      </c>
    </row>
    <row r="398" spans="63:64">
      <c r="BK398" s="19">
        <v>175</v>
      </c>
      <c r="BL398" s="19">
        <v>132</v>
      </c>
    </row>
    <row r="399" spans="63:64">
      <c r="BK399" s="19">
        <v>176</v>
      </c>
      <c r="BL399" s="19">
        <v>132</v>
      </c>
    </row>
    <row r="400" spans="63:64">
      <c r="BK400" s="19">
        <v>177</v>
      </c>
      <c r="BL400" s="19">
        <v>132</v>
      </c>
    </row>
    <row r="401" spans="63:64">
      <c r="BK401" s="19">
        <v>178</v>
      </c>
      <c r="BL401" s="19">
        <v>132</v>
      </c>
    </row>
    <row r="402" spans="63:64">
      <c r="BK402" s="19">
        <v>179</v>
      </c>
      <c r="BL402" s="19">
        <v>132</v>
      </c>
    </row>
    <row r="403" spans="63:64">
      <c r="BK403" s="19">
        <v>180</v>
      </c>
      <c r="BL403" s="19">
        <v>132</v>
      </c>
    </row>
    <row r="406" spans="67:67">
      <c r="BO406" s="19" t="s">
        <v>277</v>
      </c>
    </row>
    <row r="407" spans="67:94">
      <c r="BO407" s="20" t="s">
        <v>5</v>
      </c>
      <c r="BP407" s="20"/>
      <c r="BR407" s="19" t="s">
        <v>8</v>
      </c>
      <c r="BU407" s="19" t="s">
        <v>9</v>
      </c>
      <c r="BX407" s="19" t="s">
        <v>11</v>
      </c>
      <c r="CA407" s="19" t="s">
        <v>19</v>
      </c>
      <c r="CD407" s="19" t="s">
        <v>12</v>
      </c>
      <c r="CG407" s="19" t="s">
        <v>14</v>
      </c>
      <c r="CJ407" s="19" t="s">
        <v>16</v>
      </c>
      <c r="CM407" s="19" t="s">
        <v>18</v>
      </c>
      <c r="CP407" s="19" t="s">
        <v>274</v>
      </c>
    </row>
    <row r="408" spans="67:95">
      <c r="BO408" s="19" t="s">
        <v>22</v>
      </c>
      <c r="BP408" s="19" t="s">
        <v>23</v>
      </c>
      <c r="BR408" s="19" t="s">
        <v>22</v>
      </c>
      <c r="BS408" s="19" t="s">
        <v>23</v>
      </c>
      <c r="BU408" s="19" t="s">
        <v>22</v>
      </c>
      <c r="BV408" s="19" t="s">
        <v>23</v>
      </c>
      <c r="BX408" s="19" t="s">
        <v>22</v>
      </c>
      <c r="BY408" s="19" t="s">
        <v>23</v>
      </c>
      <c r="CA408" s="19" t="s">
        <v>22</v>
      </c>
      <c r="CB408" s="19" t="s">
        <v>23</v>
      </c>
      <c r="CD408" s="19" t="s">
        <v>22</v>
      </c>
      <c r="CE408" s="19" t="s">
        <v>23</v>
      </c>
      <c r="CG408" s="19" t="s">
        <v>22</v>
      </c>
      <c r="CH408" s="19" t="s">
        <v>23</v>
      </c>
      <c r="CJ408" s="19" t="s">
        <v>22</v>
      </c>
      <c r="CK408" s="19" t="s">
        <v>23</v>
      </c>
      <c r="CM408" s="19" t="s">
        <v>22</v>
      </c>
      <c r="CN408" s="19" t="s">
        <v>23</v>
      </c>
      <c r="CP408" s="19" t="s">
        <v>22</v>
      </c>
      <c r="CQ408" s="19" t="s">
        <v>23</v>
      </c>
    </row>
    <row r="409" spans="67:95">
      <c r="BO409" s="19">
        <v>0</v>
      </c>
      <c r="BP409" s="19">
        <v>66</v>
      </c>
      <c r="BR409" s="19">
        <v>0</v>
      </c>
      <c r="BS409" s="19">
        <v>66</v>
      </c>
      <c r="BU409" s="19">
        <v>0</v>
      </c>
      <c r="BV409" s="19">
        <v>78</v>
      </c>
      <c r="BX409" s="19">
        <v>0</v>
      </c>
      <c r="BY409" s="19">
        <v>69</v>
      </c>
      <c r="CA409" s="19">
        <v>0</v>
      </c>
      <c r="CB409" s="19">
        <v>77</v>
      </c>
      <c r="CD409" s="19">
        <v>0</v>
      </c>
      <c r="CE409" s="19">
        <v>74</v>
      </c>
      <c r="CG409" s="19">
        <v>0</v>
      </c>
      <c r="CH409" s="19">
        <v>79</v>
      </c>
      <c r="CJ409" s="19">
        <v>0</v>
      </c>
      <c r="CK409" s="19">
        <v>71</v>
      </c>
      <c r="CM409" s="19">
        <v>0</v>
      </c>
      <c r="CN409" s="19">
        <v>72</v>
      </c>
      <c r="CP409" s="19">
        <v>1</v>
      </c>
      <c r="CQ409" s="19">
        <v>67</v>
      </c>
    </row>
    <row r="410" spans="67:95">
      <c r="BO410" s="19">
        <v>1</v>
      </c>
      <c r="BP410" s="19">
        <v>69</v>
      </c>
      <c r="BR410" s="19">
        <v>1</v>
      </c>
      <c r="BS410" s="19">
        <v>69</v>
      </c>
      <c r="BU410" s="19">
        <v>1</v>
      </c>
      <c r="BV410" s="19">
        <v>80</v>
      </c>
      <c r="BX410" s="19">
        <v>1</v>
      </c>
      <c r="BY410" s="19">
        <v>71</v>
      </c>
      <c r="CA410" s="19">
        <v>1</v>
      </c>
      <c r="CB410" s="19">
        <v>80</v>
      </c>
      <c r="CD410" s="19">
        <v>1</v>
      </c>
      <c r="CE410" s="19">
        <v>77</v>
      </c>
      <c r="CG410" s="19">
        <v>1</v>
      </c>
      <c r="CH410" s="19">
        <v>81</v>
      </c>
      <c r="CJ410" s="19">
        <v>1</v>
      </c>
      <c r="CK410" s="19">
        <v>73</v>
      </c>
      <c r="CM410" s="19">
        <v>1</v>
      </c>
      <c r="CN410" s="19">
        <v>75</v>
      </c>
      <c r="CP410" s="19">
        <v>2</v>
      </c>
      <c r="CQ410" s="19">
        <v>67</v>
      </c>
    </row>
    <row r="411" spans="67:95">
      <c r="BO411" s="19">
        <v>2</v>
      </c>
      <c r="BP411" s="19">
        <v>72</v>
      </c>
      <c r="BR411" s="19">
        <v>2</v>
      </c>
      <c r="BS411" s="19">
        <v>73</v>
      </c>
      <c r="BU411" s="19">
        <v>2</v>
      </c>
      <c r="BV411" s="19">
        <v>83</v>
      </c>
      <c r="BX411" s="19">
        <v>2</v>
      </c>
      <c r="BY411" s="19">
        <v>74</v>
      </c>
      <c r="CA411" s="19">
        <v>2</v>
      </c>
      <c r="CB411" s="19">
        <v>82</v>
      </c>
      <c r="CD411" s="19">
        <v>2</v>
      </c>
      <c r="CE411" s="19">
        <v>79</v>
      </c>
      <c r="CG411" s="19">
        <v>2</v>
      </c>
      <c r="CH411" s="19">
        <v>83</v>
      </c>
      <c r="CJ411" s="19">
        <v>2</v>
      </c>
      <c r="CK411" s="19">
        <v>76</v>
      </c>
      <c r="CM411" s="19">
        <v>2</v>
      </c>
      <c r="CN411" s="19">
        <v>78</v>
      </c>
      <c r="CP411" s="19">
        <v>3</v>
      </c>
      <c r="CQ411" s="19">
        <v>67</v>
      </c>
    </row>
    <row r="412" spans="67:95">
      <c r="BO412" s="19">
        <v>3</v>
      </c>
      <c r="BP412" s="19">
        <v>75</v>
      </c>
      <c r="BR412" s="19">
        <v>3</v>
      </c>
      <c r="BS412" s="19">
        <v>76</v>
      </c>
      <c r="BU412" s="19">
        <v>3</v>
      </c>
      <c r="BV412" s="19">
        <v>85</v>
      </c>
      <c r="BX412" s="19">
        <v>3</v>
      </c>
      <c r="BY412" s="19">
        <v>77</v>
      </c>
      <c r="CA412" s="19">
        <v>3</v>
      </c>
      <c r="CB412" s="19">
        <v>84</v>
      </c>
      <c r="CD412" s="19">
        <v>3</v>
      </c>
      <c r="CE412" s="19">
        <v>82</v>
      </c>
      <c r="CG412" s="19">
        <v>3</v>
      </c>
      <c r="CH412" s="19">
        <v>86</v>
      </c>
      <c r="CJ412" s="19">
        <v>3</v>
      </c>
      <c r="CK412" s="19">
        <v>79</v>
      </c>
      <c r="CM412" s="19">
        <v>3</v>
      </c>
      <c r="CN412" s="19">
        <v>81</v>
      </c>
      <c r="CP412" s="19">
        <v>4</v>
      </c>
      <c r="CQ412" s="19">
        <v>67</v>
      </c>
    </row>
    <row r="413" spans="67:95">
      <c r="BO413" s="19">
        <v>4</v>
      </c>
      <c r="BP413" s="19">
        <v>78</v>
      </c>
      <c r="BR413" s="19">
        <v>4</v>
      </c>
      <c r="BS413" s="19">
        <v>79</v>
      </c>
      <c r="BU413" s="19">
        <v>4</v>
      </c>
      <c r="BV413" s="19">
        <v>87</v>
      </c>
      <c r="BX413" s="19">
        <v>4</v>
      </c>
      <c r="BY413" s="19">
        <v>80</v>
      </c>
      <c r="CA413" s="19">
        <v>4</v>
      </c>
      <c r="CB413" s="19">
        <v>86</v>
      </c>
      <c r="CD413" s="19">
        <v>4</v>
      </c>
      <c r="CE413" s="19">
        <v>85</v>
      </c>
      <c r="CG413" s="19">
        <v>4</v>
      </c>
      <c r="CH413" s="19">
        <v>88</v>
      </c>
      <c r="CJ413" s="19">
        <v>4</v>
      </c>
      <c r="CK413" s="19">
        <v>82</v>
      </c>
      <c r="CM413" s="19">
        <v>4</v>
      </c>
      <c r="CN413" s="19">
        <v>84</v>
      </c>
      <c r="CP413" s="19">
        <v>5</v>
      </c>
      <c r="CQ413" s="19">
        <v>67</v>
      </c>
    </row>
    <row r="414" spans="67:95">
      <c r="BO414" s="19">
        <v>5</v>
      </c>
      <c r="BP414" s="19">
        <v>81</v>
      </c>
      <c r="BR414" s="19">
        <v>5</v>
      </c>
      <c r="BS414" s="19">
        <v>83</v>
      </c>
      <c r="BU414" s="19">
        <v>5</v>
      </c>
      <c r="BV414" s="19">
        <v>90</v>
      </c>
      <c r="BX414" s="19">
        <v>5</v>
      </c>
      <c r="BY414" s="19">
        <v>83</v>
      </c>
      <c r="CA414" s="19">
        <v>5</v>
      </c>
      <c r="CB414" s="19">
        <v>89</v>
      </c>
      <c r="CD414" s="19">
        <v>5</v>
      </c>
      <c r="CE414" s="19">
        <v>88</v>
      </c>
      <c r="CG414" s="19">
        <v>5</v>
      </c>
      <c r="CH414" s="19">
        <v>90</v>
      </c>
      <c r="CJ414" s="19">
        <v>5</v>
      </c>
      <c r="CK414" s="19">
        <v>85</v>
      </c>
      <c r="CM414" s="19">
        <v>5</v>
      </c>
      <c r="CN414" s="19">
        <v>87</v>
      </c>
      <c r="CP414" s="19">
        <v>6</v>
      </c>
      <c r="CQ414" s="19">
        <v>67</v>
      </c>
    </row>
    <row r="415" spans="67:95">
      <c r="BO415" s="19">
        <v>6</v>
      </c>
      <c r="BP415" s="19">
        <v>84</v>
      </c>
      <c r="BR415" s="19">
        <v>6</v>
      </c>
      <c r="BS415" s="19">
        <v>86</v>
      </c>
      <c r="BU415" s="19">
        <v>6</v>
      </c>
      <c r="BV415" s="19">
        <v>92</v>
      </c>
      <c r="BX415" s="19">
        <v>6</v>
      </c>
      <c r="BY415" s="19">
        <v>85</v>
      </c>
      <c r="CA415" s="19">
        <v>6</v>
      </c>
      <c r="CB415" s="19">
        <v>91</v>
      </c>
      <c r="CD415" s="19">
        <v>6</v>
      </c>
      <c r="CE415" s="19">
        <v>91</v>
      </c>
      <c r="CG415" s="19">
        <v>6</v>
      </c>
      <c r="CH415" s="19">
        <v>93</v>
      </c>
      <c r="CJ415" s="19">
        <v>6</v>
      </c>
      <c r="CK415" s="19">
        <v>88</v>
      </c>
      <c r="CM415" s="19">
        <v>6</v>
      </c>
      <c r="CN415" s="19">
        <v>90</v>
      </c>
      <c r="CP415" s="19">
        <v>7</v>
      </c>
      <c r="CQ415" s="19">
        <v>67</v>
      </c>
    </row>
    <row r="416" spans="67:95">
      <c r="BO416" s="19">
        <v>7</v>
      </c>
      <c r="BP416" s="19">
        <v>87</v>
      </c>
      <c r="BR416" s="19">
        <v>7</v>
      </c>
      <c r="BS416" s="19">
        <v>89</v>
      </c>
      <c r="BU416" s="19">
        <v>7</v>
      </c>
      <c r="BV416" s="19">
        <v>95</v>
      </c>
      <c r="BX416" s="19">
        <v>7</v>
      </c>
      <c r="BY416" s="19">
        <v>88</v>
      </c>
      <c r="CA416" s="19">
        <v>7</v>
      </c>
      <c r="CB416" s="19">
        <v>93</v>
      </c>
      <c r="CD416" s="19">
        <v>7</v>
      </c>
      <c r="CE416" s="19">
        <v>94</v>
      </c>
      <c r="CG416" s="19">
        <v>7</v>
      </c>
      <c r="CH416" s="19">
        <v>95</v>
      </c>
      <c r="CJ416" s="19">
        <v>7</v>
      </c>
      <c r="CK416" s="19">
        <v>91</v>
      </c>
      <c r="CM416" s="19">
        <v>7</v>
      </c>
      <c r="CN416" s="19">
        <v>93</v>
      </c>
      <c r="CP416" s="19">
        <v>8</v>
      </c>
      <c r="CQ416" s="19">
        <v>67</v>
      </c>
    </row>
    <row r="417" spans="67:95">
      <c r="BO417" s="19">
        <v>8</v>
      </c>
      <c r="BP417" s="19">
        <v>90</v>
      </c>
      <c r="BR417" s="19">
        <v>8</v>
      </c>
      <c r="BS417" s="19">
        <v>93</v>
      </c>
      <c r="BU417" s="19">
        <v>8</v>
      </c>
      <c r="BV417" s="19">
        <v>97</v>
      </c>
      <c r="BX417" s="19">
        <v>8</v>
      </c>
      <c r="BY417" s="19">
        <v>91</v>
      </c>
      <c r="CA417" s="19">
        <v>8</v>
      </c>
      <c r="CB417" s="19">
        <v>95</v>
      </c>
      <c r="CD417" s="19">
        <v>8</v>
      </c>
      <c r="CE417" s="19">
        <v>97</v>
      </c>
      <c r="CG417" s="19">
        <v>8</v>
      </c>
      <c r="CH417" s="19">
        <v>97</v>
      </c>
      <c r="CJ417" s="19">
        <v>8</v>
      </c>
      <c r="CK417" s="19">
        <v>93</v>
      </c>
      <c r="CM417" s="19">
        <v>8</v>
      </c>
      <c r="CN417" s="19">
        <v>96</v>
      </c>
      <c r="CP417" s="19">
        <v>9</v>
      </c>
      <c r="CQ417" s="19">
        <v>67</v>
      </c>
    </row>
    <row r="418" spans="67:95">
      <c r="BO418" s="19">
        <v>9</v>
      </c>
      <c r="BP418" s="19">
        <v>93</v>
      </c>
      <c r="BR418" s="19">
        <v>9</v>
      </c>
      <c r="BS418" s="19">
        <v>96</v>
      </c>
      <c r="BU418" s="19">
        <v>9</v>
      </c>
      <c r="BV418" s="19">
        <v>99</v>
      </c>
      <c r="BX418" s="19">
        <v>9</v>
      </c>
      <c r="BY418" s="19">
        <v>94</v>
      </c>
      <c r="CA418" s="19">
        <v>9</v>
      </c>
      <c r="CB418" s="19">
        <v>98</v>
      </c>
      <c r="CD418" s="19">
        <v>9</v>
      </c>
      <c r="CE418" s="19">
        <v>99</v>
      </c>
      <c r="CG418" s="19">
        <v>9</v>
      </c>
      <c r="CH418" s="19">
        <v>100</v>
      </c>
      <c r="CJ418" s="19">
        <v>9</v>
      </c>
      <c r="CK418" s="19">
        <v>96</v>
      </c>
      <c r="CM418" s="19">
        <v>9</v>
      </c>
      <c r="CN418" s="19">
        <v>99</v>
      </c>
      <c r="CP418" s="19">
        <v>10</v>
      </c>
      <c r="CQ418" s="19">
        <v>67</v>
      </c>
    </row>
    <row r="419" spans="67:95">
      <c r="BO419" s="19">
        <v>10</v>
      </c>
      <c r="BP419" s="19">
        <v>96</v>
      </c>
      <c r="BR419" s="19">
        <v>10</v>
      </c>
      <c r="BS419" s="19">
        <v>99</v>
      </c>
      <c r="BU419" s="19">
        <v>10</v>
      </c>
      <c r="BV419" s="19">
        <v>102</v>
      </c>
      <c r="BX419" s="19">
        <v>10</v>
      </c>
      <c r="BY419" s="19">
        <v>96</v>
      </c>
      <c r="CA419" s="19">
        <v>10</v>
      </c>
      <c r="CB419" s="19">
        <v>100</v>
      </c>
      <c r="CD419" s="19">
        <v>10</v>
      </c>
      <c r="CE419" s="19">
        <v>102</v>
      </c>
      <c r="CG419" s="19">
        <v>10</v>
      </c>
      <c r="CH419" s="19">
        <v>102</v>
      </c>
      <c r="CJ419" s="19">
        <v>10</v>
      </c>
      <c r="CK419" s="19">
        <v>99</v>
      </c>
      <c r="CM419" s="19">
        <v>10</v>
      </c>
      <c r="CN419" s="19">
        <v>101</v>
      </c>
      <c r="CP419" s="19">
        <v>11</v>
      </c>
      <c r="CQ419" s="19">
        <v>71</v>
      </c>
    </row>
    <row r="420" spans="67:95">
      <c r="BO420" s="19">
        <v>11</v>
      </c>
      <c r="BP420" s="19">
        <v>99</v>
      </c>
      <c r="BR420" s="19">
        <v>11</v>
      </c>
      <c r="BS420" s="19">
        <v>103</v>
      </c>
      <c r="BU420" s="19">
        <v>11</v>
      </c>
      <c r="BV420" s="19">
        <v>104</v>
      </c>
      <c r="BX420" s="19">
        <v>11</v>
      </c>
      <c r="BY420" s="19">
        <v>99</v>
      </c>
      <c r="CA420" s="19">
        <v>11</v>
      </c>
      <c r="CB420" s="19">
        <v>102</v>
      </c>
      <c r="CD420" s="19">
        <v>11</v>
      </c>
      <c r="CE420" s="19">
        <v>105</v>
      </c>
      <c r="CG420" s="19">
        <v>11</v>
      </c>
      <c r="CH420" s="19">
        <v>104</v>
      </c>
      <c r="CJ420" s="19">
        <v>11</v>
      </c>
      <c r="CK420" s="19">
        <v>102</v>
      </c>
      <c r="CM420" s="19">
        <v>11</v>
      </c>
      <c r="CN420" s="19">
        <v>104</v>
      </c>
      <c r="CP420" s="19">
        <v>12</v>
      </c>
      <c r="CQ420" s="19">
        <v>71</v>
      </c>
    </row>
    <row r="421" spans="67:95">
      <c r="BO421" s="19">
        <v>12</v>
      </c>
      <c r="BP421" s="19">
        <v>102</v>
      </c>
      <c r="BR421" s="19">
        <v>12</v>
      </c>
      <c r="BS421" s="19">
        <v>106</v>
      </c>
      <c r="BU421" s="19">
        <v>12</v>
      </c>
      <c r="BV421" s="19">
        <v>106</v>
      </c>
      <c r="BX421" s="19">
        <v>12</v>
      </c>
      <c r="BY421" s="19">
        <v>102</v>
      </c>
      <c r="CA421" s="19">
        <v>12</v>
      </c>
      <c r="CB421" s="19">
        <v>105</v>
      </c>
      <c r="CD421" s="19">
        <v>12</v>
      </c>
      <c r="CE421" s="19">
        <v>108</v>
      </c>
      <c r="CG421" s="19">
        <v>12</v>
      </c>
      <c r="CH421" s="19">
        <v>107</v>
      </c>
      <c r="CJ421" s="19">
        <v>12</v>
      </c>
      <c r="CK421" s="19">
        <v>105</v>
      </c>
      <c r="CM421" s="19">
        <v>12</v>
      </c>
      <c r="CN421" s="19">
        <v>107</v>
      </c>
      <c r="CP421" s="19">
        <v>13</v>
      </c>
      <c r="CQ421" s="19">
        <v>71</v>
      </c>
    </row>
    <row r="422" spans="67:95">
      <c r="BO422" s="19">
        <v>13</v>
      </c>
      <c r="BP422" s="19">
        <v>105</v>
      </c>
      <c r="BR422" s="19">
        <v>13</v>
      </c>
      <c r="BS422" s="19">
        <v>109</v>
      </c>
      <c r="BU422" s="19">
        <v>13</v>
      </c>
      <c r="BV422" s="19">
        <v>109</v>
      </c>
      <c r="BX422" s="19">
        <v>13</v>
      </c>
      <c r="BY422" s="19">
        <v>105</v>
      </c>
      <c r="CA422" s="19">
        <v>13</v>
      </c>
      <c r="CB422" s="19">
        <v>107</v>
      </c>
      <c r="CD422" s="19">
        <v>13</v>
      </c>
      <c r="CE422" s="19">
        <v>111</v>
      </c>
      <c r="CG422" s="19">
        <v>13</v>
      </c>
      <c r="CH422" s="19">
        <v>109</v>
      </c>
      <c r="CJ422" s="19">
        <v>13</v>
      </c>
      <c r="CK422" s="19">
        <v>108</v>
      </c>
      <c r="CM422" s="19">
        <v>13</v>
      </c>
      <c r="CN422" s="19">
        <v>110</v>
      </c>
      <c r="CP422" s="19">
        <v>14</v>
      </c>
      <c r="CQ422" s="19">
        <v>71</v>
      </c>
    </row>
    <row r="423" spans="67:95">
      <c r="BO423" s="19">
        <v>14</v>
      </c>
      <c r="BP423" s="19">
        <v>108</v>
      </c>
      <c r="BR423" s="19">
        <v>14</v>
      </c>
      <c r="BS423" s="19">
        <v>113</v>
      </c>
      <c r="BU423" s="19">
        <v>14</v>
      </c>
      <c r="BV423" s="19">
        <v>111</v>
      </c>
      <c r="BX423" s="19">
        <v>14</v>
      </c>
      <c r="BY423" s="19">
        <v>108</v>
      </c>
      <c r="CA423" s="19">
        <v>14</v>
      </c>
      <c r="CB423" s="19">
        <v>109</v>
      </c>
      <c r="CD423" s="19">
        <v>14</v>
      </c>
      <c r="CE423" s="19">
        <v>114</v>
      </c>
      <c r="CG423" s="19">
        <v>14</v>
      </c>
      <c r="CH423" s="19">
        <v>111</v>
      </c>
      <c r="CJ423" s="19">
        <v>14</v>
      </c>
      <c r="CK423" s="19">
        <v>111</v>
      </c>
      <c r="CM423" s="19">
        <v>14</v>
      </c>
      <c r="CN423" s="19">
        <v>113</v>
      </c>
      <c r="CP423" s="19">
        <v>15</v>
      </c>
      <c r="CQ423" s="19">
        <v>71</v>
      </c>
    </row>
    <row r="424" spans="67:95">
      <c r="BO424" s="19">
        <v>15</v>
      </c>
      <c r="BP424" s="19">
        <v>112</v>
      </c>
      <c r="BR424" s="19">
        <v>15</v>
      </c>
      <c r="BS424" s="19">
        <v>116</v>
      </c>
      <c r="BU424" s="19">
        <v>15</v>
      </c>
      <c r="BV424" s="19">
        <v>114</v>
      </c>
      <c r="BX424" s="19">
        <v>15</v>
      </c>
      <c r="BY424" s="19">
        <v>110</v>
      </c>
      <c r="CA424" s="19">
        <v>15</v>
      </c>
      <c r="CB424" s="19">
        <v>111</v>
      </c>
      <c r="CD424" s="19">
        <v>15</v>
      </c>
      <c r="CE424" s="19">
        <v>117</v>
      </c>
      <c r="CG424" s="19">
        <v>15</v>
      </c>
      <c r="CH424" s="19">
        <v>113</v>
      </c>
      <c r="CJ424" s="19">
        <v>15</v>
      </c>
      <c r="CK424" s="19">
        <v>113</v>
      </c>
      <c r="CM424" s="19">
        <v>15</v>
      </c>
      <c r="CN424" s="19">
        <v>116</v>
      </c>
      <c r="CP424" s="19">
        <v>16</v>
      </c>
      <c r="CQ424" s="19">
        <v>71</v>
      </c>
    </row>
    <row r="425" spans="67:95">
      <c r="BO425" s="19">
        <v>16</v>
      </c>
      <c r="BP425" s="19">
        <v>115</v>
      </c>
      <c r="BR425" s="19">
        <v>16</v>
      </c>
      <c r="BS425" s="19">
        <v>119</v>
      </c>
      <c r="BU425" s="19">
        <v>16</v>
      </c>
      <c r="BV425" s="19">
        <v>116</v>
      </c>
      <c r="BX425" s="19">
        <v>16</v>
      </c>
      <c r="BY425" s="19">
        <v>113</v>
      </c>
      <c r="CA425" s="19">
        <v>16</v>
      </c>
      <c r="CB425" s="19">
        <v>114</v>
      </c>
      <c r="CD425" s="19">
        <v>16</v>
      </c>
      <c r="CE425" s="19">
        <v>119</v>
      </c>
      <c r="CG425" s="19">
        <v>16</v>
      </c>
      <c r="CH425" s="19">
        <v>116</v>
      </c>
      <c r="CJ425" s="19">
        <v>16</v>
      </c>
      <c r="CK425" s="19">
        <v>116</v>
      </c>
      <c r="CM425" s="19">
        <v>16</v>
      </c>
      <c r="CN425" s="19">
        <v>119</v>
      </c>
      <c r="CP425" s="19">
        <v>17</v>
      </c>
      <c r="CQ425" s="19">
        <v>71</v>
      </c>
    </row>
    <row r="426" spans="67:95">
      <c r="BO426" s="19">
        <v>17</v>
      </c>
      <c r="BP426" s="19">
        <v>118</v>
      </c>
      <c r="BR426" s="19">
        <v>17</v>
      </c>
      <c r="BS426" s="19">
        <v>123</v>
      </c>
      <c r="BU426" s="19">
        <v>17</v>
      </c>
      <c r="BV426" s="19">
        <v>118</v>
      </c>
      <c r="BX426" s="19">
        <v>17</v>
      </c>
      <c r="BY426" s="19">
        <v>116</v>
      </c>
      <c r="CA426" s="19">
        <v>17</v>
      </c>
      <c r="CB426" s="19">
        <v>116</v>
      </c>
      <c r="CD426" s="19">
        <v>17</v>
      </c>
      <c r="CE426" s="19">
        <v>122</v>
      </c>
      <c r="CG426" s="19">
        <v>17</v>
      </c>
      <c r="CH426" s="19">
        <v>118</v>
      </c>
      <c r="CJ426" s="19">
        <v>17</v>
      </c>
      <c r="CK426" s="19">
        <v>119</v>
      </c>
      <c r="CM426" s="19">
        <v>17</v>
      </c>
      <c r="CN426" s="19">
        <v>122</v>
      </c>
      <c r="CP426" s="19">
        <v>18</v>
      </c>
      <c r="CQ426" s="19">
        <v>71</v>
      </c>
    </row>
    <row r="427" spans="67:95">
      <c r="BO427" s="19">
        <v>18</v>
      </c>
      <c r="BP427" s="19">
        <v>121</v>
      </c>
      <c r="BR427" s="19">
        <v>18</v>
      </c>
      <c r="BS427" s="19">
        <v>126</v>
      </c>
      <c r="BU427" s="19">
        <v>18</v>
      </c>
      <c r="BV427" s="19">
        <v>121</v>
      </c>
      <c r="BX427" s="19">
        <v>18</v>
      </c>
      <c r="BY427" s="19">
        <v>119</v>
      </c>
      <c r="CA427" s="19">
        <v>18</v>
      </c>
      <c r="CB427" s="19">
        <v>118</v>
      </c>
      <c r="CD427" s="19">
        <v>18</v>
      </c>
      <c r="CE427" s="19">
        <v>125</v>
      </c>
      <c r="CG427" s="19">
        <v>18</v>
      </c>
      <c r="CH427" s="19">
        <v>120</v>
      </c>
      <c r="CJ427" s="19">
        <v>18</v>
      </c>
      <c r="CK427" s="19">
        <v>122</v>
      </c>
      <c r="CM427" s="19">
        <v>18</v>
      </c>
      <c r="CN427" s="19">
        <v>125</v>
      </c>
      <c r="CP427" s="19">
        <v>19</v>
      </c>
      <c r="CQ427" s="19">
        <v>71</v>
      </c>
    </row>
    <row r="428" spans="67:95">
      <c r="BO428" s="19">
        <v>19</v>
      </c>
      <c r="BP428" s="19">
        <v>124</v>
      </c>
      <c r="BR428" s="19">
        <v>19</v>
      </c>
      <c r="BS428" s="19">
        <v>129</v>
      </c>
      <c r="BU428" s="19">
        <v>19</v>
      </c>
      <c r="BV428" s="19">
        <v>123</v>
      </c>
      <c r="BX428" s="19">
        <v>19</v>
      </c>
      <c r="BY428" s="19">
        <v>121</v>
      </c>
      <c r="CA428" s="19">
        <v>19</v>
      </c>
      <c r="CB428" s="19">
        <v>120</v>
      </c>
      <c r="CD428" s="19">
        <v>19</v>
      </c>
      <c r="CE428" s="19">
        <v>128</v>
      </c>
      <c r="CG428" s="19">
        <v>19</v>
      </c>
      <c r="CH428" s="19">
        <v>123</v>
      </c>
      <c r="CJ428" s="19">
        <v>19</v>
      </c>
      <c r="CK428" s="19">
        <v>125</v>
      </c>
      <c r="CM428" s="19">
        <v>19</v>
      </c>
      <c r="CN428" s="19">
        <v>128</v>
      </c>
      <c r="CP428" s="19">
        <v>20</v>
      </c>
      <c r="CQ428" s="19">
        <v>71</v>
      </c>
    </row>
    <row r="429" spans="67:95">
      <c r="BO429" s="19">
        <v>20</v>
      </c>
      <c r="BP429" s="19">
        <v>127</v>
      </c>
      <c r="BR429" s="19">
        <v>20</v>
      </c>
      <c r="BS429" s="19">
        <v>133</v>
      </c>
      <c r="BU429" s="19">
        <v>20</v>
      </c>
      <c r="BV429" s="19">
        <v>125</v>
      </c>
      <c r="BX429" s="19">
        <v>20</v>
      </c>
      <c r="BY429" s="19">
        <v>124</v>
      </c>
      <c r="CA429" s="19">
        <v>20</v>
      </c>
      <c r="CB429" s="19">
        <v>123</v>
      </c>
      <c r="CD429" s="19">
        <v>20</v>
      </c>
      <c r="CE429" s="19">
        <v>131</v>
      </c>
      <c r="CG429" s="19">
        <v>20</v>
      </c>
      <c r="CH429" s="19">
        <v>125</v>
      </c>
      <c r="CJ429" s="19">
        <v>20</v>
      </c>
      <c r="CK429" s="19">
        <v>128</v>
      </c>
      <c r="CM429" s="19">
        <v>20</v>
      </c>
      <c r="CN429" s="19">
        <v>131</v>
      </c>
      <c r="CP429" s="19">
        <v>21</v>
      </c>
      <c r="CQ429" s="19">
        <v>75</v>
      </c>
    </row>
    <row r="430" spans="94:95">
      <c r="CP430" s="19">
        <v>22</v>
      </c>
      <c r="CQ430" s="19">
        <v>75</v>
      </c>
    </row>
    <row r="431" spans="94:95">
      <c r="CP431" s="19">
        <v>23</v>
      </c>
      <c r="CQ431" s="19">
        <v>75</v>
      </c>
    </row>
    <row r="432" spans="94:95">
      <c r="CP432" s="19">
        <v>24</v>
      </c>
      <c r="CQ432" s="19">
        <v>75</v>
      </c>
    </row>
    <row r="433" spans="94:95">
      <c r="CP433" s="19">
        <v>25</v>
      </c>
      <c r="CQ433" s="19">
        <v>75</v>
      </c>
    </row>
    <row r="434" spans="94:95">
      <c r="CP434" s="19">
        <v>26</v>
      </c>
      <c r="CQ434" s="19">
        <v>75</v>
      </c>
    </row>
    <row r="435" spans="94:95">
      <c r="CP435" s="19">
        <v>27</v>
      </c>
      <c r="CQ435" s="19">
        <v>75</v>
      </c>
    </row>
    <row r="436" spans="94:95">
      <c r="CP436" s="19">
        <v>28</v>
      </c>
      <c r="CQ436" s="19">
        <v>75</v>
      </c>
    </row>
    <row r="437" spans="94:95">
      <c r="CP437" s="19">
        <v>29</v>
      </c>
      <c r="CQ437" s="19">
        <v>75</v>
      </c>
    </row>
    <row r="438" spans="94:95">
      <c r="CP438" s="19">
        <v>30</v>
      </c>
      <c r="CQ438" s="19">
        <v>75</v>
      </c>
    </row>
    <row r="439" spans="94:95">
      <c r="CP439" s="19">
        <v>31</v>
      </c>
      <c r="CQ439" s="19">
        <v>79</v>
      </c>
    </row>
    <row r="440" spans="94:95">
      <c r="CP440" s="19">
        <v>32</v>
      </c>
      <c r="CQ440" s="19">
        <v>79</v>
      </c>
    </row>
    <row r="441" spans="94:95">
      <c r="CP441" s="19">
        <v>33</v>
      </c>
      <c r="CQ441" s="19">
        <v>79</v>
      </c>
    </row>
    <row r="442" spans="94:95">
      <c r="CP442" s="19">
        <v>34</v>
      </c>
      <c r="CQ442" s="19">
        <v>79</v>
      </c>
    </row>
    <row r="443" spans="94:95">
      <c r="CP443" s="19">
        <v>35</v>
      </c>
      <c r="CQ443" s="19">
        <v>79</v>
      </c>
    </row>
    <row r="444" spans="94:95">
      <c r="CP444" s="19">
        <v>36</v>
      </c>
      <c r="CQ444" s="19">
        <v>79</v>
      </c>
    </row>
    <row r="445" spans="94:95">
      <c r="CP445" s="19">
        <v>37</v>
      </c>
      <c r="CQ445" s="19">
        <v>79</v>
      </c>
    </row>
    <row r="446" spans="94:95">
      <c r="CP446" s="19">
        <v>38</v>
      </c>
      <c r="CQ446" s="19">
        <v>79</v>
      </c>
    </row>
    <row r="447" spans="94:95">
      <c r="CP447" s="19">
        <v>39</v>
      </c>
      <c r="CQ447" s="19">
        <v>79</v>
      </c>
    </row>
    <row r="448" spans="94:95">
      <c r="CP448" s="19">
        <v>40</v>
      </c>
      <c r="CQ448" s="19">
        <v>79</v>
      </c>
    </row>
    <row r="449" spans="94:95">
      <c r="CP449" s="19">
        <v>41</v>
      </c>
      <c r="CQ449" s="19">
        <v>83</v>
      </c>
    </row>
    <row r="450" spans="94:95">
      <c r="CP450" s="19">
        <v>42</v>
      </c>
      <c r="CQ450" s="19">
        <v>83</v>
      </c>
    </row>
    <row r="451" spans="94:95">
      <c r="CP451" s="19">
        <v>43</v>
      </c>
      <c r="CQ451" s="19">
        <v>83</v>
      </c>
    </row>
    <row r="452" spans="94:95">
      <c r="CP452" s="19">
        <v>44</v>
      </c>
      <c r="CQ452" s="19">
        <v>83</v>
      </c>
    </row>
    <row r="453" spans="94:95">
      <c r="CP453" s="19">
        <v>45</v>
      </c>
      <c r="CQ453" s="19">
        <v>83</v>
      </c>
    </row>
    <row r="454" spans="94:95">
      <c r="CP454" s="19">
        <v>46</v>
      </c>
      <c r="CQ454" s="19">
        <v>83</v>
      </c>
    </row>
    <row r="455" spans="94:95">
      <c r="CP455" s="19">
        <v>47</v>
      </c>
      <c r="CQ455" s="19">
        <v>83</v>
      </c>
    </row>
    <row r="456" spans="94:95">
      <c r="CP456" s="19">
        <v>48</v>
      </c>
      <c r="CQ456" s="19">
        <v>83</v>
      </c>
    </row>
    <row r="457" spans="94:95">
      <c r="CP457" s="19">
        <v>49</v>
      </c>
      <c r="CQ457" s="19">
        <v>83</v>
      </c>
    </row>
    <row r="458" spans="94:95">
      <c r="CP458" s="19">
        <v>50</v>
      </c>
      <c r="CQ458" s="19">
        <v>83</v>
      </c>
    </row>
    <row r="459" spans="94:95">
      <c r="CP459" s="19">
        <v>51</v>
      </c>
      <c r="CQ459" s="19">
        <v>87</v>
      </c>
    </row>
    <row r="460" spans="94:95">
      <c r="CP460" s="19">
        <v>52</v>
      </c>
      <c r="CQ460" s="19">
        <v>87</v>
      </c>
    </row>
    <row r="461" spans="94:95">
      <c r="CP461" s="19">
        <v>53</v>
      </c>
      <c r="CQ461" s="19">
        <v>87</v>
      </c>
    </row>
    <row r="462" spans="94:95">
      <c r="CP462" s="19">
        <v>54</v>
      </c>
      <c r="CQ462" s="19">
        <v>87</v>
      </c>
    </row>
    <row r="463" spans="94:95">
      <c r="CP463" s="19">
        <v>55</v>
      </c>
      <c r="CQ463" s="19">
        <v>87</v>
      </c>
    </row>
    <row r="464" spans="94:95">
      <c r="CP464" s="19">
        <v>56</v>
      </c>
      <c r="CQ464" s="19">
        <v>87</v>
      </c>
    </row>
    <row r="465" spans="94:95">
      <c r="CP465" s="19">
        <v>57</v>
      </c>
      <c r="CQ465" s="19">
        <v>87</v>
      </c>
    </row>
    <row r="466" spans="94:95">
      <c r="CP466" s="19">
        <v>58</v>
      </c>
      <c r="CQ466" s="19">
        <v>87</v>
      </c>
    </row>
    <row r="467" spans="94:95">
      <c r="CP467" s="19">
        <v>59</v>
      </c>
      <c r="CQ467" s="19">
        <v>87</v>
      </c>
    </row>
    <row r="468" spans="94:95">
      <c r="CP468" s="19">
        <v>60</v>
      </c>
      <c r="CQ468" s="19">
        <v>87</v>
      </c>
    </row>
    <row r="469" spans="94:95">
      <c r="CP469" s="19">
        <v>61</v>
      </c>
      <c r="CQ469" s="19">
        <v>90</v>
      </c>
    </row>
    <row r="470" spans="94:95">
      <c r="CP470" s="19">
        <v>62</v>
      </c>
      <c r="CQ470" s="19">
        <v>90</v>
      </c>
    </row>
    <row r="471" spans="94:95">
      <c r="CP471" s="19">
        <v>63</v>
      </c>
      <c r="CQ471" s="19">
        <v>90</v>
      </c>
    </row>
    <row r="472" spans="94:95">
      <c r="CP472" s="19">
        <v>64</v>
      </c>
      <c r="CQ472" s="19">
        <v>90</v>
      </c>
    </row>
    <row r="473" spans="94:95">
      <c r="CP473" s="19">
        <v>65</v>
      </c>
      <c r="CQ473" s="19">
        <v>90</v>
      </c>
    </row>
    <row r="474" spans="94:95">
      <c r="CP474" s="19">
        <v>66</v>
      </c>
      <c r="CQ474" s="19">
        <v>90</v>
      </c>
    </row>
    <row r="475" spans="94:95">
      <c r="CP475" s="19">
        <v>67</v>
      </c>
      <c r="CQ475" s="19">
        <v>90</v>
      </c>
    </row>
    <row r="476" spans="94:95">
      <c r="CP476" s="19">
        <v>68</v>
      </c>
      <c r="CQ476" s="19">
        <v>90</v>
      </c>
    </row>
    <row r="477" spans="94:95">
      <c r="CP477" s="19">
        <v>69</v>
      </c>
      <c r="CQ477" s="19">
        <v>90</v>
      </c>
    </row>
    <row r="478" spans="94:95">
      <c r="CP478" s="19">
        <v>70</v>
      </c>
      <c r="CQ478" s="19">
        <v>90</v>
      </c>
    </row>
    <row r="479" spans="94:95">
      <c r="CP479" s="19">
        <v>71</v>
      </c>
      <c r="CQ479" s="19">
        <v>94</v>
      </c>
    </row>
    <row r="480" spans="94:95">
      <c r="CP480" s="19">
        <v>72</v>
      </c>
      <c r="CQ480" s="19">
        <v>94</v>
      </c>
    </row>
    <row r="481" spans="94:95">
      <c r="CP481" s="19">
        <v>73</v>
      </c>
      <c r="CQ481" s="19">
        <v>94</v>
      </c>
    </row>
    <row r="482" spans="94:95">
      <c r="CP482" s="19">
        <v>74</v>
      </c>
      <c r="CQ482" s="19">
        <v>94</v>
      </c>
    </row>
    <row r="483" spans="94:95">
      <c r="CP483" s="19">
        <v>75</v>
      </c>
      <c r="CQ483" s="19">
        <v>94</v>
      </c>
    </row>
    <row r="484" spans="94:95">
      <c r="CP484" s="19">
        <v>76</v>
      </c>
      <c r="CQ484" s="19">
        <v>94</v>
      </c>
    </row>
    <row r="485" spans="94:95">
      <c r="CP485" s="19">
        <v>77</v>
      </c>
      <c r="CQ485" s="19">
        <v>94</v>
      </c>
    </row>
    <row r="486" spans="94:95">
      <c r="CP486" s="19">
        <v>78</v>
      </c>
      <c r="CQ486" s="19">
        <v>94</v>
      </c>
    </row>
    <row r="487" spans="94:95">
      <c r="CP487" s="19">
        <v>79</v>
      </c>
      <c r="CQ487" s="19">
        <v>94</v>
      </c>
    </row>
    <row r="488" spans="94:95">
      <c r="CP488" s="19">
        <v>80</v>
      </c>
      <c r="CQ488" s="19">
        <v>94</v>
      </c>
    </row>
    <row r="489" spans="94:95">
      <c r="CP489" s="19">
        <v>81</v>
      </c>
      <c r="CQ489" s="19">
        <v>98</v>
      </c>
    </row>
    <row r="490" spans="94:95">
      <c r="CP490" s="19">
        <v>82</v>
      </c>
      <c r="CQ490" s="19">
        <v>98</v>
      </c>
    </row>
    <row r="491" spans="94:95">
      <c r="CP491" s="19">
        <v>83</v>
      </c>
      <c r="CQ491" s="19">
        <v>98</v>
      </c>
    </row>
    <row r="492" spans="94:95">
      <c r="CP492" s="19">
        <v>84</v>
      </c>
      <c r="CQ492" s="19">
        <v>98</v>
      </c>
    </row>
    <row r="493" spans="94:95">
      <c r="CP493" s="19">
        <v>85</v>
      </c>
      <c r="CQ493" s="19">
        <v>98</v>
      </c>
    </row>
    <row r="494" spans="94:95">
      <c r="CP494" s="19">
        <v>86</v>
      </c>
      <c r="CQ494" s="19">
        <v>98</v>
      </c>
    </row>
    <row r="495" spans="94:95">
      <c r="CP495" s="19">
        <v>87</v>
      </c>
      <c r="CQ495" s="19">
        <v>98</v>
      </c>
    </row>
    <row r="496" spans="94:95">
      <c r="CP496" s="19">
        <v>88</v>
      </c>
      <c r="CQ496" s="19">
        <v>98</v>
      </c>
    </row>
    <row r="497" spans="94:95">
      <c r="CP497" s="19">
        <v>89</v>
      </c>
      <c r="CQ497" s="19">
        <v>98</v>
      </c>
    </row>
    <row r="498" spans="94:95">
      <c r="CP498" s="19">
        <v>90</v>
      </c>
      <c r="CQ498" s="19">
        <v>98</v>
      </c>
    </row>
    <row r="499" spans="94:95">
      <c r="CP499" s="19">
        <v>91</v>
      </c>
      <c r="CQ499" s="19">
        <v>102</v>
      </c>
    </row>
    <row r="500" spans="94:95">
      <c r="CP500" s="19">
        <v>92</v>
      </c>
      <c r="CQ500" s="19">
        <v>102</v>
      </c>
    </row>
    <row r="501" spans="94:95">
      <c r="CP501" s="19">
        <v>93</v>
      </c>
      <c r="CQ501" s="19">
        <v>102</v>
      </c>
    </row>
    <row r="502" spans="94:95">
      <c r="CP502" s="19">
        <v>94</v>
      </c>
      <c r="CQ502" s="19">
        <v>102</v>
      </c>
    </row>
    <row r="503" spans="94:95">
      <c r="CP503" s="19">
        <v>95</v>
      </c>
      <c r="CQ503" s="19">
        <v>102</v>
      </c>
    </row>
    <row r="504" spans="94:95">
      <c r="CP504" s="19">
        <v>96</v>
      </c>
      <c r="CQ504" s="19">
        <v>102</v>
      </c>
    </row>
    <row r="505" spans="94:95">
      <c r="CP505" s="19">
        <v>97</v>
      </c>
      <c r="CQ505" s="19">
        <v>102</v>
      </c>
    </row>
    <row r="506" spans="94:95">
      <c r="CP506" s="19">
        <v>98</v>
      </c>
      <c r="CQ506" s="19">
        <v>102</v>
      </c>
    </row>
    <row r="507" spans="94:95">
      <c r="CP507" s="19">
        <v>99</v>
      </c>
      <c r="CQ507" s="19">
        <v>102</v>
      </c>
    </row>
    <row r="508" spans="94:95">
      <c r="CP508" s="19">
        <v>100</v>
      </c>
      <c r="CQ508" s="19">
        <v>102</v>
      </c>
    </row>
    <row r="509" spans="94:95">
      <c r="CP509" s="19">
        <v>101</v>
      </c>
      <c r="CQ509" s="19">
        <v>106</v>
      </c>
    </row>
    <row r="510" spans="94:95">
      <c r="CP510" s="19">
        <v>102</v>
      </c>
      <c r="CQ510" s="19">
        <v>106</v>
      </c>
    </row>
    <row r="511" spans="94:95">
      <c r="CP511" s="19">
        <v>103</v>
      </c>
      <c r="CQ511" s="19">
        <v>106</v>
      </c>
    </row>
    <row r="512" spans="94:95">
      <c r="CP512" s="19">
        <v>104</v>
      </c>
      <c r="CQ512" s="19">
        <v>106</v>
      </c>
    </row>
    <row r="513" spans="94:95">
      <c r="CP513" s="19">
        <v>105</v>
      </c>
      <c r="CQ513" s="19">
        <v>106</v>
      </c>
    </row>
    <row r="514" spans="94:95">
      <c r="CP514" s="19">
        <v>106</v>
      </c>
      <c r="CQ514" s="19">
        <v>106</v>
      </c>
    </row>
    <row r="515" spans="94:95">
      <c r="CP515" s="19">
        <v>107</v>
      </c>
      <c r="CQ515" s="19">
        <v>106</v>
      </c>
    </row>
    <row r="516" spans="94:95">
      <c r="CP516" s="19">
        <v>108</v>
      </c>
      <c r="CQ516" s="19">
        <v>106</v>
      </c>
    </row>
    <row r="517" spans="94:95">
      <c r="CP517" s="19">
        <v>109</v>
      </c>
      <c r="CQ517" s="19">
        <v>106</v>
      </c>
    </row>
    <row r="518" spans="94:95">
      <c r="CP518" s="19">
        <v>110</v>
      </c>
      <c r="CQ518" s="19">
        <v>106</v>
      </c>
    </row>
    <row r="519" spans="94:95">
      <c r="CP519" s="19">
        <v>111</v>
      </c>
      <c r="CQ519" s="19">
        <v>110</v>
      </c>
    </row>
    <row r="520" spans="94:95">
      <c r="CP520" s="19">
        <v>112</v>
      </c>
      <c r="CQ520" s="19">
        <v>110</v>
      </c>
    </row>
    <row r="521" spans="94:95">
      <c r="CP521" s="19">
        <v>113</v>
      </c>
      <c r="CQ521" s="19">
        <v>110</v>
      </c>
    </row>
    <row r="522" spans="94:95">
      <c r="CP522" s="19">
        <v>114</v>
      </c>
      <c r="CQ522" s="19">
        <v>110</v>
      </c>
    </row>
    <row r="523" spans="94:95">
      <c r="CP523" s="19">
        <v>115</v>
      </c>
      <c r="CQ523" s="19">
        <v>110</v>
      </c>
    </row>
    <row r="524" spans="94:95">
      <c r="CP524" s="19">
        <v>116</v>
      </c>
      <c r="CQ524" s="19">
        <v>110</v>
      </c>
    </row>
    <row r="525" spans="94:95">
      <c r="CP525" s="19">
        <v>117</v>
      </c>
      <c r="CQ525" s="19">
        <v>110</v>
      </c>
    </row>
    <row r="526" spans="94:95">
      <c r="CP526" s="19">
        <v>118</v>
      </c>
      <c r="CQ526" s="19">
        <v>110</v>
      </c>
    </row>
    <row r="527" spans="94:95">
      <c r="CP527" s="19">
        <v>119</v>
      </c>
      <c r="CQ527" s="19">
        <v>110</v>
      </c>
    </row>
    <row r="528" spans="94:95">
      <c r="CP528" s="19">
        <v>120</v>
      </c>
      <c r="CQ528" s="19">
        <v>110</v>
      </c>
    </row>
    <row r="529" spans="94:95">
      <c r="CP529" s="19">
        <v>121</v>
      </c>
      <c r="CQ529" s="19">
        <v>113</v>
      </c>
    </row>
    <row r="530" spans="94:95">
      <c r="CP530" s="19">
        <v>122</v>
      </c>
      <c r="CQ530" s="19">
        <v>113</v>
      </c>
    </row>
    <row r="531" spans="94:95">
      <c r="CP531" s="19">
        <v>123</v>
      </c>
      <c r="CQ531" s="19">
        <v>113</v>
      </c>
    </row>
    <row r="532" spans="94:95">
      <c r="CP532" s="19">
        <v>124</v>
      </c>
      <c r="CQ532" s="19">
        <v>113</v>
      </c>
    </row>
    <row r="533" spans="94:95">
      <c r="CP533" s="19">
        <v>125</v>
      </c>
      <c r="CQ533" s="19">
        <v>113</v>
      </c>
    </row>
    <row r="534" spans="94:95">
      <c r="CP534" s="19">
        <v>126</v>
      </c>
      <c r="CQ534" s="19">
        <v>113</v>
      </c>
    </row>
    <row r="535" spans="94:95">
      <c r="CP535" s="19">
        <v>127</v>
      </c>
      <c r="CQ535" s="19">
        <v>113</v>
      </c>
    </row>
    <row r="536" spans="94:95">
      <c r="CP536" s="19">
        <v>128</v>
      </c>
      <c r="CQ536" s="19">
        <v>113</v>
      </c>
    </row>
    <row r="537" spans="94:95">
      <c r="CP537" s="19">
        <v>129</v>
      </c>
      <c r="CQ537" s="19">
        <v>113</v>
      </c>
    </row>
    <row r="538" spans="94:95">
      <c r="CP538" s="19">
        <v>130</v>
      </c>
      <c r="CQ538" s="19">
        <v>113</v>
      </c>
    </row>
    <row r="539" spans="94:95">
      <c r="CP539" s="19">
        <v>131</v>
      </c>
      <c r="CQ539" s="19">
        <v>117</v>
      </c>
    </row>
    <row r="540" spans="94:95">
      <c r="CP540" s="19">
        <v>132</v>
      </c>
      <c r="CQ540" s="19">
        <v>117</v>
      </c>
    </row>
    <row r="541" spans="94:95">
      <c r="CP541" s="19">
        <v>133</v>
      </c>
      <c r="CQ541" s="19">
        <v>117</v>
      </c>
    </row>
    <row r="542" spans="94:95">
      <c r="CP542" s="19">
        <v>134</v>
      </c>
      <c r="CQ542" s="19">
        <v>117</v>
      </c>
    </row>
    <row r="543" spans="94:95">
      <c r="CP543" s="19">
        <v>135</v>
      </c>
      <c r="CQ543" s="19">
        <v>117</v>
      </c>
    </row>
    <row r="544" spans="94:95">
      <c r="CP544" s="19">
        <v>136</v>
      </c>
      <c r="CQ544" s="19">
        <v>117</v>
      </c>
    </row>
    <row r="545" spans="94:95">
      <c r="CP545" s="19">
        <v>137</v>
      </c>
      <c r="CQ545" s="19">
        <v>117</v>
      </c>
    </row>
    <row r="546" spans="94:95">
      <c r="CP546" s="19">
        <v>138</v>
      </c>
      <c r="CQ546" s="19">
        <v>117</v>
      </c>
    </row>
    <row r="547" spans="94:95">
      <c r="CP547" s="19">
        <v>139</v>
      </c>
      <c r="CQ547" s="19">
        <v>117</v>
      </c>
    </row>
    <row r="548" spans="94:95">
      <c r="CP548" s="19">
        <v>140</v>
      </c>
      <c r="CQ548" s="19">
        <v>117</v>
      </c>
    </row>
    <row r="549" spans="94:95">
      <c r="CP549" s="19">
        <v>141</v>
      </c>
      <c r="CQ549" s="19">
        <v>121</v>
      </c>
    </row>
    <row r="550" spans="94:95">
      <c r="CP550" s="19">
        <v>142</v>
      </c>
      <c r="CQ550" s="19">
        <v>121</v>
      </c>
    </row>
    <row r="551" spans="94:95">
      <c r="CP551" s="19">
        <v>143</v>
      </c>
      <c r="CQ551" s="19">
        <v>121</v>
      </c>
    </row>
    <row r="552" spans="94:95">
      <c r="CP552" s="19">
        <v>144</v>
      </c>
      <c r="CQ552" s="19">
        <v>121</v>
      </c>
    </row>
    <row r="553" spans="94:95">
      <c r="CP553" s="19">
        <v>145</v>
      </c>
      <c r="CQ553" s="19">
        <v>121</v>
      </c>
    </row>
    <row r="554" spans="94:95">
      <c r="CP554" s="19">
        <v>146</v>
      </c>
      <c r="CQ554" s="19">
        <v>121</v>
      </c>
    </row>
    <row r="555" spans="94:95">
      <c r="CP555" s="19">
        <v>147</v>
      </c>
      <c r="CQ555" s="19">
        <v>121</v>
      </c>
    </row>
    <row r="556" spans="94:95">
      <c r="CP556" s="19">
        <v>148</v>
      </c>
      <c r="CQ556" s="19">
        <v>121</v>
      </c>
    </row>
    <row r="557" spans="94:95">
      <c r="CP557" s="19">
        <v>149</v>
      </c>
      <c r="CQ557" s="19">
        <v>121</v>
      </c>
    </row>
    <row r="558" spans="94:95">
      <c r="CP558" s="19">
        <v>150</v>
      </c>
      <c r="CQ558" s="19">
        <v>121</v>
      </c>
    </row>
    <row r="559" spans="94:95">
      <c r="CP559" s="19">
        <v>151</v>
      </c>
      <c r="CQ559" s="19">
        <v>125</v>
      </c>
    </row>
    <row r="560" spans="94:95">
      <c r="CP560" s="19">
        <v>152</v>
      </c>
      <c r="CQ560" s="19">
        <v>125</v>
      </c>
    </row>
    <row r="561" spans="94:95">
      <c r="CP561" s="19">
        <v>153</v>
      </c>
      <c r="CQ561" s="19">
        <v>125</v>
      </c>
    </row>
    <row r="562" spans="94:95">
      <c r="CP562" s="19">
        <v>154</v>
      </c>
      <c r="CQ562" s="19">
        <v>125</v>
      </c>
    </row>
    <row r="563" spans="94:95">
      <c r="CP563" s="19">
        <v>155</v>
      </c>
      <c r="CQ563" s="19">
        <v>125</v>
      </c>
    </row>
    <row r="564" spans="94:95">
      <c r="CP564" s="19">
        <v>156</v>
      </c>
      <c r="CQ564" s="19">
        <v>125</v>
      </c>
    </row>
    <row r="565" spans="94:95">
      <c r="CP565" s="19">
        <v>157</v>
      </c>
      <c r="CQ565" s="19">
        <v>125</v>
      </c>
    </row>
    <row r="566" spans="94:95">
      <c r="CP566" s="19">
        <v>158</v>
      </c>
      <c r="CQ566" s="19">
        <v>125</v>
      </c>
    </row>
    <row r="567" spans="94:95">
      <c r="CP567" s="19">
        <v>159</v>
      </c>
      <c r="CQ567" s="19">
        <v>125</v>
      </c>
    </row>
    <row r="568" spans="94:95">
      <c r="CP568" s="19">
        <v>160</v>
      </c>
      <c r="CQ568" s="19">
        <v>125</v>
      </c>
    </row>
    <row r="569" spans="94:95">
      <c r="CP569" s="19">
        <v>161</v>
      </c>
      <c r="CQ569" s="19">
        <v>129</v>
      </c>
    </row>
    <row r="570" spans="94:95">
      <c r="CP570" s="19">
        <v>162</v>
      </c>
      <c r="CQ570" s="19">
        <v>129</v>
      </c>
    </row>
    <row r="571" spans="94:95">
      <c r="CP571" s="19">
        <v>163</v>
      </c>
      <c r="CQ571" s="19">
        <v>129</v>
      </c>
    </row>
    <row r="572" spans="94:95">
      <c r="CP572" s="19">
        <v>164</v>
      </c>
      <c r="CQ572" s="19">
        <v>129</v>
      </c>
    </row>
    <row r="573" spans="94:95">
      <c r="CP573" s="19">
        <v>165</v>
      </c>
      <c r="CQ573" s="19">
        <v>129</v>
      </c>
    </row>
    <row r="574" spans="94:95">
      <c r="CP574" s="19">
        <v>166</v>
      </c>
      <c r="CQ574" s="19">
        <v>129</v>
      </c>
    </row>
    <row r="575" spans="94:95">
      <c r="CP575" s="19">
        <v>167</v>
      </c>
      <c r="CQ575" s="19">
        <v>129</v>
      </c>
    </row>
    <row r="576" spans="94:95">
      <c r="CP576" s="19">
        <v>168</v>
      </c>
      <c r="CQ576" s="19">
        <v>129</v>
      </c>
    </row>
    <row r="577" spans="94:95">
      <c r="CP577" s="19">
        <v>169</v>
      </c>
      <c r="CQ577" s="19">
        <v>129</v>
      </c>
    </row>
    <row r="578" spans="94:95">
      <c r="CP578" s="19">
        <v>170</v>
      </c>
      <c r="CQ578" s="19">
        <v>129</v>
      </c>
    </row>
    <row r="579" spans="94:95">
      <c r="CP579" s="19">
        <v>171</v>
      </c>
      <c r="CQ579" s="19">
        <v>133</v>
      </c>
    </row>
    <row r="580" spans="94:95">
      <c r="CP580" s="19">
        <v>172</v>
      </c>
      <c r="CQ580" s="19">
        <v>133</v>
      </c>
    </row>
    <row r="581" spans="94:95">
      <c r="CP581" s="19">
        <v>173</v>
      </c>
      <c r="CQ581" s="19">
        <v>133</v>
      </c>
    </row>
    <row r="582" spans="94:95">
      <c r="CP582" s="19">
        <v>174</v>
      </c>
      <c r="CQ582" s="19">
        <v>133</v>
      </c>
    </row>
    <row r="583" spans="94:95">
      <c r="CP583" s="19">
        <v>175</v>
      </c>
      <c r="CQ583" s="19">
        <v>133</v>
      </c>
    </row>
    <row r="584" spans="94:95">
      <c r="CP584" s="19">
        <v>176</v>
      </c>
      <c r="CQ584" s="19">
        <v>133</v>
      </c>
    </row>
    <row r="585" spans="94:95">
      <c r="CP585" s="19">
        <v>177</v>
      </c>
      <c r="CQ585" s="19">
        <v>133</v>
      </c>
    </row>
    <row r="586" spans="94:95">
      <c r="CP586" s="19">
        <v>178</v>
      </c>
      <c r="CQ586" s="19">
        <v>133</v>
      </c>
    </row>
    <row r="587" spans="94:95">
      <c r="CP587" s="19">
        <v>179</v>
      </c>
      <c r="CQ587" s="19">
        <v>133</v>
      </c>
    </row>
    <row r="588" spans="94:95">
      <c r="CP588" s="19">
        <v>180</v>
      </c>
      <c r="CQ588" s="19">
        <v>133</v>
      </c>
    </row>
    <row r="591" spans="98:98">
      <c r="CT591" s="19" t="s">
        <v>278</v>
      </c>
    </row>
    <row r="592" spans="98:126">
      <c r="CT592" s="20" t="s">
        <v>5</v>
      </c>
      <c r="CU592" s="20"/>
      <c r="CW592" s="20" t="s">
        <v>8</v>
      </c>
      <c r="CX592" s="20"/>
      <c r="CZ592" s="20" t="s">
        <v>9</v>
      </c>
      <c r="DA592" s="20"/>
      <c r="DC592" s="20" t="s">
        <v>11</v>
      </c>
      <c r="DD592" s="20"/>
      <c r="DF592" s="20" t="s">
        <v>19</v>
      </c>
      <c r="DG592" s="20"/>
      <c r="DI592" s="20" t="s">
        <v>12</v>
      </c>
      <c r="DJ592" s="20"/>
      <c r="DL592" s="20" t="s">
        <v>14</v>
      </c>
      <c r="DM592" s="20"/>
      <c r="DO592" s="20" t="s">
        <v>16</v>
      </c>
      <c r="DP592" s="20"/>
      <c r="DR592" s="20" t="s">
        <v>18</v>
      </c>
      <c r="DS592" s="20"/>
      <c r="DU592" s="20" t="s">
        <v>274</v>
      </c>
      <c r="DV592" s="20"/>
    </row>
    <row r="593" spans="98:126">
      <c r="CT593" s="19" t="s">
        <v>22</v>
      </c>
      <c r="CU593" s="19" t="s">
        <v>23</v>
      </c>
      <c r="CW593" s="19" t="s">
        <v>22</v>
      </c>
      <c r="CX593" s="19" t="s">
        <v>23</v>
      </c>
      <c r="CZ593" s="19" t="s">
        <v>22</v>
      </c>
      <c r="DA593" s="19" t="s">
        <v>23</v>
      </c>
      <c r="DC593" s="19" t="s">
        <v>22</v>
      </c>
      <c r="DD593" s="19" t="s">
        <v>23</v>
      </c>
      <c r="DF593" s="19" t="s">
        <v>22</v>
      </c>
      <c r="DG593" s="19" t="s">
        <v>23</v>
      </c>
      <c r="DI593" s="19" t="s">
        <v>22</v>
      </c>
      <c r="DJ593" s="19" t="s">
        <v>23</v>
      </c>
      <c r="DL593" s="19" t="s">
        <v>22</v>
      </c>
      <c r="DM593" s="19" t="s">
        <v>23</v>
      </c>
      <c r="DO593" s="19" t="s">
        <v>22</v>
      </c>
      <c r="DP593" s="19" t="s">
        <v>23</v>
      </c>
      <c r="DR593" s="19" t="s">
        <v>22</v>
      </c>
      <c r="DS593" s="19" t="s">
        <v>23</v>
      </c>
      <c r="DU593" s="19" t="s">
        <v>22</v>
      </c>
      <c r="DV593" s="19" t="s">
        <v>23</v>
      </c>
    </row>
    <row r="594" spans="98:126">
      <c r="CT594" s="19">
        <v>0</v>
      </c>
      <c r="CU594" s="19">
        <v>68</v>
      </c>
      <c r="CW594" s="19">
        <v>0</v>
      </c>
      <c r="CX594" s="19">
        <v>67</v>
      </c>
      <c r="CZ594" s="19">
        <v>0</v>
      </c>
      <c r="DA594" s="19">
        <v>80</v>
      </c>
      <c r="DC594" s="19">
        <v>0</v>
      </c>
      <c r="DD594" s="19">
        <v>69</v>
      </c>
      <c r="DF594" s="19">
        <v>0</v>
      </c>
      <c r="DG594" s="19">
        <v>78</v>
      </c>
      <c r="DI594" s="19">
        <v>0</v>
      </c>
      <c r="DJ594" s="19">
        <v>75</v>
      </c>
      <c r="DL594" s="19">
        <v>0</v>
      </c>
      <c r="DM594" s="19">
        <v>79</v>
      </c>
      <c r="DO594" s="19">
        <v>0</v>
      </c>
      <c r="DP594" s="19">
        <v>73</v>
      </c>
      <c r="DR594" s="19">
        <v>0</v>
      </c>
      <c r="DS594" s="19">
        <v>74</v>
      </c>
      <c r="DU594" s="19">
        <v>1</v>
      </c>
      <c r="DV594" s="19">
        <v>70</v>
      </c>
    </row>
    <row r="595" spans="98:126">
      <c r="CT595" s="19">
        <v>1</v>
      </c>
      <c r="CU595" s="19">
        <v>71</v>
      </c>
      <c r="CW595" s="19">
        <v>1</v>
      </c>
      <c r="CX595" s="19">
        <v>71</v>
      </c>
      <c r="CZ595" s="19">
        <v>1</v>
      </c>
      <c r="DA595" s="19">
        <v>83</v>
      </c>
      <c r="DC595" s="19">
        <v>1</v>
      </c>
      <c r="DD595" s="19">
        <v>72</v>
      </c>
      <c r="DF595" s="19">
        <v>1</v>
      </c>
      <c r="DG595" s="19">
        <v>81</v>
      </c>
      <c r="DI595" s="19">
        <v>1</v>
      </c>
      <c r="DJ595" s="19">
        <v>78</v>
      </c>
      <c r="DL595" s="19">
        <v>1</v>
      </c>
      <c r="DM595" s="19">
        <v>82</v>
      </c>
      <c r="DO595" s="19">
        <v>1</v>
      </c>
      <c r="DP595" s="19">
        <v>76</v>
      </c>
      <c r="DR595" s="19">
        <v>1</v>
      </c>
      <c r="DS595" s="19">
        <v>77</v>
      </c>
      <c r="DU595" s="19">
        <v>2</v>
      </c>
      <c r="DV595" s="19">
        <v>70</v>
      </c>
    </row>
    <row r="596" spans="98:126">
      <c r="CT596" s="19">
        <v>2</v>
      </c>
      <c r="CU596" s="19">
        <v>74</v>
      </c>
      <c r="CW596" s="19">
        <v>2</v>
      </c>
      <c r="CX596" s="19">
        <v>74</v>
      </c>
      <c r="CZ596" s="19">
        <v>2</v>
      </c>
      <c r="DA596" s="19">
        <v>85</v>
      </c>
      <c r="DC596" s="19">
        <v>2</v>
      </c>
      <c r="DD596" s="19">
        <v>75</v>
      </c>
      <c r="DF596" s="19">
        <v>2</v>
      </c>
      <c r="DG596" s="19">
        <v>83</v>
      </c>
      <c r="DI596" s="19">
        <v>2</v>
      </c>
      <c r="DJ596" s="19">
        <v>81</v>
      </c>
      <c r="DL596" s="19">
        <v>2</v>
      </c>
      <c r="DM596" s="19">
        <v>84</v>
      </c>
      <c r="DO596" s="19">
        <v>2</v>
      </c>
      <c r="DP596" s="19">
        <v>79</v>
      </c>
      <c r="DR596" s="19">
        <v>2</v>
      </c>
      <c r="DS596" s="19">
        <v>80</v>
      </c>
      <c r="DU596" s="19">
        <v>3</v>
      </c>
      <c r="DV596" s="19">
        <v>70</v>
      </c>
    </row>
    <row r="597" spans="98:126">
      <c r="CT597" s="19">
        <v>3</v>
      </c>
      <c r="CU597" s="19">
        <v>77</v>
      </c>
      <c r="CW597" s="19">
        <v>3</v>
      </c>
      <c r="CX597" s="19">
        <v>77</v>
      </c>
      <c r="CZ597" s="19">
        <v>3</v>
      </c>
      <c r="DA597" s="19">
        <v>87</v>
      </c>
      <c r="DC597" s="19">
        <v>3</v>
      </c>
      <c r="DD597" s="19">
        <v>77</v>
      </c>
      <c r="DF597" s="19">
        <v>3</v>
      </c>
      <c r="DG597" s="19">
        <v>85</v>
      </c>
      <c r="DI597" s="19">
        <v>3</v>
      </c>
      <c r="DJ597" s="19">
        <v>83</v>
      </c>
      <c r="DL597" s="19">
        <v>3</v>
      </c>
      <c r="DM597" s="19">
        <v>86</v>
      </c>
      <c r="DO597" s="19">
        <v>3</v>
      </c>
      <c r="DP597" s="19">
        <v>81</v>
      </c>
      <c r="DR597" s="19">
        <v>3</v>
      </c>
      <c r="DS597" s="19">
        <v>83</v>
      </c>
      <c r="DU597" s="19">
        <v>4</v>
      </c>
      <c r="DV597" s="19">
        <v>70</v>
      </c>
    </row>
    <row r="598" spans="98:126">
      <c r="CT598" s="19">
        <v>4</v>
      </c>
      <c r="CU598" s="19">
        <v>80</v>
      </c>
      <c r="CW598" s="19">
        <v>4</v>
      </c>
      <c r="CX598" s="19">
        <v>81</v>
      </c>
      <c r="CZ598" s="19">
        <v>4</v>
      </c>
      <c r="DA598" s="19">
        <v>89</v>
      </c>
      <c r="DC598" s="19">
        <v>4</v>
      </c>
      <c r="DD598" s="19">
        <v>80</v>
      </c>
      <c r="DF598" s="19">
        <v>4</v>
      </c>
      <c r="DG598" s="19">
        <v>88</v>
      </c>
      <c r="DI598" s="19">
        <v>4</v>
      </c>
      <c r="DJ598" s="19">
        <v>86</v>
      </c>
      <c r="DL598" s="19">
        <v>4</v>
      </c>
      <c r="DM598" s="19">
        <v>89</v>
      </c>
      <c r="DO598" s="19">
        <v>4</v>
      </c>
      <c r="DP598" s="19">
        <v>84</v>
      </c>
      <c r="DR598" s="19">
        <v>4</v>
      </c>
      <c r="DS598" s="19">
        <v>86</v>
      </c>
      <c r="DU598" s="19">
        <v>5</v>
      </c>
      <c r="DV598" s="19">
        <v>70</v>
      </c>
    </row>
    <row r="599" spans="98:126">
      <c r="CT599" s="19">
        <v>5</v>
      </c>
      <c r="CU599" s="19">
        <v>83</v>
      </c>
      <c r="CW599" s="19">
        <v>5</v>
      </c>
      <c r="CX599" s="19">
        <v>84</v>
      </c>
      <c r="CZ599" s="19">
        <v>5</v>
      </c>
      <c r="DA599" s="19">
        <v>92</v>
      </c>
      <c r="DC599" s="19">
        <v>5</v>
      </c>
      <c r="DD599" s="19">
        <v>83</v>
      </c>
      <c r="DF599" s="19">
        <v>5</v>
      </c>
      <c r="DG599" s="19">
        <v>90</v>
      </c>
      <c r="DI599" s="19">
        <v>5</v>
      </c>
      <c r="DJ599" s="19">
        <v>89</v>
      </c>
      <c r="DL599" s="19">
        <v>5</v>
      </c>
      <c r="DM599" s="19">
        <v>91</v>
      </c>
      <c r="DO599" s="19">
        <v>5</v>
      </c>
      <c r="DP599" s="19">
        <v>87</v>
      </c>
      <c r="DR599" s="19">
        <v>5</v>
      </c>
      <c r="DS599" s="19">
        <v>88</v>
      </c>
      <c r="DU599" s="19">
        <v>6</v>
      </c>
      <c r="DV599" s="19">
        <v>70</v>
      </c>
    </row>
    <row r="600" spans="98:126">
      <c r="CT600" s="19">
        <v>6</v>
      </c>
      <c r="CU600" s="19">
        <v>86</v>
      </c>
      <c r="CW600" s="19">
        <v>6</v>
      </c>
      <c r="CX600" s="19">
        <v>87</v>
      </c>
      <c r="CZ600" s="19">
        <v>6</v>
      </c>
      <c r="DA600" s="19">
        <v>94</v>
      </c>
      <c r="DC600" s="19">
        <v>6</v>
      </c>
      <c r="DD600" s="19">
        <v>86</v>
      </c>
      <c r="DF600" s="19">
        <v>6</v>
      </c>
      <c r="DG600" s="19">
        <v>92</v>
      </c>
      <c r="DI600" s="19">
        <v>6</v>
      </c>
      <c r="DJ600" s="19">
        <v>91</v>
      </c>
      <c r="DL600" s="19">
        <v>6</v>
      </c>
      <c r="DM600" s="19">
        <v>94</v>
      </c>
      <c r="DO600" s="19">
        <v>6</v>
      </c>
      <c r="DP600" s="19">
        <v>90</v>
      </c>
      <c r="DR600" s="19">
        <v>6</v>
      </c>
      <c r="DS600" s="19">
        <v>91</v>
      </c>
      <c r="DU600" s="19">
        <v>7</v>
      </c>
      <c r="DV600" s="19">
        <v>70</v>
      </c>
    </row>
    <row r="601" spans="98:126">
      <c r="CT601" s="19">
        <v>7</v>
      </c>
      <c r="CU601" s="19">
        <v>89</v>
      </c>
      <c r="CW601" s="19">
        <v>7</v>
      </c>
      <c r="CX601" s="19">
        <v>91</v>
      </c>
      <c r="CZ601" s="19">
        <v>7</v>
      </c>
      <c r="DA601" s="19">
        <v>96</v>
      </c>
      <c r="DC601" s="19">
        <v>7</v>
      </c>
      <c r="DD601" s="19">
        <v>89</v>
      </c>
      <c r="DF601" s="19">
        <v>7</v>
      </c>
      <c r="DG601" s="19">
        <v>94</v>
      </c>
      <c r="DI601" s="19">
        <v>7</v>
      </c>
      <c r="DJ601" s="19">
        <v>94</v>
      </c>
      <c r="DL601" s="19">
        <v>7</v>
      </c>
      <c r="DM601" s="19">
        <v>96</v>
      </c>
      <c r="DO601" s="19">
        <v>7</v>
      </c>
      <c r="DP601" s="19">
        <v>93</v>
      </c>
      <c r="DR601" s="19">
        <v>7</v>
      </c>
      <c r="DS601" s="19">
        <v>94</v>
      </c>
      <c r="DU601" s="19">
        <v>8</v>
      </c>
      <c r="DV601" s="19">
        <v>70</v>
      </c>
    </row>
    <row r="602" spans="98:126">
      <c r="CT602" s="19">
        <v>8</v>
      </c>
      <c r="CU602" s="19">
        <v>91</v>
      </c>
      <c r="CW602" s="19">
        <v>8</v>
      </c>
      <c r="CX602" s="19">
        <v>94</v>
      </c>
      <c r="CZ602" s="19">
        <v>8</v>
      </c>
      <c r="DA602" s="19">
        <v>98</v>
      </c>
      <c r="DC602" s="19">
        <v>8</v>
      </c>
      <c r="DD602" s="19">
        <v>92</v>
      </c>
      <c r="DF602" s="19">
        <v>8</v>
      </c>
      <c r="DG602" s="19">
        <v>97</v>
      </c>
      <c r="DI602" s="19">
        <v>8</v>
      </c>
      <c r="DJ602" s="19">
        <v>97</v>
      </c>
      <c r="DL602" s="19">
        <v>8</v>
      </c>
      <c r="DM602" s="19">
        <v>98</v>
      </c>
      <c r="DO602" s="19">
        <v>8</v>
      </c>
      <c r="DP602" s="19">
        <v>95</v>
      </c>
      <c r="DR602" s="19">
        <v>8</v>
      </c>
      <c r="DS602" s="19">
        <v>97</v>
      </c>
      <c r="DU602" s="19">
        <v>9</v>
      </c>
      <c r="DV602" s="19">
        <v>70</v>
      </c>
    </row>
    <row r="603" spans="98:126">
      <c r="CT603" s="19">
        <v>9</v>
      </c>
      <c r="CU603" s="19">
        <v>94</v>
      </c>
      <c r="CW603" s="19">
        <v>9</v>
      </c>
      <c r="CX603" s="19">
        <v>97</v>
      </c>
      <c r="CZ603" s="19">
        <v>9</v>
      </c>
      <c r="DA603" s="19">
        <v>101</v>
      </c>
      <c r="DC603" s="19">
        <v>9</v>
      </c>
      <c r="DD603" s="19">
        <v>95</v>
      </c>
      <c r="DF603" s="19">
        <v>9</v>
      </c>
      <c r="DG603" s="19">
        <v>99</v>
      </c>
      <c r="DI603" s="19">
        <v>9</v>
      </c>
      <c r="DJ603" s="19">
        <v>99</v>
      </c>
      <c r="DL603" s="19">
        <v>9</v>
      </c>
      <c r="DM603" s="19">
        <v>101</v>
      </c>
      <c r="DO603" s="19">
        <v>9</v>
      </c>
      <c r="DP603" s="19">
        <v>98</v>
      </c>
      <c r="DR603" s="19">
        <v>9</v>
      </c>
      <c r="DS603" s="19">
        <v>99</v>
      </c>
      <c r="DU603" s="19">
        <v>10</v>
      </c>
      <c r="DV603" s="19">
        <v>70</v>
      </c>
    </row>
    <row r="604" spans="98:126">
      <c r="CT604" s="19">
        <v>10</v>
      </c>
      <c r="CU604" s="19">
        <v>97</v>
      </c>
      <c r="CW604" s="19">
        <v>10</v>
      </c>
      <c r="CX604" s="19">
        <v>101</v>
      </c>
      <c r="CZ604" s="19">
        <v>10</v>
      </c>
      <c r="DA604" s="19">
        <v>103</v>
      </c>
      <c r="DC604" s="19">
        <v>10</v>
      </c>
      <c r="DD604" s="19">
        <v>97</v>
      </c>
      <c r="DF604" s="19">
        <v>10</v>
      </c>
      <c r="DG604" s="19">
        <v>101</v>
      </c>
      <c r="DI604" s="19">
        <v>10</v>
      </c>
      <c r="DJ604" s="19">
        <v>102</v>
      </c>
      <c r="DL604" s="19">
        <v>10</v>
      </c>
      <c r="DM604" s="19">
        <v>103</v>
      </c>
      <c r="DO604" s="19">
        <v>10</v>
      </c>
      <c r="DP604" s="19">
        <v>101</v>
      </c>
      <c r="DR604" s="19">
        <v>10</v>
      </c>
      <c r="DS604" s="19">
        <v>102</v>
      </c>
      <c r="DU604" s="19">
        <v>11</v>
      </c>
      <c r="DV604" s="19">
        <v>73</v>
      </c>
    </row>
    <row r="605" spans="98:126">
      <c r="CT605" s="19">
        <v>11</v>
      </c>
      <c r="CU605" s="19">
        <v>100</v>
      </c>
      <c r="CW605" s="19">
        <v>11</v>
      </c>
      <c r="CX605" s="19">
        <v>104</v>
      </c>
      <c r="CZ605" s="19">
        <v>11</v>
      </c>
      <c r="DA605" s="19">
        <v>105</v>
      </c>
      <c r="DC605" s="19">
        <v>11</v>
      </c>
      <c r="DD605" s="19">
        <v>100</v>
      </c>
      <c r="DF605" s="19">
        <v>11</v>
      </c>
      <c r="DG605" s="19">
        <v>103</v>
      </c>
      <c r="DI605" s="19">
        <v>11</v>
      </c>
      <c r="DJ605" s="19">
        <v>105</v>
      </c>
      <c r="DL605" s="19">
        <v>11</v>
      </c>
      <c r="DM605" s="19">
        <v>105</v>
      </c>
      <c r="DO605" s="19">
        <v>11</v>
      </c>
      <c r="DP605" s="19">
        <v>104</v>
      </c>
      <c r="DR605" s="19">
        <v>11</v>
      </c>
      <c r="DS605" s="19">
        <v>105</v>
      </c>
      <c r="DU605" s="19">
        <v>12</v>
      </c>
      <c r="DV605" s="19">
        <v>73</v>
      </c>
    </row>
    <row r="606" spans="98:126">
      <c r="CT606" s="19">
        <v>12</v>
      </c>
      <c r="CU606" s="19">
        <v>103</v>
      </c>
      <c r="CW606" s="19">
        <v>12</v>
      </c>
      <c r="CX606" s="19">
        <v>107</v>
      </c>
      <c r="CZ606" s="19">
        <v>12</v>
      </c>
      <c r="DA606" s="19">
        <v>108</v>
      </c>
      <c r="DC606" s="19">
        <v>12</v>
      </c>
      <c r="DD606" s="19">
        <v>103</v>
      </c>
      <c r="DF606" s="19">
        <v>12</v>
      </c>
      <c r="DG606" s="19">
        <v>106</v>
      </c>
      <c r="DI606" s="19">
        <v>12</v>
      </c>
      <c r="DJ606" s="19">
        <v>108</v>
      </c>
      <c r="DL606" s="19">
        <v>12</v>
      </c>
      <c r="DM606" s="19">
        <v>108</v>
      </c>
      <c r="DO606" s="19">
        <v>12</v>
      </c>
      <c r="DP606" s="19">
        <v>106</v>
      </c>
      <c r="DR606" s="19">
        <v>12</v>
      </c>
      <c r="DS606" s="19">
        <v>108</v>
      </c>
      <c r="DU606" s="19">
        <v>13</v>
      </c>
      <c r="DV606" s="19">
        <v>73</v>
      </c>
    </row>
    <row r="607" spans="98:126">
      <c r="CT607" s="19">
        <v>13</v>
      </c>
      <c r="CU607" s="19">
        <v>106</v>
      </c>
      <c r="CW607" s="19">
        <v>13</v>
      </c>
      <c r="CX607" s="19">
        <v>111</v>
      </c>
      <c r="CZ607" s="19">
        <v>13</v>
      </c>
      <c r="DA607" s="19">
        <v>110</v>
      </c>
      <c r="DC607" s="19">
        <v>13</v>
      </c>
      <c r="DD607" s="19">
        <v>106</v>
      </c>
      <c r="DF607" s="19">
        <v>13</v>
      </c>
      <c r="DG607" s="19">
        <v>108</v>
      </c>
      <c r="DI607" s="19">
        <v>13</v>
      </c>
      <c r="DJ607" s="19">
        <v>110</v>
      </c>
      <c r="DL607" s="19">
        <v>13</v>
      </c>
      <c r="DM607" s="19">
        <v>110</v>
      </c>
      <c r="DO607" s="19">
        <v>13</v>
      </c>
      <c r="DP607" s="19">
        <v>109</v>
      </c>
      <c r="DR607" s="19">
        <v>13</v>
      </c>
      <c r="DS607" s="19">
        <v>111</v>
      </c>
      <c r="DU607" s="19">
        <v>14</v>
      </c>
      <c r="DV607" s="19">
        <v>73</v>
      </c>
    </row>
    <row r="608" spans="98:126">
      <c r="CT608" s="19">
        <v>14</v>
      </c>
      <c r="CU608" s="19">
        <v>109</v>
      </c>
      <c r="CW608" s="19">
        <v>14</v>
      </c>
      <c r="CX608" s="19">
        <v>114</v>
      </c>
      <c r="CZ608" s="19">
        <v>14</v>
      </c>
      <c r="DA608" s="19">
        <v>112</v>
      </c>
      <c r="DC608" s="19">
        <v>14</v>
      </c>
      <c r="DD608" s="19">
        <v>109</v>
      </c>
      <c r="DF608" s="19">
        <v>14</v>
      </c>
      <c r="DG608" s="19">
        <v>110</v>
      </c>
      <c r="DI608" s="19">
        <v>14</v>
      </c>
      <c r="DJ608" s="19">
        <v>113</v>
      </c>
      <c r="DL608" s="19">
        <v>14</v>
      </c>
      <c r="DM608" s="19">
        <v>113</v>
      </c>
      <c r="DO608" s="19">
        <v>14</v>
      </c>
      <c r="DP608" s="19">
        <v>112</v>
      </c>
      <c r="DR608" s="19">
        <v>14</v>
      </c>
      <c r="DS608" s="19">
        <v>113</v>
      </c>
      <c r="DU608" s="19">
        <v>15</v>
      </c>
      <c r="DV608" s="19">
        <v>73</v>
      </c>
    </row>
    <row r="609" spans="98:126">
      <c r="CT609" s="19">
        <v>15</v>
      </c>
      <c r="CU609" s="19">
        <v>112</v>
      </c>
      <c r="CW609" s="19">
        <v>15</v>
      </c>
      <c r="CX609" s="19">
        <v>117</v>
      </c>
      <c r="CZ609" s="19">
        <v>15</v>
      </c>
      <c r="DA609" s="19">
        <v>114</v>
      </c>
      <c r="DC609" s="19">
        <v>15</v>
      </c>
      <c r="DD609" s="19">
        <v>112</v>
      </c>
      <c r="DF609" s="19">
        <v>15</v>
      </c>
      <c r="DG609" s="19">
        <v>113</v>
      </c>
      <c r="DI609" s="19">
        <v>15</v>
      </c>
      <c r="DJ609" s="19">
        <v>116</v>
      </c>
      <c r="DL609" s="19">
        <v>15</v>
      </c>
      <c r="DM609" s="19">
        <v>115</v>
      </c>
      <c r="DO609" s="19">
        <v>15</v>
      </c>
      <c r="DP609" s="19">
        <v>115</v>
      </c>
      <c r="DR609" s="19">
        <v>15</v>
      </c>
      <c r="DS609" s="19">
        <v>116</v>
      </c>
      <c r="DU609" s="19">
        <v>16</v>
      </c>
      <c r="DV609" s="19">
        <v>73</v>
      </c>
    </row>
    <row r="610" spans="98:126">
      <c r="CT610" s="19">
        <v>16</v>
      </c>
      <c r="CU610" s="19">
        <v>115</v>
      </c>
      <c r="CW610" s="19">
        <v>16</v>
      </c>
      <c r="CX610" s="19">
        <v>121</v>
      </c>
      <c r="CZ610" s="19">
        <v>16</v>
      </c>
      <c r="DA610" s="19">
        <v>117</v>
      </c>
      <c r="DC610" s="19">
        <v>16</v>
      </c>
      <c r="DD610" s="19">
        <v>115</v>
      </c>
      <c r="DF610" s="19">
        <v>16</v>
      </c>
      <c r="DG610" s="19">
        <v>115</v>
      </c>
      <c r="DI610" s="19">
        <v>16</v>
      </c>
      <c r="DJ610" s="19">
        <v>118</v>
      </c>
      <c r="DL610" s="19">
        <v>16</v>
      </c>
      <c r="DM610" s="19">
        <v>117</v>
      </c>
      <c r="DO610" s="19">
        <v>16</v>
      </c>
      <c r="DP610" s="19">
        <v>118</v>
      </c>
      <c r="DR610" s="19">
        <v>16</v>
      </c>
      <c r="DS610" s="19">
        <v>119</v>
      </c>
      <c r="DU610" s="19">
        <v>17</v>
      </c>
      <c r="DV610" s="19">
        <v>73</v>
      </c>
    </row>
    <row r="611" spans="98:126">
      <c r="CT611" s="19">
        <v>17</v>
      </c>
      <c r="CU611" s="19">
        <v>118</v>
      </c>
      <c r="CW611" s="19">
        <v>17</v>
      </c>
      <c r="CX611" s="19">
        <v>124</v>
      </c>
      <c r="CZ611" s="19">
        <v>17</v>
      </c>
      <c r="DA611" s="19">
        <v>119</v>
      </c>
      <c r="DC611" s="19">
        <v>17</v>
      </c>
      <c r="DD611" s="19">
        <v>117</v>
      </c>
      <c r="DF611" s="19">
        <v>17</v>
      </c>
      <c r="DG611" s="19">
        <v>117</v>
      </c>
      <c r="DI611" s="19">
        <v>17</v>
      </c>
      <c r="DJ611" s="19">
        <v>121</v>
      </c>
      <c r="DL611" s="19">
        <v>17</v>
      </c>
      <c r="DM611" s="19">
        <v>120</v>
      </c>
      <c r="DO611" s="19">
        <v>17</v>
      </c>
      <c r="DP611" s="19">
        <v>120</v>
      </c>
      <c r="DR611" s="19">
        <v>17</v>
      </c>
      <c r="DS611" s="19">
        <v>122</v>
      </c>
      <c r="DU611" s="19">
        <v>18</v>
      </c>
      <c r="DV611" s="19">
        <v>73</v>
      </c>
    </row>
    <row r="612" spans="98:126">
      <c r="CT612" s="19">
        <v>18</v>
      </c>
      <c r="CU612" s="19">
        <v>121</v>
      </c>
      <c r="CW612" s="19">
        <v>18</v>
      </c>
      <c r="CX612" s="19">
        <v>127</v>
      </c>
      <c r="CZ612" s="19">
        <v>18</v>
      </c>
      <c r="DA612" s="19">
        <v>121</v>
      </c>
      <c r="DC612" s="19">
        <v>18</v>
      </c>
      <c r="DD612" s="19">
        <v>120</v>
      </c>
      <c r="DF612" s="19">
        <v>18</v>
      </c>
      <c r="DG612" s="19">
        <v>119</v>
      </c>
      <c r="DI612" s="19">
        <v>18</v>
      </c>
      <c r="DJ612" s="19">
        <v>124</v>
      </c>
      <c r="DL612" s="19">
        <v>18</v>
      </c>
      <c r="DM612" s="19">
        <v>122</v>
      </c>
      <c r="DO612" s="19">
        <v>18</v>
      </c>
      <c r="DP612" s="19">
        <v>123</v>
      </c>
      <c r="DR612" s="19">
        <v>18</v>
      </c>
      <c r="DS612" s="19">
        <v>124</v>
      </c>
      <c r="DU612" s="19">
        <v>19</v>
      </c>
      <c r="DV612" s="19">
        <v>73</v>
      </c>
    </row>
    <row r="613" spans="98:126">
      <c r="CT613" s="19">
        <v>19</v>
      </c>
      <c r="CU613" s="19">
        <v>124</v>
      </c>
      <c r="CW613" s="19">
        <v>19</v>
      </c>
      <c r="CX613" s="19">
        <v>131</v>
      </c>
      <c r="CZ613" s="19">
        <v>19</v>
      </c>
      <c r="DA613" s="19">
        <v>123</v>
      </c>
      <c r="DC613" s="19">
        <v>19</v>
      </c>
      <c r="DD613" s="19">
        <v>40</v>
      </c>
      <c r="DF613" s="19">
        <v>19</v>
      </c>
      <c r="DG613" s="19">
        <v>122</v>
      </c>
      <c r="DI613" s="19">
        <v>19</v>
      </c>
      <c r="DJ613" s="19">
        <v>126</v>
      </c>
      <c r="DL613" s="19">
        <v>19</v>
      </c>
      <c r="DM613" s="19">
        <v>125</v>
      </c>
      <c r="DO613" s="19">
        <v>19</v>
      </c>
      <c r="DP613" s="19">
        <v>126</v>
      </c>
      <c r="DR613" s="19">
        <v>19</v>
      </c>
      <c r="DS613" s="19">
        <v>127</v>
      </c>
      <c r="DU613" s="19">
        <v>20</v>
      </c>
      <c r="DV613" s="19">
        <v>73</v>
      </c>
    </row>
    <row r="614" spans="98:126">
      <c r="CT614" s="19">
        <v>20</v>
      </c>
      <c r="CU614" s="19">
        <v>127</v>
      </c>
      <c r="CW614" s="19">
        <v>20</v>
      </c>
      <c r="CX614" s="19">
        <v>134</v>
      </c>
      <c r="CZ614" s="19">
        <v>20</v>
      </c>
      <c r="DA614" s="19">
        <v>126</v>
      </c>
      <c r="DC614" s="19">
        <v>20</v>
      </c>
      <c r="DD614" s="19">
        <v>46</v>
      </c>
      <c r="DF614" s="19">
        <v>20</v>
      </c>
      <c r="DG614" s="19">
        <v>124</v>
      </c>
      <c r="DI614" s="19">
        <v>20</v>
      </c>
      <c r="DJ614" s="19">
        <v>129</v>
      </c>
      <c r="DL614" s="19">
        <v>20</v>
      </c>
      <c r="DM614" s="19">
        <v>127</v>
      </c>
      <c r="DO614" s="19">
        <v>20</v>
      </c>
      <c r="DP614" s="19">
        <v>129</v>
      </c>
      <c r="DR614" s="19">
        <v>20</v>
      </c>
      <c r="DS614" s="19">
        <v>130</v>
      </c>
      <c r="DU614" s="19">
        <v>21</v>
      </c>
      <c r="DV614" s="19">
        <v>77</v>
      </c>
    </row>
    <row r="615" spans="125:126">
      <c r="DU615" s="19">
        <v>22</v>
      </c>
      <c r="DV615" s="19">
        <v>77</v>
      </c>
    </row>
    <row r="616" spans="125:126">
      <c r="DU616" s="19">
        <v>23</v>
      </c>
      <c r="DV616" s="19">
        <v>77</v>
      </c>
    </row>
    <row r="617" spans="125:126">
      <c r="DU617" s="19">
        <v>24</v>
      </c>
      <c r="DV617" s="19">
        <v>77</v>
      </c>
    </row>
    <row r="618" spans="125:126">
      <c r="DU618" s="19">
        <v>25</v>
      </c>
      <c r="DV618" s="19">
        <v>77</v>
      </c>
    </row>
    <row r="619" spans="125:126">
      <c r="DU619" s="19">
        <v>26</v>
      </c>
      <c r="DV619" s="19">
        <v>77</v>
      </c>
    </row>
    <row r="620" spans="125:126">
      <c r="DU620" s="19">
        <v>27</v>
      </c>
      <c r="DV620" s="19">
        <v>77</v>
      </c>
    </row>
    <row r="621" spans="125:126">
      <c r="DU621" s="19">
        <v>28</v>
      </c>
      <c r="DV621" s="19">
        <v>77</v>
      </c>
    </row>
    <row r="622" spans="125:126">
      <c r="DU622" s="19">
        <v>29</v>
      </c>
      <c r="DV622" s="19">
        <v>77</v>
      </c>
    </row>
    <row r="623" spans="125:126">
      <c r="DU623" s="19">
        <v>30</v>
      </c>
      <c r="DV623" s="19">
        <v>77</v>
      </c>
    </row>
    <row r="624" spans="125:126">
      <c r="DU624" s="19">
        <v>31</v>
      </c>
      <c r="DV624" s="19">
        <v>81</v>
      </c>
    </row>
    <row r="625" spans="125:126">
      <c r="DU625" s="19">
        <v>32</v>
      </c>
      <c r="DV625" s="19">
        <v>81</v>
      </c>
    </row>
    <row r="626" spans="125:126">
      <c r="DU626" s="19">
        <v>33</v>
      </c>
      <c r="DV626" s="19">
        <v>81</v>
      </c>
    </row>
    <row r="627" spans="125:126">
      <c r="DU627" s="19">
        <v>34</v>
      </c>
      <c r="DV627" s="19">
        <v>81</v>
      </c>
    </row>
    <row r="628" spans="125:126">
      <c r="DU628" s="19">
        <v>35</v>
      </c>
      <c r="DV628" s="19">
        <v>81</v>
      </c>
    </row>
    <row r="629" spans="125:126">
      <c r="DU629" s="19">
        <v>36</v>
      </c>
      <c r="DV629" s="19">
        <v>81</v>
      </c>
    </row>
    <row r="630" spans="125:126">
      <c r="DU630" s="19">
        <v>37</v>
      </c>
      <c r="DV630" s="19">
        <v>81</v>
      </c>
    </row>
    <row r="631" spans="125:126">
      <c r="DU631" s="19">
        <v>38</v>
      </c>
      <c r="DV631" s="19">
        <v>81</v>
      </c>
    </row>
    <row r="632" spans="125:126">
      <c r="DU632" s="19">
        <v>39</v>
      </c>
      <c r="DV632" s="19">
        <v>81</v>
      </c>
    </row>
    <row r="633" spans="125:126">
      <c r="DU633" s="19">
        <v>40</v>
      </c>
      <c r="DV633" s="19">
        <v>81</v>
      </c>
    </row>
    <row r="634" spans="125:126">
      <c r="DU634" s="19">
        <v>41</v>
      </c>
      <c r="DV634" s="19">
        <v>84</v>
      </c>
    </row>
    <row r="635" spans="125:126">
      <c r="DU635" s="19">
        <v>42</v>
      </c>
      <c r="DV635" s="19">
        <v>84</v>
      </c>
    </row>
    <row r="636" spans="125:126">
      <c r="DU636" s="19">
        <v>43</v>
      </c>
      <c r="DV636" s="19">
        <v>84</v>
      </c>
    </row>
    <row r="637" spans="125:126">
      <c r="DU637" s="19">
        <v>44</v>
      </c>
      <c r="DV637" s="19">
        <v>84</v>
      </c>
    </row>
    <row r="638" spans="125:126">
      <c r="DU638" s="19">
        <v>45</v>
      </c>
      <c r="DV638" s="19">
        <v>84</v>
      </c>
    </row>
    <row r="639" spans="125:126">
      <c r="DU639" s="19">
        <v>46</v>
      </c>
      <c r="DV639" s="19">
        <v>84</v>
      </c>
    </row>
    <row r="640" spans="125:126">
      <c r="DU640" s="19">
        <v>47</v>
      </c>
      <c r="DV640" s="19">
        <v>84</v>
      </c>
    </row>
    <row r="641" spans="125:126">
      <c r="DU641" s="19">
        <v>48</v>
      </c>
      <c r="DV641" s="19">
        <v>84</v>
      </c>
    </row>
    <row r="642" spans="125:126">
      <c r="DU642" s="19">
        <v>49</v>
      </c>
      <c r="DV642" s="19">
        <v>84</v>
      </c>
    </row>
    <row r="643" spans="125:126">
      <c r="DU643" s="19">
        <v>50</v>
      </c>
      <c r="DV643" s="19">
        <v>84</v>
      </c>
    </row>
    <row r="644" spans="125:126">
      <c r="DU644" s="19">
        <v>51</v>
      </c>
      <c r="DV644" s="19">
        <v>88</v>
      </c>
    </row>
    <row r="645" spans="125:126">
      <c r="DU645" s="19">
        <v>52</v>
      </c>
      <c r="DV645" s="19">
        <v>88</v>
      </c>
    </row>
    <row r="646" spans="125:126">
      <c r="DU646" s="19">
        <v>53</v>
      </c>
      <c r="DV646" s="19">
        <v>88</v>
      </c>
    </row>
    <row r="647" spans="125:126">
      <c r="DU647" s="19">
        <v>54</v>
      </c>
      <c r="DV647" s="19">
        <v>88</v>
      </c>
    </row>
    <row r="648" spans="125:126">
      <c r="DU648" s="19">
        <v>55</v>
      </c>
      <c r="DV648" s="19">
        <v>88</v>
      </c>
    </row>
    <row r="649" spans="125:126">
      <c r="DU649" s="19">
        <v>56</v>
      </c>
      <c r="DV649" s="19">
        <v>88</v>
      </c>
    </row>
    <row r="650" spans="125:126">
      <c r="DU650" s="19">
        <v>57</v>
      </c>
      <c r="DV650" s="19">
        <v>88</v>
      </c>
    </row>
    <row r="651" spans="125:126">
      <c r="DU651" s="19">
        <v>58</v>
      </c>
      <c r="DV651" s="19">
        <v>88</v>
      </c>
    </row>
    <row r="652" spans="125:126">
      <c r="DU652" s="19">
        <v>59</v>
      </c>
      <c r="DV652" s="19">
        <v>88</v>
      </c>
    </row>
    <row r="653" spans="125:126">
      <c r="DU653" s="19">
        <v>60</v>
      </c>
      <c r="DV653" s="19">
        <v>88</v>
      </c>
    </row>
    <row r="654" spans="125:126">
      <c r="DU654" s="19">
        <v>61</v>
      </c>
      <c r="DV654" s="19">
        <v>92</v>
      </c>
    </row>
    <row r="655" spans="125:126">
      <c r="DU655" s="19">
        <v>62</v>
      </c>
      <c r="DV655" s="19">
        <v>92</v>
      </c>
    </row>
    <row r="656" spans="125:126">
      <c r="DU656" s="19">
        <v>63</v>
      </c>
      <c r="DV656" s="19">
        <v>92</v>
      </c>
    </row>
    <row r="657" spans="125:126">
      <c r="DU657" s="19">
        <v>64</v>
      </c>
      <c r="DV657" s="19">
        <v>92</v>
      </c>
    </row>
    <row r="658" spans="125:126">
      <c r="DU658" s="19">
        <v>65</v>
      </c>
      <c r="DV658" s="19">
        <v>92</v>
      </c>
    </row>
    <row r="659" spans="125:126">
      <c r="DU659" s="19">
        <v>66</v>
      </c>
      <c r="DV659" s="19">
        <v>92</v>
      </c>
    </row>
    <row r="660" spans="125:126">
      <c r="DU660" s="19">
        <v>67</v>
      </c>
      <c r="DV660" s="19">
        <v>92</v>
      </c>
    </row>
    <row r="661" spans="125:126">
      <c r="DU661" s="19">
        <v>68</v>
      </c>
      <c r="DV661" s="19">
        <v>92</v>
      </c>
    </row>
    <row r="662" spans="125:126">
      <c r="DU662" s="19">
        <v>69</v>
      </c>
      <c r="DV662" s="19">
        <v>92</v>
      </c>
    </row>
    <row r="663" spans="125:126">
      <c r="DU663" s="19">
        <v>70</v>
      </c>
      <c r="DV663" s="19">
        <v>92</v>
      </c>
    </row>
    <row r="664" spans="125:126">
      <c r="DU664" s="19">
        <v>71</v>
      </c>
      <c r="DV664" s="19">
        <v>96</v>
      </c>
    </row>
    <row r="665" spans="125:126">
      <c r="DU665" s="19">
        <v>72</v>
      </c>
      <c r="DV665" s="19">
        <v>96</v>
      </c>
    </row>
    <row r="666" spans="125:126">
      <c r="DU666" s="19">
        <v>73</v>
      </c>
      <c r="DV666" s="19">
        <v>96</v>
      </c>
    </row>
    <row r="667" spans="125:126">
      <c r="DU667" s="19">
        <v>74</v>
      </c>
      <c r="DV667" s="19">
        <v>96</v>
      </c>
    </row>
    <row r="668" spans="125:126">
      <c r="DU668" s="19">
        <v>75</v>
      </c>
      <c r="DV668" s="19">
        <v>96</v>
      </c>
    </row>
    <row r="669" spans="125:126">
      <c r="DU669" s="19">
        <v>76</v>
      </c>
      <c r="DV669" s="19">
        <v>96</v>
      </c>
    </row>
    <row r="670" spans="125:126">
      <c r="DU670" s="19">
        <v>77</v>
      </c>
      <c r="DV670" s="19">
        <v>96</v>
      </c>
    </row>
    <row r="671" spans="125:126">
      <c r="DU671" s="19">
        <v>78</v>
      </c>
      <c r="DV671" s="19">
        <v>96</v>
      </c>
    </row>
    <row r="672" spans="125:126">
      <c r="DU672" s="19">
        <v>79</v>
      </c>
      <c r="DV672" s="19">
        <v>96</v>
      </c>
    </row>
    <row r="673" spans="125:126">
      <c r="DU673" s="19">
        <v>80</v>
      </c>
      <c r="DV673" s="19">
        <v>96</v>
      </c>
    </row>
    <row r="674" spans="125:126">
      <c r="DU674" s="19">
        <v>81</v>
      </c>
      <c r="DV674" s="19">
        <v>99</v>
      </c>
    </row>
    <row r="675" spans="125:126">
      <c r="DU675" s="19">
        <v>82</v>
      </c>
      <c r="DV675" s="19">
        <v>99</v>
      </c>
    </row>
    <row r="676" spans="125:126">
      <c r="DU676" s="19">
        <v>83</v>
      </c>
      <c r="DV676" s="19">
        <v>99</v>
      </c>
    </row>
    <row r="677" spans="125:126">
      <c r="DU677" s="19">
        <v>84</v>
      </c>
      <c r="DV677" s="19">
        <v>99</v>
      </c>
    </row>
    <row r="678" spans="125:126">
      <c r="DU678" s="19">
        <v>85</v>
      </c>
      <c r="DV678" s="19">
        <v>99</v>
      </c>
    </row>
    <row r="679" spans="125:126">
      <c r="DU679" s="19">
        <v>86</v>
      </c>
      <c r="DV679" s="19">
        <v>99</v>
      </c>
    </row>
    <row r="680" spans="125:126">
      <c r="DU680" s="19">
        <v>87</v>
      </c>
      <c r="DV680" s="19">
        <v>99</v>
      </c>
    </row>
    <row r="681" spans="125:126">
      <c r="DU681" s="19">
        <v>88</v>
      </c>
      <c r="DV681" s="19">
        <v>99</v>
      </c>
    </row>
    <row r="682" spans="125:126">
      <c r="DU682" s="19">
        <v>89</v>
      </c>
      <c r="DV682" s="19">
        <v>99</v>
      </c>
    </row>
    <row r="683" spans="125:126">
      <c r="DU683" s="19">
        <v>90</v>
      </c>
      <c r="DV683" s="19">
        <v>99</v>
      </c>
    </row>
    <row r="684" spans="125:126">
      <c r="DU684" s="19">
        <v>91</v>
      </c>
      <c r="DV684" s="19">
        <v>103</v>
      </c>
    </row>
    <row r="685" spans="125:126">
      <c r="DU685" s="19">
        <v>92</v>
      </c>
      <c r="DV685" s="19">
        <v>103</v>
      </c>
    </row>
    <row r="686" spans="125:126">
      <c r="DU686" s="19">
        <v>93</v>
      </c>
      <c r="DV686" s="19">
        <v>103</v>
      </c>
    </row>
    <row r="687" spans="125:126">
      <c r="DU687" s="19">
        <v>94</v>
      </c>
      <c r="DV687" s="19">
        <v>103</v>
      </c>
    </row>
    <row r="688" spans="125:126">
      <c r="DU688" s="19">
        <v>95</v>
      </c>
      <c r="DV688" s="19">
        <v>103</v>
      </c>
    </row>
    <row r="689" spans="125:126">
      <c r="DU689" s="19">
        <v>96</v>
      </c>
      <c r="DV689" s="19">
        <v>103</v>
      </c>
    </row>
    <row r="690" spans="125:126">
      <c r="DU690" s="19">
        <v>97</v>
      </c>
      <c r="DV690" s="19">
        <v>103</v>
      </c>
    </row>
    <row r="691" spans="125:126">
      <c r="DU691" s="19">
        <v>98</v>
      </c>
      <c r="DV691" s="19">
        <v>103</v>
      </c>
    </row>
    <row r="692" spans="125:126">
      <c r="DU692" s="19">
        <v>99</v>
      </c>
      <c r="DV692" s="19">
        <v>103</v>
      </c>
    </row>
    <row r="693" spans="125:126">
      <c r="DU693" s="19">
        <v>100</v>
      </c>
      <c r="DV693" s="19">
        <v>103</v>
      </c>
    </row>
    <row r="694" spans="125:126">
      <c r="DU694" s="19">
        <v>101</v>
      </c>
      <c r="DV694" s="19">
        <v>107</v>
      </c>
    </row>
    <row r="695" spans="125:126">
      <c r="DU695" s="19">
        <v>102</v>
      </c>
      <c r="DV695" s="19">
        <v>107</v>
      </c>
    </row>
    <row r="696" spans="125:126">
      <c r="DU696" s="19">
        <v>103</v>
      </c>
      <c r="DV696" s="19">
        <v>107</v>
      </c>
    </row>
    <row r="697" spans="125:126">
      <c r="DU697" s="19">
        <v>104</v>
      </c>
      <c r="DV697" s="19">
        <v>107</v>
      </c>
    </row>
    <row r="698" spans="125:126">
      <c r="DU698" s="19">
        <v>105</v>
      </c>
      <c r="DV698" s="19">
        <v>107</v>
      </c>
    </row>
    <row r="699" spans="125:126">
      <c r="DU699" s="19">
        <v>106</v>
      </c>
      <c r="DV699" s="19">
        <v>107</v>
      </c>
    </row>
    <row r="700" spans="125:126">
      <c r="DU700" s="19">
        <v>107</v>
      </c>
      <c r="DV700" s="19">
        <v>107</v>
      </c>
    </row>
    <row r="701" spans="125:126">
      <c r="DU701" s="19">
        <v>108</v>
      </c>
      <c r="DV701" s="19">
        <v>107</v>
      </c>
    </row>
    <row r="702" spans="125:126">
      <c r="DU702" s="19">
        <v>109</v>
      </c>
      <c r="DV702" s="19">
        <v>107</v>
      </c>
    </row>
    <row r="703" spans="125:126">
      <c r="DU703" s="19">
        <v>110</v>
      </c>
      <c r="DV703" s="19">
        <v>107</v>
      </c>
    </row>
    <row r="704" spans="125:126">
      <c r="DU704" s="19">
        <v>111</v>
      </c>
      <c r="DV704" s="19">
        <v>110</v>
      </c>
    </row>
    <row r="705" spans="125:126">
      <c r="DU705" s="19">
        <v>112</v>
      </c>
      <c r="DV705" s="19">
        <v>110</v>
      </c>
    </row>
    <row r="706" spans="125:126">
      <c r="DU706" s="19">
        <v>113</v>
      </c>
      <c r="DV706" s="19">
        <v>110</v>
      </c>
    </row>
    <row r="707" spans="125:126">
      <c r="DU707" s="19">
        <v>114</v>
      </c>
      <c r="DV707" s="19">
        <v>110</v>
      </c>
    </row>
    <row r="708" spans="125:126">
      <c r="DU708" s="19">
        <v>115</v>
      </c>
      <c r="DV708" s="19">
        <v>110</v>
      </c>
    </row>
    <row r="709" spans="125:126">
      <c r="DU709" s="19">
        <v>116</v>
      </c>
      <c r="DV709" s="19">
        <v>110</v>
      </c>
    </row>
    <row r="710" spans="125:126">
      <c r="DU710" s="19">
        <v>117</v>
      </c>
      <c r="DV710" s="19">
        <v>110</v>
      </c>
    </row>
    <row r="711" spans="125:126">
      <c r="DU711" s="19">
        <v>118</v>
      </c>
      <c r="DV711" s="19">
        <v>110</v>
      </c>
    </row>
    <row r="712" spans="125:126">
      <c r="DU712" s="19">
        <v>119</v>
      </c>
      <c r="DV712" s="19">
        <v>110</v>
      </c>
    </row>
    <row r="713" spans="125:126">
      <c r="DU713" s="19">
        <v>120</v>
      </c>
      <c r="DV713" s="19">
        <v>110</v>
      </c>
    </row>
    <row r="714" spans="125:126">
      <c r="DU714" s="19">
        <v>121</v>
      </c>
      <c r="DV714" s="19">
        <v>114</v>
      </c>
    </row>
    <row r="715" spans="125:126">
      <c r="DU715" s="19">
        <v>122</v>
      </c>
      <c r="DV715" s="19">
        <v>114</v>
      </c>
    </row>
    <row r="716" spans="125:126">
      <c r="DU716" s="19">
        <v>123</v>
      </c>
      <c r="DV716" s="19">
        <v>114</v>
      </c>
    </row>
    <row r="717" spans="125:126">
      <c r="DU717" s="19">
        <v>124</v>
      </c>
      <c r="DV717" s="19">
        <v>114</v>
      </c>
    </row>
    <row r="718" spans="125:126">
      <c r="DU718" s="19">
        <v>125</v>
      </c>
      <c r="DV718" s="19">
        <v>114</v>
      </c>
    </row>
    <row r="719" spans="125:126">
      <c r="DU719" s="19">
        <v>126</v>
      </c>
      <c r="DV719" s="19">
        <v>114</v>
      </c>
    </row>
    <row r="720" spans="125:126">
      <c r="DU720" s="19">
        <v>127</v>
      </c>
      <c r="DV720" s="19">
        <v>114</v>
      </c>
    </row>
    <row r="721" spans="125:126">
      <c r="DU721" s="19">
        <v>128</v>
      </c>
      <c r="DV721" s="19">
        <v>114</v>
      </c>
    </row>
    <row r="722" spans="125:126">
      <c r="DU722" s="19">
        <v>129</v>
      </c>
      <c r="DV722" s="19">
        <v>114</v>
      </c>
    </row>
    <row r="723" spans="125:126">
      <c r="DU723" s="19">
        <v>130</v>
      </c>
      <c r="DV723" s="19">
        <v>114</v>
      </c>
    </row>
    <row r="724" spans="125:126">
      <c r="DU724" s="19">
        <v>131</v>
      </c>
      <c r="DV724" s="19">
        <v>118</v>
      </c>
    </row>
    <row r="725" spans="125:126">
      <c r="DU725" s="19">
        <v>132</v>
      </c>
      <c r="DV725" s="19">
        <v>118</v>
      </c>
    </row>
    <row r="726" spans="125:126">
      <c r="DU726" s="19">
        <v>133</v>
      </c>
      <c r="DV726" s="19">
        <v>118</v>
      </c>
    </row>
    <row r="727" spans="125:126">
      <c r="DU727" s="19">
        <v>134</v>
      </c>
      <c r="DV727" s="19">
        <v>118</v>
      </c>
    </row>
    <row r="728" spans="125:126">
      <c r="DU728" s="19">
        <v>135</v>
      </c>
      <c r="DV728" s="19">
        <v>118</v>
      </c>
    </row>
    <row r="729" spans="125:126">
      <c r="DU729" s="19">
        <v>136</v>
      </c>
      <c r="DV729" s="19">
        <v>118</v>
      </c>
    </row>
    <row r="730" spans="125:126">
      <c r="DU730" s="19">
        <v>137</v>
      </c>
      <c r="DV730" s="19">
        <v>118</v>
      </c>
    </row>
    <row r="731" spans="125:126">
      <c r="DU731" s="19">
        <v>138</v>
      </c>
      <c r="DV731" s="19">
        <v>118</v>
      </c>
    </row>
    <row r="732" spans="125:126">
      <c r="DU732" s="19">
        <v>139</v>
      </c>
      <c r="DV732" s="19">
        <v>118</v>
      </c>
    </row>
    <row r="733" spans="125:126">
      <c r="DU733" s="19">
        <v>140</v>
      </c>
      <c r="DV733" s="19">
        <v>118</v>
      </c>
    </row>
    <row r="734" spans="125:126">
      <c r="DU734" s="19">
        <v>141</v>
      </c>
      <c r="DV734" s="19">
        <v>121</v>
      </c>
    </row>
    <row r="735" spans="125:126">
      <c r="DU735" s="19">
        <v>142</v>
      </c>
      <c r="DV735" s="19">
        <v>121</v>
      </c>
    </row>
    <row r="736" spans="125:126">
      <c r="DU736" s="19">
        <v>143</v>
      </c>
      <c r="DV736" s="19">
        <v>121</v>
      </c>
    </row>
    <row r="737" spans="125:126">
      <c r="DU737" s="19">
        <v>144</v>
      </c>
      <c r="DV737" s="19">
        <v>121</v>
      </c>
    </row>
    <row r="738" spans="125:126">
      <c r="DU738" s="19">
        <v>145</v>
      </c>
      <c r="DV738" s="19">
        <v>121</v>
      </c>
    </row>
    <row r="739" spans="125:126">
      <c r="DU739" s="19">
        <v>146</v>
      </c>
      <c r="DV739" s="19">
        <v>121</v>
      </c>
    </row>
    <row r="740" spans="125:126">
      <c r="DU740" s="19">
        <v>147</v>
      </c>
      <c r="DV740" s="19">
        <v>121</v>
      </c>
    </row>
    <row r="741" spans="125:126">
      <c r="DU741" s="19">
        <v>148</v>
      </c>
      <c r="DV741" s="19">
        <v>121</v>
      </c>
    </row>
    <row r="742" spans="125:126">
      <c r="DU742" s="19">
        <v>149</v>
      </c>
      <c r="DV742" s="19">
        <v>121</v>
      </c>
    </row>
    <row r="743" spans="125:126">
      <c r="DU743" s="19">
        <v>150</v>
      </c>
      <c r="DV743" s="19">
        <v>121</v>
      </c>
    </row>
    <row r="744" spans="125:126">
      <c r="DU744" s="19">
        <v>151</v>
      </c>
      <c r="DV744" s="19">
        <v>125</v>
      </c>
    </row>
    <row r="745" spans="125:126">
      <c r="DU745" s="19">
        <v>152</v>
      </c>
      <c r="DV745" s="19">
        <v>125</v>
      </c>
    </row>
    <row r="746" spans="125:126">
      <c r="DU746" s="19">
        <v>153</v>
      </c>
      <c r="DV746" s="19">
        <v>125</v>
      </c>
    </row>
    <row r="747" spans="125:126">
      <c r="DU747" s="19">
        <v>154</v>
      </c>
      <c r="DV747" s="19">
        <v>125</v>
      </c>
    </row>
    <row r="748" spans="125:126">
      <c r="DU748" s="19">
        <v>155</v>
      </c>
      <c r="DV748" s="19">
        <v>125</v>
      </c>
    </row>
    <row r="749" spans="125:126">
      <c r="DU749" s="19">
        <v>156</v>
      </c>
      <c r="DV749" s="19">
        <v>125</v>
      </c>
    </row>
    <row r="750" spans="125:126">
      <c r="DU750" s="19">
        <v>157</v>
      </c>
      <c r="DV750" s="19">
        <v>125</v>
      </c>
    </row>
    <row r="751" spans="125:126">
      <c r="DU751" s="19">
        <v>158</v>
      </c>
      <c r="DV751" s="19">
        <v>125</v>
      </c>
    </row>
    <row r="752" spans="125:126">
      <c r="DU752" s="19">
        <v>159</v>
      </c>
      <c r="DV752" s="19">
        <v>125</v>
      </c>
    </row>
    <row r="753" spans="125:126">
      <c r="DU753" s="19">
        <v>160</v>
      </c>
      <c r="DV753" s="19">
        <v>125</v>
      </c>
    </row>
    <row r="754" spans="125:126">
      <c r="DU754" s="19">
        <v>161</v>
      </c>
      <c r="DV754" s="19">
        <v>129</v>
      </c>
    </row>
    <row r="755" spans="125:126">
      <c r="DU755" s="19">
        <v>162</v>
      </c>
      <c r="DV755" s="19">
        <v>129</v>
      </c>
    </row>
    <row r="756" spans="125:126">
      <c r="DU756" s="19">
        <v>163</v>
      </c>
      <c r="DV756" s="19">
        <v>129</v>
      </c>
    </row>
    <row r="757" spans="125:126">
      <c r="DU757" s="19">
        <v>164</v>
      </c>
      <c r="DV757" s="19">
        <v>129</v>
      </c>
    </row>
    <row r="758" spans="125:126">
      <c r="DU758" s="19">
        <v>165</v>
      </c>
      <c r="DV758" s="19">
        <v>129</v>
      </c>
    </row>
    <row r="759" spans="125:126">
      <c r="DU759" s="19">
        <v>166</v>
      </c>
      <c r="DV759" s="19">
        <v>129</v>
      </c>
    </row>
    <row r="760" spans="125:126">
      <c r="DU760" s="19">
        <v>167</v>
      </c>
      <c r="DV760" s="19">
        <v>129</v>
      </c>
    </row>
    <row r="761" spans="125:126">
      <c r="DU761" s="19">
        <v>168</v>
      </c>
      <c r="DV761" s="19">
        <v>129</v>
      </c>
    </row>
    <row r="762" spans="125:126">
      <c r="DU762" s="19">
        <v>169</v>
      </c>
      <c r="DV762" s="19">
        <v>129</v>
      </c>
    </row>
    <row r="763" spans="125:126">
      <c r="DU763" s="19">
        <v>170</v>
      </c>
      <c r="DV763" s="19">
        <v>129</v>
      </c>
    </row>
    <row r="764" spans="125:126">
      <c r="DU764" s="19">
        <v>171</v>
      </c>
      <c r="DV764" s="19">
        <v>133</v>
      </c>
    </row>
    <row r="765" spans="125:126">
      <c r="DU765" s="19">
        <v>172</v>
      </c>
      <c r="DV765" s="19">
        <v>133</v>
      </c>
    </row>
    <row r="766" spans="125:126">
      <c r="DU766" s="19">
        <v>173</v>
      </c>
      <c r="DV766" s="19">
        <v>133</v>
      </c>
    </row>
    <row r="767" spans="125:126">
      <c r="DU767" s="19">
        <v>174</v>
      </c>
      <c r="DV767" s="19">
        <v>133</v>
      </c>
    </row>
    <row r="768" spans="125:126">
      <c r="DU768" s="19">
        <v>175</v>
      </c>
      <c r="DV768" s="19">
        <v>133</v>
      </c>
    </row>
    <row r="769" spans="125:126">
      <c r="DU769" s="19">
        <v>176</v>
      </c>
      <c r="DV769" s="19">
        <v>133</v>
      </c>
    </row>
    <row r="770" spans="125:126">
      <c r="DU770" s="19">
        <v>177</v>
      </c>
      <c r="DV770" s="19">
        <v>133</v>
      </c>
    </row>
    <row r="771" spans="125:126">
      <c r="DU771" s="19">
        <v>178</v>
      </c>
      <c r="DV771" s="19">
        <v>133</v>
      </c>
    </row>
    <row r="772" spans="125:126">
      <c r="DU772" s="19">
        <v>179</v>
      </c>
      <c r="DV772" s="19">
        <v>133</v>
      </c>
    </row>
    <row r="773" spans="125:126">
      <c r="DU773" s="19">
        <v>180</v>
      </c>
      <c r="DV773" s="19">
        <v>133</v>
      </c>
    </row>
    <row r="776" spans="129:129">
      <c r="DY776" s="19" t="s">
        <v>279</v>
      </c>
    </row>
    <row r="777" spans="129:158">
      <c r="DY777" s="20" t="s">
        <v>5</v>
      </c>
      <c r="DZ777" s="20"/>
      <c r="EB777" s="20" t="s">
        <v>8</v>
      </c>
      <c r="EC777" s="20"/>
      <c r="EE777" s="20" t="s">
        <v>9</v>
      </c>
      <c r="EF777" s="20"/>
      <c r="EH777" s="20" t="s">
        <v>11</v>
      </c>
      <c r="EI777" s="20"/>
      <c r="EK777" s="20" t="s">
        <v>19</v>
      </c>
      <c r="EL777" s="20"/>
      <c r="EN777" s="20" t="s">
        <v>12</v>
      </c>
      <c r="EO777" s="20"/>
      <c r="EQ777" s="20" t="s">
        <v>14</v>
      </c>
      <c r="ER777" s="20"/>
      <c r="ET777" s="20" t="s">
        <v>16</v>
      </c>
      <c r="EU777" s="20"/>
      <c r="EW777" s="20" t="s">
        <v>18</v>
      </c>
      <c r="EX777" s="20"/>
      <c r="EZ777" s="20" t="s">
        <v>274</v>
      </c>
      <c r="FA777" s="20"/>
      <c r="FB777" s="21"/>
    </row>
    <row r="778" spans="129:157">
      <c r="DY778" s="19" t="s">
        <v>22</v>
      </c>
      <c r="DZ778" s="19" t="s">
        <v>23</v>
      </c>
      <c r="EB778" s="19" t="s">
        <v>22</v>
      </c>
      <c r="EC778" s="19" t="s">
        <v>23</v>
      </c>
      <c r="EE778" s="19" t="s">
        <v>22</v>
      </c>
      <c r="EF778" s="19" t="s">
        <v>23</v>
      </c>
      <c r="EH778" s="19" t="s">
        <v>22</v>
      </c>
      <c r="EI778" s="19" t="s">
        <v>23</v>
      </c>
      <c r="EK778" s="19" t="s">
        <v>22</v>
      </c>
      <c r="EL778" s="19" t="s">
        <v>23</v>
      </c>
      <c r="EN778" s="19" t="s">
        <v>22</v>
      </c>
      <c r="EO778" s="19" t="s">
        <v>23</v>
      </c>
      <c r="EQ778" s="19" t="s">
        <v>22</v>
      </c>
      <c r="ER778" s="19" t="s">
        <v>23</v>
      </c>
      <c r="ET778" s="19" t="s">
        <v>22</v>
      </c>
      <c r="EU778" s="19" t="s">
        <v>23</v>
      </c>
      <c r="EW778" s="19" t="s">
        <v>22</v>
      </c>
      <c r="EX778" s="19" t="s">
        <v>23</v>
      </c>
      <c r="EZ778" s="19" t="s">
        <v>22</v>
      </c>
      <c r="FA778" s="19" t="s">
        <v>23</v>
      </c>
    </row>
    <row r="779" spans="129:157">
      <c r="DY779" s="19">
        <v>0</v>
      </c>
      <c r="DZ779" s="19">
        <v>69</v>
      </c>
      <c r="EB779" s="19">
        <v>0</v>
      </c>
      <c r="EC779" s="19">
        <v>71</v>
      </c>
      <c r="EE779" s="19">
        <v>0</v>
      </c>
      <c r="EF779" s="19">
        <v>81</v>
      </c>
      <c r="EH779" s="19">
        <v>0</v>
      </c>
      <c r="EI779" s="19">
        <v>69</v>
      </c>
      <c r="EK779" s="19">
        <v>0</v>
      </c>
      <c r="EL779" s="19">
        <v>78</v>
      </c>
      <c r="EN779" s="19">
        <v>0</v>
      </c>
      <c r="EO779" s="19">
        <v>75</v>
      </c>
      <c r="EQ779" s="19">
        <v>0</v>
      </c>
      <c r="ER779" s="19">
        <v>81</v>
      </c>
      <c r="ET779" s="19">
        <v>0</v>
      </c>
      <c r="EU779" s="19">
        <v>77</v>
      </c>
      <c r="EW779" s="19">
        <v>0</v>
      </c>
      <c r="EX779" s="19">
        <v>76</v>
      </c>
      <c r="EZ779" s="19">
        <v>1</v>
      </c>
      <c r="FA779" s="19">
        <v>73</v>
      </c>
    </row>
    <row r="780" spans="129:157">
      <c r="DY780" s="19">
        <v>1</v>
      </c>
      <c r="DZ780" s="19">
        <v>72</v>
      </c>
      <c r="EB780" s="19">
        <v>1</v>
      </c>
      <c r="EC780" s="19">
        <v>74</v>
      </c>
      <c r="EE780" s="19">
        <v>1</v>
      </c>
      <c r="EF780" s="19">
        <v>84</v>
      </c>
      <c r="EH780" s="19">
        <v>1</v>
      </c>
      <c r="EI780" s="19">
        <v>72</v>
      </c>
      <c r="EK780" s="19">
        <v>1</v>
      </c>
      <c r="EL780" s="19">
        <v>80</v>
      </c>
      <c r="EN780" s="19">
        <v>1</v>
      </c>
      <c r="EO780" s="19">
        <v>78</v>
      </c>
      <c r="EQ780" s="19">
        <v>1</v>
      </c>
      <c r="ER780" s="19">
        <v>84</v>
      </c>
      <c r="ET780" s="19">
        <v>1</v>
      </c>
      <c r="EU780" s="19">
        <v>79</v>
      </c>
      <c r="EW780" s="19">
        <v>1</v>
      </c>
      <c r="EX780" s="19">
        <v>79</v>
      </c>
      <c r="EZ780" s="19">
        <v>2</v>
      </c>
      <c r="FA780" s="19">
        <v>73</v>
      </c>
    </row>
    <row r="781" spans="129:157">
      <c r="DY781" s="19">
        <v>2</v>
      </c>
      <c r="DZ781" s="19">
        <v>75</v>
      </c>
      <c r="EB781" s="19">
        <v>2</v>
      </c>
      <c r="EC781" s="19">
        <v>77</v>
      </c>
      <c r="EE781" s="19">
        <v>2</v>
      </c>
      <c r="EF781" s="19">
        <v>86</v>
      </c>
      <c r="EH781" s="19">
        <v>2</v>
      </c>
      <c r="EI781" s="19">
        <v>75</v>
      </c>
      <c r="EK781" s="19">
        <v>2</v>
      </c>
      <c r="EL781" s="19">
        <v>83</v>
      </c>
      <c r="EN781" s="19">
        <v>2</v>
      </c>
      <c r="EO781" s="19">
        <v>80</v>
      </c>
      <c r="EQ781" s="19">
        <v>2</v>
      </c>
      <c r="ER781" s="19">
        <v>86</v>
      </c>
      <c r="ET781" s="19">
        <v>2</v>
      </c>
      <c r="EU781" s="19">
        <v>82</v>
      </c>
      <c r="EW781" s="19">
        <v>2</v>
      </c>
      <c r="EX781" s="19">
        <v>82</v>
      </c>
      <c r="EZ781" s="19">
        <v>3</v>
      </c>
      <c r="FA781" s="19">
        <v>73</v>
      </c>
    </row>
    <row r="782" spans="129:157">
      <c r="DY782" s="19">
        <v>3</v>
      </c>
      <c r="DZ782" s="19">
        <v>78</v>
      </c>
      <c r="EB782" s="19">
        <v>3</v>
      </c>
      <c r="EC782" s="19">
        <v>80</v>
      </c>
      <c r="EE782" s="19">
        <v>3</v>
      </c>
      <c r="EF782" s="19">
        <v>88</v>
      </c>
      <c r="EH782" s="19">
        <v>3</v>
      </c>
      <c r="EI782" s="19">
        <v>78</v>
      </c>
      <c r="EK782" s="19">
        <v>3</v>
      </c>
      <c r="EL782" s="19">
        <v>85</v>
      </c>
      <c r="EN782" s="19">
        <v>3</v>
      </c>
      <c r="EO782" s="19">
        <v>83</v>
      </c>
      <c r="EQ782" s="19">
        <v>3</v>
      </c>
      <c r="ER782" s="19">
        <v>88</v>
      </c>
      <c r="ET782" s="19">
        <v>3</v>
      </c>
      <c r="EU782" s="19">
        <v>85</v>
      </c>
      <c r="EW782" s="19">
        <v>3</v>
      </c>
      <c r="EX782" s="19">
        <v>84</v>
      </c>
      <c r="EZ782" s="19">
        <v>4</v>
      </c>
      <c r="FA782" s="19">
        <v>73</v>
      </c>
    </row>
    <row r="783" spans="129:157">
      <c r="DY783" s="19">
        <v>4</v>
      </c>
      <c r="DZ783" s="19">
        <v>81</v>
      </c>
      <c r="EB783" s="19">
        <v>4</v>
      </c>
      <c r="EC783" s="19">
        <v>83</v>
      </c>
      <c r="EE783" s="19">
        <v>4</v>
      </c>
      <c r="EF783" s="19">
        <v>90</v>
      </c>
      <c r="EH783" s="19">
        <v>4</v>
      </c>
      <c r="EI783" s="19">
        <v>81</v>
      </c>
      <c r="EK783" s="19">
        <v>4</v>
      </c>
      <c r="EL783" s="19">
        <v>88</v>
      </c>
      <c r="EN783" s="19">
        <v>4</v>
      </c>
      <c r="EO783" s="19">
        <v>86</v>
      </c>
      <c r="EQ783" s="19">
        <v>4</v>
      </c>
      <c r="ER783" s="19">
        <v>90</v>
      </c>
      <c r="ET783" s="19">
        <v>4</v>
      </c>
      <c r="EU783" s="19">
        <v>87</v>
      </c>
      <c r="EW783" s="19">
        <v>4</v>
      </c>
      <c r="EX783" s="19">
        <v>87</v>
      </c>
      <c r="EZ783" s="19">
        <v>5</v>
      </c>
      <c r="FA783" s="19">
        <v>73</v>
      </c>
    </row>
    <row r="784" spans="129:157">
      <c r="DY784" s="19">
        <v>5</v>
      </c>
      <c r="DZ784" s="19">
        <v>84</v>
      </c>
      <c r="EB784" s="19">
        <v>5</v>
      </c>
      <c r="EC784" s="19">
        <v>86</v>
      </c>
      <c r="EE784" s="19">
        <v>5</v>
      </c>
      <c r="EF784" s="19">
        <v>93</v>
      </c>
      <c r="EH784" s="19">
        <v>5</v>
      </c>
      <c r="EI784" s="19">
        <v>84</v>
      </c>
      <c r="EK784" s="19">
        <v>5</v>
      </c>
      <c r="EL784" s="19">
        <v>90</v>
      </c>
      <c r="EN784" s="19">
        <v>5</v>
      </c>
      <c r="EO784" s="19">
        <v>89</v>
      </c>
      <c r="EQ784" s="19">
        <v>5</v>
      </c>
      <c r="ER784" s="19">
        <v>92</v>
      </c>
      <c r="ET784" s="19">
        <v>5</v>
      </c>
      <c r="EU784" s="19">
        <v>90</v>
      </c>
      <c r="EW784" s="19">
        <v>5</v>
      </c>
      <c r="EX784" s="19">
        <v>90</v>
      </c>
      <c r="EZ784" s="19">
        <v>6</v>
      </c>
      <c r="FA784" s="19">
        <v>73</v>
      </c>
    </row>
    <row r="785" spans="129:157">
      <c r="DY785" s="19">
        <v>6</v>
      </c>
      <c r="DZ785" s="19">
        <v>87</v>
      </c>
      <c r="EB785" s="19">
        <v>6</v>
      </c>
      <c r="EC785" s="19">
        <v>89</v>
      </c>
      <c r="EE785" s="19">
        <v>6</v>
      </c>
      <c r="EF785" s="19">
        <v>95</v>
      </c>
      <c r="EH785" s="19">
        <v>6</v>
      </c>
      <c r="EI785" s="19">
        <v>87</v>
      </c>
      <c r="EK785" s="19">
        <v>6</v>
      </c>
      <c r="EL785" s="19">
        <v>93</v>
      </c>
      <c r="EN785" s="19">
        <v>6</v>
      </c>
      <c r="EO785" s="19">
        <v>91</v>
      </c>
      <c r="EQ785" s="19">
        <v>6</v>
      </c>
      <c r="ER785" s="19">
        <v>95</v>
      </c>
      <c r="ET785" s="19">
        <v>6</v>
      </c>
      <c r="EU785" s="19">
        <v>92</v>
      </c>
      <c r="EW785" s="19">
        <v>6</v>
      </c>
      <c r="EX785" s="19">
        <v>93</v>
      </c>
      <c r="EZ785" s="19">
        <v>7</v>
      </c>
      <c r="FA785" s="19">
        <v>73</v>
      </c>
    </row>
    <row r="786" spans="129:157">
      <c r="DY786" s="19">
        <v>7</v>
      </c>
      <c r="DZ786" s="19">
        <v>90</v>
      </c>
      <c r="EB786" s="19">
        <v>7</v>
      </c>
      <c r="EC786" s="19">
        <v>93</v>
      </c>
      <c r="EE786" s="19">
        <v>7</v>
      </c>
      <c r="EF786" s="19">
        <v>97</v>
      </c>
      <c r="EH786" s="19">
        <v>7</v>
      </c>
      <c r="EI786" s="19">
        <v>90</v>
      </c>
      <c r="EK786" s="19">
        <v>7</v>
      </c>
      <c r="EL786" s="19">
        <v>95</v>
      </c>
      <c r="EN786" s="19">
        <v>7</v>
      </c>
      <c r="EO786" s="19">
        <v>94</v>
      </c>
      <c r="EQ786" s="19">
        <v>7</v>
      </c>
      <c r="ER786" s="19">
        <v>97</v>
      </c>
      <c r="ET786" s="19">
        <v>7</v>
      </c>
      <c r="EU786" s="19">
        <v>95</v>
      </c>
      <c r="EW786" s="19">
        <v>7</v>
      </c>
      <c r="EX786" s="19">
        <v>96</v>
      </c>
      <c r="EZ786" s="19">
        <v>8</v>
      </c>
      <c r="FA786" s="19">
        <v>73</v>
      </c>
    </row>
    <row r="787" spans="129:157">
      <c r="DY787" s="19">
        <v>8</v>
      </c>
      <c r="DZ787" s="19">
        <v>93</v>
      </c>
      <c r="EB787" s="19">
        <v>8</v>
      </c>
      <c r="EC787" s="19">
        <v>96</v>
      </c>
      <c r="EE787" s="19">
        <v>8</v>
      </c>
      <c r="EF787" s="19">
        <v>100</v>
      </c>
      <c r="EH787" s="19">
        <v>8</v>
      </c>
      <c r="EI787" s="19">
        <v>93</v>
      </c>
      <c r="EK787" s="19">
        <v>8</v>
      </c>
      <c r="EL787" s="19">
        <v>98</v>
      </c>
      <c r="EN787" s="19">
        <v>8</v>
      </c>
      <c r="EO787" s="19">
        <v>97</v>
      </c>
      <c r="EQ787" s="19">
        <v>8</v>
      </c>
      <c r="ER787" s="19">
        <v>99</v>
      </c>
      <c r="ET787" s="19">
        <v>8</v>
      </c>
      <c r="EU787" s="19">
        <v>97</v>
      </c>
      <c r="EW787" s="19">
        <v>8</v>
      </c>
      <c r="EX787" s="19">
        <v>98</v>
      </c>
      <c r="EZ787" s="19">
        <v>9</v>
      </c>
      <c r="FA787" s="19">
        <v>73</v>
      </c>
    </row>
    <row r="788" spans="129:157">
      <c r="DY788" s="19">
        <v>9</v>
      </c>
      <c r="DZ788" s="19">
        <v>96</v>
      </c>
      <c r="EB788" s="19">
        <v>9</v>
      </c>
      <c r="EC788" s="19">
        <v>99</v>
      </c>
      <c r="EE788" s="19">
        <v>9</v>
      </c>
      <c r="EF788" s="19">
        <v>102</v>
      </c>
      <c r="EH788" s="19">
        <v>9</v>
      </c>
      <c r="EI788" s="19">
        <v>96</v>
      </c>
      <c r="EK788" s="19">
        <v>9</v>
      </c>
      <c r="EL788" s="19">
        <v>100</v>
      </c>
      <c r="EN788" s="19">
        <v>9</v>
      </c>
      <c r="EO788" s="19">
        <v>100</v>
      </c>
      <c r="EQ788" s="19">
        <v>9</v>
      </c>
      <c r="ER788" s="19">
        <v>101</v>
      </c>
      <c r="ET788" s="19">
        <v>9</v>
      </c>
      <c r="EU788" s="19">
        <v>100</v>
      </c>
      <c r="EW788" s="19">
        <v>9</v>
      </c>
      <c r="EX788" s="19">
        <v>101</v>
      </c>
      <c r="EZ788" s="19">
        <v>10</v>
      </c>
      <c r="FA788" s="19">
        <v>73</v>
      </c>
    </row>
    <row r="789" spans="129:157">
      <c r="DY789" s="19">
        <v>10</v>
      </c>
      <c r="DZ789" s="19">
        <v>99</v>
      </c>
      <c r="EB789" s="19">
        <v>10</v>
      </c>
      <c r="EC789" s="19">
        <v>102</v>
      </c>
      <c r="EE789" s="19">
        <v>10</v>
      </c>
      <c r="EF789" s="19">
        <v>104</v>
      </c>
      <c r="EH789" s="19">
        <v>10</v>
      </c>
      <c r="EI789" s="19">
        <v>99</v>
      </c>
      <c r="EK789" s="19">
        <v>10</v>
      </c>
      <c r="EL789" s="19">
        <v>102</v>
      </c>
      <c r="EN789" s="19">
        <v>10</v>
      </c>
      <c r="EO789" s="19">
        <v>103</v>
      </c>
      <c r="EQ789" s="19">
        <v>10</v>
      </c>
      <c r="ER789" s="19">
        <v>104</v>
      </c>
      <c r="ET789" s="19">
        <v>10</v>
      </c>
      <c r="EU789" s="19">
        <v>103</v>
      </c>
      <c r="EW789" s="19">
        <v>10</v>
      </c>
      <c r="EX789" s="19">
        <v>104</v>
      </c>
      <c r="EZ789" s="19">
        <v>11</v>
      </c>
      <c r="FA789" s="19">
        <v>77</v>
      </c>
    </row>
    <row r="790" spans="129:157">
      <c r="DY790" s="19">
        <v>11</v>
      </c>
      <c r="DZ790" s="19">
        <v>101</v>
      </c>
      <c r="EB790" s="19">
        <v>11</v>
      </c>
      <c r="EC790" s="19">
        <v>105</v>
      </c>
      <c r="EE790" s="19">
        <v>11</v>
      </c>
      <c r="EF790" s="19">
        <v>106</v>
      </c>
      <c r="EH790" s="19">
        <v>11</v>
      </c>
      <c r="EI790" s="19">
        <v>101</v>
      </c>
      <c r="EK790" s="19">
        <v>11</v>
      </c>
      <c r="EL790" s="19">
        <v>105</v>
      </c>
      <c r="EN790" s="19">
        <v>11</v>
      </c>
      <c r="EO790" s="19">
        <v>105</v>
      </c>
      <c r="EQ790" s="19">
        <v>11</v>
      </c>
      <c r="ER790" s="19">
        <v>106</v>
      </c>
      <c r="ET790" s="19">
        <v>11</v>
      </c>
      <c r="EU790" s="19">
        <v>105</v>
      </c>
      <c r="EW790" s="19">
        <v>11</v>
      </c>
      <c r="EX790" s="19">
        <v>107</v>
      </c>
      <c r="EZ790" s="19">
        <v>12</v>
      </c>
      <c r="FA790" s="19">
        <v>77</v>
      </c>
    </row>
    <row r="791" spans="129:157">
      <c r="DY791" s="19">
        <v>12</v>
      </c>
      <c r="DZ791" s="19">
        <v>104</v>
      </c>
      <c r="EB791" s="19">
        <v>12</v>
      </c>
      <c r="EC791" s="19">
        <v>108</v>
      </c>
      <c r="EE791" s="19">
        <v>12</v>
      </c>
      <c r="EF791" s="19">
        <v>109</v>
      </c>
      <c r="EH791" s="19">
        <v>12</v>
      </c>
      <c r="EI791" s="19">
        <v>104</v>
      </c>
      <c r="EK791" s="19">
        <v>12</v>
      </c>
      <c r="EL791" s="19">
        <v>107</v>
      </c>
      <c r="EN791" s="19">
        <v>12</v>
      </c>
      <c r="EO791" s="19">
        <v>108</v>
      </c>
      <c r="EQ791" s="19">
        <v>12</v>
      </c>
      <c r="ER791" s="19">
        <v>108</v>
      </c>
      <c r="ET791" s="19">
        <v>12</v>
      </c>
      <c r="EU791" s="19">
        <v>108</v>
      </c>
      <c r="EW791" s="19">
        <v>12</v>
      </c>
      <c r="EX791" s="19">
        <v>109</v>
      </c>
      <c r="EZ791" s="19">
        <v>13</v>
      </c>
      <c r="FA791" s="19">
        <v>77</v>
      </c>
    </row>
    <row r="792" spans="129:157">
      <c r="DY792" s="19">
        <v>13</v>
      </c>
      <c r="DZ792" s="19">
        <v>107</v>
      </c>
      <c r="EB792" s="19">
        <v>13</v>
      </c>
      <c r="EC792" s="19">
        <v>111</v>
      </c>
      <c r="EE792" s="19">
        <v>13</v>
      </c>
      <c r="EF792" s="19">
        <v>111</v>
      </c>
      <c r="EH792" s="19">
        <v>13</v>
      </c>
      <c r="EI792" s="19">
        <v>107</v>
      </c>
      <c r="EK792" s="19">
        <v>13</v>
      </c>
      <c r="EL792" s="19">
        <v>110</v>
      </c>
      <c r="EN792" s="19">
        <v>13</v>
      </c>
      <c r="EO792" s="19">
        <v>111</v>
      </c>
      <c r="EQ792" s="19">
        <v>13</v>
      </c>
      <c r="ER792" s="19">
        <v>110</v>
      </c>
      <c r="ET792" s="19">
        <v>13</v>
      </c>
      <c r="EU792" s="19">
        <v>110</v>
      </c>
      <c r="EW792" s="19">
        <v>13</v>
      </c>
      <c r="EX792" s="19">
        <v>112</v>
      </c>
      <c r="EZ792" s="19">
        <v>14</v>
      </c>
      <c r="FA792" s="19">
        <v>77</v>
      </c>
    </row>
    <row r="793" spans="129:157">
      <c r="DY793" s="19">
        <v>14</v>
      </c>
      <c r="DZ793" s="19">
        <v>110</v>
      </c>
      <c r="EB793" s="19">
        <v>14</v>
      </c>
      <c r="EC793" s="19">
        <v>114</v>
      </c>
      <c r="EE793" s="19">
        <v>14</v>
      </c>
      <c r="EF793" s="19">
        <v>113</v>
      </c>
      <c r="EH793" s="19">
        <v>14</v>
      </c>
      <c r="EI793" s="19">
        <v>110</v>
      </c>
      <c r="EK793" s="19">
        <v>14</v>
      </c>
      <c r="EL793" s="19">
        <v>112</v>
      </c>
      <c r="EN793" s="19">
        <v>14</v>
      </c>
      <c r="EO793" s="19">
        <v>114</v>
      </c>
      <c r="EQ793" s="19">
        <v>14</v>
      </c>
      <c r="ER793" s="19">
        <v>112</v>
      </c>
      <c r="ET793" s="19">
        <v>14</v>
      </c>
      <c r="EU793" s="19">
        <v>113</v>
      </c>
      <c r="EW793" s="19">
        <v>14</v>
      </c>
      <c r="EX793" s="19">
        <v>115</v>
      </c>
      <c r="EZ793" s="19">
        <v>15</v>
      </c>
      <c r="FA793" s="19">
        <v>77</v>
      </c>
    </row>
    <row r="794" spans="129:157">
      <c r="DY794" s="19">
        <v>15</v>
      </c>
      <c r="DZ794" s="19">
        <v>113</v>
      </c>
      <c r="EB794" s="19">
        <v>15</v>
      </c>
      <c r="EC794" s="19">
        <v>118</v>
      </c>
      <c r="EE794" s="19">
        <v>15</v>
      </c>
      <c r="EF794" s="19">
        <v>115</v>
      </c>
      <c r="EH794" s="19">
        <v>15</v>
      </c>
      <c r="EI794" s="19">
        <v>113</v>
      </c>
      <c r="EK794" s="19">
        <v>15</v>
      </c>
      <c r="EL794" s="19">
        <v>115</v>
      </c>
      <c r="EN794" s="19">
        <v>15</v>
      </c>
      <c r="EO794" s="19">
        <v>116</v>
      </c>
      <c r="EQ794" s="19">
        <v>15</v>
      </c>
      <c r="ER794" s="19">
        <v>115</v>
      </c>
      <c r="ET794" s="19">
        <v>15</v>
      </c>
      <c r="EU794" s="19">
        <v>115</v>
      </c>
      <c r="EW794" s="19">
        <v>15</v>
      </c>
      <c r="EX794" s="19">
        <v>118</v>
      </c>
      <c r="EZ794" s="19">
        <v>16</v>
      </c>
      <c r="FA794" s="19">
        <v>77</v>
      </c>
    </row>
    <row r="795" spans="129:157">
      <c r="DY795" s="19">
        <v>16</v>
      </c>
      <c r="DZ795" s="19">
        <v>116</v>
      </c>
      <c r="EB795" s="19">
        <v>16</v>
      </c>
      <c r="EC795" s="19">
        <v>121</v>
      </c>
      <c r="EE795" s="19">
        <v>16</v>
      </c>
      <c r="EF795" s="19">
        <v>118</v>
      </c>
      <c r="EH795" s="19">
        <v>16</v>
      </c>
      <c r="EI795" s="19">
        <v>116</v>
      </c>
      <c r="EK795" s="19">
        <v>16</v>
      </c>
      <c r="EL795" s="19">
        <v>117</v>
      </c>
      <c r="EN795" s="19">
        <v>16</v>
      </c>
      <c r="EO795" s="19">
        <v>119</v>
      </c>
      <c r="EQ795" s="19">
        <v>16</v>
      </c>
      <c r="ER795" s="19">
        <v>117</v>
      </c>
      <c r="ET795" s="19">
        <v>16</v>
      </c>
      <c r="EU795" s="19">
        <v>118</v>
      </c>
      <c r="EW795" s="19">
        <v>16</v>
      </c>
      <c r="EX795" s="19">
        <v>121</v>
      </c>
      <c r="EZ795" s="19">
        <v>17</v>
      </c>
      <c r="FA795" s="19">
        <v>77</v>
      </c>
    </row>
    <row r="796" spans="129:157">
      <c r="DY796" s="19">
        <v>17</v>
      </c>
      <c r="DZ796" s="19">
        <v>119</v>
      </c>
      <c r="EB796" s="19">
        <v>17</v>
      </c>
      <c r="EC796" s="19">
        <v>124</v>
      </c>
      <c r="EE796" s="19">
        <v>17</v>
      </c>
      <c r="EF796" s="19">
        <v>120</v>
      </c>
      <c r="EH796" s="19">
        <v>17</v>
      </c>
      <c r="EI796" s="19">
        <v>119</v>
      </c>
      <c r="EK796" s="19">
        <v>17</v>
      </c>
      <c r="EL796" s="19">
        <v>120</v>
      </c>
      <c r="EN796" s="19">
        <v>17</v>
      </c>
      <c r="EO796" s="19">
        <v>122</v>
      </c>
      <c r="EQ796" s="19">
        <v>17</v>
      </c>
      <c r="ER796" s="19">
        <v>119</v>
      </c>
      <c r="ET796" s="19">
        <v>17</v>
      </c>
      <c r="EU796" s="19">
        <v>121</v>
      </c>
      <c r="EW796" s="19">
        <v>17</v>
      </c>
      <c r="EX796" s="19">
        <v>123</v>
      </c>
      <c r="EZ796" s="19">
        <v>18</v>
      </c>
      <c r="FA796" s="19">
        <v>77</v>
      </c>
    </row>
    <row r="797" spans="129:157">
      <c r="DY797" s="19">
        <v>18</v>
      </c>
      <c r="DZ797" s="19">
        <v>122</v>
      </c>
      <c r="EB797" s="19">
        <v>18</v>
      </c>
      <c r="EC797" s="19">
        <v>127</v>
      </c>
      <c r="EE797" s="19">
        <v>18</v>
      </c>
      <c r="EF797" s="19">
        <v>122</v>
      </c>
      <c r="EH797" s="19">
        <v>18</v>
      </c>
      <c r="EI797" s="19">
        <v>122</v>
      </c>
      <c r="EK797" s="19">
        <v>18</v>
      </c>
      <c r="EL797" s="19">
        <v>122</v>
      </c>
      <c r="EN797" s="19">
        <v>18</v>
      </c>
      <c r="EO797" s="19">
        <v>125</v>
      </c>
      <c r="EQ797" s="19">
        <v>18</v>
      </c>
      <c r="ER797" s="19">
        <v>121</v>
      </c>
      <c r="ET797" s="19">
        <v>18</v>
      </c>
      <c r="EU797" s="19">
        <v>123</v>
      </c>
      <c r="EW797" s="19">
        <v>18</v>
      </c>
      <c r="EX797" s="19">
        <v>126</v>
      </c>
      <c r="EZ797" s="19">
        <v>19</v>
      </c>
      <c r="FA797" s="19">
        <v>77</v>
      </c>
    </row>
    <row r="798" spans="129:157">
      <c r="DY798" s="19">
        <v>19</v>
      </c>
      <c r="DZ798" s="19">
        <v>125</v>
      </c>
      <c r="EB798" s="19">
        <v>19</v>
      </c>
      <c r="EC798" s="19">
        <v>130</v>
      </c>
      <c r="EE798" s="19">
        <v>19</v>
      </c>
      <c r="EF798" s="19">
        <v>125</v>
      </c>
      <c r="EH798" s="19">
        <v>19</v>
      </c>
      <c r="EI798" s="19">
        <v>125</v>
      </c>
      <c r="EK798" s="19">
        <v>19</v>
      </c>
      <c r="EL798" s="19">
        <v>124</v>
      </c>
      <c r="EN798" s="19">
        <v>19</v>
      </c>
      <c r="EO798" s="19">
        <v>128</v>
      </c>
      <c r="EQ798" s="19">
        <v>19</v>
      </c>
      <c r="ER798" s="19">
        <v>124</v>
      </c>
      <c r="ET798" s="19">
        <v>19</v>
      </c>
      <c r="EU798" s="19">
        <v>126</v>
      </c>
      <c r="EW798" s="19">
        <v>19</v>
      </c>
      <c r="EX798" s="19">
        <v>129</v>
      </c>
      <c r="EZ798" s="19">
        <v>20</v>
      </c>
      <c r="FA798" s="19">
        <v>77</v>
      </c>
    </row>
    <row r="799" spans="129:157">
      <c r="DY799" s="19">
        <v>20</v>
      </c>
      <c r="DZ799" s="19">
        <v>128</v>
      </c>
      <c r="EB799" s="19">
        <v>20</v>
      </c>
      <c r="EC799" s="19">
        <v>133</v>
      </c>
      <c r="EE799" s="19">
        <v>20</v>
      </c>
      <c r="EF799" s="19">
        <v>127</v>
      </c>
      <c r="EH799" s="19">
        <v>20</v>
      </c>
      <c r="EI799" s="19">
        <v>128</v>
      </c>
      <c r="EK799" s="19">
        <v>20</v>
      </c>
      <c r="EL799" s="19">
        <v>127</v>
      </c>
      <c r="EN799" s="19">
        <v>20</v>
      </c>
      <c r="EO799" s="19">
        <v>131</v>
      </c>
      <c r="EQ799" s="19">
        <v>20</v>
      </c>
      <c r="ER799" s="19">
        <v>126</v>
      </c>
      <c r="ET799" s="19">
        <v>20</v>
      </c>
      <c r="EU799" s="19">
        <v>128</v>
      </c>
      <c r="EW799" s="19">
        <v>20</v>
      </c>
      <c r="EX799" s="19">
        <v>132</v>
      </c>
      <c r="EZ799" s="19">
        <v>21</v>
      </c>
      <c r="FA799" s="19">
        <v>80</v>
      </c>
    </row>
    <row r="800" spans="156:157">
      <c r="EZ800" s="19">
        <v>22</v>
      </c>
      <c r="FA800" s="19">
        <v>80</v>
      </c>
    </row>
    <row r="801" spans="156:157">
      <c r="EZ801" s="19">
        <v>23</v>
      </c>
      <c r="FA801" s="19">
        <v>80</v>
      </c>
    </row>
    <row r="802" spans="156:157">
      <c r="EZ802" s="19">
        <v>24</v>
      </c>
      <c r="FA802" s="19">
        <v>80</v>
      </c>
    </row>
    <row r="803" spans="156:157">
      <c r="EZ803" s="19">
        <v>25</v>
      </c>
      <c r="FA803" s="19">
        <v>80</v>
      </c>
    </row>
    <row r="804" spans="156:157">
      <c r="EZ804" s="19">
        <v>26</v>
      </c>
      <c r="FA804" s="19">
        <v>80</v>
      </c>
    </row>
    <row r="805" spans="156:157">
      <c r="EZ805" s="19">
        <v>27</v>
      </c>
      <c r="FA805" s="19">
        <v>80</v>
      </c>
    </row>
    <row r="806" spans="156:157">
      <c r="EZ806" s="19">
        <v>28</v>
      </c>
      <c r="FA806" s="19">
        <v>80</v>
      </c>
    </row>
    <row r="807" spans="156:157">
      <c r="EZ807" s="19">
        <v>29</v>
      </c>
      <c r="FA807" s="19">
        <v>80</v>
      </c>
    </row>
    <row r="808" spans="156:157">
      <c r="EZ808" s="19">
        <v>30</v>
      </c>
      <c r="FA808" s="19">
        <v>80</v>
      </c>
    </row>
    <row r="809" spans="156:157">
      <c r="EZ809" s="19">
        <v>31</v>
      </c>
      <c r="FA809" s="19">
        <v>83</v>
      </c>
    </row>
    <row r="810" spans="156:157">
      <c r="EZ810" s="19">
        <v>32</v>
      </c>
      <c r="FA810" s="19">
        <v>83</v>
      </c>
    </row>
    <row r="811" spans="156:157">
      <c r="EZ811" s="19">
        <v>33</v>
      </c>
      <c r="FA811" s="19">
        <v>83</v>
      </c>
    </row>
    <row r="812" spans="156:157">
      <c r="EZ812" s="19">
        <v>34</v>
      </c>
      <c r="FA812" s="19">
        <v>83</v>
      </c>
    </row>
    <row r="813" spans="156:157">
      <c r="EZ813" s="19">
        <v>35</v>
      </c>
      <c r="FA813" s="19">
        <v>83</v>
      </c>
    </row>
    <row r="814" spans="156:157">
      <c r="EZ814" s="19">
        <v>36</v>
      </c>
      <c r="FA814" s="19">
        <v>83</v>
      </c>
    </row>
    <row r="815" spans="156:157">
      <c r="EZ815" s="19">
        <v>37</v>
      </c>
      <c r="FA815" s="19">
        <v>83</v>
      </c>
    </row>
    <row r="816" spans="156:157">
      <c r="EZ816" s="19">
        <v>38</v>
      </c>
      <c r="FA816" s="19">
        <v>83</v>
      </c>
    </row>
    <row r="817" spans="156:157">
      <c r="EZ817" s="19">
        <v>39</v>
      </c>
      <c r="FA817" s="19">
        <v>83</v>
      </c>
    </row>
    <row r="818" spans="156:157">
      <c r="EZ818" s="19">
        <v>40</v>
      </c>
      <c r="FA818" s="19">
        <v>83</v>
      </c>
    </row>
    <row r="819" spans="156:157">
      <c r="EZ819" s="19">
        <v>41</v>
      </c>
      <c r="FA819" s="19">
        <v>87</v>
      </c>
    </row>
    <row r="820" spans="156:157">
      <c r="EZ820" s="19">
        <v>42</v>
      </c>
      <c r="FA820" s="19">
        <v>87</v>
      </c>
    </row>
    <row r="821" spans="156:157">
      <c r="EZ821" s="19">
        <v>43</v>
      </c>
      <c r="FA821" s="19">
        <v>87</v>
      </c>
    </row>
    <row r="822" spans="156:157">
      <c r="EZ822" s="19">
        <v>44</v>
      </c>
      <c r="FA822" s="19">
        <v>87</v>
      </c>
    </row>
    <row r="823" spans="156:157">
      <c r="EZ823" s="19">
        <v>45</v>
      </c>
      <c r="FA823" s="19">
        <v>87</v>
      </c>
    </row>
    <row r="824" spans="156:157">
      <c r="EZ824" s="19">
        <v>46</v>
      </c>
      <c r="FA824" s="19">
        <v>87</v>
      </c>
    </row>
    <row r="825" spans="156:157">
      <c r="EZ825" s="19">
        <v>47</v>
      </c>
      <c r="FA825" s="19">
        <v>87</v>
      </c>
    </row>
    <row r="826" spans="156:157">
      <c r="EZ826" s="19">
        <v>48</v>
      </c>
      <c r="FA826" s="19">
        <v>87</v>
      </c>
    </row>
    <row r="827" spans="156:157">
      <c r="EZ827" s="19">
        <v>49</v>
      </c>
      <c r="FA827" s="19">
        <v>87</v>
      </c>
    </row>
    <row r="828" spans="156:157">
      <c r="EZ828" s="19">
        <v>50</v>
      </c>
      <c r="FA828" s="19">
        <v>87</v>
      </c>
    </row>
    <row r="829" spans="156:157">
      <c r="EZ829" s="19">
        <v>51</v>
      </c>
      <c r="FA829" s="19">
        <v>90</v>
      </c>
    </row>
    <row r="830" spans="156:157">
      <c r="EZ830" s="19">
        <v>52</v>
      </c>
      <c r="FA830" s="19">
        <v>90</v>
      </c>
    </row>
    <row r="831" spans="156:157">
      <c r="EZ831" s="19">
        <v>53</v>
      </c>
      <c r="FA831" s="19">
        <v>90</v>
      </c>
    </row>
    <row r="832" spans="156:157">
      <c r="EZ832" s="19">
        <v>54</v>
      </c>
      <c r="FA832" s="19">
        <v>90</v>
      </c>
    </row>
    <row r="833" spans="156:157">
      <c r="EZ833" s="19">
        <v>55</v>
      </c>
      <c r="FA833" s="19">
        <v>90</v>
      </c>
    </row>
    <row r="834" spans="156:157">
      <c r="EZ834" s="19">
        <v>56</v>
      </c>
      <c r="FA834" s="19">
        <v>90</v>
      </c>
    </row>
    <row r="835" spans="156:157">
      <c r="EZ835" s="19">
        <v>57</v>
      </c>
      <c r="FA835" s="19">
        <v>90</v>
      </c>
    </row>
    <row r="836" spans="156:157">
      <c r="EZ836" s="19">
        <v>58</v>
      </c>
      <c r="FA836" s="19">
        <v>90</v>
      </c>
    </row>
    <row r="837" spans="156:157">
      <c r="EZ837" s="19">
        <v>59</v>
      </c>
      <c r="FA837" s="19">
        <v>90</v>
      </c>
    </row>
    <row r="838" spans="156:157">
      <c r="EZ838" s="19">
        <v>60</v>
      </c>
      <c r="FA838" s="19">
        <v>90</v>
      </c>
    </row>
    <row r="839" spans="156:157">
      <c r="EZ839" s="19">
        <v>61</v>
      </c>
      <c r="FA839" s="19">
        <v>94</v>
      </c>
    </row>
    <row r="840" spans="156:157">
      <c r="EZ840" s="19">
        <v>62</v>
      </c>
      <c r="FA840" s="19">
        <v>94</v>
      </c>
    </row>
    <row r="841" spans="156:157">
      <c r="EZ841" s="19">
        <v>63</v>
      </c>
      <c r="FA841" s="19">
        <v>94</v>
      </c>
    </row>
    <row r="842" spans="156:157">
      <c r="EZ842" s="19">
        <v>64</v>
      </c>
      <c r="FA842" s="19">
        <v>94</v>
      </c>
    </row>
    <row r="843" spans="156:157">
      <c r="EZ843" s="19">
        <v>65</v>
      </c>
      <c r="FA843" s="19">
        <v>94</v>
      </c>
    </row>
    <row r="844" spans="156:157">
      <c r="EZ844" s="19">
        <v>66</v>
      </c>
      <c r="FA844" s="19">
        <v>94</v>
      </c>
    </row>
    <row r="845" spans="156:157">
      <c r="EZ845" s="19">
        <v>67</v>
      </c>
      <c r="FA845" s="19">
        <v>94</v>
      </c>
    </row>
    <row r="846" spans="156:157">
      <c r="EZ846" s="19">
        <v>68</v>
      </c>
      <c r="FA846" s="19">
        <v>94</v>
      </c>
    </row>
    <row r="847" spans="156:157">
      <c r="EZ847" s="19">
        <v>69</v>
      </c>
      <c r="FA847" s="19">
        <v>94</v>
      </c>
    </row>
    <row r="848" spans="156:157">
      <c r="EZ848" s="19">
        <v>70</v>
      </c>
      <c r="FA848" s="19">
        <v>94</v>
      </c>
    </row>
    <row r="849" spans="156:157">
      <c r="EZ849" s="19">
        <v>71</v>
      </c>
      <c r="FA849" s="19">
        <v>97</v>
      </c>
    </row>
    <row r="850" spans="156:157">
      <c r="EZ850" s="19">
        <v>72</v>
      </c>
      <c r="FA850" s="19">
        <v>97</v>
      </c>
    </row>
    <row r="851" spans="156:157">
      <c r="EZ851" s="19">
        <v>73</v>
      </c>
      <c r="FA851" s="19">
        <v>97</v>
      </c>
    </row>
    <row r="852" spans="156:157">
      <c r="EZ852" s="19">
        <v>74</v>
      </c>
      <c r="FA852" s="19">
        <v>97</v>
      </c>
    </row>
    <row r="853" spans="156:157">
      <c r="EZ853" s="19">
        <v>75</v>
      </c>
      <c r="FA853" s="19">
        <v>97</v>
      </c>
    </row>
    <row r="854" spans="156:157">
      <c r="EZ854" s="19">
        <v>76</v>
      </c>
      <c r="FA854" s="19">
        <v>97</v>
      </c>
    </row>
    <row r="855" spans="156:157">
      <c r="EZ855" s="19">
        <v>77</v>
      </c>
      <c r="FA855" s="19">
        <v>97</v>
      </c>
    </row>
    <row r="856" spans="156:157">
      <c r="EZ856" s="19">
        <v>78</v>
      </c>
      <c r="FA856" s="19">
        <v>97</v>
      </c>
    </row>
    <row r="857" spans="156:157">
      <c r="EZ857" s="19">
        <v>79</v>
      </c>
      <c r="FA857" s="19">
        <v>97</v>
      </c>
    </row>
    <row r="858" spans="156:157">
      <c r="EZ858" s="19">
        <v>80</v>
      </c>
      <c r="FA858" s="19">
        <v>97</v>
      </c>
    </row>
    <row r="859" spans="156:157">
      <c r="EZ859" s="19">
        <v>81</v>
      </c>
      <c r="FA859" s="19">
        <v>101</v>
      </c>
    </row>
    <row r="860" spans="156:157">
      <c r="EZ860" s="19">
        <v>82</v>
      </c>
      <c r="FA860" s="19">
        <v>101</v>
      </c>
    </row>
    <row r="861" spans="156:157">
      <c r="EZ861" s="19">
        <v>83</v>
      </c>
      <c r="FA861" s="19">
        <v>101</v>
      </c>
    </row>
    <row r="862" spans="156:157">
      <c r="EZ862" s="19">
        <v>84</v>
      </c>
      <c r="FA862" s="19">
        <v>101</v>
      </c>
    </row>
    <row r="863" spans="156:157">
      <c r="EZ863" s="19">
        <v>85</v>
      </c>
      <c r="FA863" s="19">
        <v>101</v>
      </c>
    </row>
    <row r="864" spans="156:157">
      <c r="EZ864" s="19">
        <v>86</v>
      </c>
      <c r="FA864" s="19">
        <v>101</v>
      </c>
    </row>
    <row r="865" spans="156:157">
      <c r="EZ865" s="19">
        <v>87</v>
      </c>
      <c r="FA865" s="19">
        <v>101</v>
      </c>
    </row>
    <row r="866" spans="156:157">
      <c r="EZ866" s="19">
        <v>88</v>
      </c>
      <c r="FA866" s="19">
        <v>101</v>
      </c>
    </row>
    <row r="867" spans="156:157">
      <c r="EZ867" s="19">
        <v>89</v>
      </c>
      <c r="FA867" s="19">
        <v>101</v>
      </c>
    </row>
    <row r="868" spans="156:157">
      <c r="EZ868" s="19">
        <v>90</v>
      </c>
      <c r="FA868" s="19">
        <v>101</v>
      </c>
    </row>
    <row r="869" spans="156:157">
      <c r="EZ869" s="19">
        <v>91</v>
      </c>
      <c r="FA869" s="19">
        <v>104</v>
      </c>
    </row>
    <row r="870" spans="156:157">
      <c r="EZ870" s="19">
        <v>92</v>
      </c>
      <c r="FA870" s="19">
        <v>104</v>
      </c>
    </row>
    <row r="871" spans="156:157">
      <c r="EZ871" s="19">
        <v>93</v>
      </c>
      <c r="FA871" s="19">
        <v>104</v>
      </c>
    </row>
    <row r="872" spans="156:157">
      <c r="EZ872" s="19">
        <v>94</v>
      </c>
      <c r="FA872" s="19">
        <v>104</v>
      </c>
    </row>
    <row r="873" spans="156:157">
      <c r="EZ873" s="19">
        <v>95</v>
      </c>
      <c r="FA873" s="19">
        <v>104</v>
      </c>
    </row>
    <row r="874" spans="156:157">
      <c r="EZ874" s="19">
        <v>96</v>
      </c>
      <c r="FA874" s="19">
        <v>104</v>
      </c>
    </row>
    <row r="875" spans="156:157">
      <c r="EZ875" s="19">
        <v>97</v>
      </c>
      <c r="FA875" s="19">
        <v>104</v>
      </c>
    </row>
    <row r="876" spans="156:157">
      <c r="EZ876" s="19">
        <v>98</v>
      </c>
      <c r="FA876" s="19">
        <v>104</v>
      </c>
    </row>
    <row r="877" spans="156:157">
      <c r="EZ877" s="19">
        <v>99</v>
      </c>
      <c r="FA877" s="19">
        <v>104</v>
      </c>
    </row>
    <row r="878" spans="156:157">
      <c r="EZ878" s="19">
        <v>100</v>
      </c>
      <c r="FA878" s="19">
        <v>104</v>
      </c>
    </row>
    <row r="879" spans="156:157">
      <c r="EZ879" s="19">
        <v>101</v>
      </c>
      <c r="FA879" s="19">
        <v>108</v>
      </c>
    </row>
    <row r="880" spans="156:157">
      <c r="EZ880" s="19">
        <v>102</v>
      </c>
      <c r="FA880" s="19">
        <v>108</v>
      </c>
    </row>
    <row r="881" spans="156:157">
      <c r="EZ881" s="19">
        <v>103</v>
      </c>
      <c r="FA881" s="19">
        <v>108</v>
      </c>
    </row>
    <row r="882" spans="156:157">
      <c r="EZ882" s="19">
        <v>104</v>
      </c>
      <c r="FA882" s="19">
        <v>108</v>
      </c>
    </row>
    <row r="883" spans="156:157">
      <c r="EZ883" s="19">
        <v>105</v>
      </c>
      <c r="FA883" s="19">
        <v>108</v>
      </c>
    </row>
    <row r="884" spans="156:157">
      <c r="EZ884" s="19">
        <v>106</v>
      </c>
      <c r="FA884" s="19">
        <v>108</v>
      </c>
    </row>
    <row r="885" spans="156:157">
      <c r="EZ885" s="19">
        <v>107</v>
      </c>
      <c r="FA885" s="19">
        <v>108</v>
      </c>
    </row>
    <row r="886" spans="156:157">
      <c r="EZ886" s="19">
        <v>108</v>
      </c>
      <c r="FA886" s="19">
        <v>108</v>
      </c>
    </row>
    <row r="887" spans="156:157">
      <c r="EZ887" s="19">
        <v>109</v>
      </c>
      <c r="FA887" s="19">
        <v>108</v>
      </c>
    </row>
    <row r="888" spans="156:157">
      <c r="EZ888" s="19">
        <v>110</v>
      </c>
      <c r="FA888" s="19">
        <v>108</v>
      </c>
    </row>
    <row r="889" spans="156:157">
      <c r="EZ889" s="19">
        <v>111</v>
      </c>
      <c r="FA889" s="19">
        <v>111</v>
      </c>
    </row>
    <row r="890" spans="156:157">
      <c r="EZ890" s="19">
        <v>112</v>
      </c>
      <c r="FA890" s="19">
        <v>111</v>
      </c>
    </row>
    <row r="891" spans="156:157">
      <c r="EZ891" s="19">
        <v>113</v>
      </c>
      <c r="FA891" s="19">
        <v>111</v>
      </c>
    </row>
    <row r="892" spans="156:157">
      <c r="EZ892" s="19">
        <v>114</v>
      </c>
      <c r="FA892" s="19">
        <v>111</v>
      </c>
    </row>
    <row r="893" spans="156:157">
      <c r="EZ893" s="19">
        <v>115</v>
      </c>
      <c r="FA893" s="19">
        <v>111</v>
      </c>
    </row>
    <row r="894" spans="156:157">
      <c r="EZ894" s="19">
        <v>116</v>
      </c>
      <c r="FA894" s="19">
        <v>111</v>
      </c>
    </row>
    <row r="895" spans="156:157">
      <c r="EZ895" s="19">
        <v>117</v>
      </c>
      <c r="FA895" s="19">
        <v>111</v>
      </c>
    </row>
    <row r="896" spans="156:157">
      <c r="EZ896" s="19">
        <v>118</v>
      </c>
      <c r="FA896" s="19">
        <v>111</v>
      </c>
    </row>
    <row r="897" spans="156:157">
      <c r="EZ897" s="19">
        <v>119</v>
      </c>
      <c r="FA897" s="19">
        <v>111</v>
      </c>
    </row>
    <row r="898" spans="156:157">
      <c r="EZ898" s="19">
        <v>120</v>
      </c>
      <c r="FA898" s="19">
        <v>111</v>
      </c>
    </row>
    <row r="899" spans="156:157">
      <c r="EZ899" s="19">
        <v>121</v>
      </c>
      <c r="FA899" s="19">
        <v>114</v>
      </c>
    </row>
    <row r="900" spans="156:157">
      <c r="EZ900" s="19">
        <v>122</v>
      </c>
      <c r="FA900" s="19">
        <v>114</v>
      </c>
    </row>
    <row r="901" spans="156:157">
      <c r="EZ901" s="19">
        <v>123</v>
      </c>
      <c r="FA901" s="19">
        <v>114</v>
      </c>
    </row>
    <row r="902" spans="156:157">
      <c r="EZ902" s="19">
        <v>124</v>
      </c>
      <c r="FA902" s="19">
        <v>114</v>
      </c>
    </row>
    <row r="903" spans="156:157">
      <c r="EZ903" s="19">
        <v>125</v>
      </c>
      <c r="FA903" s="19">
        <v>114</v>
      </c>
    </row>
    <row r="904" spans="156:157">
      <c r="EZ904" s="19">
        <v>126</v>
      </c>
      <c r="FA904" s="19">
        <v>114</v>
      </c>
    </row>
    <row r="905" spans="156:157">
      <c r="EZ905" s="19">
        <v>127</v>
      </c>
      <c r="FA905" s="19">
        <v>114</v>
      </c>
    </row>
    <row r="906" spans="156:157">
      <c r="EZ906" s="19">
        <v>128</v>
      </c>
      <c r="FA906" s="19">
        <v>114</v>
      </c>
    </row>
    <row r="907" spans="156:157">
      <c r="EZ907" s="19">
        <v>129</v>
      </c>
      <c r="FA907" s="19">
        <v>114</v>
      </c>
    </row>
    <row r="908" spans="156:157">
      <c r="EZ908" s="19">
        <v>130</v>
      </c>
      <c r="FA908" s="19">
        <v>114</v>
      </c>
    </row>
    <row r="909" spans="156:157">
      <c r="EZ909" s="19">
        <v>131</v>
      </c>
      <c r="FA909" s="19">
        <v>118</v>
      </c>
    </row>
    <row r="910" spans="156:157">
      <c r="EZ910" s="19">
        <v>132</v>
      </c>
      <c r="FA910" s="19">
        <v>118</v>
      </c>
    </row>
    <row r="911" spans="156:157">
      <c r="EZ911" s="19">
        <v>133</v>
      </c>
      <c r="FA911" s="19">
        <v>118</v>
      </c>
    </row>
    <row r="912" spans="156:157">
      <c r="EZ912" s="19">
        <v>134</v>
      </c>
      <c r="FA912" s="19">
        <v>118</v>
      </c>
    </row>
    <row r="913" spans="156:157">
      <c r="EZ913" s="19">
        <v>135</v>
      </c>
      <c r="FA913" s="19">
        <v>118</v>
      </c>
    </row>
    <row r="914" spans="156:157">
      <c r="EZ914" s="19">
        <v>136</v>
      </c>
      <c r="FA914" s="19">
        <v>118</v>
      </c>
    </row>
    <row r="915" spans="156:157">
      <c r="EZ915" s="19">
        <v>137</v>
      </c>
      <c r="FA915" s="19">
        <v>118</v>
      </c>
    </row>
    <row r="916" spans="156:157">
      <c r="EZ916" s="19">
        <v>138</v>
      </c>
      <c r="FA916" s="19">
        <v>118</v>
      </c>
    </row>
    <row r="917" spans="156:157">
      <c r="EZ917" s="19">
        <v>139</v>
      </c>
      <c r="FA917" s="19">
        <v>118</v>
      </c>
    </row>
    <row r="918" spans="156:157">
      <c r="EZ918" s="19">
        <v>140</v>
      </c>
      <c r="FA918" s="19">
        <v>118</v>
      </c>
    </row>
    <row r="919" spans="156:157">
      <c r="EZ919" s="19">
        <v>141</v>
      </c>
      <c r="FA919" s="19">
        <v>121</v>
      </c>
    </row>
    <row r="920" spans="156:157">
      <c r="EZ920" s="19">
        <v>142</v>
      </c>
      <c r="FA920" s="19">
        <v>121</v>
      </c>
    </row>
    <row r="921" spans="156:157">
      <c r="EZ921" s="19">
        <v>143</v>
      </c>
      <c r="FA921" s="19">
        <v>121</v>
      </c>
    </row>
    <row r="922" spans="156:157">
      <c r="EZ922" s="19">
        <v>144</v>
      </c>
      <c r="FA922" s="19">
        <v>121</v>
      </c>
    </row>
    <row r="923" spans="156:157">
      <c r="EZ923" s="19">
        <v>145</v>
      </c>
      <c r="FA923" s="19">
        <v>121</v>
      </c>
    </row>
    <row r="924" spans="156:157">
      <c r="EZ924" s="19">
        <v>146</v>
      </c>
      <c r="FA924" s="19">
        <v>121</v>
      </c>
    </row>
    <row r="925" spans="156:157">
      <c r="EZ925" s="19">
        <v>147</v>
      </c>
      <c r="FA925" s="19">
        <v>121</v>
      </c>
    </row>
    <row r="926" spans="156:157">
      <c r="EZ926" s="19">
        <v>148</v>
      </c>
      <c r="FA926" s="19">
        <v>121</v>
      </c>
    </row>
    <row r="927" spans="156:157">
      <c r="EZ927" s="19">
        <v>149</v>
      </c>
      <c r="FA927" s="19">
        <v>121</v>
      </c>
    </row>
    <row r="928" spans="156:157">
      <c r="EZ928" s="19">
        <v>150</v>
      </c>
      <c r="FA928" s="19">
        <v>121</v>
      </c>
    </row>
    <row r="929" spans="156:157">
      <c r="EZ929" s="19">
        <v>151</v>
      </c>
      <c r="FA929" s="19">
        <v>125</v>
      </c>
    </row>
    <row r="930" spans="156:157">
      <c r="EZ930" s="19">
        <v>152</v>
      </c>
      <c r="FA930" s="19">
        <v>125</v>
      </c>
    </row>
    <row r="931" spans="156:157">
      <c r="EZ931" s="19">
        <v>153</v>
      </c>
      <c r="FA931" s="19">
        <v>125</v>
      </c>
    </row>
    <row r="932" spans="156:157">
      <c r="EZ932" s="19">
        <v>154</v>
      </c>
      <c r="FA932" s="19">
        <v>125</v>
      </c>
    </row>
    <row r="933" spans="156:157">
      <c r="EZ933" s="19">
        <v>155</v>
      </c>
      <c r="FA933" s="19">
        <v>125</v>
      </c>
    </row>
    <row r="934" spans="156:157">
      <c r="EZ934" s="19">
        <v>156</v>
      </c>
      <c r="FA934" s="19">
        <v>125</v>
      </c>
    </row>
    <row r="935" spans="156:157">
      <c r="EZ935" s="19">
        <v>157</v>
      </c>
      <c r="FA935" s="19">
        <v>125</v>
      </c>
    </row>
    <row r="936" spans="156:157">
      <c r="EZ936" s="19">
        <v>158</v>
      </c>
      <c r="FA936" s="19">
        <v>125</v>
      </c>
    </row>
    <row r="937" spans="156:157">
      <c r="EZ937" s="19">
        <v>159</v>
      </c>
      <c r="FA937" s="19">
        <v>125</v>
      </c>
    </row>
    <row r="938" spans="156:157">
      <c r="EZ938" s="19">
        <v>160</v>
      </c>
      <c r="FA938" s="19">
        <v>125</v>
      </c>
    </row>
    <row r="939" spans="156:157">
      <c r="EZ939" s="19">
        <v>161</v>
      </c>
      <c r="FA939" s="19">
        <v>128</v>
      </c>
    </row>
    <row r="940" spans="156:157">
      <c r="EZ940" s="19">
        <v>162</v>
      </c>
      <c r="FA940" s="19">
        <v>128</v>
      </c>
    </row>
    <row r="941" spans="156:157">
      <c r="EZ941" s="19">
        <v>163</v>
      </c>
      <c r="FA941" s="19">
        <v>128</v>
      </c>
    </row>
    <row r="942" spans="156:157">
      <c r="EZ942" s="19">
        <v>164</v>
      </c>
      <c r="FA942" s="19">
        <v>128</v>
      </c>
    </row>
    <row r="943" spans="156:157">
      <c r="EZ943" s="19">
        <v>165</v>
      </c>
      <c r="FA943" s="19">
        <v>128</v>
      </c>
    </row>
    <row r="944" spans="156:157">
      <c r="EZ944" s="19">
        <v>166</v>
      </c>
      <c r="FA944" s="19">
        <v>128</v>
      </c>
    </row>
    <row r="945" spans="156:157">
      <c r="EZ945" s="19">
        <v>167</v>
      </c>
      <c r="FA945" s="19">
        <v>128</v>
      </c>
    </row>
    <row r="946" spans="156:157">
      <c r="EZ946" s="19">
        <v>168</v>
      </c>
      <c r="FA946" s="19">
        <v>128</v>
      </c>
    </row>
    <row r="947" spans="156:157">
      <c r="EZ947" s="19">
        <v>169</v>
      </c>
      <c r="FA947" s="19">
        <v>128</v>
      </c>
    </row>
    <row r="948" spans="156:157">
      <c r="EZ948" s="19">
        <v>170</v>
      </c>
      <c r="FA948" s="19">
        <v>128</v>
      </c>
    </row>
    <row r="949" spans="156:157">
      <c r="EZ949" s="19">
        <v>171</v>
      </c>
      <c r="FA949" s="19">
        <v>132</v>
      </c>
    </row>
    <row r="950" spans="156:157">
      <c r="EZ950" s="19">
        <v>172</v>
      </c>
      <c r="FA950" s="19">
        <v>132</v>
      </c>
    </row>
    <row r="951" spans="156:157">
      <c r="EZ951" s="19">
        <v>173</v>
      </c>
      <c r="FA951" s="19">
        <v>132</v>
      </c>
    </row>
    <row r="952" spans="156:157">
      <c r="EZ952" s="19">
        <v>174</v>
      </c>
      <c r="FA952" s="19">
        <v>132</v>
      </c>
    </row>
    <row r="953" spans="156:157">
      <c r="EZ953" s="19">
        <v>175</v>
      </c>
      <c r="FA953" s="19">
        <v>132</v>
      </c>
    </row>
    <row r="954" spans="156:157">
      <c r="EZ954" s="19">
        <v>176</v>
      </c>
      <c r="FA954" s="19">
        <v>132</v>
      </c>
    </row>
    <row r="955" spans="156:157">
      <c r="EZ955" s="19">
        <v>177</v>
      </c>
      <c r="FA955" s="19">
        <v>132</v>
      </c>
    </row>
    <row r="956" spans="156:157">
      <c r="EZ956" s="19">
        <v>178</v>
      </c>
      <c r="FA956" s="19">
        <v>132</v>
      </c>
    </row>
    <row r="957" spans="156:157">
      <c r="EZ957" s="19">
        <v>179</v>
      </c>
      <c r="FA957" s="19">
        <v>132</v>
      </c>
    </row>
    <row r="958" spans="156:157">
      <c r="EZ958" s="19">
        <v>180</v>
      </c>
      <c r="FA958" s="19">
        <v>132</v>
      </c>
    </row>
    <row r="961" spans="160:160">
      <c r="FD961" s="19" t="s">
        <v>280</v>
      </c>
    </row>
    <row r="962" spans="160:188">
      <c r="FD962" s="20" t="s">
        <v>5</v>
      </c>
      <c r="FE962" s="20"/>
      <c r="FG962" s="20" t="s">
        <v>8</v>
      </c>
      <c r="FH962" s="20"/>
      <c r="FJ962" s="20" t="s">
        <v>9</v>
      </c>
      <c r="FK962" s="20"/>
      <c r="FM962" s="20" t="s">
        <v>11</v>
      </c>
      <c r="FN962" s="20"/>
      <c r="FP962" s="20" t="s">
        <v>19</v>
      </c>
      <c r="FQ962" s="20"/>
      <c r="FS962" s="20" t="s">
        <v>12</v>
      </c>
      <c r="FT962" s="20"/>
      <c r="FV962" s="20" t="s">
        <v>14</v>
      </c>
      <c r="FW962" s="20"/>
      <c r="FY962" s="20" t="s">
        <v>16</v>
      </c>
      <c r="FZ962" s="20"/>
      <c r="GB962" s="20" t="s">
        <v>18</v>
      </c>
      <c r="GC962" s="20"/>
      <c r="GE962" s="20" t="s">
        <v>274</v>
      </c>
      <c r="GF962" s="20"/>
    </row>
    <row r="963" spans="160:188">
      <c r="FD963" s="19" t="s">
        <v>22</v>
      </c>
      <c r="FE963" s="19" t="s">
        <v>23</v>
      </c>
      <c r="FG963" s="19" t="s">
        <v>22</v>
      </c>
      <c r="FH963" s="19" t="s">
        <v>23</v>
      </c>
      <c r="FJ963" s="19" t="s">
        <v>22</v>
      </c>
      <c r="FK963" s="19" t="s">
        <v>23</v>
      </c>
      <c r="FM963" s="19" t="s">
        <v>22</v>
      </c>
      <c r="FN963" s="19" t="s">
        <v>23</v>
      </c>
      <c r="FP963" s="19" t="s">
        <v>22</v>
      </c>
      <c r="FQ963" s="19" t="s">
        <v>23</v>
      </c>
      <c r="FS963" s="19" t="s">
        <v>22</v>
      </c>
      <c r="FT963" s="19" t="s">
        <v>23</v>
      </c>
      <c r="FV963" s="19" t="s">
        <v>22</v>
      </c>
      <c r="FW963" s="19" t="s">
        <v>23</v>
      </c>
      <c r="FY963" s="19" t="s">
        <v>22</v>
      </c>
      <c r="FZ963" s="19" t="s">
        <v>23</v>
      </c>
      <c r="GB963" s="19" t="s">
        <v>22</v>
      </c>
      <c r="GC963" s="19" t="s">
        <v>23</v>
      </c>
      <c r="GE963" s="19" t="s">
        <v>22</v>
      </c>
      <c r="GF963" s="19" t="s">
        <v>23</v>
      </c>
    </row>
    <row r="964" spans="160:188">
      <c r="FD964" s="19">
        <v>0</v>
      </c>
      <c r="FE964" s="19">
        <v>71</v>
      </c>
      <c r="FG964" s="19">
        <v>0</v>
      </c>
      <c r="FH964" s="19">
        <v>75</v>
      </c>
      <c r="FJ964" s="19">
        <v>0</v>
      </c>
      <c r="FK964" s="19">
        <v>83</v>
      </c>
      <c r="FM964" s="19">
        <v>0</v>
      </c>
      <c r="FN964" s="19">
        <v>71</v>
      </c>
      <c r="FP964" s="19">
        <v>0</v>
      </c>
      <c r="FQ964" s="19">
        <v>81</v>
      </c>
      <c r="FS964" s="19">
        <v>0</v>
      </c>
      <c r="FT964" s="19">
        <v>76</v>
      </c>
      <c r="FV964" s="19">
        <v>0</v>
      </c>
      <c r="FW964" s="19">
        <v>81</v>
      </c>
      <c r="FY964" s="19">
        <v>0</v>
      </c>
      <c r="FZ964" s="19">
        <v>78</v>
      </c>
      <c r="GB964" s="19">
        <v>0</v>
      </c>
      <c r="GC964" s="19">
        <v>78</v>
      </c>
      <c r="GE964" s="19">
        <v>1</v>
      </c>
      <c r="GF964" s="19">
        <v>75</v>
      </c>
    </row>
    <row r="965" spans="160:188">
      <c r="FD965" s="19">
        <v>1</v>
      </c>
      <c r="FE965" s="19">
        <v>74</v>
      </c>
      <c r="FG965" s="19">
        <v>1</v>
      </c>
      <c r="FH965" s="19">
        <v>77</v>
      </c>
      <c r="FJ965" s="19">
        <v>1</v>
      </c>
      <c r="FK965" s="19">
        <v>85</v>
      </c>
      <c r="FM965" s="19">
        <v>1</v>
      </c>
      <c r="FN965" s="19">
        <v>74</v>
      </c>
      <c r="FP965" s="19">
        <v>1</v>
      </c>
      <c r="FQ965" s="19">
        <v>83</v>
      </c>
      <c r="FS965" s="19">
        <v>1</v>
      </c>
      <c r="FT965" s="19">
        <v>79</v>
      </c>
      <c r="FV965" s="19">
        <v>1</v>
      </c>
      <c r="FW965" s="19">
        <v>83</v>
      </c>
      <c r="FY965" s="19">
        <v>1</v>
      </c>
      <c r="FZ965" s="19">
        <v>81</v>
      </c>
      <c r="GB965" s="19">
        <v>1</v>
      </c>
      <c r="GC965" s="19">
        <v>80</v>
      </c>
      <c r="GE965" s="19">
        <v>2</v>
      </c>
      <c r="GF965" s="19">
        <v>75</v>
      </c>
    </row>
    <row r="966" spans="160:188">
      <c r="FD966" s="19">
        <v>2</v>
      </c>
      <c r="FE966" s="19">
        <v>77</v>
      </c>
      <c r="FG966" s="19">
        <v>2</v>
      </c>
      <c r="FH966" s="19">
        <v>80</v>
      </c>
      <c r="FJ966" s="19">
        <v>2</v>
      </c>
      <c r="FK966" s="19">
        <v>87</v>
      </c>
      <c r="FM966" s="19">
        <v>2</v>
      </c>
      <c r="FN966" s="19">
        <v>77</v>
      </c>
      <c r="FP966" s="19">
        <v>2</v>
      </c>
      <c r="FQ966" s="19">
        <v>86</v>
      </c>
      <c r="FS966" s="19">
        <v>2</v>
      </c>
      <c r="FT966" s="19">
        <v>82</v>
      </c>
      <c r="FV966" s="19">
        <v>2</v>
      </c>
      <c r="FW966" s="19">
        <v>86</v>
      </c>
      <c r="FY966" s="19">
        <v>2</v>
      </c>
      <c r="FZ966" s="19">
        <v>83</v>
      </c>
      <c r="GB966" s="19">
        <v>2</v>
      </c>
      <c r="GC966" s="19">
        <v>83</v>
      </c>
      <c r="GE966" s="19">
        <v>3</v>
      </c>
      <c r="GF966" s="19">
        <v>75</v>
      </c>
    </row>
    <row r="967" spans="160:188">
      <c r="FD967" s="19">
        <v>3</v>
      </c>
      <c r="FE967" s="19">
        <v>80</v>
      </c>
      <c r="FG967" s="19">
        <v>3</v>
      </c>
      <c r="FH967" s="19">
        <v>83</v>
      </c>
      <c r="FJ967" s="19">
        <v>3</v>
      </c>
      <c r="FK967" s="19">
        <v>90</v>
      </c>
      <c r="FM967" s="19">
        <v>3</v>
      </c>
      <c r="FN967" s="19">
        <v>80</v>
      </c>
      <c r="FP967" s="19">
        <v>3</v>
      </c>
      <c r="FQ967" s="19">
        <v>88</v>
      </c>
      <c r="FS967" s="19">
        <v>3</v>
      </c>
      <c r="FT967" s="19">
        <v>85</v>
      </c>
      <c r="FV967" s="19">
        <v>3</v>
      </c>
      <c r="FW967" s="19">
        <v>88</v>
      </c>
      <c r="FY967" s="19">
        <v>3</v>
      </c>
      <c r="FZ967" s="19">
        <v>86</v>
      </c>
      <c r="GB967" s="19">
        <v>3</v>
      </c>
      <c r="GC967" s="19">
        <v>86</v>
      </c>
      <c r="GE967" s="19">
        <v>4</v>
      </c>
      <c r="GF967" s="19">
        <v>75</v>
      </c>
    </row>
    <row r="968" spans="160:188">
      <c r="FD968" s="19">
        <v>4</v>
      </c>
      <c r="FE968" s="19">
        <v>83</v>
      </c>
      <c r="FG968" s="19">
        <v>4</v>
      </c>
      <c r="FH968" s="19">
        <v>86</v>
      </c>
      <c r="FJ968" s="19">
        <v>4</v>
      </c>
      <c r="FK968" s="19">
        <v>92</v>
      </c>
      <c r="FM968" s="19">
        <v>4</v>
      </c>
      <c r="FN968" s="19">
        <v>83</v>
      </c>
      <c r="FP968" s="19">
        <v>4</v>
      </c>
      <c r="FQ968" s="19">
        <v>90</v>
      </c>
      <c r="FS968" s="19">
        <v>4</v>
      </c>
      <c r="FT968" s="19">
        <v>87</v>
      </c>
      <c r="FV968" s="19">
        <v>4</v>
      </c>
      <c r="FW968" s="19">
        <v>90</v>
      </c>
      <c r="FY968" s="19">
        <v>4</v>
      </c>
      <c r="FZ968" s="19">
        <v>88</v>
      </c>
      <c r="GB968" s="19">
        <v>4</v>
      </c>
      <c r="GC968" s="19">
        <v>88</v>
      </c>
      <c r="GE968" s="19">
        <v>5</v>
      </c>
      <c r="GF968" s="19">
        <v>75</v>
      </c>
    </row>
    <row r="969" spans="160:188">
      <c r="FD969" s="19">
        <v>5</v>
      </c>
      <c r="FE969" s="19">
        <v>86</v>
      </c>
      <c r="FG969" s="19">
        <v>5</v>
      </c>
      <c r="FH969" s="19">
        <v>89</v>
      </c>
      <c r="FJ969" s="19">
        <v>5</v>
      </c>
      <c r="FK969" s="19">
        <v>94</v>
      </c>
      <c r="FM969" s="19">
        <v>5</v>
      </c>
      <c r="FN969" s="19">
        <v>86</v>
      </c>
      <c r="FP969" s="19">
        <v>5</v>
      </c>
      <c r="FQ969" s="19">
        <v>93</v>
      </c>
      <c r="FS969" s="19">
        <v>5</v>
      </c>
      <c r="FT969" s="19">
        <v>90</v>
      </c>
      <c r="FV969" s="19">
        <v>5</v>
      </c>
      <c r="FW969" s="19">
        <v>93</v>
      </c>
      <c r="FY969" s="19">
        <v>5</v>
      </c>
      <c r="FZ969" s="19">
        <v>91</v>
      </c>
      <c r="GB969" s="19">
        <v>5</v>
      </c>
      <c r="GC969" s="19">
        <v>91</v>
      </c>
      <c r="GE969" s="19">
        <v>6</v>
      </c>
      <c r="GF969" s="19">
        <v>75</v>
      </c>
    </row>
    <row r="970" spans="160:188">
      <c r="FD970" s="19">
        <v>6</v>
      </c>
      <c r="FE970" s="19">
        <v>89</v>
      </c>
      <c r="FG970" s="19">
        <v>6</v>
      </c>
      <c r="FH970" s="19">
        <v>92</v>
      </c>
      <c r="FJ970" s="19">
        <v>6</v>
      </c>
      <c r="FK970" s="19">
        <v>96</v>
      </c>
      <c r="FM970" s="19">
        <v>6</v>
      </c>
      <c r="FN970" s="19">
        <v>89</v>
      </c>
      <c r="FP970" s="19">
        <v>6</v>
      </c>
      <c r="FQ970" s="19">
        <v>95</v>
      </c>
      <c r="FS970" s="19">
        <v>6</v>
      </c>
      <c r="FT970" s="19">
        <v>93</v>
      </c>
      <c r="FV970" s="19">
        <v>6</v>
      </c>
      <c r="FW970" s="19">
        <v>95</v>
      </c>
      <c r="FY970" s="19">
        <v>6</v>
      </c>
      <c r="FZ970" s="19">
        <v>94</v>
      </c>
      <c r="GB970" s="19">
        <v>6</v>
      </c>
      <c r="GC970" s="19">
        <v>94</v>
      </c>
      <c r="GE970" s="19">
        <v>7</v>
      </c>
      <c r="GF970" s="19">
        <v>75</v>
      </c>
    </row>
    <row r="971" spans="160:188">
      <c r="FD971" s="19">
        <v>7</v>
      </c>
      <c r="FE971" s="19">
        <v>91</v>
      </c>
      <c r="FG971" s="19">
        <v>7</v>
      </c>
      <c r="FH971" s="19">
        <v>95</v>
      </c>
      <c r="FJ971" s="19">
        <v>7</v>
      </c>
      <c r="FK971" s="19">
        <v>98</v>
      </c>
      <c r="FM971" s="19">
        <v>7</v>
      </c>
      <c r="FN971" s="19">
        <v>91</v>
      </c>
      <c r="FP971" s="19">
        <v>7</v>
      </c>
      <c r="FQ971" s="19">
        <v>97</v>
      </c>
      <c r="FS971" s="19">
        <v>7</v>
      </c>
      <c r="FT971" s="19">
        <v>96</v>
      </c>
      <c r="FV971" s="19">
        <v>7</v>
      </c>
      <c r="FW971" s="19">
        <v>98</v>
      </c>
      <c r="FY971" s="19">
        <v>7</v>
      </c>
      <c r="FZ971" s="19">
        <v>96</v>
      </c>
      <c r="GB971" s="19">
        <v>7</v>
      </c>
      <c r="GC971" s="19">
        <v>96</v>
      </c>
      <c r="GE971" s="19">
        <v>8</v>
      </c>
      <c r="GF971" s="19">
        <v>75</v>
      </c>
    </row>
    <row r="972" spans="160:188">
      <c r="FD972" s="19">
        <v>8</v>
      </c>
      <c r="FE972" s="19">
        <v>94</v>
      </c>
      <c r="FG972" s="19">
        <v>8</v>
      </c>
      <c r="FH972" s="19">
        <v>97</v>
      </c>
      <c r="FJ972" s="19">
        <v>8</v>
      </c>
      <c r="FK972" s="19">
        <v>101</v>
      </c>
      <c r="FM972" s="19">
        <v>8</v>
      </c>
      <c r="FN972" s="19">
        <v>94</v>
      </c>
      <c r="FP972" s="19">
        <v>8</v>
      </c>
      <c r="FQ972" s="19">
        <v>99</v>
      </c>
      <c r="FS972" s="19">
        <v>8</v>
      </c>
      <c r="FT972" s="19">
        <v>99</v>
      </c>
      <c r="FV972" s="19">
        <v>8</v>
      </c>
      <c r="FW972" s="19">
        <v>100</v>
      </c>
      <c r="FY972" s="19">
        <v>8</v>
      </c>
      <c r="FZ972" s="19">
        <v>99</v>
      </c>
      <c r="GB972" s="19">
        <v>8</v>
      </c>
      <c r="GC972" s="19">
        <v>99</v>
      </c>
      <c r="GE972" s="19">
        <v>9</v>
      </c>
      <c r="GF972" s="19">
        <v>75</v>
      </c>
    </row>
    <row r="973" spans="160:188">
      <c r="FD973" s="19">
        <v>9</v>
      </c>
      <c r="FE973" s="19">
        <v>97</v>
      </c>
      <c r="FG973" s="19">
        <v>9</v>
      </c>
      <c r="FH973" s="19">
        <v>100</v>
      </c>
      <c r="FJ973" s="19">
        <v>9</v>
      </c>
      <c r="FK973" s="19">
        <v>103</v>
      </c>
      <c r="FM973" s="19">
        <v>9</v>
      </c>
      <c r="FN973" s="19">
        <v>97</v>
      </c>
      <c r="FP973" s="19">
        <v>9</v>
      </c>
      <c r="FQ973" s="19">
        <v>102</v>
      </c>
      <c r="FS973" s="19">
        <v>9</v>
      </c>
      <c r="FT973" s="19">
        <v>102</v>
      </c>
      <c r="FV973" s="19">
        <v>9</v>
      </c>
      <c r="FW973" s="19">
        <v>102</v>
      </c>
      <c r="FY973" s="19">
        <v>9</v>
      </c>
      <c r="FZ973" s="19">
        <v>101</v>
      </c>
      <c r="GB973" s="19">
        <v>9</v>
      </c>
      <c r="GC973" s="19">
        <v>102</v>
      </c>
      <c r="GE973" s="19">
        <v>10</v>
      </c>
      <c r="GF973" s="19">
        <v>75</v>
      </c>
    </row>
    <row r="974" spans="160:188">
      <c r="FD974" s="19">
        <v>10</v>
      </c>
      <c r="FE974" s="19">
        <v>100</v>
      </c>
      <c r="FG974" s="19">
        <v>10</v>
      </c>
      <c r="FH974" s="19">
        <v>103</v>
      </c>
      <c r="FJ974" s="19">
        <v>10</v>
      </c>
      <c r="FK974" s="19">
        <v>105</v>
      </c>
      <c r="FM974" s="19">
        <v>10</v>
      </c>
      <c r="FN974" s="19">
        <v>100</v>
      </c>
      <c r="FP974" s="19">
        <v>10</v>
      </c>
      <c r="FQ974" s="19">
        <v>104</v>
      </c>
      <c r="FS974" s="19">
        <v>10</v>
      </c>
      <c r="FT974" s="19">
        <v>105</v>
      </c>
      <c r="FV974" s="19">
        <v>10</v>
      </c>
      <c r="FW974" s="19">
        <v>105</v>
      </c>
      <c r="FY974" s="19">
        <v>10</v>
      </c>
      <c r="FZ974" s="19">
        <v>104</v>
      </c>
      <c r="GB974" s="19">
        <v>10</v>
      </c>
      <c r="GC974" s="19">
        <v>105</v>
      </c>
      <c r="GE974" s="19">
        <v>11</v>
      </c>
      <c r="GF974" s="19">
        <v>78</v>
      </c>
    </row>
    <row r="975" spans="160:188">
      <c r="FD975" s="19">
        <v>11</v>
      </c>
      <c r="FE975" s="19">
        <v>103</v>
      </c>
      <c r="FG975" s="19">
        <v>11</v>
      </c>
      <c r="FH975" s="19">
        <v>106</v>
      </c>
      <c r="FJ975" s="19">
        <v>11</v>
      </c>
      <c r="FK975" s="19">
        <v>107</v>
      </c>
      <c r="FM975" s="19">
        <v>11</v>
      </c>
      <c r="FN975" s="19">
        <v>103</v>
      </c>
      <c r="FP975" s="19">
        <v>11</v>
      </c>
      <c r="FQ975" s="19">
        <v>106</v>
      </c>
      <c r="FS975" s="19">
        <v>11</v>
      </c>
      <c r="FT975" s="19">
        <v>107</v>
      </c>
      <c r="FV975" s="19">
        <v>11</v>
      </c>
      <c r="FW975" s="19">
        <v>107</v>
      </c>
      <c r="FY975" s="19">
        <v>11</v>
      </c>
      <c r="FZ975" s="19">
        <v>106</v>
      </c>
      <c r="GB975" s="19">
        <v>11</v>
      </c>
      <c r="GC975" s="19">
        <v>107</v>
      </c>
      <c r="GE975" s="19">
        <v>12</v>
      </c>
      <c r="GF975" s="19">
        <v>78</v>
      </c>
    </row>
    <row r="976" spans="160:188">
      <c r="FD976" s="19">
        <v>12</v>
      </c>
      <c r="FE976" s="19">
        <v>106</v>
      </c>
      <c r="FG976" s="19">
        <v>12</v>
      </c>
      <c r="FH976" s="19">
        <v>109</v>
      </c>
      <c r="FJ976" s="19">
        <v>12</v>
      </c>
      <c r="FK976" s="19">
        <v>110</v>
      </c>
      <c r="FM976" s="19">
        <v>12</v>
      </c>
      <c r="FN976" s="19">
        <v>106</v>
      </c>
      <c r="FP976" s="19">
        <v>12</v>
      </c>
      <c r="FQ976" s="19">
        <v>108</v>
      </c>
      <c r="FS976" s="19">
        <v>12</v>
      </c>
      <c r="FT976" s="19">
        <v>110</v>
      </c>
      <c r="FV976" s="19">
        <v>12</v>
      </c>
      <c r="FW976" s="19">
        <v>110</v>
      </c>
      <c r="FY976" s="19">
        <v>12</v>
      </c>
      <c r="FZ976" s="19">
        <v>109</v>
      </c>
      <c r="GB976" s="19">
        <v>12</v>
      </c>
      <c r="GC976" s="19">
        <v>110</v>
      </c>
      <c r="GE976" s="19">
        <v>13</v>
      </c>
      <c r="GF976" s="19">
        <v>78</v>
      </c>
    </row>
    <row r="977" spans="160:188">
      <c r="FD977" s="19">
        <v>13</v>
      </c>
      <c r="FE977" s="19">
        <v>109</v>
      </c>
      <c r="FG977" s="19">
        <v>13</v>
      </c>
      <c r="FH977" s="19">
        <v>112</v>
      </c>
      <c r="FJ977" s="19">
        <v>13</v>
      </c>
      <c r="FK977" s="19">
        <v>112</v>
      </c>
      <c r="FM977" s="19">
        <v>13</v>
      </c>
      <c r="FN977" s="19">
        <v>109</v>
      </c>
      <c r="FP977" s="19">
        <v>13</v>
      </c>
      <c r="FQ977" s="19">
        <v>111</v>
      </c>
      <c r="FS977" s="19">
        <v>13</v>
      </c>
      <c r="FT977" s="19">
        <v>113</v>
      </c>
      <c r="FV977" s="19">
        <v>13</v>
      </c>
      <c r="FW977" s="19">
        <v>112</v>
      </c>
      <c r="FY977" s="19">
        <v>13</v>
      </c>
      <c r="FZ977" s="19">
        <v>112</v>
      </c>
      <c r="GB977" s="19">
        <v>13</v>
      </c>
      <c r="GC977" s="19">
        <v>113</v>
      </c>
      <c r="GE977" s="19">
        <v>14</v>
      </c>
      <c r="GF977" s="19">
        <v>78</v>
      </c>
    </row>
    <row r="978" spans="160:188">
      <c r="FD978" s="19">
        <v>14</v>
      </c>
      <c r="FE978" s="19">
        <v>111</v>
      </c>
      <c r="FG978" s="19">
        <v>14</v>
      </c>
      <c r="FH978" s="19">
        <v>115</v>
      </c>
      <c r="FJ978" s="19">
        <v>14</v>
      </c>
      <c r="FK978" s="19">
        <v>114</v>
      </c>
      <c r="FM978" s="19">
        <v>14</v>
      </c>
      <c r="FN978" s="19">
        <v>111</v>
      </c>
      <c r="FP978" s="19">
        <v>14</v>
      </c>
      <c r="FQ978" s="19">
        <v>113</v>
      </c>
      <c r="FS978" s="19">
        <v>14</v>
      </c>
      <c r="FT978" s="19">
        <v>116</v>
      </c>
      <c r="FV978" s="19">
        <v>14</v>
      </c>
      <c r="FW978" s="19">
        <v>114</v>
      </c>
      <c r="FY978" s="19">
        <v>14</v>
      </c>
      <c r="FZ978" s="19">
        <v>114</v>
      </c>
      <c r="GB978" s="19">
        <v>14</v>
      </c>
      <c r="GC978" s="19">
        <v>115</v>
      </c>
      <c r="GE978" s="19">
        <v>15</v>
      </c>
      <c r="GF978" s="19">
        <v>78</v>
      </c>
    </row>
    <row r="979" spans="160:188">
      <c r="FD979" s="19">
        <v>15</v>
      </c>
      <c r="FE979" s="19">
        <v>114</v>
      </c>
      <c r="FG979" s="19">
        <v>15</v>
      </c>
      <c r="FH979" s="19">
        <v>117</v>
      </c>
      <c r="FJ979" s="19">
        <v>15</v>
      </c>
      <c r="FK979" s="19">
        <v>116</v>
      </c>
      <c r="FM979" s="19">
        <v>15</v>
      </c>
      <c r="FN979" s="19">
        <v>114</v>
      </c>
      <c r="FP979" s="19">
        <v>15</v>
      </c>
      <c r="FQ979" s="19">
        <v>115</v>
      </c>
      <c r="FS979" s="19">
        <v>15</v>
      </c>
      <c r="FT979" s="19">
        <v>119</v>
      </c>
      <c r="FV979" s="19">
        <v>15</v>
      </c>
      <c r="FW979" s="19">
        <v>117</v>
      </c>
      <c r="FY979" s="19">
        <v>15</v>
      </c>
      <c r="FZ979" s="19">
        <v>117</v>
      </c>
      <c r="GB979" s="19">
        <v>15</v>
      </c>
      <c r="GC979" s="19">
        <v>118</v>
      </c>
      <c r="GE979" s="19">
        <v>16</v>
      </c>
      <c r="GF979" s="19">
        <v>78</v>
      </c>
    </row>
    <row r="980" spans="160:188">
      <c r="FD980" s="19">
        <v>16</v>
      </c>
      <c r="FE980" s="19">
        <v>117</v>
      </c>
      <c r="FG980" s="19">
        <v>16</v>
      </c>
      <c r="FH980" s="19">
        <v>120</v>
      </c>
      <c r="FJ980" s="19">
        <v>16</v>
      </c>
      <c r="FK980" s="19">
        <v>118</v>
      </c>
      <c r="FM980" s="19">
        <v>16</v>
      </c>
      <c r="FN980" s="19">
        <v>117</v>
      </c>
      <c r="FP980" s="19">
        <v>16</v>
      </c>
      <c r="FQ980" s="19">
        <v>118</v>
      </c>
      <c r="FS980" s="19">
        <v>16</v>
      </c>
      <c r="FT980" s="19">
        <v>122</v>
      </c>
      <c r="FV980" s="19">
        <v>16</v>
      </c>
      <c r="FW980" s="19">
        <v>119</v>
      </c>
      <c r="FY980" s="19">
        <v>16</v>
      </c>
      <c r="FZ980" s="19">
        <v>119</v>
      </c>
      <c r="GB980" s="19">
        <v>16</v>
      </c>
      <c r="GC980" s="19">
        <v>121</v>
      </c>
      <c r="GE980" s="19">
        <v>17</v>
      </c>
      <c r="GF980" s="19">
        <v>78</v>
      </c>
    </row>
    <row r="981" spans="160:188">
      <c r="FD981" s="19">
        <v>17</v>
      </c>
      <c r="FE981" s="19">
        <v>120</v>
      </c>
      <c r="FG981" s="19">
        <v>17</v>
      </c>
      <c r="FH981" s="19">
        <v>123</v>
      </c>
      <c r="FJ981" s="19">
        <v>17</v>
      </c>
      <c r="FK981" s="19">
        <v>121</v>
      </c>
      <c r="FM981" s="19">
        <v>17</v>
      </c>
      <c r="FN981" s="19">
        <v>120</v>
      </c>
      <c r="FP981" s="19">
        <v>17</v>
      </c>
      <c r="FQ981" s="19">
        <v>120</v>
      </c>
      <c r="FS981" s="19">
        <v>17</v>
      </c>
      <c r="FT981" s="19">
        <v>125</v>
      </c>
      <c r="FV981" s="19">
        <v>17</v>
      </c>
      <c r="FW981" s="19">
        <v>121</v>
      </c>
      <c r="FY981" s="19">
        <v>17</v>
      </c>
      <c r="FZ981" s="19">
        <v>122</v>
      </c>
      <c r="GB981" s="19">
        <v>17</v>
      </c>
      <c r="GC981" s="19">
        <v>124</v>
      </c>
      <c r="GE981" s="19">
        <v>18</v>
      </c>
      <c r="GF981" s="19">
        <v>78</v>
      </c>
    </row>
    <row r="982" spans="160:188">
      <c r="FD982" s="19">
        <v>18</v>
      </c>
      <c r="FE982" s="19">
        <v>123</v>
      </c>
      <c r="FG982" s="19">
        <v>18</v>
      </c>
      <c r="FH982" s="19">
        <v>126</v>
      </c>
      <c r="FJ982" s="19">
        <v>18</v>
      </c>
      <c r="FK982" s="19">
        <v>123</v>
      </c>
      <c r="FM982" s="19">
        <v>18</v>
      </c>
      <c r="FN982" s="19">
        <v>123</v>
      </c>
      <c r="FP982" s="19">
        <v>18</v>
      </c>
      <c r="FQ982" s="19">
        <v>122</v>
      </c>
      <c r="FS982" s="19">
        <v>18</v>
      </c>
      <c r="FT982" s="19">
        <v>127</v>
      </c>
      <c r="FV982" s="19">
        <v>18</v>
      </c>
      <c r="FW982" s="19">
        <v>124</v>
      </c>
      <c r="FY982" s="19">
        <v>18</v>
      </c>
      <c r="FZ982" s="19">
        <v>124</v>
      </c>
      <c r="GB982" s="19">
        <v>18</v>
      </c>
      <c r="GC982" s="19">
        <v>126</v>
      </c>
      <c r="GE982" s="19">
        <v>19</v>
      </c>
      <c r="GF982" s="19">
        <v>78</v>
      </c>
    </row>
    <row r="983" spans="160:188">
      <c r="FD983" s="19">
        <v>19</v>
      </c>
      <c r="FE983" s="19">
        <v>126</v>
      </c>
      <c r="FG983" s="19">
        <v>19</v>
      </c>
      <c r="FH983" s="19">
        <v>129</v>
      </c>
      <c r="FJ983" s="19">
        <v>19</v>
      </c>
      <c r="FK983" s="19">
        <v>125</v>
      </c>
      <c r="FM983" s="19">
        <v>19</v>
      </c>
      <c r="FN983" s="19">
        <v>126</v>
      </c>
      <c r="FP983" s="19">
        <v>19</v>
      </c>
      <c r="FQ983" s="19">
        <v>124</v>
      </c>
      <c r="FS983" s="19">
        <v>19</v>
      </c>
      <c r="FT983" s="19">
        <v>130</v>
      </c>
      <c r="FV983" s="19">
        <v>19</v>
      </c>
      <c r="FW983" s="19">
        <v>126</v>
      </c>
      <c r="FY983" s="19">
        <v>19</v>
      </c>
      <c r="FZ983" s="19">
        <v>127</v>
      </c>
      <c r="GB983" s="19">
        <v>19</v>
      </c>
      <c r="GC983" s="19">
        <v>129</v>
      </c>
      <c r="GE983" s="19">
        <v>20</v>
      </c>
      <c r="GF983" s="19">
        <v>78</v>
      </c>
    </row>
    <row r="984" spans="160:188">
      <c r="FD984" s="19">
        <v>20</v>
      </c>
      <c r="FE984" s="19">
        <v>129</v>
      </c>
      <c r="FG984" s="19">
        <v>20</v>
      </c>
      <c r="FH984" s="19">
        <v>132</v>
      </c>
      <c r="FJ984" s="19">
        <v>20</v>
      </c>
      <c r="FK984" s="19">
        <v>127</v>
      </c>
      <c r="FM984" s="19">
        <v>20</v>
      </c>
      <c r="FN984" s="19">
        <v>129</v>
      </c>
      <c r="FP984" s="19">
        <v>20</v>
      </c>
      <c r="FQ984" s="19">
        <v>127</v>
      </c>
      <c r="FS984" s="19">
        <v>20</v>
      </c>
      <c r="FT984" s="19">
        <v>133</v>
      </c>
      <c r="FV984" s="19">
        <v>20</v>
      </c>
      <c r="FW984" s="19">
        <v>129</v>
      </c>
      <c r="FY984" s="19">
        <v>20</v>
      </c>
      <c r="FZ984" s="19">
        <v>129</v>
      </c>
      <c r="GB984" s="19">
        <v>20</v>
      </c>
      <c r="GC984" s="19">
        <v>132</v>
      </c>
      <c r="GE984" s="19">
        <v>21</v>
      </c>
      <c r="GF984" s="19">
        <v>82</v>
      </c>
    </row>
    <row r="985" spans="187:188">
      <c r="GE985" s="19">
        <v>22</v>
      </c>
      <c r="GF985" s="19">
        <v>82</v>
      </c>
    </row>
    <row r="986" spans="187:188">
      <c r="GE986" s="19">
        <v>23</v>
      </c>
      <c r="GF986" s="19">
        <v>82</v>
      </c>
    </row>
    <row r="987" spans="187:188">
      <c r="GE987" s="19">
        <v>24</v>
      </c>
      <c r="GF987" s="19">
        <v>82</v>
      </c>
    </row>
    <row r="988" spans="187:188">
      <c r="GE988" s="19">
        <v>25</v>
      </c>
      <c r="GF988" s="19">
        <v>82</v>
      </c>
    </row>
    <row r="989" spans="187:188">
      <c r="GE989" s="19">
        <v>26</v>
      </c>
      <c r="GF989" s="19">
        <v>82</v>
      </c>
    </row>
    <row r="990" spans="187:188">
      <c r="GE990" s="19">
        <v>27</v>
      </c>
      <c r="GF990" s="19">
        <v>82</v>
      </c>
    </row>
    <row r="991" spans="187:188">
      <c r="GE991" s="19">
        <v>28</v>
      </c>
      <c r="GF991" s="19">
        <v>82</v>
      </c>
    </row>
    <row r="992" spans="187:188">
      <c r="GE992" s="19">
        <v>29</v>
      </c>
      <c r="GF992" s="19">
        <v>82</v>
      </c>
    </row>
    <row r="993" spans="187:188">
      <c r="GE993" s="19">
        <v>30</v>
      </c>
      <c r="GF993" s="19">
        <v>82</v>
      </c>
    </row>
    <row r="994" spans="187:188">
      <c r="GE994" s="19">
        <v>31</v>
      </c>
      <c r="GF994" s="19">
        <v>85</v>
      </c>
    </row>
    <row r="995" spans="187:188">
      <c r="GE995" s="19">
        <v>32</v>
      </c>
      <c r="GF995" s="19">
        <v>85</v>
      </c>
    </row>
    <row r="996" spans="187:188">
      <c r="GE996" s="19">
        <v>33</v>
      </c>
      <c r="GF996" s="19">
        <v>85</v>
      </c>
    </row>
    <row r="997" spans="187:188">
      <c r="GE997" s="19">
        <v>34</v>
      </c>
      <c r="GF997" s="19">
        <v>85</v>
      </c>
    </row>
    <row r="998" spans="187:188">
      <c r="GE998" s="19">
        <v>35</v>
      </c>
      <c r="GF998" s="19">
        <v>85</v>
      </c>
    </row>
    <row r="999" spans="187:188">
      <c r="GE999" s="19">
        <v>36</v>
      </c>
      <c r="GF999" s="19">
        <v>85</v>
      </c>
    </row>
    <row r="1000" spans="187:188">
      <c r="GE1000" s="19">
        <v>37</v>
      </c>
      <c r="GF1000" s="19">
        <v>85</v>
      </c>
    </row>
    <row r="1001" spans="187:188">
      <c r="GE1001" s="19">
        <v>38</v>
      </c>
      <c r="GF1001" s="19">
        <v>85</v>
      </c>
    </row>
    <row r="1002" spans="187:188">
      <c r="GE1002" s="19">
        <v>39</v>
      </c>
      <c r="GF1002" s="19">
        <v>85</v>
      </c>
    </row>
    <row r="1003" spans="187:188">
      <c r="GE1003" s="19">
        <v>40</v>
      </c>
      <c r="GF1003" s="19">
        <v>85</v>
      </c>
    </row>
    <row r="1004" spans="187:188">
      <c r="GE1004" s="19">
        <v>41</v>
      </c>
      <c r="GF1004" s="19">
        <v>89</v>
      </c>
    </row>
    <row r="1005" spans="187:188">
      <c r="GE1005" s="19">
        <v>42</v>
      </c>
      <c r="GF1005" s="19">
        <v>89</v>
      </c>
    </row>
    <row r="1006" spans="187:188">
      <c r="GE1006" s="19">
        <v>43</v>
      </c>
      <c r="GF1006" s="19">
        <v>89</v>
      </c>
    </row>
    <row r="1007" spans="187:188">
      <c r="GE1007" s="19">
        <v>44</v>
      </c>
      <c r="GF1007" s="19">
        <v>89</v>
      </c>
    </row>
    <row r="1008" spans="187:188">
      <c r="GE1008" s="19">
        <v>45</v>
      </c>
      <c r="GF1008" s="19">
        <v>89</v>
      </c>
    </row>
    <row r="1009" spans="187:188">
      <c r="GE1009" s="19">
        <v>46</v>
      </c>
      <c r="GF1009" s="19">
        <v>89</v>
      </c>
    </row>
    <row r="1010" spans="187:188">
      <c r="GE1010" s="19">
        <v>47</v>
      </c>
      <c r="GF1010" s="19">
        <v>89</v>
      </c>
    </row>
    <row r="1011" spans="187:188">
      <c r="GE1011" s="19">
        <v>48</v>
      </c>
      <c r="GF1011" s="19">
        <v>89</v>
      </c>
    </row>
    <row r="1012" spans="187:188">
      <c r="GE1012" s="19">
        <v>49</v>
      </c>
      <c r="GF1012" s="19">
        <v>89</v>
      </c>
    </row>
    <row r="1013" spans="187:188">
      <c r="GE1013" s="19">
        <v>50</v>
      </c>
      <c r="GF1013" s="19">
        <v>89</v>
      </c>
    </row>
    <row r="1014" spans="187:188">
      <c r="GE1014" s="19">
        <v>51</v>
      </c>
      <c r="GF1014" s="19">
        <v>92</v>
      </c>
    </row>
    <row r="1015" spans="187:188">
      <c r="GE1015" s="19">
        <v>52</v>
      </c>
      <c r="GF1015" s="19">
        <v>92</v>
      </c>
    </row>
    <row r="1016" spans="187:188">
      <c r="GE1016" s="19">
        <v>53</v>
      </c>
      <c r="GF1016" s="19">
        <v>92</v>
      </c>
    </row>
    <row r="1017" spans="187:188">
      <c r="GE1017" s="19">
        <v>54</v>
      </c>
      <c r="GF1017" s="19">
        <v>92</v>
      </c>
    </row>
    <row r="1018" spans="187:188">
      <c r="GE1018" s="19">
        <v>55</v>
      </c>
      <c r="GF1018" s="19">
        <v>92</v>
      </c>
    </row>
    <row r="1019" spans="187:188">
      <c r="GE1019" s="19">
        <v>56</v>
      </c>
      <c r="GF1019" s="19">
        <v>92</v>
      </c>
    </row>
    <row r="1020" spans="187:188">
      <c r="GE1020" s="19">
        <v>57</v>
      </c>
      <c r="GF1020" s="19">
        <v>92</v>
      </c>
    </row>
    <row r="1021" spans="187:188">
      <c r="GE1021" s="19">
        <v>58</v>
      </c>
      <c r="GF1021" s="19">
        <v>92</v>
      </c>
    </row>
    <row r="1022" spans="187:188">
      <c r="GE1022" s="19">
        <v>59</v>
      </c>
      <c r="GF1022" s="19">
        <v>92</v>
      </c>
    </row>
    <row r="1023" spans="187:188">
      <c r="GE1023" s="19">
        <v>60</v>
      </c>
      <c r="GF1023" s="19">
        <v>92</v>
      </c>
    </row>
    <row r="1024" spans="187:188">
      <c r="GE1024" s="19">
        <v>61</v>
      </c>
      <c r="GF1024" s="19">
        <v>96</v>
      </c>
    </row>
    <row r="1025" spans="187:188">
      <c r="GE1025" s="19">
        <v>62</v>
      </c>
      <c r="GF1025" s="19">
        <v>96</v>
      </c>
    </row>
    <row r="1026" spans="187:188">
      <c r="GE1026" s="19">
        <v>63</v>
      </c>
      <c r="GF1026" s="19">
        <v>96</v>
      </c>
    </row>
    <row r="1027" spans="187:188">
      <c r="GE1027" s="19">
        <v>64</v>
      </c>
      <c r="GF1027" s="19">
        <v>96</v>
      </c>
    </row>
    <row r="1028" spans="187:188">
      <c r="GE1028" s="19">
        <v>65</v>
      </c>
      <c r="GF1028" s="19">
        <v>96</v>
      </c>
    </row>
    <row r="1029" spans="187:188">
      <c r="GE1029" s="19">
        <v>66</v>
      </c>
      <c r="GF1029" s="19">
        <v>96</v>
      </c>
    </row>
    <row r="1030" spans="187:188">
      <c r="GE1030" s="19">
        <v>67</v>
      </c>
      <c r="GF1030" s="19">
        <v>96</v>
      </c>
    </row>
    <row r="1031" spans="187:188">
      <c r="GE1031" s="19">
        <v>68</v>
      </c>
      <c r="GF1031" s="19">
        <v>96</v>
      </c>
    </row>
    <row r="1032" spans="187:188">
      <c r="GE1032" s="19">
        <v>69</v>
      </c>
      <c r="GF1032" s="19">
        <v>96</v>
      </c>
    </row>
    <row r="1033" spans="187:188">
      <c r="GE1033" s="19">
        <v>70</v>
      </c>
      <c r="GF1033" s="19">
        <v>96</v>
      </c>
    </row>
    <row r="1034" spans="187:188">
      <c r="GE1034" s="19">
        <v>71</v>
      </c>
      <c r="GF1034" s="19">
        <v>99</v>
      </c>
    </row>
    <row r="1035" spans="187:188">
      <c r="GE1035" s="19">
        <v>72</v>
      </c>
      <c r="GF1035" s="19">
        <v>99</v>
      </c>
    </row>
    <row r="1036" spans="187:188">
      <c r="GE1036" s="19">
        <v>73</v>
      </c>
      <c r="GF1036" s="19">
        <v>99</v>
      </c>
    </row>
    <row r="1037" spans="187:188">
      <c r="GE1037" s="19">
        <v>74</v>
      </c>
      <c r="GF1037" s="19">
        <v>99</v>
      </c>
    </row>
    <row r="1038" spans="187:188">
      <c r="GE1038" s="19">
        <v>75</v>
      </c>
      <c r="GF1038" s="19">
        <v>99</v>
      </c>
    </row>
    <row r="1039" spans="187:188">
      <c r="GE1039" s="19">
        <v>76</v>
      </c>
      <c r="GF1039" s="19">
        <v>99</v>
      </c>
    </row>
    <row r="1040" spans="187:188">
      <c r="GE1040" s="19">
        <v>77</v>
      </c>
      <c r="GF1040" s="19">
        <v>99</v>
      </c>
    </row>
    <row r="1041" spans="187:188">
      <c r="GE1041" s="19">
        <v>78</v>
      </c>
      <c r="GF1041" s="19">
        <v>99</v>
      </c>
    </row>
    <row r="1042" spans="187:188">
      <c r="GE1042" s="19">
        <v>79</v>
      </c>
      <c r="GF1042" s="19">
        <v>99</v>
      </c>
    </row>
    <row r="1043" spans="187:188">
      <c r="GE1043" s="19">
        <v>80</v>
      </c>
      <c r="GF1043" s="19">
        <v>99</v>
      </c>
    </row>
    <row r="1044" spans="187:188">
      <c r="GE1044" s="19">
        <v>81</v>
      </c>
      <c r="GF1044" s="19">
        <v>102</v>
      </c>
    </row>
    <row r="1045" spans="187:188">
      <c r="GE1045" s="19">
        <v>82</v>
      </c>
      <c r="GF1045" s="19">
        <v>102</v>
      </c>
    </row>
    <row r="1046" spans="187:188">
      <c r="GE1046" s="19">
        <v>83</v>
      </c>
      <c r="GF1046" s="19">
        <v>102</v>
      </c>
    </row>
    <row r="1047" spans="187:188">
      <c r="GE1047" s="19">
        <v>84</v>
      </c>
      <c r="GF1047" s="19">
        <v>102</v>
      </c>
    </row>
    <row r="1048" spans="187:188">
      <c r="GE1048" s="19">
        <v>85</v>
      </c>
      <c r="GF1048" s="19">
        <v>102</v>
      </c>
    </row>
    <row r="1049" spans="187:188">
      <c r="GE1049" s="19">
        <v>86</v>
      </c>
      <c r="GF1049" s="19">
        <v>102</v>
      </c>
    </row>
    <row r="1050" spans="187:188">
      <c r="GE1050" s="19">
        <v>87</v>
      </c>
      <c r="GF1050" s="19">
        <v>102</v>
      </c>
    </row>
    <row r="1051" spans="187:188">
      <c r="GE1051" s="19">
        <v>88</v>
      </c>
      <c r="GF1051" s="19">
        <v>102</v>
      </c>
    </row>
    <row r="1052" spans="187:188">
      <c r="GE1052" s="19">
        <v>89</v>
      </c>
      <c r="GF1052" s="19">
        <v>102</v>
      </c>
    </row>
    <row r="1053" spans="187:188">
      <c r="GE1053" s="19">
        <v>90</v>
      </c>
      <c r="GF1053" s="19">
        <v>102</v>
      </c>
    </row>
    <row r="1054" spans="187:188">
      <c r="GE1054" s="19">
        <v>91</v>
      </c>
      <c r="GF1054" s="19">
        <v>106</v>
      </c>
    </row>
    <row r="1055" spans="187:188">
      <c r="GE1055" s="19">
        <v>92</v>
      </c>
      <c r="GF1055" s="19">
        <v>106</v>
      </c>
    </row>
    <row r="1056" spans="187:188">
      <c r="GE1056" s="19">
        <v>93</v>
      </c>
      <c r="GF1056" s="19">
        <v>106</v>
      </c>
    </row>
    <row r="1057" spans="187:188">
      <c r="GE1057" s="19">
        <v>94</v>
      </c>
      <c r="GF1057" s="19">
        <v>106</v>
      </c>
    </row>
    <row r="1058" spans="187:188">
      <c r="GE1058" s="19">
        <v>95</v>
      </c>
      <c r="GF1058" s="19">
        <v>106</v>
      </c>
    </row>
    <row r="1059" spans="187:188">
      <c r="GE1059" s="19">
        <v>96</v>
      </c>
      <c r="GF1059" s="19">
        <v>106</v>
      </c>
    </row>
    <row r="1060" spans="187:188">
      <c r="GE1060" s="19">
        <v>97</v>
      </c>
      <c r="GF1060" s="19">
        <v>106</v>
      </c>
    </row>
    <row r="1061" spans="187:188">
      <c r="GE1061" s="19">
        <v>98</v>
      </c>
      <c r="GF1061" s="19">
        <v>106</v>
      </c>
    </row>
    <row r="1062" spans="187:188">
      <c r="GE1062" s="19">
        <v>99</v>
      </c>
      <c r="GF1062" s="19">
        <v>106</v>
      </c>
    </row>
    <row r="1063" spans="187:188">
      <c r="GE1063" s="19">
        <v>100</v>
      </c>
      <c r="GF1063" s="19">
        <v>106</v>
      </c>
    </row>
    <row r="1064" spans="187:188">
      <c r="GE1064" s="19">
        <v>101</v>
      </c>
      <c r="GF1064" s="19">
        <v>109</v>
      </c>
    </row>
    <row r="1065" spans="187:188">
      <c r="GE1065" s="19">
        <v>102</v>
      </c>
      <c r="GF1065" s="19">
        <v>109</v>
      </c>
    </row>
    <row r="1066" spans="187:188">
      <c r="GE1066" s="19">
        <v>103</v>
      </c>
      <c r="GF1066" s="19">
        <v>109</v>
      </c>
    </row>
    <row r="1067" spans="187:188">
      <c r="GE1067" s="19">
        <v>104</v>
      </c>
      <c r="GF1067" s="19">
        <v>109</v>
      </c>
    </row>
    <row r="1068" spans="187:188">
      <c r="GE1068" s="19">
        <v>105</v>
      </c>
      <c r="GF1068" s="19">
        <v>109</v>
      </c>
    </row>
    <row r="1069" spans="187:188">
      <c r="GE1069" s="19">
        <v>106</v>
      </c>
      <c r="GF1069" s="19">
        <v>109</v>
      </c>
    </row>
    <row r="1070" spans="187:188">
      <c r="GE1070" s="19">
        <v>107</v>
      </c>
      <c r="GF1070" s="19">
        <v>109</v>
      </c>
    </row>
    <row r="1071" spans="187:188">
      <c r="GE1071" s="19">
        <v>108</v>
      </c>
      <c r="GF1071" s="19">
        <v>109</v>
      </c>
    </row>
    <row r="1072" spans="187:188">
      <c r="GE1072" s="19">
        <v>109</v>
      </c>
      <c r="GF1072" s="19">
        <v>109</v>
      </c>
    </row>
    <row r="1073" spans="187:188">
      <c r="GE1073" s="19">
        <v>110</v>
      </c>
      <c r="GF1073" s="19">
        <v>109</v>
      </c>
    </row>
    <row r="1074" spans="187:188">
      <c r="GE1074" s="19">
        <v>111</v>
      </c>
      <c r="GF1074" s="19">
        <v>113</v>
      </c>
    </row>
    <row r="1075" spans="187:188">
      <c r="GE1075" s="19">
        <v>112</v>
      </c>
      <c r="GF1075" s="19">
        <v>113</v>
      </c>
    </row>
    <row r="1076" spans="187:188">
      <c r="GE1076" s="19">
        <v>113</v>
      </c>
      <c r="GF1076" s="19">
        <v>113</v>
      </c>
    </row>
    <row r="1077" spans="187:188">
      <c r="GE1077" s="19">
        <v>114</v>
      </c>
      <c r="GF1077" s="19">
        <v>113</v>
      </c>
    </row>
    <row r="1078" spans="187:188">
      <c r="GE1078" s="19">
        <v>115</v>
      </c>
      <c r="GF1078" s="19">
        <v>113</v>
      </c>
    </row>
    <row r="1079" spans="187:188">
      <c r="GE1079" s="19">
        <v>116</v>
      </c>
      <c r="GF1079" s="19">
        <v>113</v>
      </c>
    </row>
    <row r="1080" spans="187:188">
      <c r="GE1080" s="19">
        <v>117</v>
      </c>
      <c r="GF1080" s="19">
        <v>113</v>
      </c>
    </row>
    <row r="1081" spans="187:188">
      <c r="GE1081" s="19">
        <v>118</v>
      </c>
      <c r="GF1081" s="19">
        <v>113</v>
      </c>
    </row>
    <row r="1082" spans="187:188">
      <c r="GE1082" s="19">
        <v>119</v>
      </c>
      <c r="GF1082" s="19">
        <v>113</v>
      </c>
    </row>
    <row r="1083" spans="187:188">
      <c r="GE1083" s="19">
        <v>120</v>
      </c>
      <c r="GF1083" s="19">
        <v>113</v>
      </c>
    </row>
    <row r="1084" spans="187:188">
      <c r="GE1084" s="19">
        <v>121</v>
      </c>
      <c r="GF1084" s="19">
        <v>116</v>
      </c>
    </row>
    <row r="1085" spans="187:188">
      <c r="GE1085" s="19">
        <v>122</v>
      </c>
      <c r="GF1085" s="19">
        <v>116</v>
      </c>
    </row>
    <row r="1086" spans="187:188">
      <c r="GE1086" s="19">
        <v>123</v>
      </c>
      <c r="GF1086" s="19">
        <v>116</v>
      </c>
    </row>
    <row r="1087" spans="187:188">
      <c r="GE1087" s="19">
        <v>124</v>
      </c>
      <c r="GF1087" s="19">
        <v>116</v>
      </c>
    </row>
    <row r="1088" spans="187:188">
      <c r="GE1088" s="19">
        <v>125</v>
      </c>
      <c r="GF1088" s="19">
        <v>116</v>
      </c>
    </row>
    <row r="1089" spans="187:188">
      <c r="GE1089" s="19">
        <v>126</v>
      </c>
      <c r="GF1089" s="19">
        <v>116</v>
      </c>
    </row>
    <row r="1090" spans="187:188">
      <c r="GE1090" s="19">
        <v>127</v>
      </c>
      <c r="GF1090" s="19">
        <v>116</v>
      </c>
    </row>
    <row r="1091" spans="187:188">
      <c r="GE1091" s="19">
        <v>128</v>
      </c>
      <c r="GF1091" s="19">
        <v>116</v>
      </c>
    </row>
    <row r="1092" spans="187:188">
      <c r="GE1092" s="19">
        <v>129</v>
      </c>
      <c r="GF1092" s="19">
        <v>116</v>
      </c>
    </row>
    <row r="1093" spans="187:188">
      <c r="GE1093" s="19">
        <v>130</v>
      </c>
      <c r="GF1093" s="19">
        <v>116</v>
      </c>
    </row>
    <row r="1094" spans="187:188">
      <c r="GE1094" s="19">
        <v>131</v>
      </c>
      <c r="GF1094" s="19">
        <v>120</v>
      </c>
    </row>
    <row r="1095" spans="187:188">
      <c r="GE1095" s="19">
        <v>132</v>
      </c>
      <c r="GF1095" s="19">
        <v>120</v>
      </c>
    </row>
    <row r="1096" spans="187:188">
      <c r="GE1096" s="19">
        <v>133</v>
      </c>
      <c r="GF1096" s="19">
        <v>120</v>
      </c>
    </row>
    <row r="1097" spans="187:188">
      <c r="GE1097" s="19">
        <v>134</v>
      </c>
      <c r="GF1097" s="19">
        <v>120</v>
      </c>
    </row>
    <row r="1098" spans="187:188">
      <c r="GE1098" s="19">
        <v>135</v>
      </c>
      <c r="GF1098" s="19">
        <v>120</v>
      </c>
    </row>
    <row r="1099" spans="187:188">
      <c r="GE1099" s="19">
        <v>136</v>
      </c>
      <c r="GF1099" s="19">
        <v>120</v>
      </c>
    </row>
    <row r="1100" spans="187:188">
      <c r="GE1100" s="19">
        <v>137</v>
      </c>
      <c r="GF1100" s="19">
        <v>120</v>
      </c>
    </row>
    <row r="1101" spans="187:188">
      <c r="GE1101" s="19">
        <v>138</v>
      </c>
      <c r="GF1101" s="19">
        <v>120</v>
      </c>
    </row>
    <row r="1102" spans="187:188">
      <c r="GE1102" s="19">
        <v>139</v>
      </c>
      <c r="GF1102" s="19">
        <v>120</v>
      </c>
    </row>
    <row r="1103" spans="187:188">
      <c r="GE1103" s="19">
        <v>140</v>
      </c>
      <c r="GF1103" s="19">
        <v>120</v>
      </c>
    </row>
    <row r="1104" spans="187:188">
      <c r="GE1104" s="19">
        <v>141</v>
      </c>
      <c r="GF1104" s="19">
        <v>123</v>
      </c>
    </row>
    <row r="1105" spans="187:188">
      <c r="GE1105" s="19">
        <v>142</v>
      </c>
      <c r="GF1105" s="19">
        <v>123</v>
      </c>
    </row>
    <row r="1106" spans="187:188">
      <c r="GE1106" s="19">
        <v>143</v>
      </c>
      <c r="GF1106" s="19">
        <v>123</v>
      </c>
    </row>
    <row r="1107" spans="187:188">
      <c r="GE1107" s="19">
        <v>144</v>
      </c>
      <c r="GF1107" s="19">
        <v>123</v>
      </c>
    </row>
    <row r="1108" spans="187:188">
      <c r="GE1108" s="19">
        <v>145</v>
      </c>
      <c r="GF1108" s="19">
        <v>123</v>
      </c>
    </row>
    <row r="1109" spans="187:188">
      <c r="GE1109" s="19">
        <v>146</v>
      </c>
      <c r="GF1109" s="19">
        <v>123</v>
      </c>
    </row>
    <row r="1110" spans="187:188">
      <c r="GE1110" s="19">
        <v>147</v>
      </c>
      <c r="GF1110" s="19">
        <v>123</v>
      </c>
    </row>
    <row r="1111" spans="187:188">
      <c r="GE1111" s="19">
        <v>148</v>
      </c>
      <c r="GF1111" s="19">
        <v>123</v>
      </c>
    </row>
    <row r="1112" spans="187:188">
      <c r="GE1112" s="19">
        <v>149</v>
      </c>
      <c r="GF1112" s="19">
        <v>123</v>
      </c>
    </row>
    <row r="1113" spans="187:188">
      <c r="GE1113" s="19">
        <v>150</v>
      </c>
      <c r="GF1113" s="19">
        <v>123</v>
      </c>
    </row>
    <row r="1114" spans="187:188">
      <c r="GE1114" s="19">
        <v>151</v>
      </c>
      <c r="GF1114" s="19">
        <v>127</v>
      </c>
    </row>
    <row r="1115" spans="187:188">
      <c r="GE1115" s="19">
        <v>152</v>
      </c>
      <c r="GF1115" s="19">
        <v>127</v>
      </c>
    </row>
    <row r="1116" spans="187:188">
      <c r="GE1116" s="19">
        <v>153</v>
      </c>
      <c r="GF1116" s="19">
        <v>127</v>
      </c>
    </row>
    <row r="1117" spans="187:188">
      <c r="GE1117" s="19">
        <v>154</v>
      </c>
      <c r="GF1117" s="19">
        <v>127</v>
      </c>
    </row>
    <row r="1118" spans="187:188">
      <c r="GE1118" s="19">
        <v>155</v>
      </c>
      <c r="GF1118" s="19">
        <v>127</v>
      </c>
    </row>
    <row r="1119" spans="187:188">
      <c r="GE1119" s="19">
        <v>156</v>
      </c>
      <c r="GF1119" s="19">
        <v>127</v>
      </c>
    </row>
    <row r="1120" spans="187:188">
      <c r="GE1120" s="19">
        <v>157</v>
      </c>
      <c r="GF1120" s="19">
        <v>127</v>
      </c>
    </row>
    <row r="1121" spans="187:188">
      <c r="GE1121" s="19">
        <v>158</v>
      </c>
      <c r="GF1121" s="19">
        <v>127</v>
      </c>
    </row>
    <row r="1122" spans="187:188">
      <c r="GE1122" s="19">
        <v>159</v>
      </c>
      <c r="GF1122" s="19">
        <v>127</v>
      </c>
    </row>
    <row r="1123" spans="187:188">
      <c r="GE1123" s="19">
        <v>160</v>
      </c>
      <c r="GF1123" s="19">
        <v>127</v>
      </c>
    </row>
    <row r="1124" spans="187:188">
      <c r="GE1124" s="19">
        <v>161</v>
      </c>
      <c r="GF1124" s="19">
        <v>130</v>
      </c>
    </row>
    <row r="1125" spans="187:188">
      <c r="GE1125" s="19">
        <v>162</v>
      </c>
      <c r="GF1125" s="19">
        <v>130</v>
      </c>
    </row>
    <row r="1126" spans="187:188">
      <c r="GE1126" s="19">
        <v>163</v>
      </c>
      <c r="GF1126" s="19">
        <v>130</v>
      </c>
    </row>
    <row r="1127" spans="187:188">
      <c r="GE1127" s="19">
        <v>164</v>
      </c>
      <c r="GF1127" s="19">
        <v>130</v>
      </c>
    </row>
    <row r="1128" spans="187:188">
      <c r="GE1128" s="19">
        <v>165</v>
      </c>
      <c r="GF1128" s="19">
        <v>130</v>
      </c>
    </row>
    <row r="1129" spans="187:188">
      <c r="GE1129" s="19">
        <v>166</v>
      </c>
      <c r="GF1129" s="19">
        <v>130</v>
      </c>
    </row>
    <row r="1130" spans="187:188">
      <c r="GE1130" s="19">
        <v>167</v>
      </c>
      <c r="GF1130" s="19">
        <v>130</v>
      </c>
    </row>
    <row r="1131" spans="187:188">
      <c r="GE1131" s="19">
        <v>168</v>
      </c>
      <c r="GF1131" s="19">
        <v>130</v>
      </c>
    </row>
    <row r="1132" spans="187:188">
      <c r="GE1132" s="19">
        <v>169</v>
      </c>
      <c r="GF1132" s="19">
        <v>130</v>
      </c>
    </row>
    <row r="1133" spans="187:188">
      <c r="GE1133" s="19">
        <v>170</v>
      </c>
      <c r="GF1133" s="19">
        <v>130</v>
      </c>
    </row>
    <row r="1134" spans="187:188">
      <c r="GE1134" s="19">
        <v>171</v>
      </c>
      <c r="GF1134" s="19">
        <v>133</v>
      </c>
    </row>
    <row r="1135" spans="187:188">
      <c r="GE1135" s="19">
        <v>172</v>
      </c>
      <c r="GF1135" s="19">
        <v>133</v>
      </c>
    </row>
    <row r="1136" spans="187:188">
      <c r="GE1136" s="19">
        <v>173</v>
      </c>
      <c r="GF1136" s="19">
        <v>133</v>
      </c>
    </row>
    <row r="1137" spans="187:188">
      <c r="GE1137" s="19">
        <v>174</v>
      </c>
      <c r="GF1137" s="19">
        <v>133</v>
      </c>
    </row>
    <row r="1138" spans="187:188">
      <c r="GE1138" s="19">
        <v>175</v>
      </c>
      <c r="GF1138" s="19">
        <v>133</v>
      </c>
    </row>
    <row r="1139" spans="187:188">
      <c r="GE1139" s="19">
        <v>176</v>
      </c>
      <c r="GF1139" s="19">
        <v>133</v>
      </c>
    </row>
    <row r="1140" spans="187:188">
      <c r="GE1140" s="19">
        <v>177</v>
      </c>
      <c r="GF1140" s="19">
        <v>133</v>
      </c>
    </row>
    <row r="1141" spans="187:188">
      <c r="GE1141" s="19">
        <v>178</v>
      </c>
      <c r="GF1141" s="19">
        <v>133</v>
      </c>
    </row>
    <row r="1142" spans="187:188">
      <c r="GE1142" s="19">
        <v>179</v>
      </c>
      <c r="GF1142" s="19">
        <v>133</v>
      </c>
    </row>
    <row r="1143" spans="187:188">
      <c r="GE1143" s="19">
        <v>180</v>
      </c>
      <c r="GF1143" s="19">
        <v>133</v>
      </c>
    </row>
    <row r="1146" spans="191:191">
      <c r="GI1146" s="19" t="s">
        <v>281</v>
      </c>
    </row>
    <row r="1147" spans="191:219">
      <c r="GI1147" s="20" t="s">
        <v>5</v>
      </c>
      <c r="GJ1147" s="20"/>
      <c r="GL1147" s="20" t="s">
        <v>8</v>
      </c>
      <c r="GM1147" s="20"/>
      <c r="GO1147" s="20" t="s">
        <v>9</v>
      </c>
      <c r="GP1147" s="20"/>
      <c r="GR1147" s="20" t="s">
        <v>11</v>
      </c>
      <c r="GS1147" s="20"/>
      <c r="GU1147" s="20" t="s">
        <v>19</v>
      </c>
      <c r="GV1147" s="20"/>
      <c r="GX1147" s="20" t="s">
        <v>12</v>
      </c>
      <c r="GY1147" s="20"/>
      <c r="HA1147" s="20" t="s">
        <v>14</v>
      </c>
      <c r="HB1147" s="20"/>
      <c r="HD1147" s="20" t="s">
        <v>16</v>
      </c>
      <c r="HE1147" s="20"/>
      <c r="HG1147" s="20" t="s">
        <v>18</v>
      </c>
      <c r="HH1147" s="20"/>
      <c r="HJ1147" s="20" t="s">
        <v>274</v>
      </c>
      <c r="HK1147" s="20"/>
    </row>
    <row r="1148" spans="191:219">
      <c r="GI1148" s="19" t="s">
        <v>22</v>
      </c>
      <c r="GJ1148" s="19" t="s">
        <v>23</v>
      </c>
      <c r="GL1148" s="19" t="s">
        <v>22</v>
      </c>
      <c r="GM1148" s="19" t="s">
        <v>23</v>
      </c>
      <c r="GO1148" s="19" t="s">
        <v>22</v>
      </c>
      <c r="GP1148" s="19" t="s">
        <v>23</v>
      </c>
      <c r="GR1148" s="19" t="s">
        <v>22</v>
      </c>
      <c r="GS1148" s="19" t="s">
        <v>23</v>
      </c>
      <c r="GU1148" s="19" t="s">
        <v>22</v>
      </c>
      <c r="GV1148" s="19" t="s">
        <v>23</v>
      </c>
      <c r="GX1148" s="19" t="s">
        <v>22</v>
      </c>
      <c r="GY1148" s="19" t="s">
        <v>23</v>
      </c>
      <c r="HA1148" s="19" t="s">
        <v>22</v>
      </c>
      <c r="HB1148" s="19" t="s">
        <v>23</v>
      </c>
      <c r="HD1148" s="19" t="s">
        <v>22</v>
      </c>
      <c r="HE1148" s="19" t="s">
        <v>23</v>
      </c>
      <c r="HG1148" s="19" t="s">
        <v>22</v>
      </c>
      <c r="HH1148" s="19" t="s">
        <v>23</v>
      </c>
      <c r="HJ1148" s="19" t="s">
        <v>22</v>
      </c>
      <c r="HK1148" s="19" t="s">
        <v>23</v>
      </c>
    </row>
    <row r="1149" spans="191:219">
      <c r="GI1149" s="19">
        <v>0</v>
      </c>
      <c r="GJ1149" s="19">
        <v>73</v>
      </c>
      <c r="GL1149" s="19">
        <v>0</v>
      </c>
      <c r="GM1149" s="19">
        <v>73</v>
      </c>
      <c r="GO1149" s="19">
        <v>0</v>
      </c>
      <c r="GP1149" s="19">
        <v>85</v>
      </c>
      <c r="GR1149" s="19">
        <v>0</v>
      </c>
      <c r="GS1149" s="19">
        <v>72</v>
      </c>
      <c r="GU1149" s="19">
        <v>0</v>
      </c>
      <c r="GV1149" s="19">
        <v>83</v>
      </c>
      <c r="GX1149" s="19">
        <v>0</v>
      </c>
      <c r="GY1149" s="19">
        <v>77</v>
      </c>
      <c r="HA1149" s="19">
        <v>0</v>
      </c>
      <c r="HB1149" s="19">
        <v>83</v>
      </c>
      <c r="HD1149" s="19">
        <v>0</v>
      </c>
      <c r="HE1149" s="19">
        <v>78</v>
      </c>
      <c r="HG1149" s="19">
        <v>0</v>
      </c>
      <c r="HH1149" s="19">
        <v>79</v>
      </c>
      <c r="HJ1149" s="19">
        <v>1</v>
      </c>
      <c r="HK1149" s="19">
        <v>76</v>
      </c>
    </row>
    <row r="1150" spans="191:219">
      <c r="GI1150" s="19">
        <v>1</v>
      </c>
      <c r="GJ1150" s="19">
        <v>76</v>
      </c>
      <c r="GL1150" s="19">
        <v>1</v>
      </c>
      <c r="GM1150" s="19">
        <v>76</v>
      </c>
      <c r="GO1150" s="19">
        <v>1</v>
      </c>
      <c r="GP1150" s="19">
        <v>87</v>
      </c>
      <c r="GR1150" s="19">
        <v>1</v>
      </c>
      <c r="GS1150" s="19">
        <v>75</v>
      </c>
      <c r="GU1150" s="19">
        <v>1</v>
      </c>
      <c r="GV1150" s="19">
        <v>86</v>
      </c>
      <c r="GX1150" s="19">
        <v>1</v>
      </c>
      <c r="GY1150" s="19">
        <v>80</v>
      </c>
      <c r="HA1150" s="19">
        <v>1</v>
      </c>
      <c r="HB1150" s="19">
        <v>86</v>
      </c>
      <c r="HD1150" s="19">
        <v>1</v>
      </c>
      <c r="HE1150" s="19">
        <v>81</v>
      </c>
      <c r="HG1150" s="19">
        <v>1</v>
      </c>
      <c r="HH1150" s="19">
        <v>82</v>
      </c>
      <c r="HJ1150" s="19">
        <v>2</v>
      </c>
      <c r="HK1150" s="19">
        <v>76</v>
      </c>
    </row>
    <row r="1151" spans="191:219">
      <c r="GI1151" s="19">
        <v>2</v>
      </c>
      <c r="GJ1151" s="19">
        <v>79</v>
      </c>
      <c r="GL1151" s="19">
        <v>2</v>
      </c>
      <c r="GM1151" s="19">
        <v>80</v>
      </c>
      <c r="GO1151" s="19">
        <v>2</v>
      </c>
      <c r="GP1151" s="19">
        <v>89</v>
      </c>
      <c r="GR1151" s="19">
        <v>2</v>
      </c>
      <c r="GS1151" s="19">
        <v>78</v>
      </c>
      <c r="GU1151" s="19">
        <v>2</v>
      </c>
      <c r="GV1151" s="19">
        <v>88</v>
      </c>
      <c r="GX1151" s="19">
        <v>2</v>
      </c>
      <c r="GY1151" s="19">
        <v>83</v>
      </c>
      <c r="HA1151" s="19">
        <v>2</v>
      </c>
      <c r="HB1151" s="19">
        <v>88</v>
      </c>
      <c r="HD1151" s="19">
        <v>2</v>
      </c>
      <c r="HE1151" s="19">
        <v>83</v>
      </c>
      <c r="HG1151" s="19">
        <v>2</v>
      </c>
      <c r="HH1151" s="19">
        <v>85</v>
      </c>
      <c r="HJ1151" s="19">
        <v>3</v>
      </c>
      <c r="HK1151" s="19">
        <v>76</v>
      </c>
    </row>
    <row r="1152" spans="191:219">
      <c r="GI1152" s="19">
        <v>3</v>
      </c>
      <c r="GJ1152" s="19">
        <v>81</v>
      </c>
      <c r="GL1152" s="19">
        <v>3</v>
      </c>
      <c r="GM1152" s="19">
        <v>83</v>
      </c>
      <c r="GO1152" s="19">
        <v>3</v>
      </c>
      <c r="GP1152" s="19">
        <v>91</v>
      </c>
      <c r="GR1152" s="19">
        <v>3</v>
      </c>
      <c r="GS1152" s="19">
        <v>81</v>
      </c>
      <c r="GU1152" s="19">
        <v>3</v>
      </c>
      <c r="GV1152" s="19">
        <v>90</v>
      </c>
      <c r="GX1152" s="19">
        <v>3</v>
      </c>
      <c r="GY1152" s="19">
        <v>85</v>
      </c>
      <c r="HA1152" s="19">
        <v>3</v>
      </c>
      <c r="HB1152" s="19">
        <v>90</v>
      </c>
      <c r="HD1152" s="19">
        <v>3</v>
      </c>
      <c r="HE1152" s="19">
        <v>86</v>
      </c>
      <c r="HG1152" s="19">
        <v>3</v>
      </c>
      <c r="HH1152" s="19">
        <v>88</v>
      </c>
      <c r="HJ1152" s="19">
        <v>4</v>
      </c>
      <c r="HK1152" s="19">
        <v>76</v>
      </c>
    </row>
    <row r="1153" spans="191:219">
      <c r="GI1153" s="19">
        <v>4</v>
      </c>
      <c r="GJ1153" s="19">
        <v>84</v>
      </c>
      <c r="GL1153" s="19">
        <v>4</v>
      </c>
      <c r="GM1153" s="19">
        <v>86</v>
      </c>
      <c r="GO1153" s="19">
        <v>4</v>
      </c>
      <c r="GP1153" s="19">
        <v>93</v>
      </c>
      <c r="GR1153" s="19">
        <v>4</v>
      </c>
      <c r="GS1153" s="19">
        <v>84</v>
      </c>
      <c r="GU1153" s="19">
        <v>4</v>
      </c>
      <c r="GV1153" s="19">
        <v>92</v>
      </c>
      <c r="GX1153" s="19">
        <v>4</v>
      </c>
      <c r="GY1153" s="19">
        <v>88</v>
      </c>
      <c r="HA1153" s="19">
        <v>4</v>
      </c>
      <c r="HB1153" s="19">
        <v>92</v>
      </c>
      <c r="HD1153" s="19">
        <v>4</v>
      </c>
      <c r="HE1153" s="19">
        <v>89</v>
      </c>
      <c r="HG1153" s="19">
        <v>4</v>
      </c>
      <c r="HH1153" s="19">
        <v>90</v>
      </c>
      <c r="HJ1153" s="19">
        <v>5</v>
      </c>
      <c r="HK1153" s="19">
        <v>76</v>
      </c>
    </row>
    <row r="1154" spans="191:219">
      <c r="GI1154" s="19">
        <v>5</v>
      </c>
      <c r="GJ1154" s="19">
        <v>87</v>
      </c>
      <c r="GL1154" s="19">
        <v>5</v>
      </c>
      <c r="GM1154" s="19">
        <v>89</v>
      </c>
      <c r="GO1154" s="19">
        <v>5</v>
      </c>
      <c r="GP1154" s="19">
        <v>96</v>
      </c>
      <c r="GR1154" s="19">
        <v>5</v>
      </c>
      <c r="GS1154" s="19">
        <v>87</v>
      </c>
      <c r="GU1154" s="19">
        <v>5</v>
      </c>
      <c r="GV1154" s="19">
        <v>94</v>
      </c>
      <c r="GX1154" s="19">
        <v>5</v>
      </c>
      <c r="GY1154" s="19">
        <v>91</v>
      </c>
      <c r="HA1154" s="19">
        <v>5</v>
      </c>
      <c r="HB1154" s="19">
        <v>95</v>
      </c>
      <c r="HD1154" s="19">
        <v>5</v>
      </c>
      <c r="HE1154" s="19">
        <v>92</v>
      </c>
      <c r="HG1154" s="19">
        <v>5</v>
      </c>
      <c r="HH1154" s="19">
        <v>93</v>
      </c>
      <c r="HJ1154" s="19">
        <v>6</v>
      </c>
      <c r="HK1154" s="19">
        <v>76</v>
      </c>
    </row>
    <row r="1155" spans="191:219">
      <c r="GI1155" s="19">
        <v>6</v>
      </c>
      <c r="GJ1155" s="19">
        <v>90</v>
      </c>
      <c r="GL1155" s="19">
        <v>6</v>
      </c>
      <c r="GM1155" s="19">
        <v>93</v>
      </c>
      <c r="GO1155" s="19">
        <v>6</v>
      </c>
      <c r="GP1155" s="19">
        <v>98</v>
      </c>
      <c r="GR1155" s="19">
        <v>6</v>
      </c>
      <c r="GS1155" s="19">
        <v>90</v>
      </c>
      <c r="GU1155" s="19">
        <v>6</v>
      </c>
      <c r="GV1155" s="19">
        <v>97</v>
      </c>
      <c r="GX1155" s="19">
        <v>6</v>
      </c>
      <c r="GY1155" s="19">
        <v>94</v>
      </c>
      <c r="HA1155" s="19">
        <v>6</v>
      </c>
      <c r="HB1155" s="19">
        <v>97</v>
      </c>
      <c r="HD1155" s="19">
        <v>6</v>
      </c>
      <c r="HE1155" s="19">
        <v>94</v>
      </c>
      <c r="HG1155" s="19">
        <v>6</v>
      </c>
      <c r="HH1155" s="19">
        <v>96</v>
      </c>
      <c r="HJ1155" s="19">
        <v>7</v>
      </c>
      <c r="HK1155" s="19">
        <v>76</v>
      </c>
    </row>
    <row r="1156" spans="191:219">
      <c r="GI1156" s="19">
        <v>7</v>
      </c>
      <c r="GJ1156" s="19">
        <v>93</v>
      </c>
      <c r="GL1156" s="19">
        <v>7</v>
      </c>
      <c r="GM1156" s="19">
        <v>96</v>
      </c>
      <c r="GO1156" s="19">
        <v>7</v>
      </c>
      <c r="GP1156" s="19">
        <v>100</v>
      </c>
      <c r="GR1156" s="19">
        <v>7</v>
      </c>
      <c r="GS1156" s="19">
        <v>93</v>
      </c>
      <c r="GU1156" s="19">
        <v>7</v>
      </c>
      <c r="GV1156" s="19">
        <v>99</v>
      </c>
      <c r="GX1156" s="19">
        <v>7</v>
      </c>
      <c r="GY1156" s="19">
        <v>97</v>
      </c>
      <c r="HA1156" s="19">
        <v>7</v>
      </c>
      <c r="HB1156" s="19">
        <v>99</v>
      </c>
      <c r="HD1156" s="19">
        <v>7</v>
      </c>
      <c r="HE1156" s="19">
        <v>97</v>
      </c>
      <c r="HG1156" s="19">
        <v>7</v>
      </c>
      <c r="HH1156" s="19">
        <v>98</v>
      </c>
      <c r="HJ1156" s="19">
        <v>8</v>
      </c>
      <c r="HK1156" s="19">
        <v>76</v>
      </c>
    </row>
    <row r="1157" spans="191:219">
      <c r="GI1157" s="19">
        <v>8</v>
      </c>
      <c r="GJ1157" s="19">
        <v>96</v>
      </c>
      <c r="GL1157" s="19">
        <v>8</v>
      </c>
      <c r="GM1157" s="19">
        <v>99</v>
      </c>
      <c r="GO1157" s="19">
        <v>8</v>
      </c>
      <c r="GP1157" s="19">
        <v>102</v>
      </c>
      <c r="GR1157" s="19">
        <v>8</v>
      </c>
      <c r="GS1157" s="19">
        <v>96</v>
      </c>
      <c r="GU1157" s="19">
        <v>8</v>
      </c>
      <c r="GV1157" s="19">
        <v>101</v>
      </c>
      <c r="GX1157" s="19">
        <v>8</v>
      </c>
      <c r="GY1157" s="19">
        <v>100</v>
      </c>
      <c r="HA1157" s="19">
        <v>8</v>
      </c>
      <c r="HB1157" s="19">
        <v>102</v>
      </c>
      <c r="HD1157" s="19">
        <v>8</v>
      </c>
      <c r="HE1157" s="19">
        <v>100</v>
      </c>
      <c r="HG1157" s="19">
        <v>8</v>
      </c>
      <c r="HH1157" s="19">
        <v>101</v>
      </c>
      <c r="HJ1157" s="19">
        <v>9</v>
      </c>
      <c r="HK1157" s="19">
        <v>76</v>
      </c>
    </row>
    <row r="1158" spans="191:219">
      <c r="GI1158" s="19">
        <v>9</v>
      </c>
      <c r="GJ1158" s="19">
        <v>99</v>
      </c>
      <c r="GL1158" s="19">
        <v>9</v>
      </c>
      <c r="GM1158" s="19">
        <v>102</v>
      </c>
      <c r="GO1158" s="19">
        <v>9</v>
      </c>
      <c r="GP1158" s="19">
        <v>104</v>
      </c>
      <c r="GR1158" s="19">
        <v>9</v>
      </c>
      <c r="GS1158" s="19">
        <v>99</v>
      </c>
      <c r="GU1158" s="19">
        <v>9</v>
      </c>
      <c r="GV1158" s="19">
        <v>103</v>
      </c>
      <c r="GX1158" s="19">
        <v>9</v>
      </c>
      <c r="GY1158" s="19">
        <v>103</v>
      </c>
      <c r="HA1158" s="19">
        <v>9</v>
      </c>
      <c r="HB1158" s="19">
        <v>104</v>
      </c>
      <c r="HD1158" s="19">
        <v>9</v>
      </c>
      <c r="HE1158" s="19">
        <v>103</v>
      </c>
      <c r="HG1158" s="19">
        <v>9</v>
      </c>
      <c r="HH1158" s="19">
        <v>104</v>
      </c>
      <c r="HJ1158" s="19">
        <v>10</v>
      </c>
      <c r="HK1158" s="19">
        <v>76</v>
      </c>
    </row>
    <row r="1159" spans="191:219">
      <c r="GI1159" s="19">
        <v>10</v>
      </c>
      <c r="GJ1159" s="19">
        <v>102</v>
      </c>
      <c r="GL1159" s="19">
        <v>10</v>
      </c>
      <c r="GM1159" s="19">
        <v>105</v>
      </c>
      <c r="GO1159" s="19">
        <v>10</v>
      </c>
      <c r="GP1159" s="19">
        <v>107</v>
      </c>
      <c r="GR1159" s="19">
        <v>10</v>
      </c>
      <c r="GS1159" s="19">
        <v>102</v>
      </c>
      <c r="GU1159" s="19">
        <v>10</v>
      </c>
      <c r="GV1159" s="19">
        <v>106</v>
      </c>
      <c r="GX1159" s="19">
        <v>10</v>
      </c>
      <c r="GY1159" s="19">
        <v>105</v>
      </c>
      <c r="HA1159" s="19">
        <v>10</v>
      </c>
      <c r="HB1159" s="19">
        <v>106</v>
      </c>
      <c r="HD1159" s="19">
        <v>10</v>
      </c>
      <c r="HE1159" s="19">
        <v>106</v>
      </c>
      <c r="HG1159" s="19">
        <v>10</v>
      </c>
      <c r="HH1159" s="19">
        <v>106</v>
      </c>
      <c r="HJ1159" s="19">
        <v>11</v>
      </c>
      <c r="HK1159" s="19">
        <v>79</v>
      </c>
    </row>
    <row r="1160" spans="191:219">
      <c r="GI1160" s="19">
        <v>11</v>
      </c>
      <c r="GJ1160" s="19">
        <v>105</v>
      </c>
      <c r="GL1160" s="19">
        <v>11</v>
      </c>
      <c r="GM1160" s="19">
        <v>109</v>
      </c>
      <c r="GO1160" s="19">
        <v>11</v>
      </c>
      <c r="GP1160" s="19">
        <v>109</v>
      </c>
      <c r="GR1160" s="19">
        <v>11</v>
      </c>
      <c r="GS1160" s="19">
        <v>105</v>
      </c>
      <c r="GU1160" s="19">
        <v>11</v>
      </c>
      <c r="GV1160" s="19">
        <v>108</v>
      </c>
      <c r="GX1160" s="19">
        <v>11</v>
      </c>
      <c r="GY1160" s="19">
        <v>108</v>
      </c>
      <c r="HA1160" s="19">
        <v>11</v>
      </c>
      <c r="HB1160" s="19">
        <v>108</v>
      </c>
      <c r="HD1160" s="19">
        <v>11</v>
      </c>
      <c r="HE1160" s="19">
        <v>108</v>
      </c>
      <c r="HG1160" s="19">
        <v>11</v>
      </c>
      <c r="HH1160" s="19">
        <v>109</v>
      </c>
      <c r="HJ1160" s="19">
        <v>12</v>
      </c>
      <c r="HK1160" s="19">
        <v>79</v>
      </c>
    </row>
    <row r="1161" spans="191:219">
      <c r="GI1161" s="19">
        <v>12</v>
      </c>
      <c r="GJ1161" s="19">
        <v>108</v>
      </c>
      <c r="GL1161" s="19">
        <v>12</v>
      </c>
      <c r="GM1161" s="19">
        <v>112</v>
      </c>
      <c r="GO1161" s="19">
        <v>12</v>
      </c>
      <c r="GP1161" s="19">
        <v>111</v>
      </c>
      <c r="GR1161" s="19">
        <v>12</v>
      </c>
      <c r="GS1161" s="19">
        <v>108</v>
      </c>
      <c r="GU1161" s="19">
        <v>12</v>
      </c>
      <c r="GV1161" s="19">
        <v>110</v>
      </c>
      <c r="GX1161" s="19">
        <v>12</v>
      </c>
      <c r="GY1161" s="19">
        <v>111</v>
      </c>
      <c r="HA1161" s="19">
        <v>12</v>
      </c>
      <c r="HB1161" s="19">
        <v>111</v>
      </c>
      <c r="HD1161" s="19">
        <v>12</v>
      </c>
      <c r="HE1161" s="19">
        <v>111</v>
      </c>
      <c r="HG1161" s="19">
        <v>12</v>
      </c>
      <c r="HH1161" s="19">
        <v>112</v>
      </c>
      <c r="HJ1161" s="19">
        <v>13</v>
      </c>
      <c r="HK1161" s="19">
        <v>79</v>
      </c>
    </row>
    <row r="1162" spans="191:219">
      <c r="GI1162" s="19">
        <v>13</v>
      </c>
      <c r="GJ1162" s="19">
        <v>111</v>
      </c>
      <c r="GL1162" s="19">
        <v>13</v>
      </c>
      <c r="GM1162" s="19">
        <v>115</v>
      </c>
      <c r="GO1162" s="19">
        <v>13</v>
      </c>
      <c r="GP1162" s="19">
        <v>113</v>
      </c>
      <c r="GR1162" s="19">
        <v>13</v>
      </c>
      <c r="GS1162" s="19">
        <v>111</v>
      </c>
      <c r="GU1162" s="19">
        <v>13</v>
      </c>
      <c r="GV1162" s="19">
        <v>112</v>
      </c>
      <c r="GX1162" s="19">
        <v>13</v>
      </c>
      <c r="GY1162" s="19">
        <v>114</v>
      </c>
      <c r="HA1162" s="19">
        <v>13</v>
      </c>
      <c r="HB1162" s="19">
        <v>113</v>
      </c>
      <c r="HD1162" s="19">
        <v>13</v>
      </c>
      <c r="HE1162" s="19">
        <v>114</v>
      </c>
      <c r="HG1162" s="19">
        <v>13</v>
      </c>
      <c r="HH1162" s="19">
        <v>115</v>
      </c>
      <c r="HJ1162" s="19">
        <v>14</v>
      </c>
      <c r="HK1162" s="19">
        <v>79</v>
      </c>
    </row>
    <row r="1163" spans="191:219">
      <c r="GI1163" s="19">
        <v>14</v>
      </c>
      <c r="GJ1163" s="19">
        <v>114</v>
      </c>
      <c r="GL1163" s="19">
        <v>14</v>
      </c>
      <c r="GM1163" s="19">
        <v>118</v>
      </c>
      <c r="GO1163" s="19">
        <v>14</v>
      </c>
      <c r="GP1163" s="19">
        <v>115</v>
      </c>
      <c r="GR1163" s="19">
        <v>14</v>
      </c>
      <c r="GS1163" s="19">
        <v>114</v>
      </c>
      <c r="GU1163" s="19">
        <v>14</v>
      </c>
      <c r="GV1163" s="19">
        <v>114</v>
      </c>
      <c r="GX1163" s="19">
        <v>14</v>
      </c>
      <c r="GY1163" s="19">
        <v>117</v>
      </c>
      <c r="HA1163" s="19">
        <v>14</v>
      </c>
      <c r="HB1163" s="19">
        <v>115</v>
      </c>
      <c r="HD1163" s="19">
        <v>14</v>
      </c>
      <c r="HE1163" s="19">
        <v>117</v>
      </c>
      <c r="HG1163" s="19">
        <v>14</v>
      </c>
      <c r="HH1163" s="19">
        <v>117</v>
      </c>
      <c r="HJ1163" s="19">
        <v>15</v>
      </c>
      <c r="HK1163" s="19">
        <v>79</v>
      </c>
    </row>
    <row r="1164" spans="191:219">
      <c r="GI1164" s="19">
        <v>15</v>
      </c>
      <c r="GJ1164" s="19">
        <v>117</v>
      </c>
      <c r="GL1164" s="19">
        <v>15</v>
      </c>
      <c r="GM1164" s="19">
        <v>122</v>
      </c>
      <c r="GO1164" s="19">
        <v>15</v>
      </c>
      <c r="GP1164" s="19">
        <v>117</v>
      </c>
      <c r="GR1164" s="19">
        <v>15</v>
      </c>
      <c r="GS1164" s="19">
        <v>116</v>
      </c>
      <c r="GU1164" s="19">
        <v>15</v>
      </c>
      <c r="GV1164" s="19">
        <v>117</v>
      </c>
      <c r="GX1164" s="19">
        <v>15</v>
      </c>
      <c r="GY1164" s="19">
        <v>120</v>
      </c>
      <c r="HA1164" s="19">
        <v>15</v>
      </c>
      <c r="HB1164" s="19">
        <v>118</v>
      </c>
      <c r="HD1164" s="19">
        <v>15</v>
      </c>
      <c r="HE1164" s="19">
        <v>119</v>
      </c>
      <c r="HG1164" s="19">
        <v>15</v>
      </c>
      <c r="HH1164" s="19">
        <v>120</v>
      </c>
      <c r="HJ1164" s="19">
        <v>16</v>
      </c>
      <c r="HK1164" s="19">
        <v>79</v>
      </c>
    </row>
    <row r="1165" spans="191:219">
      <c r="GI1165" s="19">
        <v>16</v>
      </c>
      <c r="GJ1165" s="19">
        <v>120</v>
      </c>
      <c r="GL1165" s="19">
        <v>16</v>
      </c>
      <c r="GM1165" s="19">
        <v>125</v>
      </c>
      <c r="GO1165" s="19">
        <v>16</v>
      </c>
      <c r="GP1165" s="19">
        <v>120</v>
      </c>
      <c r="GR1165" s="19">
        <v>16</v>
      </c>
      <c r="GS1165" s="19">
        <v>119</v>
      </c>
      <c r="GU1165" s="19">
        <v>16</v>
      </c>
      <c r="GV1165" s="19">
        <v>119</v>
      </c>
      <c r="GX1165" s="19">
        <v>16</v>
      </c>
      <c r="GY1165" s="19">
        <v>123</v>
      </c>
      <c r="HA1165" s="19">
        <v>16</v>
      </c>
      <c r="HB1165" s="19">
        <v>120</v>
      </c>
      <c r="HD1165" s="19">
        <v>16</v>
      </c>
      <c r="HE1165" s="19">
        <v>122</v>
      </c>
      <c r="HG1165" s="19">
        <v>16</v>
      </c>
      <c r="HH1165" s="19">
        <v>123</v>
      </c>
      <c r="HJ1165" s="19">
        <v>17</v>
      </c>
      <c r="HK1165" s="19">
        <v>79</v>
      </c>
    </row>
    <row r="1166" spans="191:219">
      <c r="GI1166" s="19">
        <v>17</v>
      </c>
      <c r="GJ1166" s="19">
        <v>123</v>
      </c>
      <c r="GL1166" s="19">
        <v>17</v>
      </c>
      <c r="GM1166" s="19">
        <v>128</v>
      </c>
      <c r="GO1166" s="19">
        <v>17</v>
      </c>
      <c r="GP1166" s="19">
        <v>122</v>
      </c>
      <c r="GR1166" s="19">
        <v>17</v>
      </c>
      <c r="GS1166" s="19">
        <v>122</v>
      </c>
      <c r="GU1166" s="19">
        <v>17</v>
      </c>
      <c r="GV1166" s="19">
        <v>121</v>
      </c>
      <c r="GX1166" s="19">
        <v>17</v>
      </c>
      <c r="GY1166" s="19">
        <v>125</v>
      </c>
      <c r="HA1166" s="19">
        <v>17</v>
      </c>
      <c r="HB1166" s="19">
        <v>122</v>
      </c>
      <c r="HD1166" s="19">
        <v>17</v>
      </c>
      <c r="HE1166" s="19">
        <v>125</v>
      </c>
      <c r="HG1166" s="19">
        <v>17</v>
      </c>
      <c r="HH1166" s="19">
        <v>125</v>
      </c>
      <c r="HJ1166" s="19">
        <v>18</v>
      </c>
      <c r="HK1166" s="19">
        <v>79</v>
      </c>
    </row>
    <row r="1167" spans="191:219">
      <c r="GI1167" s="19">
        <v>18</v>
      </c>
      <c r="GJ1167" s="19">
        <v>126</v>
      </c>
      <c r="GL1167" s="19">
        <v>18</v>
      </c>
      <c r="GM1167" s="19">
        <v>131</v>
      </c>
      <c r="GO1167" s="19">
        <v>18</v>
      </c>
      <c r="GP1167" s="19">
        <v>124</v>
      </c>
      <c r="GR1167" s="19">
        <v>18</v>
      </c>
      <c r="GS1167" s="19">
        <v>125</v>
      </c>
      <c r="GU1167" s="19">
        <v>18</v>
      </c>
      <c r="GV1167" s="19">
        <v>123</v>
      </c>
      <c r="GX1167" s="19">
        <v>18</v>
      </c>
      <c r="GY1167" s="19">
        <v>128</v>
      </c>
      <c r="HA1167" s="19">
        <v>18</v>
      </c>
      <c r="HB1167" s="19">
        <v>124</v>
      </c>
      <c r="HD1167" s="19">
        <v>18</v>
      </c>
      <c r="HE1167" s="19">
        <v>128</v>
      </c>
      <c r="HG1167" s="19">
        <v>18</v>
      </c>
      <c r="HH1167" s="19">
        <v>128</v>
      </c>
      <c r="HJ1167" s="19">
        <v>19</v>
      </c>
      <c r="HK1167" s="19">
        <v>79</v>
      </c>
    </row>
    <row r="1168" spans="191:219">
      <c r="GI1168" s="19">
        <v>19</v>
      </c>
      <c r="GJ1168" s="19">
        <v>129</v>
      </c>
      <c r="GL1168" s="19">
        <v>19</v>
      </c>
      <c r="GM1168" s="19">
        <v>135</v>
      </c>
      <c r="GO1168" s="19">
        <v>19</v>
      </c>
      <c r="GP1168" s="19">
        <v>126</v>
      </c>
      <c r="GR1168" s="19">
        <v>19</v>
      </c>
      <c r="GS1168" s="19">
        <v>128</v>
      </c>
      <c r="GU1168" s="19">
        <v>19</v>
      </c>
      <c r="GV1168" s="19">
        <v>126</v>
      </c>
      <c r="GX1168" s="19">
        <v>19</v>
      </c>
      <c r="GY1168" s="19">
        <v>131</v>
      </c>
      <c r="HA1168" s="19">
        <v>19</v>
      </c>
      <c r="HB1168" s="19">
        <v>127</v>
      </c>
      <c r="HD1168" s="19">
        <v>19</v>
      </c>
      <c r="HE1168" s="19">
        <v>131</v>
      </c>
      <c r="HG1168" s="19">
        <v>19</v>
      </c>
      <c r="HH1168" s="19">
        <v>131</v>
      </c>
      <c r="HJ1168" s="19">
        <v>20</v>
      </c>
      <c r="HK1168" s="19">
        <v>79</v>
      </c>
    </row>
    <row r="1169" spans="191:219">
      <c r="GI1169" s="19">
        <v>20</v>
      </c>
      <c r="GJ1169" s="19">
        <v>131</v>
      </c>
      <c r="GL1169" s="19">
        <v>20</v>
      </c>
      <c r="GM1169" s="19">
        <v>135</v>
      </c>
      <c r="GO1169" s="19">
        <v>20</v>
      </c>
      <c r="GP1169" s="19">
        <v>128</v>
      </c>
      <c r="GR1169" s="19">
        <v>20</v>
      </c>
      <c r="GS1169" s="19">
        <v>131</v>
      </c>
      <c r="GU1169" s="19">
        <v>20</v>
      </c>
      <c r="GV1169" s="19">
        <v>128</v>
      </c>
      <c r="GX1169" s="19">
        <v>20</v>
      </c>
      <c r="GY1169" s="19">
        <v>134</v>
      </c>
      <c r="HA1169" s="19">
        <v>20</v>
      </c>
      <c r="HB1169" s="19">
        <v>129</v>
      </c>
      <c r="HD1169" s="19">
        <v>20</v>
      </c>
      <c r="HE1169" s="19">
        <v>133</v>
      </c>
      <c r="HG1169" s="19">
        <v>20</v>
      </c>
      <c r="HH1169" s="19">
        <v>134</v>
      </c>
      <c r="HJ1169" s="19">
        <v>21</v>
      </c>
      <c r="HK1169" s="19">
        <v>83</v>
      </c>
    </row>
    <row r="1170" spans="218:219">
      <c r="HJ1170" s="19">
        <v>22</v>
      </c>
      <c r="HK1170" s="19">
        <v>83</v>
      </c>
    </row>
    <row r="1171" spans="218:219">
      <c r="HJ1171" s="19">
        <v>23</v>
      </c>
      <c r="HK1171" s="19">
        <v>83</v>
      </c>
    </row>
    <row r="1172" spans="218:219">
      <c r="HJ1172" s="19">
        <v>24</v>
      </c>
      <c r="HK1172" s="19">
        <v>83</v>
      </c>
    </row>
    <row r="1173" spans="218:219">
      <c r="HJ1173" s="19">
        <v>25</v>
      </c>
      <c r="HK1173" s="19">
        <v>83</v>
      </c>
    </row>
    <row r="1174" spans="218:219">
      <c r="HJ1174" s="19">
        <v>26</v>
      </c>
      <c r="HK1174" s="19">
        <v>83</v>
      </c>
    </row>
    <row r="1175" spans="218:219">
      <c r="HJ1175" s="19">
        <v>27</v>
      </c>
      <c r="HK1175" s="19">
        <v>83</v>
      </c>
    </row>
    <row r="1176" spans="218:219">
      <c r="HJ1176" s="19">
        <v>28</v>
      </c>
      <c r="HK1176" s="19">
        <v>83</v>
      </c>
    </row>
    <row r="1177" spans="218:219">
      <c r="HJ1177" s="19">
        <v>29</v>
      </c>
      <c r="HK1177" s="19">
        <v>83</v>
      </c>
    </row>
    <row r="1178" spans="218:219">
      <c r="HJ1178" s="19">
        <v>30</v>
      </c>
      <c r="HK1178" s="19">
        <v>83</v>
      </c>
    </row>
    <row r="1179" spans="218:219">
      <c r="HJ1179" s="19">
        <v>31</v>
      </c>
      <c r="HK1179" s="19">
        <v>86</v>
      </c>
    </row>
    <row r="1180" spans="218:219">
      <c r="HJ1180" s="19">
        <v>32</v>
      </c>
      <c r="HK1180" s="19">
        <v>86</v>
      </c>
    </row>
    <row r="1181" spans="218:219">
      <c r="HJ1181" s="19">
        <v>33</v>
      </c>
      <c r="HK1181" s="19">
        <v>86</v>
      </c>
    </row>
    <row r="1182" spans="218:219">
      <c r="HJ1182" s="19">
        <v>34</v>
      </c>
      <c r="HK1182" s="19">
        <v>86</v>
      </c>
    </row>
    <row r="1183" spans="218:219">
      <c r="HJ1183" s="19">
        <v>35</v>
      </c>
      <c r="HK1183" s="19">
        <v>86</v>
      </c>
    </row>
    <row r="1184" spans="218:219">
      <c r="HJ1184" s="19">
        <v>36</v>
      </c>
      <c r="HK1184" s="19">
        <v>86</v>
      </c>
    </row>
    <row r="1185" spans="218:219">
      <c r="HJ1185" s="19">
        <v>37</v>
      </c>
      <c r="HK1185" s="19">
        <v>86</v>
      </c>
    </row>
    <row r="1186" spans="218:219">
      <c r="HJ1186" s="19">
        <v>38</v>
      </c>
      <c r="HK1186" s="19">
        <v>86</v>
      </c>
    </row>
    <row r="1187" spans="218:219">
      <c r="HJ1187" s="19">
        <v>39</v>
      </c>
      <c r="HK1187" s="19">
        <v>86</v>
      </c>
    </row>
    <row r="1188" spans="218:219">
      <c r="HJ1188" s="19">
        <v>40</v>
      </c>
      <c r="HK1188" s="19">
        <v>86</v>
      </c>
    </row>
    <row r="1189" spans="218:219">
      <c r="HJ1189" s="19">
        <v>41</v>
      </c>
      <c r="HK1189" s="19">
        <v>90</v>
      </c>
    </row>
    <row r="1190" spans="218:219">
      <c r="HJ1190" s="19">
        <v>42</v>
      </c>
      <c r="HK1190" s="19">
        <v>90</v>
      </c>
    </row>
    <row r="1191" spans="218:219">
      <c r="HJ1191" s="19">
        <v>43</v>
      </c>
      <c r="HK1191" s="19">
        <v>90</v>
      </c>
    </row>
    <row r="1192" spans="218:219">
      <c r="HJ1192" s="19">
        <v>44</v>
      </c>
      <c r="HK1192" s="19">
        <v>90</v>
      </c>
    </row>
    <row r="1193" spans="218:219">
      <c r="HJ1193" s="19">
        <v>45</v>
      </c>
      <c r="HK1193" s="19">
        <v>90</v>
      </c>
    </row>
    <row r="1194" spans="218:219">
      <c r="HJ1194" s="19">
        <v>46</v>
      </c>
      <c r="HK1194" s="19">
        <v>90</v>
      </c>
    </row>
    <row r="1195" spans="218:219">
      <c r="HJ1195" s="19">
        <v>47</v>
      </c>
      <c r="HK1195" s="19">
        <v>90</v>
      </c>
    </row>
    <row r="1196" spans="218:219">
      <c r="HJ1196" s="19">
        <v>48</v>
      </c>
      <c r="HK1196" s="19">
        <v>90</v>
      </c>
    </row>
    <row r="1197" spans="218:219">
      <c r="HJ1197" s="19">
        <v>49</v>
      </c>
      <c r="HK1197" s="19">
        <v>90</v>
      </c>
    </row>
    <row r="1198" spans="218:219">
      <c r="HJ1198" s="19">
        <v>50</v>
      </c>
      <c r="HK1198" s="19">
        <v>90</v>
      </c>
    </row>
    <row r="1199" spans="218:219">
      <c r="HJ1199" s="19">
        <v>51</v>
      </c>
      <c r="HK1199" s="19">
        <v>94</v>
      </c>
    </row>
    <row r="1200" spans="218:219">
      <c r="HJ1200" s="19">
        <v>52</v>
      </c>
      <c r="HK1200" s="19">
        <v>94</v>
      </c>
    </row>
    <row r="1201" spans="218:219">
      <c r="HJ1201" s="19">
        <v>53</v>
      </c>
      <c r="HK1201" s="19">
        <v>94</v>
      </c>
    </row>
    <row r="1202" spans="218:219">
      <c r="HJ1202" s="19">
        <v>54</v>
      </c>
      <c r="HK1202" s="19">
        <v>94</v>
      </c>
    </row>
    <row r="1203" spans="218:219">
      <c r="HJ1203" s="19">
        <v>55</v>
      </c>
      <c r="HK1203" s="19">
        <v>94</v>
      </c>
    </row>
    <row r="1204" spans="218:219">
      <c r="HJ1204" s="19">
        <v>56</v>
      </c>
      <c r="HK1204" s="19">
        <v>94</v>
      </c>
    </row>
    <row r="1205" spans="218:219">
      <c r="HJ1205" s="19">
        <v>57</v>
      </c>
      <c r="HK1205" s="19">
        <v>94</v>
      </c>
    </row>
    <row r="1206" spans="218:219">
      <c r="HJ1206" s="19">
        <v>58</v>
      </c>
      <c r="HK1206" s="19">
        <v>94</v>
      </c>
    </row>
    <row r="1207" spans="218:219">
      <c r="HJ1207" s="19">
        <v>59</v>
      </c>
      <c r="HK1207" s="19">
        <v>94</v>
      </c>
    </row>
    <row r="1208" spans="218:219">
      <c r="HJ1208" s="19">
        <v>60</v>
      </c>
      <c r="HK1208" s="19">
        <v>94</v>
      </c>
    </row>
    <row r="1209" spans="218:219">
      <c r="HJ1209" s="19">
        <v>61</v>
      </c>
      <c r="HK1209" s="19">
        <v>97</v>
      </c>
    </row>
    <row r="1210" spans="218:219">
      <c r="HJ1210" s="19">
        <v>62</v>
      </c>
      <c r="HK1210" s="19">
        <v>97</v>
      </c>
    </row>
    <row r="1211" spans="218:219">
      <c r="HJ1211" s="19">
        <v>63</v>
      </c>
      <c r="HK1211" s="19">
        <v>97</v>
      </c>
    </row>
    <row r="1212" spans="218:219">
      <c r="HJ1212" s="19">
        <v>64</v>
      </c>
      <c r="HK1212" s="19">
        <v>97</v>
      </c>
    </row>
    <row r="1213" spans="218:219">
      <c r="HJ1213" s="19">
        <v>65</v>
      </c>
      <c r="HK1213" s="19">
        <v>97</v>
      </c>
    </row>
    <row r="1214" spans="218:219">
      <c r="HJ1214" s="19">
        <v>66</v>
      </c>
      <c r="HK1214" s="19">
        <v>97</v>
      </c>
    </row>
    <row r="1215" spans="218:219">
      <c r="HJ1215" s="19">
        <v>67</v>
      </c>
      <c r="HK1215" s="19">
        <v>97</v>
      </c>
    </row>
    <row r="1216" spans="218:219">
      <c r="HJ1216" s="19">
        <v>68</v>
      </c>
      <c r="HK1216" s="19">
        <v>97</v>
      </c>
    </row>
    <row r="1217" spans="218:219">
      <c r="HJ1217" s="19">
        <v>69</v>
      </c>
      <c r="HK1217" s="19">
        <v>97</v>
      </c>
    </row>
    <row r="1218" spans="218:219">
      <c r="HJ1218" s="19">
        <v>70</v>
      </c>
      <c r="HK1218" s="19">
        <v>97</v>
      </c>
    </row>
    <row r="1219" spans="218:219">
      <c r="HJ1219" s="19">
        <v>71</v>
      </c>
      <c r="HK1219" s="19">
        <v>101</v>
      </c>
    </row>
    <row r="1220" spans="218:219">
      <c r="HJ1220" s="19">
        <v>72</v>
      </c>
      <c r="HK1220" s="19">
        <v>101</v>
      </c>
    </row>
    <row r="1221" spans="218:219">
      <c r="HJ1221" s="19">
        <v>73</v>
      </c>
      <c r="HK1221" s="19">
        <v>101</v>
      </c>
    </row>
    <row r="1222" spans="218:219">
      <c r="HJ1222" s="19">
        <v>74</v>
      </c>
      <c r="HK1222" s="19">
        <v>101</v>
      </c>
    </row>
    <row r="1223" spans="218:219">
      <c r="HJ1223" s="19">
        <v>75</v>
      </c>
      <c r="HK1223" s="19">
        <v>101</v>
      </c>
    </row>
    <row r="1224" spans="218:219">
      <c r="HJ1224" s="19">
        <v>76</v>
      </c>
      <c r="HK1224" s="19">
        <v>101</v>
      </c>
    </row>
    <row r="1225" spans="218:219">
      <c r="HJ1225" s="19">
        <v>77</v>
      </c>
      <c r="HK1225" s="19">
        <v>101</v>
      </c>
    </row>
    <row r="1226" spans="218:219">
      <c r="HJ1226" s="19">
        <v>78</v>
      </c>
      <c r="HK1226" s="19">
        <v>101</v>
      </c>
    </row>
    <row r="1227" spans="218:219">
      <c r="HJ1227" s="19">
        <v>79</v>
      </c>
      <c r="HK1227" s="19">
        <v>101</v>
      </c>
    </row>
    <row r="1228" spans="218:219">
      <c r="HJ1228" s="19">
        <v>80</v>
      </c>
      <c r="HK1228" s="19">
        <v>101</v>
      </c>
    </row>
    <row r="1229" spans="218:219">
      <c r="HJ1229" s="19">
        <v>81</v>
      </c>
      <c r="HK1229" s="19">
        <v>104</v>
      </c>
    </row>
    <row r="1230" spans="218:219">
      <c r="HJ1230" s="19">
        <v>82</v>
      </c>
      <c r="HK1230" s="19">
        <v>104</v>
      </c>
    </row>
    <row r="1231" spans="218:219">
      <c r="HJ1231" s="19">
        <v>83</v>
      </c>
      <c r="HK1231" s="19">
        <v>104</v>
      </c>
    </row>
    <row r="1232" spans="218:219">
      <c r="HJ1232" s="19">
        <v>84</v>
      </c>
      <c r="HK1232" s="19">
        <v>104</v>
      </c>
    </row>
    <row r="1233" spans="218:219">
      <c r="HJ1233" s="19">
        <v>85</v>
      </c>
      <c r="HK1233" s="19">
        <v>104</v>
      </c>
    </row>
    <row r="1234" spans="218:219">
      <c r="HJ1234" s="19">
        <v>86</v>
      </c>
      <c r="HK1234" s="19">
        <v>104</v>
      </c>
    </row>
    <row r="1235" spans="218:219">
      <c r="HJ1235" s="19">
        <v>87</v>
      </c>
      <c r="HK1235" s="19">
        <v>104</v>
      </c>
    </row>
    <row r="1236" spans="218:219">
      <c r="HJ1236" s="19">
        <v>88</v>
      </c>
      <c r="HK1236" s="19">
        <v>104</v>
      </c>
    </row>
    <row r="1237" spans="218:219">
      <c r="HJ1237" s="19">
        <v>89</v>
      </c>
      <c r="HK1237" s="19">
        <v>104</v>
      </c>
    </row>
    <row r="1238" spans="218:219">
      <c r="HJ1238" s="19">
        <v>90</v>
      </c>
      <c r="HK1238" s="19">
        <v>104</v>
      </c>
    </row>
    <row r="1239" spans="218:219">
      <c r="HJ1239" s="19">
        <v>91</v>
      </c>
      <c r="HK1239" s="19">
        <v>108</v>
      </c>
    </row>
    <row r="1240" spans="218:219">
      <c r="HJ1240" s="19">
        <v>92</v>
      </c>
      <c r="HK1240" s="19">
        <v>108</v>
      </c>
    </row>
    <row r="1241" spans="218:219">
      <c r="HJ1241" s="19">
        <v>93</v>
      </c>
      <c r="HK1241" s="19">
        <v>108</v>
      </c>
    </row>
    <row r="1242" spans="218:219">
      <c r="HJ1242" s="19">
        <v>94</v>
      </c>
      <c r="HK1242" s="19">
        <v>108</v>
      </c>
    </row>
    <row r="1243" spans="218:219">
      <c r="HJ1243" s="19">
        <v>95</v>
      </c>
      <c r="HK1243" s="19">
        <v>108</v>
      </c>
    </row>
    <row r="1244" spans="218:219">
      <c r="HJ1244" s="19">
        <v>96</v>
      </c>
      <c r="HK1244" s="19">
        <v>108</v>
      </c>
    </row>
    <row r="1245" spans="218:219">
      <c r="HJ1245" s="19">
        <v>97</v>
      </c>
      <c r="HK1245" s="19">
        <v>108</v>
      </c>
    </row>
    <row r="1246" spans="218:219">
      <c r="HJ1246" s="19">
        <v>98</v>
      </c>
      <c r="HK1246" s="19">
        <v>108</v>
      </c>
    </row>
    <row r="1247" spans="218:219">
      <c r="HJ1247" s="19">
        <v>99</v>
      </c>
      <c r="HK1247" s="19">
        <v>108</v>
      </c>
    </row>
    <row r="1248" spans="218:219">
      <c r="HJ1248" s="19">
        <v>100</v>
      </c>
      <c r="HK1248" s="19">
        <v>108</v>
      </c>
    </row>
    <row r="1249" spans="218:219">
      <c r="HJ1249" s="19">
        <v>101</v>
      </c>
      <c r="HK1249" s="19">
        <v>111</v>
      </c>
    </row>
    <row r="1250" spans="218:219">
      <c r="HJ1250" s="19">
        <v>102</v>
      </c>
      <c r="HK1250" s="19">
        <v>111</v>
      </c>
    </row>
    <row r="1251" spans="218:219">
      <c r="HJ1251" s="19">
        <v>103</v>
      </c>
      <c r="HK1251" s="19">
        <v>111</v>
      </c>
    </row>
    <row r="1252" spans="218:219">
      <c r="HJ1252" s="19">
        <v>104</v>
      </c>
      <c r="HK1252" s="19">
        <v>111</v>
      </c>
    </row>
    <row r="1253" spans="218:219">
      <c r="HJ1253" s="19">
        <v>105</v>
      </c>
      <c r="HK1253" s="19">
        <v>111</v>
      </c>
    </row>
    <row r="1254" spans="218:219">
      <c r="HJ1254" s="19">
        <v>106</v>
      </c>
      <c r="HK1254" s="19">
        <v>111</v>
      </c>
    </row>
    <row r="1255" spans="218:219">
      <c r="HJ1255" s="19">
        <v>107</v>
      </c>
      <c r="HK1255" s="19">
        <v>111</v>
      </c>
    </row>
    <row r="1256" spans="218:219">
      <c r="HJ1256" s="19">
        <v>108</v>
      </c>
      <c r="HK1256" s="19">
        <v>111</v>
      </c>
    </row>
    <row r="1257" spans="218:219">
      <c r="HJ1257" s="19">
        <v>109</v>
      </c>
      <c r="HK1257" s="19">
        <v>111</v>
      </c>
    </row>
    <row r="1258" spans="218:219">
      <c r="HJ1258" s="19">
        <v>110</v>
      </c>
      <c r="HK1258" s="19">
        <v>111</v>
      </c>
    </row>
    <row r="1259" spans="218:219">
      <c r="HJ1259" s="19">
        <v>111</v>
      </c>
      <c r="HK1259" s="19">
        <v>115</v>
      </c>
    </row>
    <row r="1260" spans="218:219">
      <c r="HJ1260" s="19">
        <v>112</v>
      </c>
      <c r="HK1260" s="19">
        <v>115</v>
      </c>
    </row>
    <row r="1261" spans="218:219">
      <c r="HJ1261" s="19">
        <v>113</v>
      </c>
      <c r="HK1261" s="19">
        <v>115</v>
      </c>
    </row>
    <row r="1262" spans="218:219">
      <c r="HJ1262" s="19">
        <v>114</v>
      </c>
      <c r="HK1262" s="19">
        <v>115</v>
      </c>
    </row>
    <row r="1263" spans="218:219">
      <c r="HJ1263" s="19">
        <v>115</v>
      </c>
      <c r="HK1263" s="19">
        <v>115</v>
      </c>
    </row>
    <row r="1264" spans="218:219">
      <c r="HJ1264" s="19">
        <v>116</v>
      </c>
      <c r="HK1264" s="19">
        <v>115</v>
      </c>
    </row>
    <row r="1265" spans="218:219">
      <c r="HJ1265" s="19">
        <v>117</v>
      </c>
      <c r="HK1265" s="19">
        <v>115</v>
      </c>
    </row>
    <row r="1266" spans="218:219">
      <c r="HJ1266" s="19">
        <v>118</v>
      </c>
      <c r="HK1266" s="19">
        <v>115</v>
      </c>
    </row>
    <row r="1267" spans="218:219">
      <c r="HJ1267" s="19">
        <v>119</v>
      </c>
      <c r="HK1267" s="19">
        <v>115</v>
      </c>
    </row>
    <row r="1268" spans="218:219">
      <c r="HJ1268" s="19">
        <v>120</v>
      </c>
      <c r="HK1268" s="19">
        <v>115</v>
      </c>
    </row>
    <row r="1269" spans="218:219">
      <c r="HJ1269" s="19">
        <v>121</v>
      </c>
      <c r="HK1269" s="19">
        <v>119</v>
      </c>
    </row>
    <row r="1270" spans="218:219">
      <c r="HJ1270" s="19">
        <v>122</v>
      </c>
      <c r="HK1270" s="19">
        <v>119</v>
      </c>
    </row>
    <row r="1271" spans="218:219">
      <c r="HJ1271" s="19">
        <v>123</v>
      </c>
      <c r="HK1271" s="19">
        <v>119</v>
      </c>
    </row>
    <row r="1272" spans="218:219">
      <c r="HJ1272" s="19">
        <v>124</v>
      </c>
      <c r="HK1272" s="19">
        <v>119</v>
      </c>
    </row>
    <row r="1273" spans="218:219">
      <c r="HJ1273" s="19">
        <v>125</v>
      </c>
      <c r="HK1273" s="19">
        <v>119</v>
      </c>
    </row>
    <row r="1274" spans="218:219">
      <c r="HJ1274" s="19">
        <v>126</v>
      </c>
      <c r="HK1274" s="19">
        <v>119</v>
      </c>
    </row>
    <row r="1275" spans="218:219">
      <c r="HJ1275" s="19">
        <v>127</v>
      </c>
      <c r="HK1275" s="19">
        <v>119</v>
      </c>
    </row>
    <row r="1276" spans="218:219">
      <c r="HJ1276" s="19">
        <v>128</v>
      </c>
      <c r="HK1276" s="19">
        <v>119</v>
      </c>
    </row>
    <row r="1277" spans="218:219">
      <c r="HJ1277" s="19">
        <v>129</v>
      </c>
      <c r="HK1277" s="19">
        <v>119</v>
      </c>
    </row>
    <row r="1278" spans="218:219">
      <c r="HJ1278" s="19">
        <v>130</v>
      </c>
      <c r="HK1278" s="19">
        <v>119</v>
      </c>
    </row>
    <row r="1279" spans="218:219">
      <c r="HJ1279" s="19">
        <v>131</v>
      </c>
      <c r="HK1279" s="19">
        <v>122</v>
      </c>
    </row>
    <row r="1280" spans="218:219">
      <c r="HJ1280" s="19">
        <v>132</v>
      </c>
      <c r="HK1280" s="19">
        <v>122</v>
      </c>
    </row>
    <row r="1281" spans="218:219">
      <c r="HJ1281" s="19">
        <v>133</v>
      </c>
      <c r="HK1281" s="19">
        <v>122</v>
      </c>
    </row>
    <row r="1282" spans="218:219">
      <c r="HJ1282" s="19">
        <v>134</v>
      </c>
      <c r="HK1282" s="19">
        <v>122</v>
      </c>
    </row>
    <row r="1283" spans="218:219">
      <c r="HJ1283" s="19">
        <v>135</v>
      </c>
      <c r="HK1283" s="19">
        <v>122</v>
      </c>
    </row>
    <row r="1284" spans="218:219">
      <c r="HJ1284" s="19">
        <v>136</v>
      </c>
      <c r="HK1284" s="19">
        <v>122</v>
      </c>
    </row>
    <row r="1285" spans="218:219">
      <c r="HJ1285" s="19">
        <v>137</v>
      </c>
      <c r="HK1285" s="19">
        <v>122</v>
      </c>
    </row>
    <row r="1286" spans="218:219">
      <c r="HJ1286" s="19">
        <v>138</v>
      </c>
      <c r="HK1286" s="19">
        <v>122</v>
      </c>
    </row>
    <row r="1287" spans="218:219">
      <c r="HJ1287" s="19">
        <v>139</v>
      </c>
      <c r="HK1287" s="19">
        <v>122</v>
      </c>
    </row>
    <row r="1288" spans="218:219">
      <c r="HJ1288" s="19">
        <v>140</v>
      </c>
      <c r="HK1288" s="19">
        <v>122</v>
      </c>
    </row>
    <row r="1289" spans="218:219">
      <c r="HJ1289" s="19">
        <v>141</v>
      </c>
      <c r="HK1289" s="19">
        <v>126</v>
      </c>
    </row>
    <row r="1290" spans="218:219">
      <c r="HJ1290" s="19">
        <v>142</v>
      </c>
      <c r="HK1290" s="19">
        <v>126</v>
      </c>
    </row>
    <row r="1291" spans="218:219">
      <c r="HJ1291" s="19">
        <v>143</v>
      </c>
      <c r="HK1291" s="19">
        <v>126</v>
      </c>
    </row>
    <row r="1292" spans="218:219">
      <c r="HJ1292" s="19">
        <v>144</v>
      </c>
      <c r="HK1292" s="19">
        <v>126</v>
      </c>
    </row>
    <row r="1293" spans="218:219">
      <c r="HJ1293" s="19">
        <v>145</v>
      </c>
      <c r="HK1293" s="19">
        <v>126</v>
      </c>
    </row>
    <row r="1294" spans="218:219">
      <c r="HJ1294" s="19">
        <v>146</v>
      </c>
      <c r="HK1294" s="19">
        <v>126</v>
      </c>
    </row>
    <row r="1295" spans="218:219">
      <c r="HJ1295" s="19">
        <v>147</v>
      </c>
      <c r="HK1295" s="19">
        <v>126</v>
      </c>
    </row>
    <row r="1296" spans="218:219">
      <c r="HJ1296" s="19">
        <v>148</v>
      </c>
      <c r="HK1296" s="19">
        <v>126</v>
      </c>
    </row>
    <row r="1297" spans="218:219">
      <c r="HJ1297" s="19">
        <v>149</v>
      </c>
      <c r="HK1297" s="19">
        <v>126</v>
      </c>
    </row>
    <row r="1298" spans="218:219">
      <c r="HJ1298" s="19">
        <v>150</v>
      </c>
      <c r="HK1298" s="19">
        <v>126</v>
      </c>
    </row>
    <row r="1299" spans="218:219">
      <c r="HJ1299" s="19">
        <v>151</v>
      </c>
      <c r="HK1299" s="19">
        <v>129</v>
      </c>
    </row>
    <row r="1300" spans="218:219">
      <c r="HJ1300" s="19">
        <v>152</v>
      </c>
      <c r="HK1300" s="19">
        <v>129</v>
      </c>
    </row>
    <row r="1301" spans="218:219">
      <c r="HJ1301" s="19">
        <v>153</v>
      </c>
      <c r="HK1301" s="19">
        <v>129</v>
      </c>
    </row>
    <row r="1302" spans="218:219">
      <c r="HJ1302" s="19">
        <v>154</v>
      </c>
      <c r="HK1302" s="19">
        <v>129</v>
      </c>
    </row>
    <row r="1303" spans="218:219">
      <c r="HJ1303" s="19">
        <v>155</v>
      </c>
      <c r="HK1303" s="19">
        <v>129</v>
      </c>
    </row>
    <row r="1304" spans="218:219">
      <c r="HJ1304" s="19">
        <v>156</v>
      </c>
      <c r="HK1304" s="19">
        <v>129</v>
      </c>
    </row>
    <row r="1305" spans="218:219">
      <c r="HJ1305" s="19">
        <v>157</v>
      </c>
      <c r="HK1305" s="19">
        <v>129</v>
      </c>
    </row>
    <row r="1306" spans="218:219">
      <c r="HJ1306" s="19">
        <v>158</v>
      </c>
      <c r="HK1306" s="19">
        <v>129</v>
      </c>
    </row>
    <row r="1307" spans="218:219">
      <c r="HJ1307" s="19">
        <v>159</v>
      </c>
      <c r="HK1307" s="19">
        <v>129</v>
      </c>
    </row>
    <row r="1308" spans="218:219">
      <c r="HJ1308" s="19">
        <v>160</v>
      </c>
      <c r="HK1308" s="19">
        <v>129</v>
      </c>
    </row>
    <row r="1309" spans="218:219">
      <c r="HJ1309" s="19">
        <v>161</v>
      </c>
      <c r="HK1309" s="19">
        <v>133</v>
      </c>
    </row>
    <row r="1310" spans="218:219">
      <c r="HJ1310" s="19">
        <v>162</v>
      </c>
      <c r="HK1310" s="19">
        <v>133</v>
      </c>
    </row>
    <row r="1311" spans="218:219">
      <c r="HJ1311" s="19">
        <v>163</v>
      </c>
      <c r="HK1311" s="19">
        <v>133</v>
      </c>
    </row>
    <row r="1312" spans="218:219">
      <c r="HJ1312" s="19">
        <v>164</v>
      </c>
      <c r="HK1312" s="19">
        <v>133</v>
      </c>
    </row>
    <row r="1313" spans="218:219">
      <c r="HJ1313" s="19">
        <v>165</v>
      </c>
      <c r="HK1313" s="19">
        <v>133</v>
      </c>
    </row>
    <row r="1314" spans="218:219">
      <c r="HJ1314" s="19">
        <v>166</v>
      </c>
      <c r="HK1314" s="19">
        <v>133</v>
      </c>
    </row>
    <row r="1315" spans="218:219">
      <c r="HJ1315" s="19">
        <v>167</v>
      </c>
      <c r="HK1315" s="19">
        <v>133</v>
      </c>
    </row>
    <row r="1316" spans="218:219">
      <c r="HJ1316" s="19">
        <v>168</v>
      </c>
      <c r="HK1316" s="19">
        <v>133</v>
      </c>
    </row>
    <row r="1317" spans="218:219">
      <c r="HJ1317" s="19">
        <v>169</v>
      </c>
      <c r="HK1317" s="19">
        <v>133</v>
      </c>
    </row>
    <row r="1318" spans="218:219">
      <c r="HJ1318" s="19">
        <v>170</v>
      </c>
      <c r="HK1318" s="19">
        <v>133</v>
      </c>
    </row>
    <row r="1319" spans="218:219">
      <c r="HJ1319" s="19">
        <v>171</v>
      </c>
      <c r="HK1319" s="19">
        <v>136</v>
      </c>
    </row>
    <row r="1320" spans="218:219">
      <c r="HJ1320" s="19">
        <v>172</v>
      </c>
      <c r="HK1320" s="19">
        <v>136</v>
      </c>
    </row>
    <row r="1321" spans="218:219">
      <c r="HJ1321" s="19">
        <v>173</v>
      </c>
      <c r="HK1321" s="19">
        <v>136</v>
      </c>
    </row>
    <row r="1322" spans="218:219">
      <c r="HJ1322" s="19">
        <v>174</v>
      </c>
      <c r="HK1322" s="19">
        <v>136</v>
      </c>
    </row>
    <row r="1323" spans="218:219">
      <c r="HJ1323" s="19">
        <v>175</v>
      </c>
      <c r="HK1323" s="19">
        <v>136</v>
      </c>
    </row>
    <row r="1324" spans="218:219">
      <c r="HJ1324" s="19">
        <v>176</v>
      </c>
      <c r="HK1324" s="19">
        <v>136</v>
      </c>
    </row>
    <row r="1325" spans="218:219">
      <c r="HJ1325" s="19">
        <v>177</v>
      </c>
      <c r="HK1325" s="19">
        <v>136</v>
      </c>
    </row>
    <row r="1326" spans="218:219">
      <c r="HJ1326" s="19">
        <v>178</v>
      </c>
      <c r="HK1326" s="19">
        <v>136</v>
      </c>
    </row>
    <row r="1327" spans="218:219">
      <c r="HJ1327" s="19">
        <v>179</v>
      </c>
      <c r="HK1327" s="19">
        <v>136</v>
      </c>
    </row>
    <row r="1328" spans="218:219">
      <c r="HJ1328" s="19">
        <v>180</v>
      </c>
      <c r="HK1328" s="19">
        <v>136</v>
      </c>
    </row>
    <row r="1331" spans="222:222">
      <c r="HN1331" s="19" t="s">
        <v>282</v>
      </c>
    </row>
    <row r="1332" spans="222:250">
      <c r="HN1332" s="20" t="s">
        <v>5</v>
      </c>
      <c r="HO1332" s="20"/>
      <c r="HQ1332" s="20" t="s">
        <v>8</v>
      </c>
      <c r="HR1332" s="20"/>
      <c r="HT1332" s="20" t="s">
        <v>9</v>
      </c>
      <c r="HU1332" s="20"/>
      <c r="HW1332" s="20" t="s">
        <v>11</v>
      </c>
      <c r="HX1332" s="20"/>
      <c r="HZ1332" s="20" t="s">
        <v>19</v>
      </c>
      <c r="IA1332" s="20"/>
      <c r="IC1332" s="20" t="s">
        <v>12</v>
      </c>
      <c r="ID1332" s="20"/>
      <c r="IF1332" s="20" t="s">
        <v>14</v>
      </c>
      <c r="IG1332" s="20"/>
      <c r="II1332" s="20" t="s">
        <v>16</v>
      </c>
      <c r="IJ1332" s="20"/>
      <c r="IL1332" s="20" t="s">
        <v>18</v>
      </c>
      <c r="IM1332" s="20"/>
      <c r="IO1332" s="20" t="s">
        <v>274</v>
      </c>
      <c r="IP1332" s="20"/>
    </row>
    <row r="1333" spans="222:250">
      <c r="HN1333" s="19" t="s">
        <v>22</v>
      </c>
      <c r="HO1333" s="19" t="s">
        <v>23</v>
      </c>
      <c r="HQ1333" s="19" t="s">
        <v>22</v>
      </c>
      <c r="HR1333" s="19" t="s">
        <v>23</v>
      </c>
      <c r="HT1333" s="19" t="s">
        <v>22</v>
      </c>
      <c r="HU1333" s="19" t="s">
        <v>23</v>
      </c>
      <c r="HW1333" s="19" t="s">
        <v>22</v>
      </c>
      <c r="HX1333" s="19" t="s">
        <v>23</v>
      </c>
      <c r="HZ1333" s="19" t="s">
        <v>22</v>
      </c>
      <c r="IA1333" s="19" t="s">
        <v>23</v>
      </c>
      <c r="IC1333" s="19" t="s">
        <v>22</v>
      </c>
      <c r="ID1333" s="19" t="s">
        <v>23</v>
      </c>
      <c r="IF1333" s="19" t="s">
        <v>22</v>
      </c>
      <c r="IG1333" s="19" t="s">
        <v>23</v>
      </c>
      <c r="II1333" s="19" t="s">
        <v>22</v>
      </c>
      <c r="IJ1333" s="19" t="s">
        <v>23</v>
      </c>
      <c r="IL1333" s="19" t="s">
        <v>22</v>
      </c>
      <c r="IM1333" s="19" t="s">
        <v>23</v>
      </c>
      <c r="IO1333" s="19" t="s">
        <v>22</v>
      </c>
      <c r="IP1333" s="19" t="s">
        <v>23</v>
      </c>
    </row>
    <row r="1334" spans="222:250">
      <c r="HN1334" s="19">
        <v>0</v>
      </c>
      <c r="HO1334" s="19">
        <v>76</v>
      </c>
      <c r="HQ1334" s="19">
        <v>0</v>
      </c>
      <c r="HR1334" s="19">
        <v>76</v>
      </c>
      <c r="HT1334" s="19">
        <v>0</v>
      </c>
      <c r="HU1334" s="19">
        <v>85</v>
      </c>
      <c r="HW1334" s="19">
        <v>0</v>
      </c>
      <c r="HX1334" s="19">
        <v>74</v>
      </c>
      <c r="HZ1334" s="19">
        <v>0</v>
      </c>
      <c r="IA1334" s="19">
        <v>85</v>
      </c>
      <c r="IC1334" s="19">
        <v>0</v>
      </c>
      <c r="ID1334" s="19">
        <v>79</v>
      </c>
      <c r="IF1334" s="19">
        <v>0</v>
      </c>
      <c r="IG1334" s="19">
        <v>84</v>
      </c>
      <c r="II1334" s="19">
        <v>0</v>
      </c>
      <c r="IJ1334" s="19">
        <v>82</v>
      </c>
      <c r="IL1334" s="19">
        <v>0</v>
      </c>
      <c r="IM1334" s="19">
        <v>81</v>
      </c>
      <c r="IO1334" s="19">
        <v>1</v>
      </c>
      <c r="IP1334" s="19">
        <v>80</v>
      </c>
    </row>
    <row r="1335" spans="222:250">
      <c r="HN1335" s="19">
        <v>1</v>
      </c>
      <c r="HO1335" s="19">
        <v>79</v>
      </c>
      <c r="HQ1335" s="19">
        <v>1</v>
      </c>
      <c r="HR1335" s="19">
        <v>80</v>
      </c>
      <c r="HT1335" s="19">
        <v>1</v>
      </c>
      <c r="HU1335" s="19">
        <v>88</v>
      </c>
      <c r="HW1335" s="19">
        <v>1</v>
      </c>
      <c r="HX1335" s="19">
        <v>77</v>
      </c>
      <c r="HZ1335" s="19">
        <v>1</v>
      </c>
      <c r="IA1335" s="19">
        <v>87</v>
      </c>
      <c r="IC1335" s="19">
        <v>1</v>
      </c>
      <c r="ID1335" s="19">
        <v>82</v>
      </c>
      <c r="IF1335" s="19">
        <v>1</v>
      </c>
      <c r="IG1335" s="19">
        <v>86</v>
      </c>
      <c r="II1335" s="19">
        <v>1</v>
      </c>
      <c r="IJ1335" s="19">
        <v>84</v>
      </c>
      <c r="IL1335" s="19">
        <v>1</v>
      </c>
      <c r="IM1335" s="19">
        <v>83</v>
      </c>
      <c r="IO1335" s="19">
        <v>2</v>
      </c>
      <c r="IP1335" s="19">
        <v>80</v>
      </c>
    </row>
    <row r="1336" spans="222:250">
      <c r="HN1336" s="19">
        <v>2</v>
      </c>
      <c r="HO1336" s="19">
        <v>81</v>
      </c>
      <c r="HQ1336" s="19">
        <v>2</v>
      </c>
      <c r="HR1336" s="19">
        <v>83</v>
      </c>
      <c r="HT1336" s="19">
        <v>2</v>
      </c>
      <c r="HU1336" s="19">
        <v>90</v>
      </c>
      <c r="HW1336" s="19">
        <v>2</v>
      </c>
      <c r="HX1336" s="19">
        <v>80</v>
      </c>
      <c r="HZ1336" s="19">
        <v>2</v>
      </c>
      <c r="IA1336" s="19">
        <v>90</v>
      </c>
      <c r="IC1336" s="19">
        <v>2</v>
      </c>
      <c r="ID1336" s="19">
        <v>84</v>
      </c>
      <c r="IF1336" s="19">
        <v>2</v>
      </c>
      <c r="IG1336" s="19">
        <v>88</v>
      </c>
      <c r="II1336" s="19">
        <v>2</v>
      </c>
      <c r="IJ1336" s="19">
        <v>87</v>
      </c>
      <c r="IL1336" s="19">
        <v>2</v>
      </c>
      <c r="IM1336" s="19">
        <v>86</v>
      </c>
      <c r="IO1336" s="19">
        <v>3</v>
      </c>
      <c r="IP1336" s="19">
        <v>80</v>
      </c>
    </row>
    <row r="1337" spans="222:250">
      <c r="HN1337" s="19">
        <v>3</v>
      </c>
      <c r="HO1337" s="19">
        <v>84</v>
      </c>
      <c r="HQ1337" s="19">
        <v>3</v>
      </c>
      <c r="HR1337" s="19">
        <v>86</v>
      </c>
      <c r="HT1337" s="19">
        <v>3</v>
      </c>
      <c r="HU1337" s="19">
        <v>92</v>
      </c>
      <c r="HW1337" s="19">
        <v>3</v>
      </c>
      <c r="HX1337" s="19">
        <v>83</v>
      </c>
      <c r="HZ1337" s="19">
        <v>3</v>
      </c>
      <c r="IA1337" s="19">
        <v>92</v>
      </c>
      <c r="IC1337" s="19">
        <v>3</v>
      </c>
      <c r="ID1337" s="19">
        <v>87</v>
      </c>
      <c r="IF1337" s="19">
        <v>3</v>
      </c>
      <c r="IG1337" s="19">
        <v>91</v>
      </c>
      <c r="II1337" s="19">
        <v>3</v>
      </c>
      <c r="IJ1337" s="19">
        <v>89</v>
      </c>
      <c r="IL1337" s="19">
        <v>3</v>
      </c>
      <c r="IM1337" s="19">
        <v>89</v>
      </c>
      <c r="IO1337" s="19">
        <v>4</v>
      </c>
      <c r="IP1337" s="19">
        <v>80</v>
      </c>
    </row>
    <row r="1338" spans="222:250">
      <c r="HN1338" s="19">
        <v>4</v>
      </c>
      <c r="HO1338" s="19">
        <v>87</v>
      </c>
      <c r="HQ1338" s="19">
        <v>4</v>
      </c>
      <c r="HR1338" s="19">
        <v>89</v>
      </c>
      <c r="HT1338" s="19">
        <v>4</v>
      </c>
      <c r="HU1338" s="19">
        <v>95</v>
      </c>
      <c r="HW1338" s="19">
        <v>4</v>
      </c>
      <c r="HX1338" s="19">
        <v>86</v>
      </c>
      <c r="HZ1338" s="19">
        <v>4</v>
      </c>
      <c r="IA1338" s="19">
        <v>94</v>
      </c>
      <c r="IC1338" s="19">
        <v>4</v>
      </c>
      <c r="ID1338" s="19">
        <v>90</v>
      </c>
      <c r="IF1338" s="19">
        <v>4</v>
      </c>
      <c r="IG1338" s="19">
        <v>93</v>
      </c>
      <c r="II1338" s="19">
        <v>4</v>
      </c>
      <c r="IJ1338" s="19">
        <v>92</v>
      </c>
      <c r="IL1338" s="19">
        <v>4</v>
      </c>
      <c r="IM1338" s="19">
        <v>92</v>
      </c>
      <c r="IO1338" s="19">
        <v>5</v>
      </c>
      <c r="IP1338" s="19">
        <v>80</v>
      </c>
    </row>
    <row r="1339" spans="222:250">
      <c r="HN1339" s="19">
        <v>5</v>
      </c>
      <c r="HO1339" s="19">
        <v>90</v>
      </c>
      <c r="HQ1339" s="19">
        <v>5</v>
      </c>
      <c r="HR1339" s="19">
        <v>93</v>
      </c>
      <c r="HT1339" s="19">
        <v>5</v>
      </c>
      <c r="HU1339" s="19">
        <v>97</v>
      </c>
      <c r="HW1339" s="19">
        <v>5</v>
      </c>
      <c r="HX1339" s="19">
        <v>89</v>
      </c>
      <c r="HZ1339" s="19">
        <v>5</v>
      </c>
      <c r="IA1339" s="19">
        <v>97</v>
      </c>
      <c r="IC1339" s="19">
        <v>5</v>
      </c>
      <c r="ID1339" s="19">
        <v>93</v>
      </c>
      <c r="IF1339" s="19">
        <v>5</v>
      </c>
      <c r="IG1339" s="19">
        <v>95</v>
      </c>
      <c r="II1339" s="19">
        <v>5</v>
      </c>
      <c r="IJ1339" s="19">
        <v>95</v>
      </c>
      <c r="IL1339" s="19">
        <v>5</v>
      </c>
      <c r="IM1339" s="19">
        <v>94</v>
      </c>
      <c r="IO1339" s="19">
        <v>6</v>
      </c>
      <c r="IP1339" s="19">
        <v>80</v>
      </c>
    </row>
    <row r="1340" spans="222:250">
      <c r="HN1340" s="19">
        <v>6</v>
      </c>
      <c r="HO1340" s="19">
        <v>93</v>
      </c>
      <c r="HQ1340" s="19">
        <v>6</v>
      </c>
      <c r="HR1340" s="19">
        <v>96</v>
      </c>
      <c r="HT1340" s="19">
        <v>6</v>
      </c>
      <c r="HU1340" s="19">
        <v>99</v>
      </c>
      <c r="HW1340" s="19">
        <v>6</v>
      </c>
      <c r="HX1340" s="19">
        <v>91</v>
      </c>
      <c r="HZ1340" s="19">
        <v>6</v>
      </c>
      <c r="IA1340" s="19">
        <v>99</v>
      </c>
      <c r="IC1340" s="19">
        <v>6</v>
      </c>
      <c r="ID1340" s="19">
        <v>96</v>
      </c>
      <c r="IF1340" s="19">
        <v>6</v>
      </c>
      <c r="IG1340" s="19">
        <v>98</v>
      </c>
      <c r="II1340" s="19">
        <v>6</v>
      </c>
      <c r="IJ1340" s="19">
        <v>97</v>
      </c>
      <c r="IL1340" s="19">
        <v>6</v>
      </c>
      <c r="IM1340" s="19">
        <v>97</v>
      </c>
      <c r="IO1340" s="19">
        <v>7</v>
      </c>
      <c r="IP1340" s="19">
        <v>80</v>
      </c>
    </row>
    <row r="1341" spans="222:250">
      <c r="HN1341" s="19">
        <v>7</v>
      </c>
      <c r="HO1341" s="19">
        <v>96</v>
      </c>
      <c r="HQ1341" s="19">
        <v>7</v>
      </c>
      <c r="HR1341" s="19">
        <v>99</v>
      </c>
      <c r="HT1341" s="19">
        <v>7</v>
      </c>
      <c r="HU1341" s="19">
        <v>102</v>
      </c>
      <c r="HW1341" s="19">
        <v>7</v>
      </c>
      <c r="HX1341" s="19">
        <v>94</v>
      </c>
      <c r="HZ1341" s="19">
        <v>7</v>
      </c>
      <c r="IA1341" s="19">
        <v>101</v>
      </c>
      <c r="IC1341" s="19">
        <v>7</v>
      </c>
      <c r="ID1341" s="19">
        <v>98</v>
      </c>
      <c r="IF1341" s="19">
        <v>7</v>
      </c>
      <c r="IG1341" s="19">
        <v>100</v>
      </c>
      <c r="II1341" s="19">
        <v>7</v>
      </c>
      <c r="IJ1341" s="19">
        <v>100</v>
      </c>
      <c r="IL1341" s="19">
        <v>7</v>
      </c>
      <c r="IM1341" s="19">
        <v>100</v>
      </c>
      <c r="IO1341" s="19">
        <v>8</v>
      </c>
      <c r="IP1341" s="19">
        <v>80</v>
      </c>
    </row>
    <row r="1342" spans="222:250">
      <c r="HN1342" s="19">
        <v>8</v>
      </c>
      <c r="HO1342" s="19">
        <v>99</v>
      </c>
      <c r="HQ1342" s="19">
        <v>8</v>
      </c>
      <c r="HR1342" s="19">
        <v>102</v>
      </c>
      <c r="HT1342" s="19">
        <v>8</v>
      </c>
      <c r="HU1342" s="19">
        <v>104</v>
      </c>
      <c r="HW1342" s="19">
        <v>8</v>
      </c>
      <c r="HX1342" s="19">
        <v>97</v>
      </c>
      <c r="HZ1342" s="19">
        <v>8</v>
      </c>
      <c r="IA1342" s="19">
        <v>103</v>
      </c>
      <c r="IC1342" s="19">
        <v>8</v>
      </c>
      <c r="ID1342" s="19">
        <v>101</v>
      </c>
      <c r="IF1342" s="19">
        <v>8</v>
      </c>
      <c r="IG1342" s="19">
        <v>102</v>
      </c>
      <c r="II1342" s="19">
        <v>8</v>
      </c>
      <c r="IJ1342" s="19">
        <v>103</v>
      </c>
      <c r="IL1342" s="19">
        <v>8</v>
      </c>
      <c r="IM1342" s="19">
        <v>102</v>
      </c>
      <c r="IO1342" s="19">
        <v>9</v>
      </c>
      <c r="IP1342" s="19">
        <v>80</v>
      </c>
    </row>
    <row r="1343" spans="222:250">
      <c r="HN1343" s="19">
        <v>9</v>
      </c>
      <c r="HO1343" s="19">
        <v>102</v>
      </c>
      <c r="HQ1343" s="19">
        <v>9</v>
      </c>
      <c r="HR1343" s="19">
        <v>105</v>
      </c>
      <c r="HT1343" s="19">
        <v>9</v>
      </c>
      <c r="HU1343" s="19">
        <v>106</v>
      </c>
      <c r="HW1343" s="19">
        <v>9</v>
      </c>
      <c r="HX1343" s="19">
        <v>100</v>
      </c>
      <c r="HZ1343" s="19">
        <v>9</v>
      </c>
      <c r="IA1343" s="19">
        <v>106</v>
      </c>
      <c r="IC1343" s="19">
        <v>9</v>
      </c>
      <c r="ID1343" s="19">
        <v>104</v>
      </c>
      <c r="IF1343" s="19">
        <v>9</v>
      </c>
      <c r="IG1343" s="19">
        <v>105</v>
      </c>
      <c r="II1343" s="19">
        <v>9</v>
      </c>
      <c r="IJ1343" s="19">
        <v>105</v>
      </c>
      <c r="IL1343" s="19">
        <v>9</v>
      </c>
      <c r="IM1343" s="19">
        <v>106</v>
      </c>
      <c r="IO1343" s="19">
        <v>10</v>
      </c>
      <c r="IP1343" s="19">
        <v>80</v>
      </c>
    </row>
    <row r="1344" spans="222:250">
      <c r="HN1344" s="19">
        <v>10</v>
      </c>
      <c r="HO1344" s="19">
        <v>105</v>
      </c>
      <c r="HQ1344" s="19">
        <v>10</v>
      </c>
      <c r="HR1344" s="19">
        <v>109</v>
      </c>
      <c r="HT1344" s="19">
        <v>10</v>
      </c>
      <c r="HU1344" s="19">
        <v>109</v>
      </c>
      <c r="HW1344" s="19">
        <v>10</v>
      </c>
      <c r="HX1344" s="19">
        <v>103</v>
      </c>
      <c r="HZ1344" s="19">
        <v>10</v>
      </c>
      <c r="IA1344" s="19">
        <v>108</v>
      </c>
      <c r="IC1344" s="19">
        <v>10</v>
      </c>
      <c r="ID1344" s="19">
        <v>107</v>
      </c>
      <c r="IF1344" s="19">
        <v>10</v>
      </c>
      <c r="IG1344" s="19">
        <v>107</v>
      </c>
      <c r="II1344" s="19">
        <v>10</v>
      </c>
      <c r="IJ1344" s="19">
        <v>108</v>
      </c>
      <c r="IL1344" s="19">
        <v>10</v>
      </c>
      <c r="IM1344" s="19">
        <v>108</v>
      </c>
      <c r="IO1344" s="19">
        <v>11</v>
      </c>
      <c r="IP1344" s="19">
        <v>83</v>
      </c>
    </row>
    <row r="1345" spans="222:250">
      <c r="HN1345" s="19">
        <v>11</v>
      </c>
      <c r="HO1345" s="19">
        <v>108</v>
      </c>
      <c r="HQ1345" s="19">
        <v>11</v>
      </c>
      <c r="HR1345" s="19">
        <v>112</v>
      </c>
      <c r="HT1345" s="19">
        <v>11</v>
      </c>
      <c r="HU1345" s="19">
        <v>111</v>
      </c>
      <c r="HW1345" s="19">
        <v>11</v>
      </c>
      <c r="HX1345" s="19">
        <v>106</v>
      </c>
      <c r="HZ1345" s="19">
        <v>11</v>
      </c>
      <c r="IA1345" s="19">
        <v>110</v>
      </c>
      <c r="IC1345" s="19">
        <v>11</v>
      </c>
      <c r="ID1345" s="19">
        <v>109</v>
      </c>
      <c r="IF1345" s="19">
        <v>11</v>
      </c>
      <c r="IG1345" s="19">
        <v>109</v>
      </c>
      <c r="II1345" s="19">
        <v>11</v>
      </c>
      <c r="IJ1345" s="19">
        <v>111</v>
      </c>
      <c r="IL1345" s="19">
        <v>11</v>
      </c>
      <c r="IM1345" s="19">
        <v>111</v>
      </c>
      <c r="IO1345" s="19">
        <v>12</v>
      </c>
      <c r="IP1345" s="19">
        <v>83</v>
      </c>
    </row>
    <row r="1346" spans="222:250">
      <c r="HN1346" s="19">
        <v>12</v>
      </c>
      <c r="HO1346" s="19">
        <v>111</v>
      </c>
      <c r="HQ1346" s="19">
        <v>12</v>
      </c>
      <c r="HR1346" s="19">
        <v>115</v>
      </c>
      <c r="HT1346" s="19">
        <v>12</v>
      </c>
      <c r="HU1346" s="19">
        <v>113</v>
      </c>
      <c r="HW1346" s="19">
        <v>12</v>
      </c>
      <c r="HX1346" s="19">
        <v>109</v>
      </c>
      <c r="HZ1346" s="19">
        <v>12</v>
      </c>
      <c r="IA1346" s="19">
        <v>113</v>
      </c>
      <c r="IC1346" s="19">
        <v>12</v>
      </c>
      <c r="ID1346" s="19">
        <v>112</v>
      </c>
      <c r="IF1346" s="19">
        <v>12</v>
      </c>
      <c r="IG1346" s="19">
        <v>112</v>
      </c>
      <c r="II1346" s="19">
        <v>12</v>
      </c>
      <c r="IJ1346" s="19">
        <v>113</v>
      </c>
      <c r="IL1346" s="19">
        <v>12</v>
      </c>
      <c r="IM1346" s="19">
        <v>114</v>
      </c>
      <c r="IO1346" s="19">
        <v>13</v>
      </c>
      <c r="IP1346" s="19">
        <v>83</v>
      </c>
    </row>
    <row r="1347" spans="222:250">
      <c r="HN1347" s="19">
        <v>13</v>
      </c>
      <c r="HO1347" s="19">
        <v>114</v>
      </c>
      <c r="HQ1347" s="19">
        <v>13</v>
      </c>
      <c r="HR1347" s="19">
        <v>118</v>
      </c>
      <c r="HT1347" s="19">
        <v>13</v>
      </c>
      <c r="HU1347" s="19">
        <v>116</v>
      </c>
      <c r="HW1347" s="19">
        <v>13</v>
      </c>
      <c r="HX1347" s="19">
        <v>112</v>
      </c>
      <c r="HZ1347" s="19">
        <v>13</v>
      </c>
      <c r="IA1347" s="19">
        <v>115</v>
      </c>
      <c r="IC1347" s="19">
        <v>13</v>
      </c>
      <c r="ID1347" s="19">
        <v>115</v>
      </c>
      <c r="IF1347" s="19">
        <v>13</v>
      </c>
      <c r="IG1347" s="19">
        <v>114</v>
      </c>
      <c r="II1347" s="19">
        <v>13</v>
      </c>
      <c r="IJ1347" s="19">
        <v>116</v>
      </c>
      <c r="IL1347" s="19">
        <v>13</v>
      </c>
      <c r="IM1347" s="19">
        <v>117</v>
      </c>
      <c r="IO1347" s="19">
        <v>14</v>
      </c>
      <c r="IP1347" s="19">
        <v>83</v>
      </c>
    </row>
    <row r="1348" spans="222:250">
      <c r="HN1348" s="19">
        <v>14</v>
      </c>
      <c r="HO1348" s="19">
        <v>117</v>
      </c>
      <c r="HQ1348" s="19">
        <v>14</v>
      </c>
      <c r="HR1348" s="19">
        <v>122</v>
      </c>
      <c r="HT1348" s="19">
        <v>14</v>
      </c>
      <c r="HU1348" s="19">
        <v>118</v>
      </c>
      <c r="HW1348" s="19">
        <v>14</v>
      </c>
      <c r="HX1348" s="19">
        <v>115</v>
      </c>
      <c r="HZ1348" s="19">
        <v>14</v>
      </c>
      <c r="IA1348" s="19">
        <v>117</v>
      </c>
      <c r="IC1348" s="19">
        <v>14</v>
      </c>
      <c r="ID1348" s="19">
        <v>118</v>
      </c>
      <c r="IF1348" s="19">
        <v>14</v>
      </c>
      <c r="IG1348" s="19">
        <v>116</v>
      </c>
      <c r="II1348" s="19">
        <v>14</v>
      </c>
      <c r="IJ1348" s="19">
        <v>118</v>
      </c>
      <c r="IL1348" s="19">
        <v>14</v>
      </c>
      <c r="IM1348" s="19">
        <v>119</v>
      </c>
      <c r="IO1348" s="19">
        <v>15</v>
      </c>
      <c r="IP1348" s="19">
        <v>83</v>
      </c>
    </row>
    <row r="1349" spans="222:250">
      <c r="HN1349" s="19">
        <v>15</v>
      </c>
      <c r="HO1349" s="19">
        <v>120</v>
      </c>
      <c r="HQ1349" s="19">
        <v>15</v>
      </c>
      <c r="HR1349" s="19">
        <v>125</v>
      </c>
      <c r="HT1349" s="19">
        <v>15</v>
      </c>
      <c r="HU1349" s="19">
        <v>120</v>
      </c>
      <c r="HW1349" s="19">
        <v>15</v>
      </c>
      <c r="HX1349" s="19">
        <v>118</v>
      </c>
      <c r="HZ1349" s="19">
        <v>15</v>
      </c>
      <c r="IA1349" s="19">
        <v>120</v>
      </c>
      <c r="IC1349" s="19">
        <v>15</v>
      </c>
      <c r="ID1349" s="19">
        <v>121</v>
      </c>
      <c r="IF1349" s="19">
        <v>15</v>
      </c>
      <c r="IG1349" s="19">
        <v>119</v>
      </c>
      <c r="II1349" s="19">
        <v>15</v>
      </c>
      <c r="IJ1349" s="19">
        <v>121</v>
      </c>
      <c r="IL1349" s="19">
        <v>15</v>
      </c>
      <c r="IM1349" s="19">
        <v>122</v>
      </c>
      <c r="IO1349" s="19">
        <v>16</v>
      </c>
      <c r="IP1349" s="19">
        <v>83</v>
      </c>
    </row>
    <row r="1350" spans="222:250">
      <c r="HN1350" s="19">
        <v>16</v>
      </c>
      <c r="HO1350" s="19">
        <v>123</v>
      </c>
      <c r="HQ1350" s="19">
        <v>16</v>
      </c>
      <c r="HR1350" s="19">
        <v>128</v>
      </c>
      <c r="HT1350" s="19">
        <v>16</v>
      </c>
      <c r="HU1350" s="19">
        <v>123</v>
      </c>
      <c r="HW1350" s="19">
        <v>16</v>
      </c>
      <c r="HX1350" s="19">
        <v>121</v>
      </c>
      <c r="HZ1350" s="19">
        <v>16</v>
      </c>
      <c r="IA1350" s="19">
        <v>122</v>
      </c>
      <c r="IC1350" s="19">
        <v>16</v>
      </c>
      <c r="ID1350" s="19">
        <v>123</v>
      </c>
      <c r="IF1350" s="19">
        <v>16</v>
      </c>
      <c r="IG1350" s="19">
        <v>121</v>
      </c>
      <c r="II1350" s="19">
        <v>16</v>
      </c>
      <c r="IJ1350" s="19">
        <v>124</v>
      </c>
      <c r="IL1350" s="19">
        <v>16</v>
      </c>
      <c r="IM1350" s="19">
        <v>125</v>
      </c>
      <c r="IO1350" s="19">
        <v>17</v>
      </c>
      <c r="IP1350" s="19">
        <v>83</v>
      </c>
    </row>
    <row r="1351" spans="222:250">
      <c r="HN1351" s="19">
        <v>17</v>
      </c>
      <c r="HO1351" s="19">
        <v>126</v>
      </c>
      <c r="HQ1351" s="19">
        <v>17</v>
      </c>
      <c r="HR1351" s="19">
        <v>131</v>
      </c>
      <c r="HT1351" s="19">
        <v>17</v>
      </c>
      <c r="HU1351" s="19">
        <v>125</v>
      </c>
      <c r="HW1351" s="19">
        <v>17</v>
      </c>
      <c r="HX1351" s="19">
        <v>124</v>
      </c>
      <c r="HZ1351" s="19">
        <v>17</v>
      </c>
      <c r="IA1351" s="19">
        <v>124</v>
      </c>
      <c r="IC1351" s="19">
        <v>17</v>
      </c>
      <c r="ID1351" s="19">
        <v>126</v>
      </c>
      <c r="IF1351" s="19">
        <v>17</v>
      </c>
      <c r="IG1351" s="19">
        <v>123</v>
      </c>
      <c r="II1351" s="19">
        <v>17</v>
      </c>
      <c r="IJ1351" s="19">
        <v>126</v>
      </c>
      <c r="IL1351" s="19">
        <v>17</v>
      </c>
      <c r="IM1351" s="19">
        <v>128</v>
      </c>
      <c r="IO1351" s="19">
        <v>18</v>
      </c>
      <c r="IP1351" s="19">
        <v>83</v>
      </c>
    </row>
    <row r="1352" spans="222:250">
      <c r="HN1352" s="19">
        <v>18</v>
      </c>
      <c r="HO1352" s="19">
        <v>129</v>
      </c>
      <c r="HQ1352" s="19">
        <v>18</v>
      </c>
      <c r="HR1352" s="19">
        <v>135</v>
      </c>
      <c r="HT1352" s="19">
        <v>18</v>
      </c>
      <c r="HU1352" s="19">
        <v>127</v>
      </c>
      <c r="HW1352" s="19">
        <v>18</v>
      </c>
      <c r="HX1352" s="19">
        <v>127</v>
      </c>
      <c r="HZ1352" s="19">
        <v>18</v>
      </c>
      <c r="IA1352" s="19">
        <v>127</v>
      </c>
      <c r="IC1352" s="19">
        <v>18</v>
      </c>
      <c r="ID1352" s="19">
        <v>129</v>
      </c>
      <c r="IF1352" s="19">
        <v>18</v>
      </c>
      <c r="IG1352" s="19">
        <v>126</v>
      </c>
      <c r="II1352" s="19">
        <v>18</v>
      </c>
      <c r="IJ1352" s="19">
        <v>129</v>
      </c>
      <c r="IL1352" s="19">
        <v>18</v>
      </c>
      <c r="IM1352" s="19">
        <v>131</v>
      </c>
      <c r="IO1352" s="19">
        <v>19</v>
      </c>
      <c r="IP1352" s="19">
        <v>83</v>
      </c>
    </row>
    <row r="1353" spans="222:250">
      <c r="HN1353" s="19">
        <v>19</v>
      </c>
      <c r="HO1353" s="19">
        <v>131</v>
      </c>
      <c r="HQ1353" s="19">
        <v>19</v>
      </c>
      <c r="HR1353" s="19">
        <v>135</v>
      </c>
      <c r="HT1353" s="19">
        <v>19</v>
      </c>
      <c r="HU1353" s="19">
        <v>130</v>
      </c>
      <c r="HW1353" s="19">
        <v>19</v>
      </c>
      <c r="HX1353" s="19">
        <v>130</v>
      </c>
      <c r="HZ1353" s="19">
        <v>19</v>
      </c>
      <c r="IA1353" s="19">
        <v>129</v>
      </c>
      <c r="IC1353" s="19">
        <v>19</v>
      </c>
      <c r="ID1353" s="19">
        <v>132</v>
      </c>
      <c r="IF1353" s="19">
        <v>19</v>
      </c>
      <c r="IG1353" s="19">
        <v>128</v>
      </c>
      <c r="II1353" s="19">
        <v>19</v>
      </c>
      <c r="IJ1353" s="19">
        <v>132</v>
      </c>
      <c r="IL1353" s="19">
        <v>19</v>
      </c>
      <c r="IM1353" s="19">
        <v>133</v>
      </c>
      <c r="IO1353" s="19">
        <v>20</v>
      </c>
      <c r="IP1353" s="19">
        <v>83</v>
      </c>
    </row>
    <row r="1354" spans="222:250">
      <c r="HN1354" s="19">
        <v>20</v>
      </c>
      <c r="HO1354" s="19">
        <v>134</v>
      </c>
      <c r="HQ1354" s="19">
        <v>20</v>
      </c>
      <c r="HR1354" s="19">
        <v>135</v>
      </c>
      <c r="HT1354" s="19">
        <v>20</v>
      </c>
      <c r="HU1354" s="19">
        <v>132</v>
      </c>
      <c r="HW1354" s="19">
        <v>20</v>
      </c>
      <c r="HX1354" s="19">
        <v>133</v>
      </c>
      <c r="HZ1354" s="19">
        <v>20</v>
      </c>
      <c r="IA1354" s="19">
        <v>131</v>
      </c>
      <c r="IC1354" s="19">
        <v>20</v>
      </c>
      <c r="ID1354" s="19">
        <v>134</v>
      </c>
      <c r="IF1354" s="19">
        <v>20</v>
      </c>
      <c r="IG1354" s="19">
        <v>130</v>
      </c>
      <c r="II1354" s="19">
        <v>20</v>
      </c>
      <c r="IJ1354" s="19">
        <v>134</v>
      </c>
      <c r="IL1354" s="19">
        <v>20</v>
      </c>
      <c r="IM1354" s="19">
        <v>136</v>
      </c>
      <c r="IO1354" s="19">
        <v>21</v>
      </c>
      <c r="IP1354" s="19">
        <v>86</v>
      </c>
    </row>
    <row r="1355" spans="249:250">
      <c r="IO1355" s="19">
        <v>22</v>
      </c>
      <c r="IP1355" s="19">
        <v>86</v>
      </c>
    </row>
    <row r="1356" spans="249:250">
      <c r="IO1356" s="19">
        <v>23</v>
      </c>
      <c r="IP1356" s="19">
        <v>86</v>
      </c>
    </row>
    <row r="1357" spans="249:250">
      <c r="IO1357" s="19">
        <v>24</v>
      </c>
      <c r="IP1357" s="19">
        <v>86</v>
      </c>
    </row>
    <row r="1358" spans="249:250">
      <c r="IO1358" s="19">
        <v>25</v>
      </c>
      <c r="IP1358" s="19">
        <v>86</v>
      </c>
    </row>
    <row r="1359" spans="249:250">
      <c r="IO1359" s="19">
        <v>26</v>
      </c>
      <c r="IP1359" s="19">
        <v>86</v>
      </c>
    </row>
    <row r="1360" spans="249:250">
      <c r="IO1360" s="19">
        <v>27</v>
      </c>
      <c r="IP1360" s="19">
        <v>86</v>
      </c>
    </row>
    <row r="1361" spans="249:250">
      <c r="IO1361" s="19">
        <v>28</v>
      </c>
      <c r="IP1361" s="19">
        <v>86</v>
      </c>
    </row>
    <row r="1362" spans="249:250">
      <c r="IO1362" s="19">
        <v>29</v>
      </c>
      <c r="IP1362" s="19">
        <v>86</v>
      </c>
    </row>
    <row r="1363" spans="249:250">
      <c r="IO1363" s="19">
        <v>30</v>
      </c>
      <c r="IP1363" s="19">
        <v>86</v>
      </c>
    </row>
    <row r="1364" spans="249:250">
      <c r="IO1364" s="19">
        <v>31</v>
      </c>
      <c r="IP1364" s="19">
        <v>90</v>
      </c>
    </row>
    <row r="1365" spans="249:250">
      <c r="IO1365" s="19">
        <v>32</v>
      </c>
      <c r="IP1365" s="19">
        <v>90</v>
      </c>
    </row>
    <row r="1366" spans="249:250">
      <c r="IO1366" s="19">
        <v>33</v>
      </c>
      <c r="IP1366" s="19">
        <v>90</v>
      </c>
    </row>
    <row r="1367" spans="249:250">
      <c r="IO1367" s="19">
        <v>34</v>
      </c>
      <c r="IP1367" s="19">
        <v>90</v>
      </c>
    </row>
    <row r="1368" spans="249:250">
      <c r="IO1368" s="19">
        <v>35</v>
      </c>
      <c r="IP1368" s="19">
        <v>90</v>
      </c>
    </row>
    <row r="1369" spans="249:250">
      <c r="IO1369" s="19">
        <v>36</v>
      </c>
      <c r="IP1369" s="19">
        <v>90</v>
      </c>
    </row>
    <row r="1370" spans="249:250">
      <c r="IO1370" s="19">
        <v>37</v>
      </c>
      <c r="IP1370" s="19">
        <v>90</v>
      </c>
    </row>
    <row r="1371" spans="249:250">
      <c r="IO1371" s="19">
        <v>38</v>
      </c>
      <c r="IP1371" s="19">
        <v>90</v>
      </c>
    </row>
    <row r="1372" spans="249:250">
      <c r="IO1372" s="19">
        <v>39</v>
      </c>
      <c r="IP1372" s="19">
        <v>90</v>
      </c>
    </row>
    <row r="1373" spans="249:250">
      <c r="IO1373" s="19">
        <v>40</v>
      </c>
      <c r="IP1373" s="19">
        <v>90</v>
      </c>
    </row>
    <row r="1374" spans="249:250">
      <c r="IO1374" s="19">
        <v>41</v>
      </c>
      <c r="IP1374" s="19">
        <v>93</v>
      </c>
    </row>
    <row r="1375" spans="249:250">
      <c r="IO1375" s="19">
        <v>42</v>
      </c>
      <c r="IP1375" s="19">
        <v>93</v>
      </c>
    </row>
    <row r="1376" spans="249:250">
      <c r="IO1376" s="19">
        <v>43</v>
      </c>
      <c r="IP1376" s="19">
        <v>93</v>
      </c>
    </row>
    <row r="1377" spans="249:250">
      <c r="IO1377" s="19">
        <v>44</v>
      </c>
      <c r="IP1377" s="19">
        <v>93</v>
      </c>
    </row>
    <row r="1378" spans="249:250">
      <c r="IO1378" s="19">
        <v>45</v>
      </c>
      <c r="IP1378" s="19">
        <v>93</v>
      </c>
    </row>
    <row r="1379" spans="249:250">
      <c r="IO1379" s="19">
        <v>46</v>
      </c>
      <c r="IP1379" s="19">
        <v>93</v>
      </c>
    </row>
    <row r="1380" spans="249:250">
      <c r="IO1380" s="19">
        <v>47</v>
      </c>
      <c r="IP1380" s="19">
        <v>93</v>
      </c>
    </row>
    <row r="1381" spans="249:250">
      <c r="IO1381" s="19">
        <v>48</v>
      </c>
      <c r="IP1381" s="19">
        <v>93</v>
      </c>
    </row>
    <row r="1382" spans="249:250">
      <c r="IO1382" s="19">
        <v>49</v>
      </c>
      <c r="IP1382" s="19">
        <v>93</v>
      </c>
    </row>
    <row r="1383" spans="249:250">
      <c r="IO1383" s="19">
        <v>50</v>
      </c>
      <c r="IP1383" s="19">
        <v>93</v>
      </c>
    </row>
    <row r="1384" spans="249:250">
      <c r="IO1384" s="19">
        <v>51</v>
      </c>
      <c r="IP1384" s="19">
        <v>96</v>
      </c>
    </row>
    <row r="1385" spans="249:250">
      <c r="IO1385" s="19">
        <v>52</v>
      </c>
      <c r="IP1385" s="19">
        <v>96</v>
      </c>
    </row>
    <row r="1386" spans="249:250">
      <c r="IO1386" s="19">
        <v>53</v>
      </c>
      <c r="IP1386" s="19">
        <v>96</v>
      </c>
    </row>
    <row r="1387" spans="249:250">
      <c r="IO1387" s="19">
        <v>54</v>
      </c>
      <c r="IP1387" s="19">
        <v>96</v>
      </c>
    </row>
    <row r="1388" spans="249:250">
      <c r="IO1388" s="19">
        <v>55</v>
      </c>
      <c r="IP1388" s="19">
        <v>96</v>
      </c>
    </row>
    <row r="1389" spans="249:250">
      <c r="IO1389" s="19">
        <v>56</v>
      </c>
      <c r="IP1389" s="19">
        <v>96</v>
      </c>
    </row>
    <row r="1390" spans="249:250">
      <c r="IO1390" s="19">
        <v>57</v>
      </c>
      <c r="IP1390" s="19">
        <v>96</v>
      </c>
    </row>
    <row r="1391" spans="249:250">
      <c r="IO1391" s="19">
        <v>58</v>
      </c>
      <c r="IP1391" s="19">
        <v>96</v>
      </c>
    </row>
    <row r="1392" spans="249:250">
      <c r="IO1392" s="19">
        <v>59</v>
      </c>
      <c r="IP1392" s="19">
        <v>96</v>
      </c>
    </row>
    <row r="1393" spans="249:250">
      <c r="IO1393" s="19">
        <v>60</v>
      </c>
      <c r="IP1393" s="19">
        <v>96</v>
      </c>
    </row>
    <row r="1394" spans="249:250">
      <c r="IO1394" s="19">
        <v>61</v>
      </c>
      <c r="IP1394" s="19">
        <v>100</v>
      </c>
    </row>
    <row r="1395" spans="249:250">
      <c r="IO1395" s="19">
        <v>62</v>
      </c>
      <c r="IP1395" s="19">
        <v>100</v>
      </c>
    </row>
    <row r="1396" spans="249:250">
      <c r="IO1396" s="19">
        <v>63</v>
      </c>
      <c r="IP1396" s="19">
        <v>100</v>
      </c>
    </row>
    <row r="1397" spans="249:250">
      <c r="IO1397" s="19">
        <v>64</v>
      </c>
      <c r="IP1397" s="19">
        <v>100</v>
      </c>
    </row>
    <row r="1398" spans="249:250">
      <c r="IO1398" s="19">
        <v>65</v>
      </c>
      <c r="IP1398" s="19">
        <v>100</v>
      </c>
    </row>
    <row r="1399" spans="249:250">
      <c r="IO1399" s="19">
        <v>66</v>
      </c>
      <c r="IP1399" s="19">
        <v>100</v>
      </c>
    </row>
    <row r="1400" spans="249:250">
      <c r="IO1400" s="19">
        <v>67</v>
      </c>
      <c r="IP1400" s="19">
        <v>100</v>
      </c>
    </row>
    <row r="1401" spans="249:250">
      <c r="IO1401" s="19">
        <v>68</v>
      </c>
      <c r="IP1401" s="19">
        <v>100</v>
      </c>
    </row>
    <row r="1402" spans="249:250">
      <c r="IO1402" s="19">
        <v>69</v>
      </c>
      <c r="IP1402" s="19">
        <v>100</v>
      </c>
    </row>
    <row r="1403" spans="249:250">
      <c r="IO1403" s="19">
        <v>70</v>
      </c>
      <c r="IP1403" s="19">
        <v>100</v>
      </c>
    </row>
    <row r="1404" spans="249:250">
      <c r="IO1404" s="19">
        <v>71</v>
      </c>
      <c r="IP1404" s="19">
        <v>103</v>
      </c>
    </row>
    <row r="1405" spans="249:250">
      <c r="IO1405" s="19">
        <v>72</v>
      </c>
      <c r="IP1405" s="19">
        <v>103</v>
      </c>
    </row>
    <row r="1406" spans="249:250">
      <c r="IO1406" s="19">
        <v>73</v>
      </c>
      <c r="IP1406" s="19">
        <v>103</v>
      </c>
    </row>
    <row r="1407" spans="249:250">
      <c r="IO1407" s="19">
        <v>74</v>
      </c>
      <c r="IP1407" s="19">
        <v>103</v>
      </c>
    </row>
    <row r="1408" spans="249:250">
      <c r="IO1408" s="19">
        <v>75</v>
      </c>
      <c r="IP1408" s="19">
        <v>103</v>
      </c>
    </row>
    <row r="1409" spans="249:250">
      <c r="IO1409" s="19">
        <v>76</v>
      </c>
      <c r="IP1409" s="19">
        <v>103</v>
      </c>
    </row>
    <row r="1410" spans="249:250">
      <c r="IO1410" s="19">
        <v>77</v>
      </c>
      <c r="IP1410" s="19">
        <v>103</v>
      </c>
    </row>
    <row r="1411" spans="249:250">
      <c r="IO1411" s="19">
        <v>78</v>
      </c>
      <c r="IP1411" s="19">
        <v>103</v>
      </c>
    </row>
    <row r="1412" spans="249:250">
      <c r="IO1412" s="19">
        <v>79</v>
      </c>
      <c r="IP1412" s="19">
        <v>103</v>
      </c>
    </row>
    <row r="1413" spans="249:250">
      <c r="IO1413" s="19">
        <v>80</v>
      </c>
      <c r="IP1413" s="19">
        <v>103</v>
      </c>
    </row>
    <row r="1414" spans="249:250">
      <c r="IO1414" s="19">
        <v>81</v>
      </c>
      <c r="IP1414" s="19">
        <v>106</v>
      </c>
    </row>
    <row r="1415" spans="249:250">
      <c r="IO1415" s="19">
        <v>82</v>
      </c>
      <c r="IP1415" s="19">
        <v>106</v>
      </c>
    </row>
    <row r="1416" spans="249:250">
      <c r="IO1416" s="19">
        <v>83</v>
      </c>
      <c r="IP1416" s="19">
        <v>106</v>
      </c>
    </row>
    <row r="1417" spans="249:250">
      <c r="IO1417" s="19">
        <v>84</v>
      </c>
      <c r="IP1417" s="19">
        <v>106</v>
      </c>
    </row>
    <row r="1418" spans="249:250">
      <c r="IO1418" s="19">
        <v>85</v>
      </c>
      <c r="IP1418" s="19">
        <v>106</v>
      </c>
    </row>
    <row r="1419" spans="249:250">
      <c r="IO1419" s="19">
        <v>86</v>
      </c>
      <c r="IP1419" s="19">
        <v>106</v>
      </c>
    </row>
    <row r="1420" spans="249:250">
      <c r="IO1420" s="19">
        <v>87</v>
      </c>
      <c r="IP1420" s="19">
        <v>106</v>
      </c>
    </row>
    <row r="1421" spans="249:250">
      <c r="IO1421" s="19">
        <v>88</v>
      </c>
      <c r="IP1421" s="19">
        <v>106</v>
      </c>
    </row>
    <row r="1422" spans="249:250">
      <c r="IO1422" s="19">
        <v>89</v>
      </c>
      <c r="IP1422" s="19">
        <v>106</v>
      </c>
    </row>
    <row r="1423" spans="249:250">
      <c r="IO1423" s="19">
        <v>90</v>
      </c>
      <c r="IP1423" s="19">
        <v>106</v>
      </c>
    </row>
    <row r="1424" spans="249:250">
      <c r="IO1424" s="19">
        <v>91</v>
      </c>
      <c r="IP1424" s="19">
        <v>110</v>
      </c>
    </row>
    <row r="1425" spans="249:250">
      <c r="IO1425" s="19">
        <v>92</v>
      </c>
      <c r="IP1425" s="19">
        <v>110</v>
      </c>
    </row>
    <row r="1426" spans="249:250">
      <c r="IO1426" s="19">
        <v>93</v>
      </c>
      <c r="IP1426" s="19">
        <v>110</v>
      </c>
    </row>
    <row r="1427" spans="249:250">
      <c r="IO1427" s="19">
        <v>94</v>
      </c>
      <c r="IP1427" s="19">
        <v>110</v>
      </c>
    </row>
    <row r="1428" spans="249:250">
      <c r="IO1428" s="19">
        <v>95</v>
      </c>
      <c r="IP1428" s="19">
        <v>110</v>
      </c>
    </row>
    <row r="1429" spans="249:250">
      <c r="IO1429" s="19">
        <v>96</v>
      </c>
      <c r="IP1429" s="19">
        <v>110</v>
      </c>
    </row>
    <row r="1430" spans="249:250">
      <c r="IO1430" s="19">
        <v>97</v>
      </c>
      <c r="IP1430" s="19">
        <v>110</v>
      </c>
    </row>
    <row r="1431" spans="249:250">
      <c r="IO1431" s="19">
        <v>98</v>
      </c>
      <c r="IP1431" s="19">
        <v>110</v>
      </c>
    </row>
    <row r="1432" spans="249:250">
      <c r="IO1432" s="19">
        <v>99</v>
      </c>
      <c r="IP1432" s="19">
        <v>110</v>
      </c>
    </row>
    <row r="1433" spans="249:250">
      <c r="IO1433" s="19">
        <v>100</v>
      </c>
      <c r="IP1433" s="19">
        <v>110</v>
      </c>
    </row>
    <row r="1434" spans="249:250">
      <c r="IO1434" s="19">
        <v>101</v>
      </c>
      <c r="IP1434" s="19">
        <v>113</v>
      </c>
    </row>
    <row r="1435" spans="249:250">
      <c r="IO1435" s="19">
        <v>102</v>
      </c>
      <c r="IP1435" s="19">
        <v>113</v>
      </c>
    </row>
    <row r="1436" spans="249:250">
      <c r="IO1436" s="19">
        <v>103</v>
      </c>
      <c r="IP1436" s="19">
        <v>113</v>
      </c>
    </row>
    <row r="1437" spans="249:250">
      <c r="IO1437" s="19">
        <v>104</v>
      </c>
      <c r="IP1437" s="19">
        <v>113</v>
      </c>
    </row>
    <row r="1438" spans="249:250">
      <c r="IO1438" s="19">
        <v>105</v>
      </c>
      <c r="IP1438" s="19">
        <v>113</v>
      </c>
    </row>
    <row r="1439" spans="249:250">
      <c r="IO1439" s="19">
        <v>106</v>
      </c>
      <c r="IP1439" s="19">
        <v>113</v>
      </c>
    </row>
    <row r="1440" spans="249:250">
      <c r="IO1440" s="19">
        <v>107</v>
      </c>
      <c r="IP1440" s="19">
        <v>113</v>
      </c>
    </row>
    <row r="1441" spans="249:250">
      <c r="IO1441" s="19">
        <v>108</v>
      </c>
      <c r="IP1441" s="19">
        <v>113</v>
      </c>
    </row>
    <row r="1442" spans="249:250">
      <c r="IO1442" s="19">
        <v>109</v>
      </c>
      <c r="IP1442" s="19">
        <v>113</v>
      </c>
    </row>
    <row r="1443" spans="249:250">
      <c r="IO1443" s="19">
        <v>110</v>
      </c>
      <c r="IP1443" s="19">
        <v>113</v>
      </c>
    </row>
    <row r="1444" spans="249:250">
      <c r="IO1444" s="19">
        <v>111</v>
      </c>
      <c r="IP1444" s="19">
        <v>116</v>
      </c>
    </row>
    <row r="1445" spans="249:250">
      <c r="IO1445" s="19">
        <v>112</v>
      </c>
      <c r="IP1445" s="19">
        <v>116</v>
      </c>
    </row>
    <row r="1446" spans="249:250">
      <c r="IO1446" s="19">
        <v>113</v>
      </c>
      <c r="IP1446" s="19">
        <v>116</v>
      </c>
    </row>
    <row r="1447" spans="249:250">
      <c r="IO1447" s="19">
        <v>114</v>
      </c>
      <c r="IP1447" s="19">
        <v>116</v>
      </c>
    </row>
    <row r="1448" spans="249:250">
      <c r="IO1448" s="19">
        <v>115</v>
      </c>
      <c r="IP1448" s="19">
        <v>116</v>
      </c>
    </row>
    <row r="1449" spans="249:250">
      <c r="IO1449" s="19">
        <v>116</v>
      </c>
      <c r="IP1449" s="19">
        <v>116</v>
      </c>
    </row>
    <row r="1450" spans="249:250">
      <c r="IO1450" s="19">
        <v>117</v>
      </c>
      <c r="IP1450" s="19">
        <v>116</v>
      </c>
    </row>
    <row r="1451" spans="249:250">
      <c r="IO1451" s="19">
        <v>118</v>
      </c>
      <c r="IP1451" s="19">
        <v>116</v>
      </c>
    </row>
    <row r="1452" spans="249:250">
      <c r="IO1452" s="19">
        <v>119</v>
      </c>
      <c r="IP1452" s="19">
        <v>116</v>
      </c>
    </row>
    <row r="1453" spans="249:250">
      <c r="IO1453" s="19">
        <v>120</v>
      </c>
      <c r="IP1453" s="19">
        <v>116</v>
      </c>
    </row>
    <row r="1454" spans="249:250">
      <c r="IO1454" s="19">
        <v>121</v>
      </c>
      <c r="IP1454" s="19">
        <v>120</v>
      </c>
    </row>
    <row r="1455" spans="249:250">
      <c r="IO1455" s="19">
        <v>122</v>
      </c>
      <c r="IP1455" s="19">
        <v>120</v>
      </c>
    </row>
    <row r="1456" spans="249:250">
      <c r="IO1456" s="19">
        <v>123</v>
      </c>
      <c r="IP1456" s="19">
        <v>120</v>
      </c>
    </row>
    <row r="1457" spans="249:250">
      <c r="IO1457" s="19">
        <v>124</v>
      </c>
      <c r="IP1457" s="19">
        <v>120</v>
      </c>
    </row>
    <row r="1458" spans="249:250">
      <c r="IO1458" s="19">
        <v>125</v>
      </c>
      <c r="IP1458" s="19">
        <v>120</v>
      </c>
    </row>
    <row r="1459" spans="249:250">
      <c r="IO1459" s="19">
        <v>126</v>
      </c>
      <c r="IP1459" s="19">
        <v>120</v>
      </c>
    </row>
    <row r="1460" spans="249:250">
      <c r="IO1460" s="19">
        <v>127</v>
      </c>
      <c r="IP1460" s="19">
        <v>120</v>
      </c>
    </row>
    <row r="1461" spans="249:250">
      <c r="IO1461" s="19">
        <v>128</v>
      </c>
      <c r="IP1461" s="19">
        <v>120</v>
      </c>
    </row>
    <row r="1462" spans="249:250">
      <c r="IO1462" s="19">
        <v>129</v>
      </c>
      <c r="IP1462" s="19">
        <v>120</v>
      </c>
    </row>
    <row r="1463" spans="249:250">
      <c r="IO1463" s="19">
        <v>130</v>
      </c>
      <c r="IP1463" s="19">
        <v>120</v>
      </c>
    </row>
    <row r="1464" spans="249:250">
      <c r="IO1464" s="19">
        <v>131</v>
      </c>
      <c r="IP1464" s="19">
        <v>123</v>
      </c>
    </row>
    <row r="1465" spans="249:250">
      <c r="IO1465" s="19">
        <v>132</v>
      </c>
      <c r="IP1465" s="19">
        <v>123</v>
      </c>
    </row>
    <row r="1466" spans="249:250">
      <c r="IO1466" s="19">
        <v>133</v>
      </c>
      <c r="IP1466" s="19">
        <v>123</v>
      </c>
    </row>
    <row r="1467" spans="249:250">
      <c r="IO1467" s="19">
        <v>134</v>
      </c>
      <c r="IP1467" s="19">
        <v>123</v>
      </c>
    </row>
    <row r="1468" spans="249:250">
      <c r="IO1468" s="19">
        <v>135</v>
      </c>
      <c r="IP1468" s="19">
        <v>123</v>
      </c>
    </row>
    <row r="1469" spans="249:250">
      <c r="IO1469" s="19">
        <v>136</v>
      </c>
      <c r="IP1469" s="19">
        <v>123</v>
      </c>
    </row>
    <row r="1470" spans="249:250">
      <c r="IO1470" s="19">
        <v>137</v>
      </c>
      <c r="IP1470" s="19">
        <v>123</v>
      </c>
    </row>
    <row r="1471" spans="249:250">
      <c r="IO1471" s="19">
        <v>138</v>
      </c>
      <c r="IP1471" s="19">
        <v>123</v>
      </c>
    </row>
    <row r="1472" spans="249:250">
      <c r="IO1472" s="19">
        <v>139</v>
      </c>
      <c r="IP1472" s="19">
        <v>123</v>
      </c>
    </row>
    <row r="1473" spans="249:250">
      <c r="IO1473" s="19">
        <v>140</v>
      </c>
      <c r="IP1473" s="19">
        <v>123</v>
      </c>
    </row>
    <row r="1474" spans="249:250">
      <c r="IO1474" s="19">
        <v>141</v>
      </c>
      <c r="IP1474" s="19">
        <v>126</v>
      </c>
    </row>
    <row r="1475" spans="249:250">
      <c r="IO1475" s="19">
        <v>142</v>
      </c>
      <c r="IP1475" s="19">
        <v>126</v>
      </c>
    </row>
    <row r="1476" spans="249:250">
      <c r="IO1476" s="19">
        <v>143</v>
      </c>
      <c r="IP1476" s="19">
        <v>126</v>
      </c>
    </row>
    <row r="1477" spans="249:250">
      <c r="IO1477" s="19">
        <v>144</v>
      </c>
      <c r="IP1477" s="19">
        <v>126</v>
      </c>
    </row>
    <row r="1478" spans="249:250">
      <c r="IO1478" s="19">
        <v>145</v>
      </c>
      <c r="IP1478" s="19">
        <v>126</v>
      </c>
    </row>
    <row r="1479" spans="249:250">
      <c r="IO1479" s="19">
        <v>146</v>
      </c>
      <c r="IP1479" s="19">
        <v>126</v>
      </c>
    </row>
    <row r="1480" spans="249:250">
      <c r="IO1480" s="19">
        <v>147</v>
      </c>
      <c r="IP1480" s="19">
        <v>126</v>
      </c>
    </row>
    <row r="1481" spans="249:250">
      <c r="IO1481" s="19">
        <v>148</v>
      </c>
      <c r="IP1481" s="19">
        <v>126</v>
      </c>
    </row>
    <row r="1482" spans="249:250">
      <c r="IO1482" s="19">
        <v>149</v>
      </c>
      <c r="IP1482" s="19">
        <v>126</v>
      </c>
    </row>
    <row r="1483" spans="249:250">
      <c r="IO1483" s="19">
        <v>150</v>
      </c>
      <c r="IP1483" s="19">
        <v>126</v>
      </c>
    </row>
    <row r="1484" spans="249:250">
      <c r="IO1484" s="19">
        <v>151</v>
      </c>
      <c r="IP1484" s="19">
        <v>130</v>
      </c>
    </row>
    <row r="1485" spans="249:250">
      <c r="IO1485" s="19">
        <v>152</v>
      </c>
      <c r="IP1485" s="19">
        <v>130</v>
      </c>
    </row>
    <row r="1486" spans="249:250">
      <c r="IO1486" s="19">
        <v>153</v>
      </c>
      <c r="IP1486" s="19">
        <v>130</v>
      </c>
    </row>
    <row r="1487" spans="249:250">
      <c r="IO1487" s="19">
        <v>154</v>
      </c>
      <c r="IP1487" s="19">
        <v>130</v>
      </c>
    </row>
    <row r="1488" spans="249:250">
      <c r="IO1488" s="19">
        <v>155</v>
      </c>
      <c r="IP1488" s="19">
        <v>130</v>
      </c>
    </row>
    <row r="1489" spans="249:250">
      <c r="IO1489" s="19">
        <v>156</v>
      </c>
      <c r="IP1489" s="19">
        <v>130</v>
      </c>
    </row>
    <row r="1490" spans="249:250">
      <c r="IO1490" s="19">
        <v>157</v>
      </c>
      <c r="IP1490" s="19">
        <v>130</v>
      </c>
    </row>
    <row r="1491" spans="249:250">
      <c r="IO1491" s="19">
        <v>158</v>
      </c>
      <c r="IP1491" s="19">
        <v>130</v>
      </c>
    </row>
    <row r="1492" spans="249:250">
      <c r="IO1492" s="19">
        <v>159</v>
      </c>
      <c r="IP1492" s="19">
        <v>130</v>
      </c>
    </row>
    <row r="1493" spans="249:250">
      <c r="IO1493" s="19">
        <v>160</v>
      </c>
      <c r="IP1493" s="19">
        <v>130</v>
      </c>
    </row>
    <row r="1494" spans="249:250">
      <c r="IO1494" s="19">
        <v>161</v>
      </c>
      <c r="IP1494" s="19">
        <v>133</v>
      </c>
    </row>
    <row r="1495" spans="249:250">
      <c r="IO1495" s="19">
        <v>162</v>
      </c>
      <c r="IP1495" s="19">
        <v>133</v>
      </c>
    </row>
    <row r="1496" spans="249:250">
      <c r="IO1496" s="19">
        <v>163</v>
      </c>
      <c r="IP1496" s="19">
        <v>133</v>
      </c>
    </row>
    <row r="1497" spans="249:250">
      <c r="IO1497" s="19">
        <v>164</v>
      </c>
      <c r="IP1497" s="19">
        <v>133</v>
      </c>
    </row>
    <row r="1498" spans="249:250">
      <c r="IO1498" s="19">
        <v>165</v>
      </c>
      <c r="IP1498" s="19">
        <v>133</v>
      </c>
    </row>
    <row r="1499" spans="249:250">
      <c r="IO1499" s="19">
        <v>166</v>
      </c>
      <c r="IP1499" s="19">
        <v>133</v>
      </c>
    </row>
    <row r="1500" spans="249:250">
      <c r="IO1500" s="19">
        <v>167</v>
      </c>
      <c r="IP1500" s="19">
        <v>133</v>
      </c>
    </row>
    <row r="1501" spans="249:250">
      <c r="IO1501" s="19">
        <v>168</v>
      </c>
      <c r="IP1501" s="19">
        <v>133</v>
      </c>
    </row>
    <row r="1502" spans="249:250">
      <c r="IO1502" s="19">
        <v>169</v>
      </c>
      <c r="IP1502" s="19">
        <v>133</v>
      </c>
    </row>
    <row r="1503" spans="249:250">
      <c r="IO1503" s="19">
        <v>170</v>
      </c>
      <c r="IP1503" s="19">
        <v>133</v>
      </c>
    </row>
    <row r="1504" spans="249:250">
      <c r="IO1504" s="19">
        <v>171</v>
      </c>
      <c r="IP1504" s="19">
        <v>136</v>
      </c>
    </row>
    <row r="1505" spans="249:250">
      <c r="IO1505" s="19">
        <v>172</v>
      </c>
      <c r="IP1505" s="19">
        <v>136</v>
      </c>
    </row>
    <row r="1506" spans="249:250">
      <c r="IO1506" s="19">
        <v>173</v>
      </c>
      <c r="IP1506" s="19">
        <v>136</v>
      </c>
    </row>
    <row r="1507" spans="249:250">
      <c r="IO1507" s="19">
        <v>174</v>
      </c>
      <c r="IP1507" s="19">
        <v>136</v>
      </c>
    </row>
    <row r="1508" spans="249:250">
      <c r="IO1508" s="19">
        <v>175</v>
      </c>
      <c r="IP1508" s="19">
        <v>136</v>
      </c>
    </row>
    <row r="1509" spans="249:250">
      <c r="IO1509" s="19">
        <v>176</v>
      </c>
      <c r="IP1509" s="19">
        <v>136</v>
      </c>
    </row>
    <row r="1510" spans="249:250">
      <c r="IO1510" s="19">
        <v>177</v>
      </c>
      <c r="IP1510" s="19">
        <v>136</v>
      </c>
    </row>
    <row r="1511" spans="249:250">
      <c r="IO1511" s="19">
        <v>178</v>
      </c>
      <c r="IP1511" s="19">
        <v>136</v>
      </c>
    </row>
    <row r="1512" spans="249:250">
      <c r="IO1512" s="19">
        <v>179</v>
      </c>
      <c r="IP1512" s="19">
        <v>136</v>
      </c>
    </row>
    <row r="1513" spans="249:250">
      <c r="IO1513" s="19">
        <v>180</v>
      </c>
      <c r="IP1513" s="19">
        <v>136</v>
      </c>
    </row>
  </sheetData>
  <mergeCells count="62">
    <mergeCell ref="E37:F37"/>
    <mergeCell ref="AJ222:AK222"/>
    <mergeCell ref="AM222:AN222"/>
    <mergeCell ref="AP222:AQ222"/>
    <mergeCell ref="AS222:AT222"/>
    <mergeCell ref="AV222:AW222"/>
    <mergeCell ref="AY222:AZ222"/>
    <mergeCell ref="BB222:BC222"/>
    <mergeCell ref="BE222:BF222"/>
    <mergeCell ref="BH222:BI222"/>
    <mergeCell ref="BK222:BL222"/>
    <mergeCell ref="BO407:BP407"/>
    <mergeCell ref="CT592:CU592"/>
    <mergeCell ref="CW592:CX592"/>
    <mergeCell ref="CZ592:DA592"/>
    <mergeCell ref="DC592:DD592"/>
    <mergeCell ref="DF592:DG592"/>
    <mergeCell ref="DI592:DJ592"/>
    <mergeCell ref="DL592:DM592"/>
    <mergeCell ref="DO592:DP592"/>
    <mergeCell ref="DR592:DS592"/>
    <mergeCell ref="DU592:DV592"/>
    <mergeCell ref="DY777:DZ777"/>
    <mergeCell ref="EB777:EC777"/>
    <mergeCell ref="EE777:EF777"/>
    <mergeCell ref="EH777:EI777"/>
    <mergeCell ref="EK777:EL777"/>
    <mergeCell ref="EN777:EO777"/>
    <mergeCell ref="EQ777:ER777"/>
    <mergeCell ref="ET777:EU777"/>
    <mergeCell ref="EW777:EX777"/>
    <mergeCell ref="EZ777:FA777"/>
    <mergeCell ref="FD962:FE962"/>
    <mergeCell ref="FG962:FH962"/>
    <mergeCell ref="FJ962:FK962"/>
    <mergeCell ref="FM962:FN962"/>
    <mergeCell ref="FP962:FQ962"/>
    <mergeCell ref="FS962:FT962"/>
    <mergeCell ref="FV962:FW962"/>
    <mergeCell ref="FY962:FZ962"/>
    <mergeCell ref="GB962:GC962"/>
    <mergeCell ref="GE962:GF962"/>
    <mergeCell ref="GI1147:GJ1147"/>
    <mergeCell ref="GL1147:GM1147"/>
    <mergeCell ref="GO1147:GP1147"/>
    <mergeCell ref="GR1147:GS1147"/>
    <mergeCell ref="GU1147:GV1147"/>
    <mergeCell ref="GX1147:GY1147"/>
    <mergeCell ref="HA1147:HB1147"/>
    <mergeCell ref="HD1147:HE1147"/>
    <mergeCell ref="HG1147:HH1147"/>
    <mergeCell ref="HJ1147:HK1147"/>
    <mergeCell ref="HN1332:HO1332"/>
    <mergeCell ref="HQ1332:HR1332"/>
    <mergeCell ref="HT1332:HU1332"/>
    <mergeCell ref="HW1332:HX1332"/>
    <mergeCell ref="HZ1332:IA1332"/>
    <mergeCell ref="IC1332:ID1332"/>
    <mergeCell ref="IF1332:IG1332"/>
    <mergeCell ref="II1332:IJ1332"/>
    <mergeCell ref="IL1332:IM1332"/>
    <mergeCell ref="IO1332:IP1332"/>
  </mergeCells>
  <pageMargins left="0.75" right="0.75" top="1" bottom="1" header="0.5" footer="0.5"/>
  <pageSetup paperSize="9" firstPageNumber="0" orientation="portrait" useFirstPageNumber="true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216"/>
  <sheetViews>
    <sheetView zoomScale="85" zoomScaleNormal="85" workbookViewId="0">
      <selection activeCell="W39" sqref="W39"/>
    </sheetView>
  </sheetViews>
  <sheetFormatPr defaultColWidth="9.00952380952381" defaultRowHeight="12.75"/>
  <sheetData>
    <row r="3" spans="2:5">
      <c r="B3" s="3" t="s">
        <v>283</v>
      </c>
      <c r="C3" s="3"/>
      <c r="D3" s="3"/>
      <c r="E3" s="3"/>
    </row>
    <row r="5" spans="2:30">
      <c r="B5" s="4" t="s">
        <v>5</v>
      </c>
      <c r="C5" s="4"/>
      <c r="E5" s="4" t="s">
        <v>8</v>
      </c>
      <c r="F5" s="4"/>
      <c r="H5" s="4" t="s">
        <v>9</v>
      </c>
      <c r="I5" s="4"/>
      <c r="K5" s="4" t="s">
        <v>11</v>
      </c>
      <c r="L5" s="4"/>
      <c r="N5" s="4" t="s">
        <v>19</v>
      </c>
      <c r="O5" s="4"/>
      <c r="Q5" s="4" t="s">
        <v>12</v>
      </c>
      <c r="R5" s="4"/>
      <c r="T5" s="4" t="s">
        <v>14</v>
      </c>
      <c r="U5" s="4"/>
      <c r="W5" s="4" t="s">
        <v>16</v>
      </c>
      <c r="X5" s="4"/>
      <c r="Z5" s="4" t="s">
        <v>18</v>
      </c>
      <c r="AA5" s="4"/>
      <c r="AC5" s="4" t="s">
        <v>284</v>
      </c>
      <c r="AD5" s="4"/>
    </row>
    <row r="6" spans="2:30">
      <c r="B6" s="5" t="s">
        <v>22</v>
      </c>
      <c r="C6" s="6" t="s">
        <v>23</v>
      </c>
      <c r="E6" s="5" t="s">
        <v>22</v>
      </c>
      <c r="F6" s="6" t="s">
        <v>23</v>
      </c>
      <c r="G6" s="2"/>
      <c r="H6" s="5" t="s">
        <v>22</v>
      </c>
      <c r="I6" s="6" t="s">
        <v>23</v>
      </c>
      <c r="J6" s="2"/>
      <c r="K6" s="5" t="s">
        <v>22</v>
      </c>
      <c r="L6" s="6" t="s">
        <v>23</v>
      </c>
      <c r="M6" s="2"/>
      <c r="N6" s="5" t="s">
        <v>22</v>
      </c>
      <c r="O6" s="6" t="s">
        <v>23</v>
      </c>
      <c r="P6" s="2"/>
      <c r="Q6" s="5" t="s">
        <v>22</v>
      </c>
      <c r="R6" s="6" t="s">
        <v>23</v>
      </c>
      <c r="T6" s="5" t="s">
        <v>22</v>
      </c>
      <c r="U6" s="6" t="s">
        <v>23</v>
      </c>
      <c r="W6" s="5" t="s">
        <v>22</v>
      </c>
      <c r="X6" s="6" t="s">
        <v>23</v>
      </c>
      <c r="Z6" s="5" t="s">
        <v>22</v>
      </c>
      <c r="AA6" s="6" t="s">
        <v>23</v>
      </c>
      <c r="AC6" s="5" t="s">
        <v>22</v>
      </c>
      <c r="AD6" s="6" t="s">
        <v>23</v>
      </c>
    </row>
    <row r="7" spans="2:30">
      <c r="B7" s="7">
        <v>20</v>
      </c>
      <c r="C7" s="8">
        <v>134</v>
      </c>
      <c r="E7" s="7">
        <v>20</v>
      </c>
      <c r="F7" s="8">
        <v>133</v>
      </c>
      <c r="H7" s="7">
        <v>20</v>
      </c>
      <c r="I7" s="8">
        <v>135</v>
      </c>
      <c r="K7" s="7">
        <v>20</v>
      </c>
      <c r="L7" s="8">
        <v>132</v>
      </c>
      <c r="N7" s="7">
        <v>20</v>
      </c>
      <c r="O7" s="9">
        <v>133</v>
      </c>
      <c r="Q7" s="7">
        <v>20</v>
      </c>
      <c r="R7" s="9">
        <v>133</v>
      </c>
      <c r="T7" s="7">
        <v>20</v>
      </c>
      <c r="U7" s="9">
        <v>133</v>
      </c>
      <c r="W7" s="7">
        <v>20</v>
      </c>
      <c r="X7" s="9">
        <v>134</v>
      </c>
      <c r="Z7" s="7">
        <v>20</v>
      </c>
      <c r="AA7" s="9">
        <v>133</v>
      </c>
      <c r="AC7" s="7" t="s">
        <v>285</v>
      </c>
      <c r="AD7" s="9">
        <v>139</v>
      </c>
    </row>
    <row r="8" spans="2:30">
      <c r="B8" s="7">
        <v>19</v>
      </c>
      <c r="C8" s="8">
        <v>134</v>
      </c>
      <c r="E8" s="7">
        <v>19</v>
      </c>
      <c r="F8" s="8">
        <v>133</v>
      </c>
      <c r="H8" s="7">
        <v>19</v>
      </c>
      <c r="I8" s="8">
        <v>135</v>
      </c>
      <c r="K8" s="7">
        <v>19</v>
      </c>
      <c r="L8" s="8">
        <v>132</v>
      </c>
      <c r="N8" s="7">
        <v>19</v>
      </c>
      <c r="O8" s="9">
        <v>133</v>
      </c>
      <c r="Q8" s="7">
        <v>19</v>
      </c>
      <c r="R8" s="9">
        <v>133</v>
      </c>
      <c r="T8" s="7">
        <v>19</v>
      </c>
      <c r="U8" s="9">
        <v>133</v>
      </c>
      <c r="W8" s="7">
        <v>19</v>
      </c>
      <c r="X8" s="9">
        <v>134</v>
      </c>
      <c r="Z8" s="7">
        <v>19</v>
      </c>
      <c r="AA8" s="9">
        <v>133</v>
      </c>
      <c r="AC8" s="7" t="s">
        <v>286</v>
      </c>
      <c r="AD8" s="9">
        <v>139</v>
      </c>
    </row>
    <row r="9" spans="2:30">
      <c r="B9" s="7">
        <v>18</v>
      </c>
      <c r="C9" s="8">
        <v>134</v>
      </c>
      <c r="E9" s="7">
        <v>18</v>
      </c>
      <c r="F9" s="8">
        <v>133</v>
      </c>
      <c r="H9" s="7">
        <v>18</v>
      </c>
      <c r="I9" s="8">
        <v>135</v>
      </c>
      <c r="K9" s="7">
        <v>18</v>
      </c>
      <c r="L9" s="8">
        <v>132</v>
      </c>
      <c r="N9" s="7">
        <v>18</v>
      </c>
      <c r="O9" s="9">
        <v>133</v>
      </c>
      <c r="Q9" s="7">
        <v>18</v>
      </c>
      <c r="R9" s="9">
        <v>133</v>
      </c>
      <c r="T9" s="7">
        <v>18</v>
      </c>
      <c r="U9" s="9">
        <v>133</v>
      </c>
      <c r="W9" s="7">
        <v>18</v>
      </c>
      <c r="X9" s="9">
        <v>134</v>
      </c>
      <c r="Z9" s="7">
        <v>18</v>
      </c>
      <c r="AA9" s="9">
        <v>133</v>
      </c>
      <c r="AC9" s="7" t="s">
        <v>287</v>
      </c>
      <c r="AD9" s="9">
        <v>139</v>
      </c>
    </row>
    <row r="10" spans="2:30">
      <c r="B10" s="7">
        <v>17</v>
      </c>
      <c r="C10" s="8">
        <v>134</v>
      </c>
      <c r="E10" s="7">
        <v>17</v>
      </c>
      <c r="F10" s="8">
        <v>133</v>
      </c>
      <c r="H10" s="7">
        <v>17</v>
      </c>
      <c r="I10" s="8">
        <v>135</v>
      </c>
      <c r="K10" s="7">
        <v>17</v>
      </c>
      <c r="L10" s="8">
        <v>132</v>
      </c>
      <c r="N10" s="7">
        <v>17</v>
      </c>
      <c r="O10" s="9">
        <v>130</v>
      </c>
      <c r="Q10" s="7">
        <v>17</v>
      </c>
      <c r="R10" s="9">
        <v>133</v>
      </c>
      <c r="T10" s="7">
        <v>17</v>
      </c>
      <c r="U10" s="9">
        <v>133</v>
      </c>
      <c r="W10" s="7">
        <v>17</v>
      </c>
      <c r="X10" s="9">
        <v>134</v>
      </c>
      <c r="Z10" s="7">
        <v>17</v>
      </c>
      <c r="AA10" s="9">
        <v>130</v>
      </c>
      <c r="AC10" s="7" t="s">
        <v>288</v>
      </c>
      <c r="AD10" s="9">
        <v>139</v>
      </c>
    </row>
    <row r="11" spans="2:30">
      <c r="B11" s="7">
        <v>16</v>
      </c>
      <c r="C11" s="8">
        <v>134</v>
      </c>
      <c r="E11" s="7">
        <v>16</v>
      </c>
      <c r="F11" s="8">
        <v>133</v>
      </c>
      <c r="H11" s="7">
        <v>16</v>
      </c>
      <c r="I11" s="8">
        <v>135</v>
      </c>
      <c r="K11" s="7">
        <v>16</v>
      </c>
      <c r="L11" s="8">
        <v>132</v>
      </c>
      <c r="N11" s="7">
        <v>16</v>
      </c>
      <c r="O11" s="9">
        <v>127</v>
      </c>
      <c r="Q11" s="7">
        <v>16</v>
      </c>
      <c r="R11" s="9">
        <v>133</v>
      </c>
      <c r="T11" s="7">
        <v>16</v>
      </c>
      <c r="U11" s="9">
        <v>133</v>
      </c>
      <c r="W11" s="7">
        <v>16</v>
      </c>
      <c r="X11" s="9">
        <v>130</v>
      </c>
      <c r="Z11" s="7">
        <v>16</v>
      </c>
      <c r="AA11" s="9">
        <v>127</v>
      </c>
      <c r="AC11" s="7" t="s">
        <v>289</v>
      </c>
      <c r="AD11" s="9">
        <v>139</v>
      </c>
    </row>
    <row r="12" spans="2:30">
      <c r="B12" s="7">
        <v>15</v>
      </c>
      <c r="C12" s="8">
        <v>134</v>
      </c>
      <c r="E12" s="7">
        <v>15</v>
      </c>
      <c r="F12" s="8">
        <v>133</v>
      </c>
      <c r="H12" s="7">
        <v>15</v>
      </c>
      <c r="I12" s="8">
        <v>135</v>
      </c>
      <c r="K12" s="7">
        <v>15</v>
      </c>
      <c r="L12" s="8">
        <v>132</v>
      </c>
      <c r="N12" s="7">
        <v>15</v>
      </c>
      <c r="O12" s="8">
        <v>124</v>
      </c>
      <c r="Q12" s="7">
        <v>15</v>
      </c>
      <c r="R12" s="9">
        <v>133</v>
      </c>
      <c r="T12" s="7">
        <v>15</v>
      </c>
      <c r="U12" s="9">
        <v>130</v>
      </c>
      <c r="W12" s="7">
        <v>15</v>
      </c>
      <c r="X12" s="9">
        <v>127</v>
      </c>
      <c r="Z12" s="7">
        <v>15</v>
      </c>
      <c r="AA12" s="8">
        <v>123</v>
      </c>
      <c r="AC12" s="7" t="s">
        <v>290</v>
      </c>
      <c r="AD12" s="9">
        <v>139</v>
      </c>
    </row>
    <row r="13" spans="2:30">
      <c r="B13" s="7">
        <v>14</v>
      </c>
      <c r="C13" s="8">
        <v>130</v>
      </c>
      <c r="E13" s="7">
        <v>14</v>
      </c>
      <c r="F13" s="8">
        <v>129</v>
      </c>
      <c r="H13" s="7">
        <v>14</v>
      </c>
      <c r="I13" s="8">
        <v>132</v>
      </c>
      <c r="K13" s="7">
        <v>14</v>
      </c>
      <c r="L13" s="8">
        <v>129</v>
      </c>
      <c r="N13" s="7">
        <v>14</v>
      </c>
      <c r="O13" s="8">
        <v>121</v>
      </c>
      <c r="Q13" s="7">
        <v>14</v>
      </c>
      <c r="R13" s="9">
        <v>129</v>
      </c>
      <c r="T13" s="7">
        <v>14</v>
      </c>
      <c r="U13" s="9">
        <v>127</v>
      </c>
      <c r="W13" s="7">
        <v>14</v>
      </c>
      <c r="X13" s="9">
        <v>123</v>
      </c>
      <c r="Z13" s="7">
        <v>14</v>
      </c>
      <c r="AA13" s="8">
        <v>120</v>
      </c>
      <c r="AC13" s="7" t="s">
        <v>291</v>
      </c>
      <c r="AD13" s="9">
        <v>133</v>
      </c>
    </row>
    <row r="14" spans="2:30">
      <c r="B14" s="7">
        <v>13</v>
      </c>
      <c r="C14" s="8">
        <v>126</v>
      </c>
      <c r="E14" s="7">
        <v>13</v>
      </c>
      <c r="F14" s="8">
        <v>125</v>
      </c>
      <c r="H14" s="7">
        <v>13</v>
      </c>
      <c r="I14" s="8">
        <v>128</v>
      </c>
      <c r="K14" s="7">
        <v>13</v>
      </c>
      <c r="L14" s="8">
        <v>125</v>
      </c>
      <c r="N14" s="7">
        <v>13</v>
      </c>
      <c r="O14" s="8">
        <v>119</v>
      </c>
      <c r="Q14" s="7">
        <v>13</v>
      </c>
      <c r="R14" s="9">
        <v>126</v>
      </c>
      <c r="T14" s="7">
        <v>13</v>
      </c>
      <c r="U14" s="8">
        <v>123</v>
      </c>
      <c r="W14" s="7">
        <v>13</v>
      </c>
      <c r="X14" s="8">
        <v>120</v>
      </c>
      <c r="Z14" s="7">
        <v>13</v>
      </c>
      <c r="AA14" s="8">
        <v>117</v>
      </c>
      <c r="AC14" s="7" t="s">
        <v>292</v>
      </c>
      <c r="AD14" s="9">
        <v>127</v>
      </c>
    </row>
    <row r="15" spans="2:30">
      <c r="B15" s="7">
        <v>12</v>
      </c>
      <c r="C15" s="8">
        <v>122</v>
      </c>
      <c r="E15" s="7">
        <v>12</v>
      </c>
      <c r="F15" s="8">
        <v>120</v>
      </c>
      <c r="H15" s="7">
        <v>12</v>
      </c>
      <c r="I15" s="8">
        <v>124</v>
      </c>
      <c r="K15" s="7">
        <v>12</v>
      </c>
      <c r="L15" s="8">
        <v>121</v>
      </c>
      <c r="N15" s="7">
        <v>12</v>
      </c>
      <c r="O15" s="8">
        <v>116</v>
      </c>
      <c r="Q15" s="7">
        <v>12</v>
      </c>
      <c r="R15" s="9">
        <v>122</v>
      </c>
      <c r="T15" s="7">
        <v>12</v>
      </c>
      <c r="U15" s="8">
        <v>120</v>
      </c>
      <c r="W15" s="7">
        <v>12</v>
      </c>
      <c r="X15" s="8">
        <v>116</v>
      </c>
      <c r="Z15" s="7">
        <v>12</v>
      </c>
      <c r="AA15" s="9">
        <v>114</v>
      </c>
      <c r="AC15" s="7" t="s">
        <v>293</v>
      </c>
      <c r="AD15" s="9">
        <v>121</v>
      </c>
    </row>
    <row r="16" spans="2:30">
      <c r="B16" s="7">
        <v>11</v>
      </c>
      <c r="C16" s="8">
        <v>118</v>
      </c>
      <c r="E16" s="7">
        <v>11</v>
      </c>
      <c r="F16" s="8">
        <v>116</v>
      </c>
      <c r="H16" s="7">
        <v>11</v>
      </c>
      <c r="I16" s="8">
        <v>120</v>
      </c>
      <c r="K16" s="7">
        <v>11</v>
      </c>
      <c r="L16" s="8">
        <v>117</v>
      </c>
      <c r="N16" s="7">
        <v>11</v>
      </c>
      <c r="O16" s="8">
        <v>113</v>
      </c>
      <c r="Q16" s="7">
        <v>11</v>
      </c>
      <c r="R16" s="9">
        <v>118</v>
      </c>
      <c r="T16" s="7">
        <v>11</v>
      </c>
      <c r="U16" s="8">
        <v>117</v>
      </c>
      <c r="W16" s="7">
        <v>11</v>
      </c>
      <c r="X16" s="8">
        <v>113</v>
      </c>
      <c r="Z16" s="7">
        <v>11</v>
      </c>
      <c r="AA16" s="9">
        <v>111</v>
      </c>
      <c r="AC16" s="7" t="s">
        <v>294</v>
      </c>
      <c r="AD16" s="9">
        <v>115</v>
      </c>
    </row>
    <row r="17" spans="2:30">
      <c r="B17" s="7">
        <v>10</v>
      </c>
      <c r="C17" s="8">
        <v>114</v>
      </c>
      <c r="E17" s="7">
        <v>10</v>
      </c>
      <c r="F17" s="8">
        <v>112</v>
      </c>
      <c r="H17" s="7">
        <v>10</v>
      </c>
      <c r="I17" s="8">
        <v>116</v>
      </c>
      <c r="K17" s="7">
        <v>10</v>
      </c>
      <c r="L17" s="8">
        <v>114</v>
      </c>
      <c r="N17" s="7">
        <v>10</v>
      </c>
      <c r="O17" s="8">
        <v>110</v>
      </c>
      <c r="Q17" s="7">
        <v>10</v>
      </c>
      <c r="R17" s="9">
        <v>114</v>
      </c>
      <c r="T17" s="7">
        <v>10</v>
      </c>
      <c r="U17" s="8">
        <v>113</v>
      </c>
      <c r="W17" s="7">
        <v>10</v>
      </c>
      <c r="X17" s="8">
        <v>109</v>
      </c>
      <c r="Z17" s="7">
        <v>10</v>
      </c>
      <c r="AA17" s="8">
        <v>108</v>
      </c>
      <c r="AC17" s="7" t="s">
        <v>295</v>
      </c>
      <c r="AD17" s="9">
        <v>109</v>
      </c>
    </row>
    <row r="18" spans="2:30">
      <c r="B18" s="7">
        <v>9</v>
      </c>
      <c r="C18" s="8">
        <v>110</v>
      </c>
      <c r="E18" s="7">
        <v>9</v>
      </c>
      <c r="F18" s="8">
        <v>108</v>
      </c>
      <c r="H18" s="7">
        <v>9</v>
      </c>
      <c r="I18" s="8">
        <v>112</v>
      </c>
      <c r="K18" s="7">
        <v>9</v>
      </c>
      <c r="L18" s="8">
        <v>100</v>
      </c>
      <c r="N18" s="7">
        <v>9</v>
      </c>
      <c r="O18" s="8">
        <v>107</v>
      </c>
      <c r="Q18" s="7">
        <v>9</v>
      </c>
      <c r="R18" s="9">
        <v>111</v>
      </c>
      <c r="T18" s="7">
        <v>9</v>
      </c>
      <c r="U18" s="8">
        <v>110</v>
      </c>
      <c r="W18" s="7">
        <v>9</v>
      </c>
      <c r="X18" s="8">
        <v>105</v>
      </c>
      <c r="Z18" s="7">
        <v>9</v>
      </c>
      <c r="AA18" s="8">
        <v>105</v>
      </c>
      <c r="AC18" s="7" t="s">
        <v>296</v>
      </c>
      <c r="AD18" s="9">
        <v>104</v>
      </c>
    </row>
    <row r="19" spans="2:30">
      <c r="B19" s="7">
        <v>8</v>
      </c>
      <c r="C19" s="8">
        <v>106</v>
      </c>
      <c r="E19" s="7">
        <v>8</v>
      </c>
      <c r="F19" s="8">
        <v>104</v>
      </c>
      <c r="H19" s="7">
        <v>8</v>
      </c>
      <c r="I19" s="8">
        <v>108</v>
      </c>
      <c r="K19" s="7">
        <v>8</v>
      </c>
      <c r="L19" s="8">
        <v>106</v>
      </c>
      <c r="N19" s="7">
        <v>8</v>
      </c>
      <c r="O19" s="8">
        <v>104</v>
      </c>
      <c r="Q19" s="7">
        <v>8</v>
      </c>
      <c r="R19" s="9">
        <v>107</v>
      </c>
      <c r="T19" s="7">
        <v>8</v>
      </c>
      <c r="U19" s="8">
        <v>107</v>
      </c>
      <c r="W19" s="7">
        <v>8</v>
      </c>
      <c r="X19" s="8">
        <v>102</v>
      </c>
      <c r="Z19" s="7">
        <v>8</v>
      </c>
      <c r="AA19" s="8">
        <v>102</v>
      </c>
      <c r="AC19" s="7" t="s">
        <v>297</v>
      </c>
      <c r="AD19" s="9">
        <v>98</v>
      </c>
    </row>
    <row r="20" spans="2:30">
      <c r="B20" s="7">
        <v>7</v>
      </c>
      <c r="C20" s="8">
        <v>102</v>
      </c>
      <c r="E20" s="7">
        <v>7</v>
      </c>
      <c r="F20" s="8">
        <v>100</v>
      </c>
      <c r="H20" s="7">
        <v>7</v>
      </c>
      <c r="I20" s="8">
        <v>105</v>
      </c>
      <c r="K20" s="7">
        <v>7</v>
      </c>
      <c r="L20" s="8">
        <v>103</v>
      </c>
      <c r="N20" s="7">
        <v>7</v>
      </c>
      <c r="O20" s="8">
        <v>101</v>
      </c>
      <c r="Q20" s="7">
        <v>7</v>
      </c>
      <c r="R20" s="9">
        <v>103</v>
      </c>
      <c r="T20" s="7">
        <v>7</v>
      </c>
      <c r="U20" s="8">
        <v>103</v>
      </c>
      <c r="W20" s="7">
        <v>7</v>
      </c>
      <c r="X20" s="8">
        <v>98</v>
      </c>
      <c r="Z20" s="7">
        <v>7</v>
      </c>
      <c r="AA20" s="8">
        <v>98</v>
      </c>
      <c r="AC20" s="7" t="s">
        <v>298</v>
      </c>
      <c r="AD20" s="9">
        <v>92</v>
      </c>
    </row>
    <row r="21" spans="2:30">
      <c r="B21" s="7">
        <v>6</v>
      </c>
      <c r="C21" s="8">
        <v>98</v>
      </c>
      <c r="E21" s="7">
        <v>6</v>
      </c>
      <c r="F21" s="8">
        <v>95</v>
      </c>
      <c r="H21" s="7">
        <v>6</v>
      </c>
      <c r="I21" s="8">
        <v>101</v>
      </c>
      <c r="K21" s="7">
        <v>6</v>
      </c>
      <c r="L21" s="8">
        <v>99</v>
      </c>
      <c r="N21" s="7">
        <v>6</v>
      </c>
      <c r="O21" s="8">
        <v>98</v>
      </c>
      <c r="Q21" s="7">
        <v>6</v>
      </c>
      <c r="R21" s="9">
        <v>100</v>
      </c>
      <c r="T21" s="7">
        <v>6</v>
      </c>
      <c r="U21" s="8">
        <v>100</v>
      </c>
      <c r="W21" s="7">
        <v>6</v>
      </c>
      <c r="X21" s="8">
        <v>95</v>
      </c>
      <c r="Z21" s="7">
        <v>6</v>
      </c>
      <c r="AA21" s="8">
        <v>95</v>
      </c>
      <c r="AC21" s="7" t="s">
        <v>299</v>
      </c>
      <c r="AD21" s="9">
        <v>86</v>
      </c>
    </row>
    <row r="22" spans="2:30">
      <c r="B22" s="7">
        <v>5</v>
      </c>
      <c r="C22" s="8">
        <v>94</v>
      </c>
      <c r="E22" s="7">
        <v>5</v>
      </c>
      <c r="F22" s="8">
        <v>91</v>
      </c>
      <c r="H22" s="7">
        <v>5</v>
      </c>
      <c r="I22" s="8">
        <v>97</v>
      </c>
      <c r="K22" s="7">
        <v>5</v>
      </c>
      <c r="L22" s="8">
        <v>95</v>
      </c>
      <c r="N22" s="7">
        <v>5</v>
      </c>
      <c r="O22" s="8">
        <v>95</v>
      </c>
      <c r="Q22" s="7">
        <v>5</v>
      </c>
      <c r="R22" s="9">
        <v>96</v>
      </c>
      <c r="T22" s="7">
        <v>5</v>
      </c>
      <c r="U22" s="8">
        <v>97</v>
      </c>
      <c r="W22" s="7">
        <v>5</v>
      </c>
      <c r="X22" s="8">
        <v>91</v>
      </c>
      <c r="Z22" s="7">
        <v>5</v>
      </c>
      <c r="AA22" s="8">
        <v>92</v>
      </c>
      <c r="AC22" s="7" t="s">
        <v>300</v>
      </c>
      <c r="AD22" s="9">
        <v>80</v>
      </c>
    </row>
    <row r="23" spans="2:30">
      <c r="B23" s="7">
        <v>4</v>
      </c>
      <c r="C23" s="8">
        <v>90</v>
      </c>
      <c r="E23" s="7">
        <v>4</v>
      </c>
      <c r="F23" s="8">
        <v>87</v>
      </c>
      <c r="H23" s="7">
        <v>4</v>
      </c>
      <c r="I23" s="8">
        <v>93</v>
      </c>
      <c r="K23" s="7">
        <v>4</v>
      </c>
      <c r="L23" s="8">
        <v>91</v>
      </c>
      <c r="N23" s="7">
        <v>4</v>
      </c>
      <c r="O23" s="8">
        <v>92</v>
      </c>
      <c r="Q23" s="7">
        <v>4</v>
      </c>
      <c r="R23" s="9">
        <v>92</v>
      </c>
      <c r="T23" s="7">
        <v>4</v>
      </c>
      <c r="U23" s="8">
        <v>93</v>
      </c>
      <c r="W23" s="7">
        <v>4</v>
      </c>
      <c r="X23" s="8">
        <v>88</v>
      </c>
      <c r="Z23" s="7">
        <v>4</v>
      </c>
      <c r="AA23" s="8">
        <v>89</v>
      </c>
      <c r="AC23" s="14" t="s">
        <v>301</v>
      </c>
      <c r="AD23" s="9">
        <v>74</v>
      </c>
    </row>
    <row r="24" spans="2:30">
      <c r="B24" s="7">
        <v>3</v>
      </c>
      <c r="C24" s="8">
        <v>86</v>
      </c>
      <c r="E24" s="7">
        <v>3</v>
      </c>
      <c r="F24" s="8">
        <v>83</v>
      </c>
      <c r="H24" s="7">
        <v>3</v>
      </c>
      <c r="I24" s="8">
        <v>89</v>
      </c>
      <c r="K24" s="7">
        <v>3</v>
      </c>
      <c r="L24" s="8">
        <v>88</v>
      </c>
      <c r="N24" s="7">
        <v>3</v>
      </c>
      <c r="O24" s="8">
        <v>89</v>
      </c>
      <c r="Q24" s="7">
        <v>3</v>
      </c>
      <c r="R24" s="9">
        <v>89</v>
      </c>
      <c r="T24" s="7">
        <v>3</v>
      </c>
      <c r="U24" s="8">
        <v>90</v>
      </c>
      <c r="W24" s="7">
        <v>3</v>
      </c>
      <c r="X24" s="8">
        <v>84</v>
      </c>
      <c r="Z24" s="7">
        <v>3</v>
      </c>
      <c r="AA24" s="8">
        <v>86</v>
      </c>
      <c r="AC24" s="15" t="s">
        <v>302</v>
      </c>
      <c r="AD24" s="11">
        <v>68</v>
      </c>
    </row>
    <row r="25" spans="2:29">
      <c r="B25" s="7">
        <v>2</v>
      </c>
      <c r="C25" s="8">
        <v>82</v>
      </c>
      <c r="E25" s="7">
        <v>2</v>
      </c>
      <c r="F25" s="8">
        <v>79</v>
      </c>
      <c r="H25" s="7">
        <v>2</v>
      </c>
      <c r="I25" s="8">
        <v>85</v>
      </c>
      <c r="K25" s="7">
        <v>2</v>
      </c>
      <c r="L25" s="8">
        <v>84</v>
      </c>
      <c r="N25" s="7">
        <v>2</v>
      </c>
      <c r="O25" s="8">
        <v>86</v>
      </c>
      <c r="Q25" s="7">
        <v>2</v>
      </c>
      <c r="R25" s="9">
        <v>85</v>
      </c>
      <c r="T25" s="7">
        <v>2</v>
      </c>
      <c r="U25" s="8">
        <v>87</v>
      </c>
      <c r="W25" s="7">
        <v>2</v>
      </c>
      <c r="X25" s="8">
        <v>80</v>
      </c>
      <c r="Z25" s="7">
        <v>2</v>
      </c>
      <c r="AA25" s="8">
        <v>83</v>
      </c>
      <c r="AC25" s="2"/>
    </row>
    <row r="26" spans="2:29">
      <c r="B26" s="7">
        <v>1</v>
      </c>
      <c r="C26" s="9">
        <v>78</v>
      </c>
      <c r="E26" s="7">
        <v>1</v>
      </c>
      <c r="F26" s="8">
        <v>75</v>
      </c>
      <c r="H26" s="7">
        <v>1</v>
      </c>
      <c r="I26" s="8">
        <v>82</v>
      </c>
      <c r="K26" s="7">
        <v>1</v>
      </c>
      <c r="L26" s="8">
        <v>80</v>
      </c>
      <c r="N26" s="7">
        <v>1</v>
      </c>
      <c r="O26" s="8">
        <v>83</v>
      </c>
      <c r="Q26" s="7">
        <v>1</v>
      </c>
      <c r="R26" s="9">
        <v>81</v>
      </c>
      <c r="T26" s="7">
        <v>1</v>
      </c>
      <c r="U26" s="8">
        <v>83</v>
      </c>
      <c r="W26" s="7">
        <v>1</v>
      </c>
      <c r="X26" s="8">
        <v>77</v>
      </c>
      <c r="Z26" s="7">
        <v>1</v>
      </c>
      <c r="AA26" s="8">
        <v>80</v>
      </c>
      <c r="AC26" s="2"/>
    </row>
    <row r="27" spans="2:29">
      <c r="B27" s="10">
        <v>0</v>
      </c>
      <c r="C27" s="11">
        <v>74</v>
      </c>
      <c r="E27" s="10">
        <v>0</v>
      </c>
      <c r="F27" s="12">
        <v>70</v>
      </c>
      <c r="H27" s="10">
        <v>0</v>
      </c>
      <c r="I27" s="12">
        <v>78</v>
      </c>
      <c r="K27" s="10">
        <v>0</v>
      </c>
      <c r="L27" s="12">
        <v>77</v>
      </c>
      <c r="N27" s="10">
        <v>0</v>
      </c>
      <c r="O27" s="12">
        <v>80</v>
      </c>
      <c r="Q27" s="10">
        <v>0</v>
      </c>
      <c r="R27" s="11">
        <v>77</v>
      </c>
      <c r="T27" s="10">
        <v>0</v>
      </c>
      <c r="U27" s="12">
        <v>80</v>
      </c>
      <c r="W27" s="10">
        <v>0</v>
      </c>
      <c r="X27" s="12">
        <v>74</v>
      </c>
      <c r="Z27" s="10">
        <v>0</v>
      </c>
      <c r="AA27" s="12">
        <v>77</v>
      </c>
      <c r="AC27" s="2"/>
    </row>
    <row r="30" spans="2:5">
      <c r="B30" s="3" t="s">
        <v>303</v>
      </c>
      <c r="C30" s="3"/>
      <c r="D30" s="3"/>
      <c r="E30" s="3"/>
    </row>
    <row r="32" spans="2:30">
      <c r="B32" s="4" t="s">
        <v>5</v>
      </c>
      <c r="C32" s="4"/>
      <c r="E32" s="4" t="s">
        <v>8</v>
      </c>
      <c r="F32" s="4"/>
      <c r="H32" s="4" t="s">
        <v>9</v>
      </c>
      <c r="I32" s="4"/>
      <c r="K32" s="4" t="s">
        <v>11</v>
      </c>
      <c r="L32" s="4"/>
      <c r="N32" s="4" t="s">
        <v>19</v>
      </c>
      <c r="O32" s="4"/>
      <c r="Q32" s="4" t="s">
        <v>12</v>
      </c>
      <c r="R32" s="4"/>
      <c r="T32" s="4" t="s">
        <v>14</v>
      </c>
      <c r="U32" s="4"/>
      <c r="W32" s="4" t="s">
        <v>16</v>
      </c>
      <c r="X32" s="4"/>
      <c r="Z32" s="4" t="s">
        <v>18</v>
      </c>
      <c r="AA32" s="4"/>
      <c r="AC32" s="4" t="s">
        <v>284</v>
      </c>
      <c r="AD32" s="4"/>
    </row>
    <row r="33" spans="2:30">
      <c r="B33" s="5" t="s">
        <v>22</v>
      </c>
      <c r="C33" s="6" t="s">
        <v>23</v>
      </c>
      <c r="E33" s="5" t="s">
        <v>22</v>
      </c>
      <c r="F33" s="6" t="s">
        <v>23</v>
      </c>
      <c r="G33" s="2"/>
      <c r="H33" s="5" t="s">
        <v>22</v>
      </c>
      <c r="I33" s="6" t="s">
        <v>23</v>
      </c>
      <c r="J33" s="2"/>
      <c r="K33" s="5" t="s">
        <v>22</v>
      </c>
      <c r="L33" s="6" t="s">
        <v>23</v>
      </c>
      <c r="M33" s="2"/>
      <c r="N33" s="5" t="s">
        <v>22</v>
      </c>
      <c r="O33" s="6" t="s">
        <v>23</v>
      </c>
      <c r="P33" s="2"/>
      <c r="Q33" s="5" t="s">
        <v>22</v>
      </c>
      <c r="R33" s="6" t="s">
        <v>23</v>
      </c>
      <c r="T33" s="5" t="s">
        <v>22</v>
      </c>
      <c r="U33" s="6" t="s">
        <v>23</v>
      </c>
      <c r="W33" s="5" t="s">
        <v>22</v>
      </c>
      <c r="X33" s="6" t="s">
        <v>23</v>
      </c>
      <c r="Z33" s="5" t="s">
        <v>22</v>
      </c>
      <c r="AA33" s="6" t="s">
        <v>23</v>
      </c>
      <c r="AC33" s="5" t="s">
        <v>22</v>
      </c>
      <c r="AD33" s="6" t="s">
        <v>23</v>
      </c>
    </row>
    <row r="34" spans="2:30">
      <c r="B34" s="7">
        <v>20</v>
      </c>
      <c r="C34" s="8">
        <v>134</v>
      </c>
      <c r="E34" s="7">
        <v>20</v>
      </c>
      <c r="F34" s="8">
        <v>133</v>
      </c>
      <c r="H34" s="13">
        <v>20</v>
      </c>
      <c r="I34" s="8">
        <v>132</v>
      </c>
      <c r="K34" s="7">
        <v>20</v>
      </c>
      <c r="L34" s="8">
        <v>132</v>
      </c>
      <c r="N34" s="7">
        <v>20</v>
      </c>
      <c r="O34" s="9">
        <v>133</v>
      </c>
      <c r="Q34" s="7">
        <v>20</v>
      </c>
      <c r="R34" s="9">
        <v>134</v>
      </c>
      <c r="T34" s="7">
        <v>20</v>
      </c>
      <c r="U34" s="9">
        <v>134</v>
      </c>
      <c r="W34" s="7">
        <v>20</v>
      </c>
      <c r="X34" s="9">
        <v>135</v>
      </c>
      <c r="Z34" s="7">
        <v>20</v>
      </c>
      <c r="AA34" s="9">
        <v>134</v>
      </c>
      <c r="AC34" s="7" t="s">
        <v>285</v>
      </c>
      <c r="AD34" s="9">
        <v>133</v>
      </c>
    </row>
    <row r="35" spans="2:30">
      <c r="B35" s="7">
        <v>19</v>
      </c>
      <c r="C35" s="8">
        <v>134</v>
      </c>
      <c r="E35" s="7">
        <v>19</v>
      </c>
      <c r="F35" s="8">
        <v>133</v>
      </c>
      <c r="H35" s="7">
        <v>19</v>
      </c>
      <c r="I35" s="8">
        <v>132</v>
      </c>
      <c r="K35" s="7">
        <v>19</v>
      </c>
      <c r="L35" s="8">
        <v>132</v>
      </c>
      <c r="N35" s="7">
        <v>19</v>
      </c>
      <c r="O35" s="9">
        <v>133</v>
      </c>
      <c r="Q35" s="7">
        <v>19</v>
      </c>
      <c r="R35" s="9">
        <v>134</v>
      </c>
      <c r="T35" s="7">
        <v>19</v>
      </c>
      <c r="U35" s="9">
        <v>134</v>
      </c>
      <c r="W35" s="7">
        <v>19</v>
      </c>
      <c r="X35" s="9">
        <v>135</v>
      </c>
      <c r="Z35" s="7">
        <v>19</v>
      </c>
      <c r="AA35" s="9">
        <v>134</v>
      </c>
      <c r="AC35" s="7" t="s">
        <v>286</v>
      </c>
      <c r="AD35" s="9">
        <v>133</v>
      </c>
    </row>
    <row r="36" spans="2:30">
      <c r="B36" s="7">
        <v>18</v>
      </c>
      <c r="C36" s="8">
        <v>134</v>
      </c>
      <c r="E36" s="7">
        <v>18</v>
      </c>
      <c r="F36" s="8">
        <v>133</v>
      </c>
      <c r="H36" s="7">
        <v>18</v>
      </c>
      <c r="I36" s="8">
        <v>132</v>
      </c>
      <c r="K36" s="7">
        <v>18</v>
      </c>
      <c r="L36" s="8">
        <v>132</v>
      </c>
      <c r="N36" s="7">
        <v>18</v>
      </c>
      <c r="O36" s="9">
        <v>130</v>
      </c>
      <c r="Q36" s="7">
        <v>18</v>
      </c>
      <c r="R36" s="9">
        <v>134</v>
      </c>
      <c r="T36" s="7">
        <v>18</v>
      </c>
      <c r="U36" s="9">
        <v>134</v>
      </c>
      <c r="W36" s="7">
        <v>18</v>
      </c>
      <c r="X36" s="9">
        <v>132</v>
      </c>
      <c r="Z36" s="7">
        <v>18</v>
      </c>
      <c r="AA36" s="9">
        <v>131</v>
      </c>
      <c r="AC36" s="7" t="s">
        <v>287</v>
      </c>
      <c r="AD36" s="9">
        <v>133</v>
      </c>
    </row>
    <row r="37" spans="2:30">
      <c r="B37" s="7">
        <v>17</v>
      </c>
      <c r="C37" s="8">
        <v>134</v>
      </c>
      <c r="E37" s="7">
        <v>17</v>
      </c>
      <c r="F37" s="8">
        <v>133</v>
      </c>
      <c r="H37" s="7">
        <v>17</v>
      </c>
      <c r="I37" s="8">
        <v>132</v>
      </c>
      <c r="K37" s="7">
        <v>17</v>
      </c>
      <c r="L37" s="8">
        <v>132</v>
      </c>
      <c r="N37" s="7">
        <v>17</v>
      </c>
      <c r="O37" s="9">
        <v>127</v>
      </c>
      <c r="Q37" s="7">
        <v>17</v>
      </c>
      <c r="R37" s="9">
        <v>134</v>
      </c>
      <c r="T37" s="7">
        <v>17</v>
      </c>
      <c r="U37" s="9">
        <v>131</v>
      </c>
      <c r="W37" s="7">
        <v>17</v>
      </c>
      <c r="X37" s="9">
        <v>128</v>
      </c>
      <c r="Z37" s="7">
        <v>17</v>
      </c>
      <c r="AA37" s="9">
        <v>128</v>
      </c>
      <c r="AC37" s="7" t="s">
        <v>288</v>
      </c>
      <c r="AD37" s="9">
        <v>133</v>
      </c>
    </row>
    <row r="38" spans="2:30">
      <c r="B38" s="7">
        <v>16</v>
      </c>
      <c r="C38" s="8">
        <v>134</v>
      </c>
      <c r="E38" s="7">
        <v>16</v>
      </c>
      <c r="F38" s="8">
        <v>133</v>
      </c>
      <c r="H38" s="7">
        <v>16</v>
      </c>
      <c r="I38" s="8">
        <v>132</v>
      </c>
      <c r="K38" s="7">
        <v>16</v>
      </c>
      <c r="L38" s="8">
        <v>132</v>
      </c>
      <c r="N38" s="7">
        <v>16</v>
      </c>
      <c r="O38" s="8">
        <v>125</v>
      </c>
      <c r="Q38" s="7">
        <v>16</v>
      </c>
      <c r="R38" s="9">
        <v>131</v>
      </c>
      <c r="T38" s="7">
        <v>16</v>
      </c>
      <c r="U38" s="9">
        <v>128</v>
      </c>
      <c r="W38" s="7">
        <v>16</v>
      </c>
      <c r="X38" s="9">
        <v>125</v>
      </c>
      <c r="Z38" s="7">
        <v>16</v>
      </c>
      <c r="AA38" s="9">
        <v>125</v>
      </c>
      <c r="AC38" s="7" t="s">
        <v>289</v>
      </c>
      <c r="AD38" s="9">
        <v>133</v>
      </c>
    </row>
    <row r="39" spans="2:30">
      <c r="B39" s="7">
        <v>15</v>
      </c>
      <c r="C39" s="8">
        <v>130</v>
      </c>
      <c r="E39" s="7">
        <v>15</v>
      </c>
      <c r="F39" s="8">
        <v>129</v>
      </c>
      <c r="H39" s="7">
        <v>15</v>
      </c>
      <c r="I39" s="8">
        <v>132</v>
      </c>
      <c r="K39" s="7">
        <v>15</v>
      </c>
      <c r="L39" s="8">
        <v>129</v>
      </c>
      <c r="N39" s="7">
        <v>15</v>
      </c>
      <c r="O39" s="8">
        <v>122</v>
      </c>
      <c r="Q39" s="7">
        <v>15</v>
      </c>
      <c r="R39" s="9">
        <v>128</v>
      </c>
      <c r="T39" s="7">
        <v>15</v>
      </c>
      <c r="U39" s="9">
        <v>125</v>
      </c>
      <c r="W39" s="7">
        <v>15</v>
      </c>
      <c r="X39" s="9">
        <v>122</v>
      </c>
      <c r="Z39" s="7">
        <v>15</v>
      </c>
      <c r="AA39" s="8">
        <v>122</v>
      </c>
      <c r="AC39" s="7" t="s">
        <v>290</v>
      </c>
      <c r="AD39" s="9">
        <v>133</v>
      </c>
    </row>
    <row r="40" spans="2:30">
      <c r="B40" s="7">
        <v>14</v>
      </c>
      <c r="C40" s="8">
        <v>127</v>
      </c>
      <c r="E40" s="7">
        <v>14</v>
      </c>
      <c r="F40" s="8">
        <v>125</v>
      </c>
      <c r="H40" s="7">
        <v>14</v>
      </c>
      <c r="I40" s="8">
        <v>129</v>
      </c>
      <c r="K40" s="7">
        <v>14</v>
      </c>
      <c r="L40" s="8">
        <v>125</v>
      </c>
      <c r="N40" s="7">
        <v>14</v>
      </c>
      <c r="O40" s="8">
        <v>119</v>
      </c>
      <c r="Q40" s="7">
        <v>14</v>
      </c>
      <c r="R40" s="9">
        <v>124</v>
      </c>
      <c r="T40" s="7">
        <v>14</v>
      </c>
      <c r="U40" s="9">
        <v>122</v>
      </c>
      <c r="W40" s="7">
        <v>14</v>
      </c>
      <c r="X40" s="9">
        <v>119</v>
      </c>
      <c r="Z40" s="7">
        <v>14</v>
      </c>
      <c r="AA40" s="8">
        <v>119</v>
      </c>
      <c r="AC40" s="7" t="s">
        <v>291</v>
      </c>
      <c r="AD40" s="9">
        <v>128</v>
      </c>
    </row>
    <row r="41" spans="2:30">
      <c r="B41" s="7">
        <v>13</v>
      </c>
      <c r="C41" s="8">
        <v>123</v>
      </c>
      <c r="E41" s="7">
        <v>13</v>
      </c>
      <c r="F41" s="8">
        <v>121</v>
      </c>
      <c r="H41" s="7">
        <v>13</v>
      </c>
      <c r="I41" s="8">
        <v>125</v>
      </c>
      <c r="K41" s="7">
        <v>13</v>
      </c>
      <c r="L41" s="8">
        <v>121</v>
      </c>
      <c r="N41" s="7">
        <v>13</v>
      </c>
      <c r="O41" s="8">
        <v>116</v>
      </c>
      <c r="Q41" s="7">
        <v>13</v>
      </c>
      <c r="R41" s="9">
        <v>121</v>
      </c>
      <c r="T41" s="7">
        <v>13</v>
      </c>
      <c r="U41" s="8">
        <v>119</v>
      </c>
      <c r="W41" s="7">
        <v>13</v>
      </c>
      <c r="X41" s="8">
        <v>116</v>
      </c>
      <c r="Z41" s="7">
        <v>13</v>
      </c>
      <c r="AA41" s="8">
        <v>116</v>
      </c>
      <c r="AC41" s="7" t="s">
        <v>292</v>
      </c>
      <c r="AD41" s="9">
        <v>122</v>
      </c>
    </row>
    <row r="42" spans="2:30">
      <c r="B42" s="7">
        <v>12</v>
      </c>
      <c r="C42" s="8">
        <v>119</v>
      </c>
      <c r="E42" s="7">
        <v>12</v>
      </c>
      <c r="F42" s="8">
        <v>117</v>
      </c>
      <c r="H42" s="7">
        <v>12</v>
      </c>
      <c r="I42" s="8">
        <v>121</v>
      </c>
      <c r="K42" s="7">
        <v>12</v>
      </c>
      <c r="L42" s="8">
        <v>118</v>
      </c>
      <c r="N42" s="7">
        <v>12</v>
      </c>
      <c r="O42" s="8">
        <v>113</v>
      </c>
      <c r="Q42" s="7">
        <v>12</v>
      </c>
      <c r="R42" s="9">
        <v>117</v>
      </c>
      <c r="T42" s="7">
        <v>12</v>
      </c>
      <c r="U42" s="8">
        <v>116</v>
      </c>
      <c r="W42" s="7">
        <v>12</v>
      </c>
      <c r="X42" s="8">
        <v>113</v>
      </c>
      <c r="Z42" s="7">
        <v>12</v>
      </c>
      <c r="AA42" s="9">
        <v>113</v>
      </c>
      <c r="AC42" s="7" t="s">
        <v>293</v>
      </c>
      <c r="AD42" s="9">
        <v>117</v>
      </c>
    </row>
    <row r="43" spans="2:30">
      <c r="B43" s="7">
        <v>11</v>
      </c>
      <c r="C43" s="8">
        <v>115</v>
      </c>
      <c r="E43" s="7">
        <v>11</v>
      </c>
      <c r="F43" s="8">
        <v>113</v>
      </c>
      <c r="H43" s="7">
        <v>11</v>
      </c>
      <c r="I43" s="8">
        <v>117</v>
      </c>
      <c r="K43" s="7">
        <v>11</v>
      </c>
      <c r="L43" s="8">
        <v>114</v>
      </c>
      <c r="N43" s="7">
        <v>11</v>
      </c>
      <c r="O43" s="8">
        <v>110</v>
      </c>
      <c r="Q43" s="7">
        <v>11</v>
      </c>
      <c r="R43" s="9">
        <v>114</v>
      </c>
      <c r="T43" s="7">
        <v>11</v>
      </c>
      <c r="U43" s="8">
        <v>113</v>
      </c>
      <c r="W43" s="7">
        <v>11</v>
      </c>
      <c r="X43" s="8">
        <v>110</v>
      </c>
      <c r="Z43" s="7">
        <v>11</v>
      </c>
      <c r="AA43" s="9">
        <v>109</v>
      </c>
      <c r="AC43" s="7" t="s">
        <v>294</v>
      </c>
      <c r="AD43" s="9">
        <v>111</v>
      </c>
    </row>
    <row r="44" spans="2:30">
      <c r="B44" s="7">
        <v>10</v>
      </c>
      <c r="C44" s="8">
        <v>111</v>
      </c>
      <c r="E44" s="7">
        <v>10</v>
      </c>
      <c r="F44" s="8">
        <v>109</v>
      </c>
      <c r="H44" s="7">
        <v>10</v>
      </c>
      <c r="I44" s="8">
        <v>114</v>
      </c>
      <c r="K44" s="7">
        <v>10</v>
      </c>
      <c r="L44" s="8">
        <v>111</v>
      </c>
      <c r="N44" s="7">
        <v>10</v>
      </c>
      <c r="O44" s="8">
        <v>107</v>
      </c>
      <c r="Q44" s="7">
        <v>10</v>
      </c>
      <c r="R44" s="9">
        <v>110</v>
      </c>
      <c r="T44" s="7">
        <v>10</v>
      </c>
      <c r="U44" s="8">
        <v>110</v>
      </c>
      <c r="W44" s="7">
        <v>10</v>
      </c>
      <c r="X44" s="8">
        <v>107</v>
      </c>
      <c r="Z44" s="7">
        <v>10</v>
      </c>
      <c r="AA44" s="8">
        <v>106</v>
      </c>
      <c r="AC44" s="7" t="s">
        <v>295</v>
      </c>
      <c r="AD44" s="9">
        <v>106</v>
      </c>
    </row>
    <row r="45" spans="2:30">
      <c r="B45" s="7">
        <v>9</v>
      </c>
      <c r="C45" s="8">
        <v>107</v>
      </c>
      <c r="E45" s="7">
        <v>9</v>
      </c>
      <c r="F45" s="8">
        <v>105</v>
      </c>
      <c r="H45" s="7">
        <v>9</v>
      </c>
      <c r="I45" s="8">
        <v>110</v>
      </c>
      <c r="K45" s="7">
        <v>9</v>
      </c>
      <c r="L45" s="8">
        <v>107</v>
      </c>
      <c r="N45" s="7">
        <v>9</v>
      </c>
      <c r="O45" s="8">
        <v>105</v>
      </c>
      <c r="Q45" s="7">
        <v>9</v>
      </c>
      <c r="R45" s="9">
        <v>107</v>
      </c>
      <c r="T45" s="7">
        <v>9</v>
      </c>
      <c r="U45" s="8">
        <v>107</v>
      </c>
      <c r="W45" s="7">
        <v>9</v>
      </c>
      <c r="X45" s="8">
        <v>103</v>
      </c>
      <c r="Z45" s="7">
        <v>9</v>
      </c>
      <c r="AA45" s="8">
        <v>103</v>
      </c>
      <c r="AC45" s="7" t="s">
        <v>296</v>
      </c>
      <c r="AD45" s="9">
        <v>100</v>
      </c>
    </row>
    <row r="46" spans="2:30">
      <c r="B46" s="7">
        <v>8</v>
      </c>
      <c r="C46" s="8">
        <v>103</v>
      </c>
      <c r="E46" s="7">
        <v>8</v>
      </c>
      <c r="F46" s="8">
        <v>101</v>
      </c>
      <c r="H46" s="7">
        <v>8</v>
      </c>
      <c r="I46" s="8">
        <v>106</v>
      </c>
      <c r="K46" s="7">
        <v>8</v>
      </c>
      <c r="L46" s="8">
        <v>104</v>
      </c>
      <c r="N46" s="7">
        <v>8</v>
      </c>
      <c r="O46" s="8">
        <v>102</v>
      </c>
      <c r="Q46" s="7">
        <v>8</v>
      </c>
      <c r="R46" s="9">
        <v>103</v>
      </c>
      <c r="T46" s="7">
        <v>8</v>
      </c>
      <c r="U46" s="8">
        <v>104</v>
      </c>
      <c r="W46" s="7">
        <v>8</v>
      </c>
      <c r="X46" s="8">
        <v>100</v>
      </c>
      <c r="Z46" s="7">
        <v>8</v>
      </c>
      <c r="AA46" s="8">
        <v>100</v>
      </c>
      <c r="AC46" s="7" t="s">
        <v>297</v>
      </c>
      <c r="AD46" s="9">
        <v>94</v>
      </c>
    </row>
    <row r="47" spans="2:30">
      <c r="B47" s="7">
        <v>7</v>
      </c>
      <c r="C47" s="8">
        <v>100</v>
      </c>
      <c r="E47" s="7">
        <v>7</v>
      </c>
      <c r="F47" s="8">
        <v>97</v>
      </c>
      <c r="H47" s="7">
        <v>7</v>
      </c>
      <c r="I47" s="8">
        <v>103</v>
      </c>
      <c r="K47" s="7">
        <v>7</v>
      </c>
      <c r="L47" s="8">
        <v>100</v>
      </c>
      <c r="N47" s="7">
        <v>7</v>
      </c>
      <c r="O47" s="8">
        <v>101</v>
      </c>
      <c r="Q47" s="7">
        <v>7</v>
      </c>
      <c r="R47" s="9">
        <v>100</v>
      </c>
      <c r="T47" s="7">
        <v>7</v>
      </c>
      <c r="U47" s="8">
        <v>101</v>
      </c>
      <c r="W47" s="7">
        <v>7</v>
      </c>
      <c r="X47" s="8">
        <v>97</v>
      </c>
      <c r="Z47" s="7">
        <v>7</v>
      </c>
      <c r="AA47" s="8">
        <v>97</v>
      </c>
      <c r="AC47" s="7" t="s">
        <v>298</v>
      </c>
      <c r="AD47" s="9">
        <v>89</v>
      </c>
    </row>
    <row r="48" spans="2:30">
      <c r="B48" s="7">
        <v>6</v>
      </c>
      <c r="C48" s="8">
        <v>96</v>
      </c>
      <c r="E48" s="7">
        <v>6</v>
      </c>
      <c r="F48" s="8">
        <v>93</v>
      </c>
      <c r="H48" s="7">
        <v>6</v>
      </c>
      <c r="I48" s="8">
        <v>99</v>
      </c>
      <c r="K48" s="7">
        <v>6</v>
      </c>
      <c r="L48" s="8">
        <v>97</v>
      </c>
      <c r="N48" s="7">
        <v>6</v>
      </c>
      <c r="O48" s="8">
        <v>96</v>
      </c>
      <c r="Q48" s="7">
        <v>6</v>
      </c>
      <c r="R48" s="9">
        <v>97</v>
      </c>
      <c r="T48" s="7">
        <v>6</v>
      </c>
      <c r="U48" s="8">
        <v>99</v>
      </c>
      <c r="W48" s="7">
        <v>6</v>
      </c>
      <c r="X48" s="8">
        <v>94</v>
      </c>
      <c r="Z48" s="7">
        <v>6</v>
      </c>
      <c r="AA48" s="8">
        <v>94</v>
      </c>
      <c r="AC48" s="7" t="s">
        <v>299</v>
      </c>
      <c r="AD48" s="9">
        <v>83</v>
      </c>
    </row>
    <row r="49" spans="2:30">
      <c r="B49" s="7">
        <v>5</v>
      </c>
      <c r="C49" s="8">
        <v>92</v>
      </c>
      <c r="E49" s="7">
        <v>5</v>
      </c>
      <c r="F49" s="8">
        <v>89</v>
      </c>
      <c r="H49" s="7">
        <v>5</v>
      </c>
      <c r="I49" s="8">
        <v>95</v>
      </c>
      <c r="K49" s="7">
        <v>5</v>
      </c>
      <c r="L49" s="8">
        <v>93</v>
      </c>
      <c r="N49" s="7">
        <v>5</v>
      </c>
      <c r="O49" s="8">
        <v>93</v>
      </c>
      <c r="Q49" s="7">
        <v>5</v>
      </c>
      <c r="R49" s="9">
        <v>93</v>
      </c>
      <c r="T49" s="7">
        <v>5</v>
      </c>
      <c r="U49" s="8">
        <v>96</v>
      </c>
      <c r="W49" s="7">
        <v>5</v>
      </c>
      <c r="X49" s="8">
        <v>91</v>
      </c>
      <c r="Z49" s="7">
        <v>5</v>
      </c>
      <c r="AA49" s="8">
        <v>91</v>
      </c>
      <c r="AC49" s="7" t="s">
        <v>300</v>
      </c>
      <c r="AD49" s="9">
        <v>78</v>
      </c>
    </row>
    <row r="50" spans="2:30">
      <c r="B50" s="7">
        <v>4</v>
      </c>
      <c r="C50" s="8">
        <v>88</v>
      </c>
      <c r="E50" s="7">
        <v>4</v>
      </c>
      <c r="F50" s="8">
        <v>85</v>
      </c>
      <c r="H50" s="7">
        <v>4</v>
      </c>
      <c r="I50" s="8">
        <v>91</v>
      </c>
      <c r="K50" s="7">
        <v>4</v>
      </c>
      <c r="L50" s="8">
        <v>89</v>
      </c>
      <c r="N50" s="7">
        <v>4</v>
      </c>
      <c r="O50" s="8">
        <v>90</v>
      </c>
      <c r="Q50" s="7">
        <v>4</v>
      </c>
      <c r="R50" s="9">
        <v>90</v>
      </c>
      <c r="T50" s="7">
        <v>4</v>
      </c>
      <c r="U50" s="8">
        <v>93</v>
      </c>
      <c r="W50" s="7">
        <v>4</v>
      </c>
      <c r="X50" s="8">
        <v>88</v>
      </c>
      <c r="Z50" s="7">
        <v>4</v>
      </c>
      <c r="AA50" s="8">
        <v>88</v>
      </c>
      <c r="AC50" s="14" t="s">
        <v>301</v>
      </c>
      <c r="AD50" s="9">
        <v>72</v>
      </c>
    </row>
    <row r="51" spans="2:30">
      <c r="B51" s="7">
        <v>3</v>
      </c>
      <c r="C51" s="8">
        <v>84</v>
      </c>
      <c r="E51" s="7">
        <v>3</v>
      </c>
      <c r="F51" s="8">
        <v>81</v>
      </c>
      <c r="H51" s="7">
        <v>3</v>
      </c>
      <c r="I51" s="8">
        <v>88</v>
      </c>
      <c r="K51" s="7">
        <v>3</v>
      </c>
      <c r="L51" s="8">
        <v>86</v>
      </c>
      <c r="N51" s="7">
        <v>3</v>
      </c>
      <c r="O51" s="8">
        <v>87</v>
      </c>
      <c r="Q51" s="7">
        <v>3</v>
      </c>
      <c r="R51" s="9">
        <v>86</v>
      </c>
      <c r="T51" s="7">
        <v>3</v>
      </c>
      <c r="U51" s="8">
        <v>90</v>
      </c>
      <c r="W51" s="7">
        <v>3</v>
      </c>
      <c r="X51" s="8">
        <v>85</v>
      </c>
      <c r="Z51" s="7">
        <v>3</v>
      </c>
      <c r="AA51" s="8">
        <v>84</v>
      </c>
      <c r="AC51" s="15" t="s">
        <v>302</v>
      </c>
      <c r="AD51" s="11">
        <v>67</v>
      </c>
    </row>
    <row r="52" spans="2:29">
      <c r="B52" s="7">
        <v>2</v>
      </c>
      <c r="C52" s="9">
        <v>80</v>
      </c>
      <c r="E52" s="7">
        <v>2</v>
      </c>
      <c r="F52" s="8">
        <v>77</v>
      </c>
      <c r="H52" s="7">
        <v>2</v>
      </c>
      <c r="I52" s="8">
        <v>84</v>
      </c>
      <c r="K52" s="7">
        <v>2</v>
      </c>
      <c r="L52" s="8">
        <v>82</v>
      </c>
      <c r="N52" s="7">
        <v>2</v>
      </c>
      <c r="O52" s="8">
        <v>85</v>
      </c>
      <c r="Q52" s="7">
        <v>2</v>
      </c>
      <c r="R52" s="9">
        <v>83</v>
      </c>
      <c r="T52" s="7">
        <v>2</v>
      </c>
      <c r="U52" s="8">
        <v>87</v>
      </c>
      <c r="W52" s="7">
        <v>2</v>
      </c>
      <c r="X52" s="8">
        <v>82</v>
      </c>
      <c r="Z52" s="7">
        <v>2</v>
      </c>
      <c r="AA52" s="8">
        <v>81</v>
      </c>
      <c r="AC52" s="2"/>
    </row>
    <row r="53" spans="2:29">
      <c r="B53" s="7">
        <v>1</v>
      </c>
      <c r="C53" s="9">
        <v>77</v>
      </c>
      <c r="E53" s="7">
        <v>1</v>
      </c>
      <c r="F53" s="8">
        <v>73</v>
      </c>
      <c r="H53" s="7">
        <v>1</v>
      </c>
      <c r="I53" s="8">
        <v>80</v>
      </c>
      <c r="K53" s="7">
        <v>1</v>
      </c>
      <c r="L53" s="8">
        <v>79</v>
      </c>
      <c r="N53" s="7">
        <v>1</v>
      </c>
      <c r="O53" s="8">
        <v>82</v>
      </c>
      <c r="Q53" s="7">
        <v>1</v>
      </c>
      <c r="R53" s="9">
        <v>79</v>
      </c>
      <c r="T53" s="7">
        <v>1</v>
      </c>
      <c r="U53" s="8">
        <v>84</v>
      </c>
      <c r="W53" s="7">
        <v>1</v>
      </c>
      <c r="X53" s="8">
        <v>78</v>
      </c>
      <c r="Z53" s="7">
        <v>1</v>
      </c>
      <c r="AA53" s="8">
        <v>78</v>
      </c>
      <c r="AC53" s="2"/>
    </row>
    <row r="54" spans="2:29">
      <c r="B54" s="10">
        <v>0</v>
      </c>
      <c r="C54" s="11">
        <v>73</v>
      </c>
      <c r="E54" s="10">
        <v>0</v>
      </c>
      <c r="F54" s="12">
        <v>69</v>
      </c>
      <c r="H54" s="10">
        <v>0</v>
      </c>
      <c r="I54" s="12">
        <v>77</v>
      </c>
      <c r="K54" s="10">
        <v>0</v>
      </c>
      <c r="L54" s="12">
        <v>75</v>
      </c>
      <c r="N54" s="10">
        <v>0</v>
      </c>
      <c r="O54" s="12">
        <v>79</v>
      </c>
      <c r="Q54" s="10">
        <v>0</v>
      </c>
      <c r="R54" s="11">
        <v>76</v>
      </c>
      <c r="T54" s="10">
        <v>0</v>
      </c>
      <c r="U54" s="12">
        <v>81</v>
      </c>
      <c r="W54" s="10">
        <v>0</v>
      </c>
      <c r="X54" s="12">
        <v>75</v>
      </c>
      <c r="Z54" s="10">
        <v>0</v>
      </c>
      <c r="AA54" s="12">
        <v>75</v>
      </c>
      <c r="AC54" s="2"/>
    </row>
    <row r="57" spans="2:5">
      <c r="B57" s="3" t="s">
        <v>304</v>
      </c>
      <c r="C57" s="3"/>
      <c r="D57" s="3"/>
      <c r="E57" s="3"/>
    </row>
    <row r="59" spans="2:30">
      <c r="B59" s="4" t="s">
        <v>5</v>
      </c>
      <c r="C59" s="4"/>
      <c r="E59" s="4" t="s">
        <v>8</v>
      </c>
      <c r="F59" s="4"/>
      <c r="H59" s="4" t="s">
        <v>9</v>
      </c>
      <c r="I59" s="4"/>
      <c r="K59" s="4" t="s">
        <v>11</v>
      </c>
      <c r="L59" s="4"/>
      <c r="N59" s="4" t="s">
        <v>19</v>
      </c>
      <c r="O59" s="4"/>
      <c r="Q59" s="4" t="s">
        <v>12</v>
      </c>
      <c r="R59" s="4"/>
      <c r="T59" s="4" t="s">
        <v>14</v>
      </c>
      <c r="U59" s="4"/>
      <c r="W59" s="4" t="s">
        <v>16</v>
      </c>
      <c r="X59" s="4"/>
      <c r="Z59" s="4" t="s">
        <v>18</v>
      </c>
      <c r="AA59" s="4"/>
      <c r="AC59" s="4" t="s">
        <v>284</v>
      </c>
      <c r="AD59" s="4"/>
    </row>
    <row r="60" spans="2:30">
      <c r="B60" s="5" t="s">
        <v>22</v>
      </c>
      <c r="C60" s="6" t="s">
        <v>23</v>
      </c>
      <c r="E60" s="5" t="s">
        <v>22</v>
      </c>
      <c r="F60" s="6" t="s">
        <v>23</v>
      </c>
      <c r="G60" s="2"/>
      <c r="H60" s="5" t="s">
        <v>22</v>
      </c>
      <c r="I60" s="6" t="s">
        <v>23</v>
      </c>
      <c r="J60" s="2"/>
      <c r="K60" s="5" t="s">
        <v>22</v>
      </c>
      <c r="L60" s="6" t="s">
        <v>23</v>
      </c>
      <c r="M60" s="2"/>
      <c r="N60" s="5" t="s">
        <v>22</v>
      </c>
      <c r="O60" s="6" t="s">
        <v>23</v>
      </c>
      <c r="P60" s="2"/>
      <c r="Q60" s="5" t="s">
        <v>22</v>
      </c>
      <c r="R60" s="6" t="s">
        <v>23</v>
      </c>
      <c r="T60" s="5" t="s">
        <v>22</v>
      </c>
      <c r="U60" s="6" t="s">
        <v>23</v>
      </c>
      <c r="W60" s="5" t="s">
        <v>22</v>
      </c>
      <c r="X60" s="6" t="s">
        <v>23</v>
      </c>
      <c r="Z60" s="5" t="s">
        <v>22</v>
      </c>
      <c r="AA60" s="6" t="s">
        <v>23</v>
      </c>
      <c r="AC60" s="5" t="s">
        <v>22</v>
      </c>
      <c r="AD60" s="6" t="s">
        <v>23</v>
      </c>
    </row>
    <row r="61" spans="2:30">
      <c r="B61" s="7">
        <v>20</v>
      </c>
      <c r="C61" s="9">
        <v>134</v>
      </c>
      <c r="E61" s="7">
        <v>20</v>
      </c>
      <c r="F61" s="9">
        <v>131</v>
      </c>
      <c r="H61" s="7">
        <v>20</v>
      </c>
      <c r="I61" s="9">
        <v>132</v>
      </c>
      <c r="K61" s="7">
        <v>20</v>
      </c>
      <c r="L61" s="9">
        <v>132</v>
      </c>
      <c r="N61" s="7">
        <v>20</v>
      </c>
      <c r="O61" s="9">
        <v>129</v>
      </c>
      <c r="Q61" s="7">
        <v>20</v>
      </c>
      <c r="R61" s="9">
        <v>134</v>
      </c>
      <c r="T61" s="7">
        <v>20</v>
      </c>
      <c r="U61" s="9">
        <v>131</v>
      </c>
      <c r="W61" s="7">
        <v>20</v>
      </c>
      <c r="X61" s="9">
        <v>131</v>
      </c>
      <c r="Z61" s="7">
        <v>20</v>
      </c>
      <c r="AA61" s="9">
        <v>133</v>
      </c>
      <c r="AC61" s="7" t="s">
        <v>285</v>
      </c>
      <c r="AD61" s="9">
        <v>134</v>
      </c>
    </row>
    <row r="62" spans="2:30">
      <c r="B62" s="7">
        <v>19</v>
      </c>
      <c r="C62" s="9">
        <v>134</v>
      </c>
      <c r="E62" s="7">
        <v>19</v>
      </c>
      <c r="F62" s="9">
        <v>131</v>
      </c>
      <c r="H62" s="7">
        <v>19</v>
      </c>
      <c r="I62" s="9">
        <v>132</v>
      </c>
      <c r="K62" s="7">
        <v>19</v>
      </c>
      <c r="L62" s="9">
        <v>132</v>
      </c>
      <c r="N62" s="7">
        <v>19</v>
      </c>
      <c r="O62" s="9">
        <v>129</v>
      </c>
      <c r="Q62" s="7">
        <v>19</v>
      </c>
      <c r="R62" s="9">
        <v>134</v>
      </c>
      <c r="T62" s="7">
        <v>19</v>
      </c>
      <c r="U62" s="9">
        <v>131</v>
      </c>
      <c r="W62" s="7">
        <v>19</v>
      </c>
      <c r="X62" s="9">
        <v>131</v>
      </c>
      <c r="Z62" s="7">
        <v>19</v>
      </c>
      <c r="AA62" s="9">
        <v>133</v>
      </c>
      <c r="AC62" s="7" t="s">
        <v>286</v>
      </c>
      <c r="AD62" s="9">
        <v>134</v>
      </c>
    </row>
    <row r="63" spans="2:30">
      <c r="B63" s="7">
        <v>18</v>
      </c>
      <c r="C63" s="9">
        <v>134</v>
      </c>
      <c r="E63" s="7">
        <v>18</v>
      </c>
      <c r="F63" s="9">
        <v>131</v>
      </c>
      <c r="H63" s="7">
        <v>18</v>
      </c>
      <c r="I63" s="9">
        <v>132</v>
      </c>
      <c r="K63" s="7">
        <v>18</v>
      </c>
      <c r="L63" s="9">
        <v>132</v>
      </c>
      <c r="N63" s="7">
        <v>18</v>
      </c>
      <c r="O63" s="9">
        <v>129</v>
      </c>
      <c r="Q63" s="7">
        <v>18</v>
      </c>
      <c r="R63" s="9">
        <v>134</v>
      </c>
      <c r="T63" s="7">
        <v>18</v>
      </c>
      <c r="U63" s="9">
        <v>131</v>
      </c>
      <c r="W63" s="7">
        <v>18</v>
      </c>
      <c r="X63" s="9">
        <v>131</v>
      </c>
      <c r="Z63" s="7">
        <v>18</v>
      </c>
      <c r="AA63" s="9">
        <v>133</v>
      </c>
      <c r="AC63" s="7" t="s">
        <v>287</v>
      </c>
      <c r="AD63" s="9">
        <v>134</v>
      </c>
    </row>
    <row r="64" spans="2:30">
      <c r="B64" s="7">
        <v>17</v>
      </c>
      <c r="C64" s="9">
        <v>134</v>
      </c>
      <c r="E64" s="7">
        <v>17</v>
      </c>
      <c r="F64" s="9">
        <v>131</v>
      </c>
      <c r="H64" s="7">
        <v>17</v>
      </c>
      <c r="I64" s="9">
        <v>132</v>
      </c>
      <c r="K64" s="7">
        <v>17</v>
      </c>
      <c r="L64" s="9">
        <v>132</v>
      </c>
      <c r="N64" s="7">
        <v>17</v>
      </c>
      <c r="O64" s="9">
        <v>126</v>
      </c>
      <c r="Q64" s="7">
        <v>17</v>
      </c>
      <c r="R64" s="9">
        <v>134</v>
      </c>
      <c r="T64" s="7">
        <v>17</v>
      </c>
      <c r="U64" s="9">
        <v>129</v>
      </c>
      <c r="W64" s="7">
        <v>17</v>
      </c>
      <c r="X64" s="9">
        <v>128</v>
      </c>
      <c r="Z64" s="7">
        <v>17</v>
      </c>
      <c r="AA64" s="9">
        <v>130</v>
      </c>
      <c r="AC64" s="7" t="s">
        <v>288</v>
      </c>
      <c r="AD64" s="9">
        <v>134</v>
      </c>
    </row>
    <row r="65" spans="2:30">
      <c r="B65" s="7">
        <v>16</v>
      </c>
      <c r="C65" s="8">
        <v>131</v>
      </c>
      <c r="E65" s="7">
        <v>16</v>
      </c>
      <c r="F65" s="8">
        <v>127</v>
      </c>
      <c r="H65" s="7">
        <v>16</v>
      </c>
      <c r="I65" s="9">
        <v>132</v>
      </c>
      <c r="K65" s="7">
        <v>16</v>
      </c>
      <c r="L65" s="8">
        <v>129</v>
      </c>
      <c r="N65" s="7">
        <v>16</v>
      </c>
      <c r="O65" s="8">
        <v>124</v>
      </c>
      <c r="Q65" s="7">
        <v>16</v>
      </c>
      <c r="R65" s="9">
        <v>130</v>
      </c>
      <c r="T65" s="7">
        <v>16</v>
      </c>
      <c r="U65" s="9">
        <v>125</v>
      </c>
      <c r="W65" s="7">
        <v>16</v>
      </c>
      <c r="X65" s="9">
        <v>125</v>
      </c>
      <c r="Z65" s="7">
        <v>16</v>
      </c>
      <c r="AA65" s="9">
        <v>126</v>
      </c>
      <c r="AC65" s="7" t="s">
        <v>289</v>
      </c>
      <c r="AD65" s="9">
        <v>134</v>
      </c>
    </row>
    <row r="66" spans="2:30">
      <c r="B66" s="7">
        <v>15</v>
      </c>
      <c r="C66" s="8">
        <v>127</v>
      </c>
      <c r="E66" s="7">
        <v>15</v>
      </c>
      <c r="F66" s="8">
        <v>124</v>
      </c>
      <c r="H66" s="7">
        <v>15</v>
      </c>
      <c r="I66" s="8">
        <v>128</v>
      </c>
      <c r="K66" s="7">
        <v>15</v>
      </c>
      <c r="L66" s="8">
        <v>126</v>
      </c>
      <c r="N66" s="7">
        <v>15</v>
      </c>
      <c r="O66" s="8">
        <v>121</v>
      </c>
      <c r="Q66" s="7">
        <v>15</v>
      </c>
      <c r="R66" s="9">
        <v>127</v>
      </c>
      <c r="T66" s="7">
        <v>15</v>
      </c>
      <c r="U66" s="9">
        <v>123</v>
      </c>
      <c r="W66" s="7">
        <v>15</v>
      </c>
      <c r="X66" s="9">
        <v>121</v>
      </c>
      <c r="Z66" s="7">
        <v>15</v>
      </c>
      <c r="AA66" s="8">
        <v>123</v>
      </c>
      <c r="AC66" s="7" t="s">
        <v>290</v>
      </c>
      <c r="AD66" s="9">
        <v>129</v>
      </c>
    </row>
    <row r="67" spans="2:30">
      <c r="B67" s="7">
        <v>14</v>
      </c>
      <c r="C67" s="8">
        <v>123</v>
      </c>
      <c r="E67" s="7">
        <v>14</v>
      </c>
      <c r="F67" s="8">
        <v>121</v>
      </c>
      <c r="H67" s="7">
        <v>14</v>
      </c>
      <c r="I67" s="8">
        <v>125</v>
      </c>
      <c r="K67" s="7">
        <v>14</v>
      </c>
      <c r="L67" s="8">
        <v>122</v>
      </c>
      <c r="N67" s="7">
        <v>14</v>
      </c>
      <c r="O67" s="8">
        <v>118</v>
      </c>
      <c r="Q67" s="7">
        <v>14</v>
      </c>
      <c r="R67" s="9">
        <v>123</v>
      </c>
      <c r="T67" s="7">
        <v>14</v>
      </c>
      <c r="U67" s="9">
        <v>120</v>
      </c>
      <c r="W67" s="7">
        <v>14</v>
      </c>
      <c r="X67" s="9">
        <v>118</v>
      </c>
      <c r="Z67" s="7">
        <v>14</v>
      </c>
      <c r="AA67" s="8">
        <v>119</v>
      </c>
      <c r="AC67" s="7" t="s">
        <v>291</v>
      </c>
      <c r="AD67" s="9">
        <v>124</v>
      </c>
    </row>
    <row r="68" spans="2:30">
      <c r="B68" s="7">
        <v>13</v>
      </c>
      <c r="C68" s="8">
        <v>120</v>
      </c>
      <c r="E68" s="7">
        <v>13</v>
      </c>
      <c r="F68" s="8">
        <v>117</v>
      </c>
      <c r="H68" s="7">
        <v>13</v>
      </c>
      <c r="I68" s="8">
        <v>121</v>
      </c>
      <c r="K68" s="7">
        <v>13</v>
      </c>
      <c r="L68" s="8">
        <v>119</v>
      </c>
      <c r="N68" s="7">
        <v>13</v>
      </c>
      <c r="O68" s="8">
        <v>115</v>
      </c>
      <c r="Q68" s="7">
        <v>13</v>
      </c>
      <c r="R68" s="9">
        <v>120</v>
      </c>
      <c r="T68" s="7">
        <v>13</v>
      </c>
      <c r="U68" s="8">
        <v>117</v>
      </c>
      <c r="W68" s="7">
        <v>13</v>
      </c>
      <c r="X68" s="8">
        <v>115</v>
      </c>
      <c r="Z68" s="7">
        <v>13</v>
      </c>
      <c r="AA68" s="8">
        <v>116</v>
      </c>
      <c r="AC68" s="7" t="s">
        <v>292</v>
      </c>
      <c r="AD68" s="9">
        <v>118</v>
      </c>
    </row>
    <row r="69" spans="2:30">
      <c r="B69" s="7">
        <v>12</v>
      </c>
      <c r="C69" s="8">
        <v>116</v>
      </c>
      <c r="E69" s="7">
        <v>12</v>
      </c>
      <c r="F69" s="8">
        <v>114</v>
      </c>
      <c r="H69" s="7">
        <v>12</v>
      </c>
      <c r="I69" s="8">
        <v>118</v>
      </c>
      <c r="K69" s="7">
        <v>12</v>
      </c>
      <c r="L69" s="8">
        <v>115</v>
      </c>
      <c r="N69" s="7">
        <v>12</v>
      </c>
      <c r="O69" s="8">
        <v>112</v>
      </c>
      <c r="Q69" s="7">
        <v>12</v>
      </c>
      <c r="R69" s="9">
        <v>116</v>
      </c>
      <c r="T69" s="7">
        <v>12</v>
      </c>
      <c r="U69" s="8">
        <v>114</v>
      </c>
      <c r="W69" s="7">
        <v>12</v>
      </c>
      <c r="X69" s="8">
        <v>112</v>
      </c>
      <c r="Z69" s="7">
        <v>12</v>
      </c>
      <c r="AA69" s="9">
        <v>112</v>
      </c>
      <c r="AC69" s="7" t="s">
        <v>293</v>
      </c>
      <c r="AD69" s="9">
        <v>113</v>
      </c>
    </row>
    <row r="70" spans="2:30">
      <c r="B70" s="7">
        <v>11</v>
      </c>
      <c r="C70" s="8">
        <v>112</v>
      </c>
      <c r="E70" s="7">
        <v>11</v>
      </c>
      <c r="F70" s="8">
        <v>110</v>
      </c>
      <c r="H70" s="7">
        <v>11</v>
      </c>
      <c r="I70" s="8">
        <v>115</v>
      </c>
      <c r="K70" s="7">
        <v>11</v>
      </c>
      <c r="L70" s="8">
        <v>112</v>
      </c>
      <c r="N70" s="7">
        <v>11</v>
      </c>
      <c r="O70" s="8">
        <v>109</v>
      </c>
      <c r="Q70" s="7">
        <v>11</v>
      </c>
      <c r="R70" s="9">
        <v>113</v>
      </c>
      <c r="T70" s="7">
        <v>11</v>
      </c>
      <c r="U70" s="8">
        <v>111</v>
      </c>
      <c r="W70" s="7">
        <v>11</v>
      </c>
      <c r="X70" s="8">
        <v>108</v>
      </c>
      <c r="Z70" s="7">
        <v>11</v>
      </c>
      <c r="AA70" s="9">
        <v>109</v>
      </c>
      <c r="AC70" s="7" t="s">
        <v>294</v>
      </c>
      <c r="AD70" s="9">
        <v>108</v>
      </c>
    </row>
    <row r="71" spans="2:30">
      <c r="B71" s="7">
        <v>10</v>
      </c>
      <c r="C71" s="8">
        <v>109</v>
      </c>
      <c r="E71" s="7">
        <v>10</v>
      </c>
      <c r="F71" s="8">
        <v>106</v>
      </c>
      <c r="H71" s="7">
        <v>10</v>
      </c>
      <c r="I71" s="8">
        <v>111</v>
      </c>
      <c r="K71" s="7">
        <v>10</v>
      </c>
      <c r="L71" s="8">
        <v>108</v>
      </c>
      <c r="N71" s="7">
        <v>10</v>
      </c>
      <c r="O71" s="8">
        <v>106</v>
      </c>
      <c r="Q71" s="7">
        <v>10</v>
      </c>
      <c r="R71" s="9">
        <v>109</v>
      </c>
      <c r="T71" s="7">
        <v>10</v>
      </c>
      <c r="U71" s="8">
        <v>108</v>
      </c>
      <c r="W71" s="7">
        <v>10</v>
      </c>
      <c r="X71" s="8">
        <v>105</v>
      </c>
      <c r="Z71" s="7">
        <v>10</v>
      </c>
      <c r="AA71" s="8">
        <v>106</v>
      </c>
      <c r="AC71" s="7" t="s">
        <v>295</v>
      </c>
      <c r="AD71" s="9">
        <v>103</v>
      </c>
    </row>
    <row r="72" spans="2:30">
      <c r="B72" s="7">
        <v>9</v>
      </c>
      <c r="C72" s="8">
        <v>105</v>
      </c>
      <c r="E72" s="7">
        <v>9</v>
      </c>
      <c r="F72" s="8">
        <v>103</v>
      </c>
      <c r="H72" s="7">
        <v>9</v>
      </c>
      <c r="I72" s="8">
        <v>108</v>
      </c>
      <c r="K72" s="7">
        <v>9</v>
      </c>
      <c r="L72" s="8">
        <v>105</v>
      </c>
      <c r="N72" s="7">
        <v>9</v>
      </c>
      <c r="O72" s="8">
        <v>103</v>
      </c>
      <c r="Q72" s="7">
        <v>9</v>
      </c>
      <c r="R72" s="9">
        <v>105</v>
      </c>
      <c r="T72" s="7">
        <v>9</v>
      </c>
      <c r="U72" s="8">
        <v>105</v>
      </c>
      <c r="W72" s="7">
        <v>9</v>
      </c>
      <c r="X72" s="8">
        <v>102</v>
      </c>
      <c r="Z72" s="7">
        <v>9</v>
      </c>
      <c r="AA72" s="8">
        <v>102</v>
      </c>
      <c r="AC72" s="7" t="s">
        <v>296</v>
      </c>
      <c r="AD72" s="9">
        <v>97</v>
      </c>
    </row>
    <row r="73" spans="2:30">
      <c r="B73" s="7">
        <v>8</v>
      </c>
      <c r="C73" s="8">
        <v>101</v>
      </c>
      <c r="E73" s="7">
        <v>8</v>
      </c>
      <c r="F73" s="8">
        <v>99</v>
      </c>
      <c r="H73" s="7">
        <v>8</v>
      </c>
      <c r="I73" s="8">
        <v>104</v>
      </c>
      <c r="K73" s="7">
        <v>8</v>
      </c>
      <c r="L73" s="8">
        <v>101</v>
      </c>
      <c r="N73" s="7">
        <v>8</v>
      </c>
      <c r="O73" s="8">
        <v>100</v>
      </c>
      <c r="Q73" s="7">
        <v>8</v>
      </c>
      <c r="R73" s="9">
        <v>102</v>
      </c>
      <c r="T73" s="7">
        <v>8</v>
      </c>
      <c r="U73" s="8">
        <v>103</v>
      </c>
      <c r="W73" s="7">
        <v>8</v>
      </c>
      <c r="X73" s="8">
        <v>99</v>
      </c>
      <c r="Z73" s="7">
        <v>8</v>
      </c>
      <c r="AA73" s="8">
        <v>99</v>
      </c>
      <c r="AC73" s="7" t="s">
        <v>297</v>
      </c>
      <c r="AD73" s="9">
        <v>92</v>
      </c>
    </row>
    <row r="74" spans="2:30">
      <c r="B74" s="7">
        <v>7</v>
      </c>
      <c r="C74" s="8">
        <v>97</v>
      </c>
      <c r="E74" s="7">
        <v>7</v>
      </c>
      <c r="F74" s="8">
        <v>96</v>
      </c>
      <c r="H74" s="7">
        <v>7</v>
      </c>
      <c r="I74" s="8">
        <v>101</v>
      </c>
      <c r="K74" s="7">
        <v>7</v>
      </c>
      <c r="L74" s="8">
        <v>97</v>
      </c>
      <c r="N74" s="7">
        <v>7</v>
      </c>
      <c r="O74" s="8">
        <v>97</v>
      </c>
      <c r="Q74" s="7">
        <v>7</v>
      </c>
      <c r="R74" s="9">
        <v>98</v>
      </c>
      <c r="T74" s="7">
        <v>7</v>
      </c>
      <c r="U74" s="8">
        <v>100</v>
      </c>
      <c r="W74" s="7">
        <v>7</v>
      </c>
      <c r="X74" s="8">
        <v>95</v>
      </c>
      <c r="Z74" s="7">
        <v>7</v>
      </c>
      <c r="AA74" s="8">
        <v>95</v>
      </c>
      <c r="AC74" s="7" t="s">
        <v>298</v>
      </c>
      <c r="AD74" s="9">
        <v>87</v>
      </c>
    </row>
    <row r="75" spans="2:30">
      <c r="B75" s="7">
        <v>6</v>
      </c>
      <c r="C75" s="8">
        <v>94</v>
      </c>
      <c r="E75" s="7">
        <v>6</v>
      </c>
      <c r="F75" s="8">
        <v>92</v>
      </c>
      <c r="H75" s="7">
        <v>6</v>
      </c>
      <c r="I75" s="8">
        <v>97</v>
      </c>
      <c r="K75" s="7">
        <v>6</v>
      </c>
      <c r="L75" s="8">
        <v>94</v>
      </c>
      <c r="N75" s="7">
        <v>6</v>
      </c>
      <c r="O75" s="8">
        <v>94</v>
      </c>
      <c r="Q75" s="7">
        <v>6</v>
      </c>
      <c r="R75" s="9">
        <v>95</v>
      </c>
      <c r="T75" s="7">
        <v>6</v>
      </c>
      <c r="U75" s="8">
        <v>97</v>
      </c>
      <c r="W75" s="7">
        <v>6</v>
      </c>
      <c r="X75" s="8">
        <v>92</v>
      </c>
      <c r="Z75" s="7">
        <v>6</v>
      </c>
      <c r="AA75" s="8">
        <v>92</v>
      </c>
      <c r="AC75" s="7" t="s">
        <v>299</v>
      </c>
      <c r="AD75" s="9">
        <v>82</v>
      </c>
    </row>
    <row r="76" spans="2:30">
      <c r="B76" s="7">
        <v>5</v>
      </c>
      <c r="C76" s="8">
        <v>90</v>
      </c>
      <c r="E76" s="7">
        <v>5</v>
      </c>
      <c r="F76" s="8">
        <v>89</v>
      </c>
      <c r="H76" s="7">
        <v>5</v>
      </c>
      <c r="I76" s="8">
        <v>94</v>
      </c>
      <c r="K76" s="7">
        <v>5</v>
      </c>
      <c r="L76" s="8">
        <v>91</v>
      </c>
      <c r="N76" s="7">
        <v>5</v>
      </c>
      <c r="O76" s="8">
        <v>91</v>
      </c>
      <c r="Q76" s="7">
        <v>5</v>
      </c>
      <c r="R76" s="9">
        <v>91</v>
      </c>
      <c r="T76" s="7">
        <v>5</v>
      </c>
      <c r="U76" s="8">
        <v>94</v>
      </c>
      <c r="W76" s="7">
        <v>5</v>
      </c>
      <c r="X76" s="8">
        <v>89</v>
      </c>
      <c r="Z76" s="7">
        <v>5</v>
      </c>
      <c r="AA76" s="8">
        <v>88</v>
      </c>
      <c r="AC76" s="7" t="s">
        <v>300</v>
      </c>
      <c r="AD76" s="9">
        <v>76</v>
      </c>
    </row>
    <row r="77" spans="2:30">
      <c r="B77" s="7">
        <v>4</v>
      </c>
      <c r="C77" s="8">
        <v>86</v>
      </c>
      <c r="E77" s="7">
        <v>4</v>
      </c>
      <c r="F77" s="8">
        <v>85</v>
      </c>
      <c r="H77" s="7">
        <v>4</v>
      </c>
      <c r="I77" s="8">
        <v>90</v>
      </c>
      <c r="K77" s="7">
        <v>4</v>
      </c>
      <c r="L77" s="8">
        <v>88</v>
      </c>
      <c r="N77" s="7">
        <v>4</v>
      </c>
      <c r="O77" s="8">
        <v>88</v>
      </c>
      <c r="Q77" s="7">
        <v>4</v>
      </c>
      <c r="R77" s="9">
        <v>88</v>
      </c>
      <c r="T77" s="7">
        <v>4</v>
      </c>
      <c r="U77" s="8">
        <v>91</v>
      </c>
      <c r="W77" s="7">
        <v>4</v>
      </c>
      <c r="X77" s="8">
        <v>86</v>
      </c>
      <c r="Z77" s="7">
        <v>4</v>
      </c>
      <c r="AA77" s="8">
        <v>85</v>
      </c>
      <c r="AC77" s="14" t="s">
        <v>301</v>
      </c>
      <c r="AD77" s="9">
        <v>71</v>
      </c>
    </row>
    <row r="78" spans="2:30">
      <c r="B78" s="7">
        <v>3</v>
      </c>
      <c r="C78" s="8">
        <v>83</v>
      </c>
      <c r="E78" s="7">
        <v>3</v>
      </c>
      <c r="F78" s="8">
        <v>81</v>
      </c>
      <c r="H78" s="7">
        <v>3</v>
      </c>
      <c r="I78" s="8">
        <v>87</v>
      </c>
      <c r="K78" s="7">
        <v>3</v>
      </c>
      <c r="L78" s="8">
        <v>84</v>
      </c>
      <c r="N78" s="7">
        <v>3</v>
      </c>
      <c r="O78" s="8">
        <v>85</v>
      </c>
      <c r="Q78" s="7">
        <v>3</v>
      </c>
      <c r="R78" s="9">
        <v>84</v>
      </c>
      <c r="T78" s="7">
        <v>3</v>
      </c>
      <c r="U78" s="8">
        <v>88</v>
      </c>
      <c r="W78" s="7">
        <v>3</v>
      </c>
      <c r="X78" s="8">
        <v>83</v>
      </c>
      <c r="Z78" s="7">
        <v>3</v>
      </c>
      <c r="AA78" s="8">
        <v>81</v>
      </c>
      <c r="AC78" s="15" t="s">
        <v>302</v>
      </c>
      <c r="AD78" s="11">
        <v>66</v>
      </c>
    </row>
    <row r="79" spans="2:29">
      <c r="B79" s="7">
        <v>2</v>
      </c>
      <c r="C79" s="9">
        <v>79</v>
      </c>
      <c r="E79" s="7">
        <v>2</v>
      </c>
      <c r="F79" s="8">
        <v>78</v>
      </c>
      <c r="H79" s="7">
        <v>2</v>
      </c>
      <c r="I79" s="8">
        <v>83</v>
      </c>
      <c r="K79" s="7">
        <v>2</v>
      </c>
      <c r="L79" s="8">
        <v>81</v>
      </c>
      <c r="N79" s="7">
        <v>2</v>
      </c>
      <c r="O79" s="8">
        <v>82</v>
      </c>
      <c r="Q79" s="7">
        <v>2</v>
      </c>
      <c r="R79" s="9">
        <v>80</v>
      </c>
      <c r="T79" s="7">
        <v>2</v>
      </c>
      <c r="U79" s="8">
        <v>85</v>
      </c>
      <c r="W79" s="7">
        <v>2</v>
      </c>
      <c r="X79" s="8">
        <v>79</v>
      </c>
      <c r="Z79" s="7">
        <v>2</v>
      </c>
      <c r="AA79" s="8">
        <v>78</v>
      </c>
      <c r="AC79" s="2"/>
    </row>
    <row r="80" spans="2:29">
      <c r="B80" s="7">
        <v>1</v>
      </c>
      <c r="C80" s="9">
        <v>75</v>
      </c>
      <c r="E80" s="7">
        <v>1</v>
      </c>
      <c r="F80" s="8">
        <v>74</v>
      </c>
      <c r="H80" s="7">
        <v>1</v>
      </c>
      <c r="I80" s="8">
        <v>80</v>
      </c>
      <c r="K80" s="7">
        <v>1</v>
      </c>
      <c r="L80" s="8">
        <v>77</v>
      </c>
      <c r="N80" s="7">
        <v>1</v>
      </c>
      <c r="O80" s="8">
        <v>79</v>
      </c>
      <c r="Q80" s="7">
        <v>1</v>
      </c>
      <c r="R80" s="9">
        <v>77</v>
      </c>
      <c r="T80" s="7">
        <v>1</v>
      </c>
      <c r="U80" s="8">
        <v>83</v>
      </c>
      <c r="W80" s="7">
        <v>1</v>
      </c>
      <c r="X80" s="8">
        <v>76</v>
      </c>
      <c r="Z80" s="7">
        <v>1</v>
      </c>
      <c r="AA80" s="8">
        <v>74</v>
      </c>
      <c r="AC80" s="2"/>
    </row>
    <row r="81" spans="2:29">
      <c r="B81" s="10">
        <v>0</v>
      </c>
      <c r="C81" s="11">
        <v>71</v>
      </c>
      <c r="E81" s="10">
        <v>0</v>
      </c>
      <c r="F81" s="12">
        <v>71</v>
      </c>
      <c r="H81" s="10">
        <v>0</v>
      </c>
      <c r="I81" s="12">
        <v>77</v>
      </c>
      <c r="K81" s="10">
        <v>0</v>
      </c>
      <c r="L81" s="12">
        <v>74</v>
      </c>
      <c r="N81" s="10">
        <v>0</v>
      </c>
      <c r="O81" s="12">
        <v>76</v>
      </c>
      <c r="Q81" s="10">
        <v>0</v>
      </c>
      <c r="R81" s="11">
        <v>73</v>
      </c>
      <c r="T81" s="10">
        <v>0</v>
      </c>
      <c r="U81" s="12">
        <v>80</v>
      </c>
      <c r="W81" s="10">
        <v>0</v>
      </c>
      <c r="X81" s="12">
        <v>73</v>
      </c>
      <c r="Z81" s="10">
        <v>0</v>
      </c>
      <c r="AA81" s="12">
        <v>71</v>
      </c>
      <c r="AC81" s="2"/>
    </row>
    <row r="84" spans="2:5">
      <c r="B84" s="3" t="s">
        <v>305</v>
      </c>
      <c r="C84" s="3"/>
      <c r="D84" s="3"/>
      <c r="E84" s="3"/>
    </row>
    <row r="86" spans="2:30">
      <c r="B86" s="4" t="s">
        <v>5</v>
      </c>
      <c r="C86" s="4"/>
      <c r="E86" s="4" t="s">
        <v>8</v>
      </c>
      <c r="F86" s="4"/>
      <c r="H86" s="4" t="s">
        <v>9</v>
      </c>
      <c r="I86" s="4"/>
      <c r="K86" s="4" t="s">
        <v>11</v>
      </c>
      <c r="L86" s="4"/>
      <c r="N86" s="4" t="s">
        <v>19</v>
      </c>
      <c r="O86" s="4"/>
      <c r="Q86" s="4" t="s">
        <v>12</v>
      </c>
      <c r="R86" s="4"/>
      <c r="T86" s="4" t="s">
        <v>14</v>
      </c>
      <c r="U86" s="4"/>
      <c r="W86" s="4" t="s">
        <v>16</v>
      </c>
      <c r="X86" s="4"/>
      <c r="Z86" s="4" t="s">
        <v>18</v>
      </c>
      <c r="AA86" s="4"/>
      <c r="AC86" s="4" t="s">
        <v>284</v>
      </c>
      <c r="AD86" s="4"/>
    </row>
    <row r="87" spans="2:30">
      <c r="B87" s="5" t="s">
        <v>22</v>
      </c>
      <c r="C87" s="6" t="s">
        <v>23</v>
      </c>
      <c r="E87" s="5" t="s">
        <v>22</v>
      </c>
      <c r="F87" s="6" t="s">
        <v>23</v>
      </c>
      <c r="G87" s="2"/>
      <c r="H87" s="5" t="s">
        <v>22</v>
      </c>
      <c r="I87" s="6" t="s">
        <v>23</v>
      </c>
      <c r="J87" s="2"/>
      <c r="K87" s="5" t="s">
        <v>22</v>
      </c>
      <c r="L87" s="6" t="s">
        <v>23</v>
      </c>
      <c r="M87" s="2"/>
      <c r="N87" s="5" t="s">
        <v>22</v>
      </c>
      <c r="O87" s="6" t="s">
        <v>23</v>
      </c>
      <c r="P87" s="2"/>
      <c r="Q87" s="5" t="s">
        <v>22</v>
      </c>
      <c r="R87" s="6" t="s">
        <v>23</v>
      </c>
      <c r="T87" s="5" t="s">
        <v>22</v>
      </c>
      <c r="U87" s="6" t="s">
        <v>23</v>
      </c>
      <c r="W87" s="5" t="s">
        <v>22</v>
      </c>
      <c r="X87" s="6" t="s">
        <v>23</v>
      </c>
      <c r="Z87" s="5" t="s">
        <v>22</v>
      </c>
      <c r="AA87" s="6" t="s">
        <v>23</v>
      </c>
      <c r="AC87" s="5" t="s">
        <v>22</v>
      </c>
      <c r="AD87" s="6" t="s">
        <v>23</v>
      </c>
    </row>
    <row r="88" spans="2:30">
      <c r="B88" s="7">
        <v>20</v>
      </c>
      <c r="C88" s="9">
        <v>132</v>
      </c>
      <c r="E88" s="7">
        <v>20</v>
      </c>
      <c r="F88" s="9">
        <v>131</v>
      </c>
      <c r="H88" s="7">
        <v>20</v>
      </c>
      <c r="I88" s="9">
        <v>133</v>
      </c>
      <c r="K88" s="13">
        <v>20</v>
      </c>
      <c r="L88" s="9">
        <v>130</v>
      </c>
      <c r="N88" s="7">
        <v>20</v>
      </c>
      <c r="O88" s="9">
        <v>129</v>
      </c>
      <c r="Q88" s="7">
        <v>20</v>
      </c>
      <c r="R88" s="9">
        <v>133</v>
      </c>
      <c r="T88" s="7">
        <v>20</v>
      </c>
      <c r="U88" s="9">
        <v>132</v>
      </c>
      <c r="W88" s="7">
        <v>20</v>
      </c>
      <c r="X88" s="9">
        <v>132</v>
      </c>
      <c r="Z88" s="7">
        <v>20</v>
      </c>
      <c r="AA88" s="9">
        <v>132</v>
      </c>
      <c r="AC88" s="13" t="s">
        <v>285</v>
      </c>
      <c r="AD88" s="9">
        <v>134</v>
      </c>
    </row>
    <row r="89" spans="2:30">
      <c r="B89" s="7">
        <v>19</v>
      </c>
      <c r="C89" s="9">
        <v>132</v>
      </c>
      <c r="E89" s="7">
        <v>19</v>
      </c>
      <c r="F89" s="9">
        <v>131</v>
      </c>
      <c r="H89" s="7">
        <v>19</v>
      </c>
      <c r="I89" s="9">
        <v>133</v>
      </c>
      <c r="K89" s="7">
        <v>19</v>
      </c>
      <c r="L89" s="9">
        <v>130</v>
      </c>
      <c r="N89" s="7">
        <v>19</v>
      </c>
      <c r="O89" s="9">
        <v>126</v>
      </c>
      <c r="Q89" s="7">
        <v>19</v>
      </c>
      <c r="R89" s="9">
        <v>133</v>
      </c>
      <c r="T89" s="7">
        <v>19</v>
      </c>
      <c r="U89" s="9">
        <v>129</v>
      </c>
      <c r="W89" s="7">
        <v>19</v>
      </c>
      <c r="X89" s="9">
        <v>129</v>
      </c>
      <c r="Z89" s="7">
        <v>19</v>
      </c>
      <c r="AA89" s="9">
        <v>132</v>
      </c>
      <c r="AC89" s="7" t="s">
        <v>286</v>
      </c>
      <c r="AD89" s="9">
        <v>134</v>
      </c>
    </row>
    <row r="90" spans="2:30">
      <c r="B90" s="7">
        <v>18</v>
      </c>
      <c r="C90" s="9">
        <v>132</v>
      </c>
      <c r="E90" s="7">
        <v>18</v>
      </c>
      <c r="F90" s="9">
        <v>131</v>
      </c>
      <c r="H90" s="7">
        <v>18</v>
      </c>
      <c r="I90" s="9">
        <v>130</v>
      </c>
      <c r="K90" s="7">
        <v>18</v>
      </c>
      <c r="L90" s="9">
        <v>130</v>
      </c>
      <c r="N90" s="7">
        <v>18</v>
      </c>
      <c r="O90" s="8">
        <v>124</v>
      </c>
      <c r="Q90" s="7">
        <v>18</v>
      </c>
      <c r="R90" s="9">
        <v>130</v>
      </c>
      <c r="T90" s="7">
        <v>18</v>
      </c>
      <c r="U90" s="9">
        <v>126</v>
      </c>
      <c r="W90" s="7">
        <v>18</v>
      </c>
      <c r="X90" s="9">
        <v>126</v>
      </c>
      <c r="Z90" s="7">
        <v>18</v>
      </c>
      <c r="AA90" s="9">
        <v>132</v>
      </c>
      <c r="AC90" s="7" t="s">
        <v>287</v>
      </c>
      <c r="AD90" s="9">
        <v>134</v>
      </c>
    </row>
    <row r="91" spans="2:30">
      <c r="B91" s="7">
        <v>17</v>
      </c>
      <c r="C91" s="9">
        <v>129</v>
      </c>
      <c r="E91" s="7">
        <v>17</v>
      </c>
      <c r="F91" s="9">
        <v>128</v>
      </c>
      <c r="H91" s="7">
        <v>17</v>
      </c>
      <c r="I91" s="9">
        <v>127</v>
      </c>
      <c r="K91" s="7">
        <v>17</v>
      </c>
      <c r="L91" s="9">
        <v>130</v>
      </c>
      <c r="N91" s="7">
        <v>17</v>
      </c>
      <c r="O91" s="8">
        <v>121</v>
      </c>
      <c r="Q91" s="7">
        <v>17</v>
      </c>
      <c r="R91" s="9">
        <v>127</v>
      </c>
      <c r="T91" s="7">
        <v>17</v>
      </c>
      <c r="U91" s="9">
        <v>124</v>
      </c>
      <c r="W91" s="7">
        <v>17</v>
      </c>
      <c r="X91" s="9">
        <v>123</v>
      </c>
      <c r="Z91" s="7">
        <v>17</v>
      </c>
      <c r="AA91" s="9">
        <v>129</v>
      </c>
      <c r="AC91" s="7" t="s">
        <v>288</v>
      </c>
      <c r="AD91" s="9">
        <v>134</v>
      </c>
    </row>
    <row r="92" spans="2:30">
      <c r="B92" s="7">
        <v>16</v>
      </c>
      <c r="C92" s="8">
        <v>126</v>
      </c>
      <c r="E92" s="7">
        <v>16</v>
      </c>
      <c r="F92" s="9">
        <v>124</v>
      </c>
      <c r="H92" s="7">
        <v>16</v>
      </c>
      <c r="I92" s="9">
        <v>124</v>
      </c>
      <c r="K92" s="7">
        <v>16</v>
      </c>
      <c r="L92" s="8">
        <v>126</v>
      </c>
      <c r="N92" s="7">
        <v>16</v>
      </c>
      <c r="O92" s="8">
        <v>118</v>
      </c>
      <c r="Q92" s="7">
        <v>16</v>
      </c>
      <c r="R92" s="9">
        <v>124</v>
      </c>
      <c r="T92" s="7">
        <v>16</v>
      </c>
      <c r="U92" s="9">
        <v>121</v>
      </c>
      <c r="W92" s="7">
        <v>16</v>
      </c>
      <c r="X92" s="9">
        <v>121</v>
      </c>
      <c r="Z92" s="7">
        <v>16</v>
      </c>
      <c r="AA92" s="9">
        <v>125</v>
      </c>
      <c r="AC92" s="7" t="s">
        <v>289</v>
      </c>
      <c r="AD92" s="9">
        <v>129</v>
      </c>
    </row>
    <row r="93" spans="2:30">
      <c r="B93" s="7">
        <v>15</v>
      </c>
      <c r="C93" s="8">
        <v>123</v>
      </c>
      <c r="E93" s="7">
        <v>15</v>
      </c>
      <c r="F93" s="8">
        <v>121</v>
      </c>
      <c r="H93" s="7">
        <v>15</v>
      </c>
      <c r="I93" s="8">
        <v>121</v>
      </c>
      <c r="K93" s="7">
        <v>15</v>
      </c>
      <c r="L93" s="8">
        <v>123</v>
      </c>
      <c r="N93" s="7">
        <v>15</v>
      </c>
      <c r="O93" s="9">
        <v>116</v>
      </c>
      <c r="Q93" s="7">
        <v>15</v>
      </c>
      <c r="R93" s="9">
        <v>121</v>
      </c>
      <c r="T93" s="7">
        <v>15</v>
      </c>
      <c r="U93" s="9">
        <v>118</v>
      </c>
      <c r="W93" s="7">
        <v>15</v>
      </c>
      <c r="X93" s="9">
        <v>118</v>
      </c>
      <c r="Z93" s="7">
        <v>15</v>
      </c>
      <c r="AA93" s="8">
        <v>122</v>
      </c>
      <c r="AC93" s="7" t="s">
        <v>290</v>
      </c>
      <c r="AD93" s="9">
        <v>124</v>
      </c>
    </row>
    <row r="94" spans="2:30">
      <c r="B94" s="7">
        <v>14</v>
      </c>
      <c r="C94" s="8">
        <v>119</v>
      </c>
      <c r="E94" s="7">
        <v>14</v>
      </c>
      <c r="F94" s="8">
        <v>117</v>
      </c>
      <c r="H94" s="7">
        <v>14</v>
      </c>
      <c r="I94" s="8">
        <v>119</v>
      </c>
      <c r="K94" s="7">
        <v>14</v>
      </c>
      <c r="L94" s="8">
        <v>119</v>
      </c>
      <c r="N94" s="7">
        <v>14</v>
      </c>
      <c r="O94" s="9">
        <v>113</v>
      </c>
      <c r="Q94" s="7">
        <v>14</v>
      </c>
      <c r="R94" s="9">
        <v>118</v>
      </c>
      <c r="T94" s="7">
        <v>14</v>
      </c>
      <c r="U94" s="8">
        <v>116</v>
      </c>
      <c r="W94" s="7">
        <v>14</v>
      </c>
      <c r="X94" s="9">
        <v>115</v>
      </c>
      <c r="Z94" s="7">
        <v>14</v>
      </c>
      <c r="AA94" s="8">
        <v>118</v>
      </c>
      <c r="AC94" s="7" t="s">
        <v>291</v>
      </c>
      <c r="AD94" s="9">
        <v>119</v>
      </c>
    </row>
    <row r="95" spans="2:30">
      <c r="B95" s="7">
        <v>13</v>
      </c>
      <c r="C95" s="8">
        <v>115</v>
      </c>
      <c r="E95" s="7">
        <v>13</v>
      </c>
      <c r="F95" s="8">
        <v>114</v>
      </c>
      <c r="H95" s="7">
        <v>13</v>
      </c>
      <c r="I95" s="8">
        <v>116</v>
      </c>
      <c r="K95" s="7">
        <v>13</v>
      </c>
      <c r="L95" s="8">
        <v>116</v>
      </c>
      <c r="N95" s="7">
        <v>13</v>
      </c>
      <c r="O95" s="8">
        <v>111</v>
      </c>
      <c r="Q95" s="7">
        <v>13</v>
      </c>
      <c r="R95" s="9">
        <v>114</v>
      </c>
      <c r="T95" s="7">
        <v>13</v>
      </c>
      <c r="U95" s="8">
        <v>113</v>
      </c>
      <c r="W95" s="7">
        <v>13</v>
      </c>
      <c r="X95" s="8">
        <v>112</v>
      </c>
      <c r="Z95" s="7">
        <v>13</v>
      </c>
      <c r="AA95" s="8">
        <v>115</v>
      </c>
      <c r="AC95" s="7" t="s">
        <v>292</v>
      </c>
      <c r="AD95" s="9">
        <v>114</v>
      </c>
    </row>
    <row r="96" spans="2:30">
      <c r="B96" s="7">
        <v>12</v>
      </c>
      <c r="C96" s="8">
        <v>112</v>
      </c>
      <c r="E96" s="7">
        <v>12</v>
      </c>
      <c r="F96" s="8">
        <v>110</v>
      </c>
      <c r="H96" s="7">
        <v>12</v>
      </c>
      <c r="I96" s="8">
        <v>113</v>
      </c>
      <c r="K96" s="7">
        <v>12</v>
      </c>
      <c r="L96" s="8">
        <v>112</v>
      </c>
      <c r="N96" s="7">
        <v>12</v>
      </c>
      <c r="O96" s="8">
        <v>108</v>
      </c>
      <c r="Q96" s="7">
        <v>12</v>
      </c>
      <c r="R96" s="9">
        <v>111</v>
      </c>
      <c r="T96" s="7">
        <v>12</v>
      </c>
      <c r="U96" s="8">
        <v>110</v>
      </c>
      <c r="W96" s="7">
        <v>12</v>
      </c>
      <c r="X96" s="8">
        <v>109</v>
      </c>
      <c r="Z96" s="7">
        <v>12</v>
      </c>
      <c r="AA96" s="9">
        <v>111</v>
      </c>
      <c r="AC96" s="7" t="s">
        <v>293</v>
      </c>
      <c r="AD96" s="9">
        <v>109</v>
      </c>
    </row>
    <row r="97" spans="2:30">
      <c r="B97" s="7">
        <v>11</v>
      </c>
      <c r="C97" s="8">
        <v>108</v>
      </c>
      <c r="E97" s="7">
        <v>11</v>
      </c>
      <c r="F97" s="8">
        <v>107</v>
      </c>
      <c r="H97" s="7">
        <v>11</v>
      </c>
      <c r="I97" s="8">
        <v>110</v>
      </c>
      <c r="K97" s="7">
        <v>11</v>
      </c>
      <c r="L97" s="8">
        <v>109</v>
      </c>
      <c r="N97" s="7">
        <v>11</v>
      </c>
      <c r="O97" s="8">
        <v>105</v>
      </c>
      <c r="Q97" s="7">
        <v>11</v>
      </c>
      <c r="R97" s="9">
        <v>108</v>
      </c>
      <c r="T97" s="7">
        <v>11</v>
      </c>
      <c r="U97" s="8">
        <v>108</v>
      </c>
      <c r="W97" s="7">
        <v>11</v>
      </c>
      <c r="X97" s="8">
        <v>106</v>
      </c>
      <c r="Z97" s="7">
        <v>11</v>
      </c>
      <c r="AA97" s="9">
        <v>108</v>
      </c>
      <c r="AC97" s="7" t="s">
        <v>294</v>
      </c>
      <c r="AD97" s="9">
        <v>104</v>
      </c>
    </row>
    <row r="98" spans="2:30">
      <c r="B98" s="7">
        <v>10</v>
      </c>
      <c r="C98" s="8">
        <v>105</v>
      </c>
      <c r="E98" s="7">
        <v>10</v>
      </c>
      <c r="F98" s="8">
        <v>103</v>
      </c>
      <c r="H98" s="7">
        <v>10</v>
      </c>
      <c r="I98" s="8">
        <v>107</v>
      </c>
      <c r="K98" s="7">
        <v>10</v>
      </c>
      <c r="L98" s="8">
        <v>106</v>
      </c>
      <c r="N98" s="7">
        <v>10</v>
      </c>
      <c r="O98" s="8">
        <v>103</v>
      </c>
      <c r="Q98" s="7">
        <v>10</v>
      </c>
      <c r="R98" s="9">
        <v>105</v>
      </c>
      <c r="T98" s="7">
        <v>10</v>
      </c>
      <c r="U98" s="8">
        <v>105</v>
      </c>
      <c r="W98" s="7">
        <v>10</v>
      </c>
      <c r="X98" s="8">
        <v>103</v>
      </c>
      <c r="Z98" s="7">
        <v>10</v>
      </c>
      <c r="AA98" s="8">
        <v>104</v>
      </c>
      <c r="AC98" s="7" t="s">
        <v>295</v>
      </c>
      <c r="AD98" s="9">
        <v>99</v>
      </c>
    </row>
    <row r="99" spans="2:30">
      <c r="B99" s="7">
        <v>9</v>
      </c>
      <c r="C99" s="8">
        <v>101</v>
      </c>
      <c r="E99" s="7">
        <v>9</v>
      </c>
      <c r="F99" s="8">
        <v>100</v>
      </c>
      <c r="H99" s="7">
        <v>9</v>
      </c>
      <c r="I99" s="8">
        <v>104</v>
      </c>
      <c r="K99" s="7">
        <v>9</v>
      </c>
      <c r="L99" s="8">
        <v>102</v>
      </c>
      <c r="N99" s="7">
        <v>9</v>
      </c>
      <c r="O99" s="8">
        <v>100</v>
      </c>
      <c r="Q99" s="7">
        <v>9</v>
      </c>
      <c r="R99" s="9">
        <v>102</v>
      </c>
      <c r="T99" s="7">
        <v>9</v>
      </c>
      <c r="U99" s="8">
        <v>102</v>
      </c>
      <c r="W99" s="7">
        <v>9</v>
      </c>
      <c r="X99" s="8">
        <v>101</v>
      </c>
      <c r="Z99" s="7">
        <v>9</v>
      </c>
      <c r="AA99" s="8">
        <v>101</v>
      </c>
      <c r="AC99" s="7" t="s">
        <v>296</v>
      </c>
      <c r="AD99" s="9">
        <v>94</v>
      </c>
    </row>
    <row r="100" spans="2:30">
      <c r="B100" s="7">
        <v>8</v>
      </c>
      <c r="C100" s="8">
        <v>98</v>
      </c>
      <c r="E100" s="7">
        <v>8</v>
      </c>
      <c r="F100" s="8">
        <v>97</v>
      </c>
      <c r="H100" s="7">
        <v>8</v>
      </c>
      <c r="I100" s="8">
        <v>101</v>
      </c>
      <c r="K100" s="7">
        <v>8</v>
      </c>
      <c r="L100" s="8">
        <v>99</v>
      </c>
      <c r="N100" s="7">
        <v>8</v>
      </c>
      <c r="O100" s="8">
        <v>97</v>
      </c>
      <c r="Q100" s="7">
        <v>8</v>
      </c>
      <c r="R100" s="9">
        <v>99</v>
      </c>
      <c r="T100" s="7">
        <v>8</v>
      </c>
      <c r="U100" s="8">
        <v>99</v>
      </c>
      <c r="W100" s="7">
        <v>8</v>
      </c>
      <c r="X100" s="8">
        <v>98</v>
      </c>
      <c r="Z100" s="7">
        <v>8</v>
      </c>
      <c r="AA100" s="8">
        <v>98</v>
      </c>
      <c r="AC100" s="7" t="s">
        <v>297</v>
      </c>
      <c r="AD100" s="9">
        <v>89</v>
      </c>
    </row>
    <row r="101" spans="2:30">
      <c r="B101" s="7">
        <v>7</v>
      </c>
      <c r="C101" s="8">
        <v>94</v>
      </c>
      <c r="E101" s="7">
        <v>7</v>
      </c>
      <c r="F101" s="8">
        <v>93</v>
      </c>
      <c r="H101" s="7">
        <v>7</v>
      </c>
      <c r="I101" s="8">
        <v>99</v>
      </c>
      <c r="K101" s="7">
        <v>7</v>
      </c>
      <c r="L101" s="8">
        <v>95</v>
      </c>
      <c r="N101" s="7">
        <v>7</v>
      </c>
      <c r="O101" s="8">
        <v>95</v>
      </c>
      <c r="Q101" s="7">
        <v>7</v>
      </c>
      <c r="R101" s="9">
        <v>96</v>
      </c>
      <c r="T101" s="7">
        <v>7</v>
      </c>
      <c r="U101" s="8">
        <v>97</v>
      </c>
      <c r="W101" s="7">
        <v>7</v>
      </c>
      <c r="X101" s="8">
        <v>95</v>
      </c>
      <c r="Z101" s="7">
        <v>7</v>
      </c>
      <c r="AA101" s="8">
        <v>94</v>
      </c>
      <c r="AC101" s="7" t="s">
        <v>298</v>
      </c>
      <c r="AD101" s="9">
        <v>84</v>
      </c>
    </row>
    <row r="102" spans="2:30">
      <c r="B102" s="7">
        <v>6</v>
      </c>
      <c r="C102" s="8">
        <v>91</v>
      </c>
      <c r="E102" s="7">
        <v>6</v>
      </c>
      <c r="F102" s="8">
        <v>90</v>
      </c>
      <c r="H102" s="7">
        <v>6</v>
      </c>
      <c r="I102" s="8">
        <v>96</v>
      </c>
      <c r="K102" s="7">
        <v>6</v>
      </c>
      <c r="L102" s="8">
        <v>92</v>
      </c>
      <c r="N102" s="7">
        <v>6</v>
      </c>
      <c r="O102" s="8">
        <v>92</v>
      </c>
      <c r="Q102" s="7">
        <v>6</v>
      </c>
      <c r="R102" s="9">
        <v>93</v>
      </c>
      <c r="T102" s="7">
        <v>6</v>
      </c>
      <c r="U102" s="8">
        <v>94</v>
      </c>
      <c r="W102" s="7">
        <v>6</v>
      </c>
      <c r="X102" s="8">
        <v>92</v>
      </c>
      <c r="Z102" s="7">
        <v>6</v>
      </c>
      <c r="AA102" s="8">
        <v>91</v>
      </c>
      <c r="AC102" s="7" t="s">
        <v>299</v>
      </c>
      <c r="AD102" s="9">
        <v>79</v>
      </c>
    </row>
    <row r="103" spans="2:30">
      <c r="B103" s="7">
        <v>5</v>
      </c>
      <c r="C103" s="8">
        <v>88</v>
      </c>
      <c r="E103" s="7">
        <v>5</v>
      </c>
      <c r="F103" s="8">
        <v>86</v>
      </c>
      <c r="H103" s="7">
        <v>5</v>
      </c>
      <c r="I103" s="8">
        <v>93</v>
      </c>
      <c r="K103" s="7">
        <v>5</v>
      </c>
      <c r="L103" s="8">
        <v>88</v>
      </c>
      <c r="N103" s="7">
        <v>5</v>
      </c>
      <c r="O103" s="8">
        <v>89</v>
      </c>
      <c r="Q103" s="7">
        <v>5</v>
      </c>
      <c r="R103" s="9">
        <v>89</v>
      </c>
      <c r="T103" s="7">
        <v>5</v>
      </c>
      <c r="U103" s="8">
        <v>91</v>
      </c>
      <c r="W103" s="7">
        <v>5</v>
      </c>
      <c r="X103" s="8">
        <v>89</v>
      </c>
      <c r="Z103" s="7">
        <v>5</v>
      </c>
      <c r="AA103" s="8">
        <v>87</v>
      </c>
      <c r="AC103" s="7" t="s">
        <v>300</v>
      </c>
      <c r="AD103" s="9">
        <v>74</v>
      </c>
    </row>
    <row r="104" spans="2:30">
      <c r="B104" s="7">
        <v>4</v>
      </c>
      <c r="C104" s="8">
        <v>84</v>
      </c>
      <c r="E104" s="7">
        <v>4</v>
      </c>
      <c r="F104" s="8">
        <v>83</v>
      </c>
      <c r="H104" s="7">
        <v>4</v>
      </c>
      <c r="I104" s="8">
        <v>90</v>
      </c>
      <c r="K104" s="7">
        <v>4</v>
      </c>
      <c r="L104" s="8">
        <v>85</v>
      </c>
      <c r="N104" s="7">
        <v>4</v>
      </c>
      <c r="O104" s="8">
        <v>87</v>
      </c>
      <c r="Q104" s="7">
        <v>4</v>
      </c>
      <c r="R104" s="9">
        <v>86</v>
      </c>
      <c r="T104" s="7">
        <v>4</v>
      </c>
      <c r="U104" s="8">
        <v>89</v>
      </c>
      <c r="W104" s="7">
        <v>4</v>
      </c>
      <c r="X104" s="8">
        <v>86</v>
      </c>
      <c r="Z104" s="7">
        <v>4</v>
      </c>
      <c r="AA104" s="8">
        <v>84</v>
      </c>
      <c r="AC104" s="14" t="s">
        <v>301</v>
      </c>
      <c r="AD104" s="9">
        <v>69</v>
      </c>
    </row>
    <row r="105" spans="2:30">
      <c r="B105" s="7">
        <v>3</v>
      </c>
      <c r="C105" s="8">
        <v>81</v>
      </c>
      <c r="E105" s="7">
        <v>3</v>
      </c>
      <c r="F105" s="8">
        <v>79</v>
      </c>
      <c r="H105" s="7">
        <v>3</v>
      </c>
      <c r="I105" s="8">
        <v>87</v>
      </c>
      <c r="K105" s="7">
        <v>3</v>
      </c>
      <c r="L105" s="8">
        <v>81</v>
      </c>
      <c r="N105" s="7">
        <v>3</v>
      </c>
      <c r="O105" s="8">
        <v>84</v>
      </c>
      <c r="Q105" s="7">
        <v>3</v>
      </c>
      <c r="R105" s="9">
        <v>83</v>
      </c>
      <c r="T105" s="7">
        <v>3</v>
      </c>
      <c r="U105" s="8">
        <v>86</v>
      </c>
      <c r="W105" s="7">
        <v>3</v>
      </c>
      <c r="X105" s="8">
        <v>83</v>
      </c>
      <c r="Z105" s="7">
        <v>3</v>
      </c>
      <c r="AA105" s="8">
        <v>80</v>
      </c>
      <c r="AC105" s="15" t="s">
        <v>302</v>
      </c>
      <c r="AD105" s="11">
        <v>64</v>
      </c>
    </row>
    <row r="106" spans="2:29">
      <c r="B106" s="7">
        <v>2</v>
      </c>
      <c r="C106" s="9">
        <v>77</v>
      </c>
      <c r="E106" s="7">
        <v>2</v>
      </c>
      <c r="F106" s="8">
        <v>76</v>
      </c>
      <c r="H106" s="7">
        <v>2</v>
      </c>
      <c r="I106" s="8">
        <v>84</v>
      </c>
      <c r="K106" s="7">
        <v>2</v>
      </c>
      <c r="L106" s="8">
        <v>78</v>
      </c>
      <c r="N106" s="7">
        <v>2</v>
      </c>
      <c r="O106" s="8">
        <v>82</v>
      </c>
      <c r="Q106" s="7">
        <v>2</v>
      </c>
      <c r="R106" s="9">
        <v>80</v>
      </c>
      <c r="T106" s="7">
        <v>2</v>
      </c>
      <c r="U106" s="8">
        <v>83</v>
      </c>
      <c r="W106" s="7">
        <v>2</v>
      </c>
      <c r="X106" s="8">
        <v>81</v>
      </c>
      <c r="Z106" s="7">
        <v>2</v>
      </c>
      <c r="AA106" s="8">
        <v>77</v>
      </c>
      <c r="AC106" s="2"/>
    </row>
    <row r="107" spans="2:29">
      <c r="B107" s="7">
        <v>1</v>
      </c>
      <c r="C107" s="9">
        <v>74</v>
      </c>
      <c r="E107" s="7">
        <v>1</v>
      </c>
      <c r="F107" s="8">
        <v>72</v>
      </c>
      <c r="H107" s="7">
        <v>1</v>
      </c>
      <c r="I107" s="8">
        <v>81</v>
      </c>
      <c r="K107" s="7">
        <v>1</v>
      </c>
      <c r="L107" s="8">
        <v>74</v>
      </c>
      <c r="N107" s="7">
        <v>1</v>
      </c>
      <c r="O107" s="8">
        <v>79</v>
      </c>
      <c r="Q107" s="7">
        <v>1</v>
      </c>
      <c r="R107" s="9">
        <v>77</v>
      </c>
      <c r="T107" s="7">
        <v>1</v>
      </c>
      <c r="U107" s="8">
        <v>81</v>
      </c>
      <c r="W107" s="7">
        <v>1</v>
      </c>
      <c r="X107" s="8">
        <v>78</v>
      </c>
      <c r="Z107" s="7">
        <v>1</v>
      </c>
      <c r="AA107" s="8">
        <v>73</v>
      </c>
      <c r="AC107" s="2"/>
    </row>
    <row r="108" spans="2:29">
      <c r="B108" s="10">
        <v>0</v>
      </c>
      <c r="C108" s="11">
        <v>70</v>
      </c>
      <c r="E108" s="10">
        <v>0</v>
      </c>
      <c r="F108" s="12">
        <v>69</v>
      </c>
      <c r="H108" s="10">
        <v>0</v>
      </c>
      <c r="I108" s="12">
        <v>79</v>
      </c>
      <c r="K108" s="10">
        <v>0</v>
      </c>
      <c r="L108" s="12">
        <v>71</v>
      </c>
      <c r="N108" s="10">
        <v>0</v>
      </c>
      <c r="O108" s="12">
        <v>76</v>
      </c>
      <c r="Q108" s="10">
        <v>0</v>
      </c>
      <c r="R108" s="11">
        <v>74</v>
      </c>
      <c r="T108" s="10">
        <v>0</v>
      </c>
      <c r="U108" s="12">
        <v>78</v>
      </c>
      <c r="W108" s="10">
        <v>0</v>
      </c>
      <c r="X108" s="12">
        <v>75</v>
      </c>
      <c r="Z108" s="10">
        <v>0</v>
      </c>
      <c r="AA108" s="12">
        <v>70</v>
      </c>
      <c r="AC108" s="2"/>
    </row>
    <row r="111" spans="2:5">
      <c r="B111" s="3" t="s">
        <v>306</v>
      </c>
      <c r="C111" s="3"/>
      <c r="D111" s="3"/>
      <c r="E111" s="3"/>
    </row>
    <row r="113" spans="2:30">
      <c r="B113" s="4" t="s">
        <v>5</v>
      </c>
      <c r="C113" s="4"/>
      <c r="E113" s="4" t="s">
        <v>8</v>
      </c>
      <c r="F113" s="4"/>
      <c r="H113" s="4" t="s">
        <v>9</v>
      </c>
      <c r="I113" s="4"/>
      <c r="K113" s="4" t="s">
        <v>11</v>
      </c>
      <c r="L113" s="4"/>
      <c r="N113" s="4" t="s">
        <v>19</v>
      </c>
      <c r="O113" s="4"/>
      <c r="Q113" s="4" t="s">
        <v>12</v>
      </c>
      <c r="R113" s="4"/>
      <c r="T113" s="4" t="s">
        <v>14</v>
      </c>
      <c r="U113" s="4"/>
      <c r="W113" s="4" t="s">
        <v>16</v>
      </c>
      <c r="X113" s="4"/>
      <c r="Z113" s="4" t="s">
        <v>18</v>
      </c>
      <c r="AA113" s="4"/>
      <c r="AC113" s="4" t="s">
        <v>284</v>
      </c>
      <c r="AD113" s="4"/>
    </row>
    <row r="114" spans="2:30">
      <c r="B114" s="5" t="s">
        <v>22</v>
      </c>
      <c r="C114" s="6" t="s">
        <v>23</v>
      </c>
      <c r="E114" s="5" t="s">
        <v>22</v>
      </c>
      <c r="F114" s="6" t="s">
        <v>23</v>
      </c>
      <c r="G114" s="2"/>
      <c r="H114" s="5" t="s">
        <v>22</v>
      </c>
      <c r="I114" s="6" t="s">
        <v>23</v>
      </c>
      <c r="J114" s="2"/>
      <c r="K114" s="5" t="s">
        <v>22</v>
      </c>
      <c r="L114" s="6" t="s">
        <v>23</v>
      </c>
      <c r="M114" s="2"/>
      <c r="N114" s="5" t="s">
        <v>22</v>
      </c>
      <c r="O114" s="6" t="s">
        <v>23</v>
      </c>
      <c r="P114" s="2"/>
      <c r="Q114" s="5" t="s">
        <v>22</v>
      </c>
      <c r="R114" s="6" t="s">
        <v>23</v>
      </c>
      <c r="T114" s="5" t="s">
        <v>22</v>
      </c>
      <c r="U114" s="6" t="s">
        <v>23</v>
      </c>
      <c r="W114" s="5" t="s">
        <v>22</v>
      </c>
      <c r="X114" s="6" t="s">
        <v>23</v>
      </c>
      <c r="Z114" s="5" t="s">
        <v>22</v>
      </c>
      <c r="AA114" s="6" t="s">
        <v>23</v>
      </c>
      <c r="AC114" s="5" t="s">
        <v>22</v>
      </c>
      <c r="AD114" s="6" t="s">
        <v>23</v>
      </c>
    </row>
    <row r="115" spans="2:30">
      <c r="B115" s="7">
        <v>20</v>
      </c>
      <c r="C115" s="9">
        <v>132</v>
      </c>
      <c r="E115" s="7">
        <v>20</v>
      </c>
      <c r="F115" s="9">
        <v>132</v>
      </c>
      <c r="H115" s="7">
        <v>20</v>
      </c>
      <c r="I115" s="9">
        <v>132</v>
      </c>
      <c r="K115" s="13">
        <v>20</v>
      </c>
      <c r="L115" s="9">
        <v>131</v>
      </c>
      <c r="N115" s="7">
        <v>20</v>
      </c>
      <c r="O115" s="9">
        <v>127</v>
      </c>
      <c r="Q115" s="7">
        <v>20</v>
      </c>
      <c r="R115" s="9">
        <v>134</v>
      </c>
      <c r="T115" s="13">
        <v>20</v>
      </c>
      <c r="U115" s="16">
        <v>129</v>
      </c>
      <c r="W115" s="7">
        <v>20</v>
      </c>
      <c r="X115" s="9">
        <v>130</v>
      </c>
      <c r="Z115" s="13">
        <v>20</v>
      </c>
      <c r="AA115" s="16">
        <v>134</v>
      </c>
      <c r="AC115" s="13" t="s">
        <v>285</v>
      </c>
      <c r="AD115" s="9">
        <v>134</v>
      </c>
    </row>
    <row r="116" spans="2:30">
      <c r="B116" s="7">
        <v>19</v>
      </c>
      <c r="C116" s="9">
        <v>132</v>
      </c>
      <c r="E116" s="7">
        <v>19</v>
      </c>
      <c r="F116" s="9">
        <v>132</v>
      </c>
      <c r="H116" s="7">
        <v>19</v>
      </c>
      <c r="I116" s="9">
        <v>129</v>
      </c>
      <c r="K116" s="7">
        <v>19</v>
      </c>
      <c r="L116" s="9">
        <v>131</v>
      </c>
      <c r="N116" s="7">
        <v>19</v>
      </c>
      <c r="O116" s="9">
        <v>124</v>
      </c>
      <c r="Q116" s="7">
        <v>19</v>
      </c>
      <c r="R116" s="9">
        <v>131</v>
      </c>
      <c r="T116" s="7">
        <v>19</v>
      </c>
      <c r="U116" s="9">
        <v>126</v>
      </c>
      <c r="W116" s="7">
        <v>19</v>
      </c>
      <c r="X116" s="9">
        <v>127</v>
      </c>
      <c r="Z116" s="7">
        <v>19</v>
      </c>
      <c r="AA116" s="9">
        <v>131</v>
      </c>
      <c r="AC116" s="7" t="s">
        <v>286</v>
      </c>
      <c r="AD116" s="9">
        <v>134</v>
      </c>
    </row>
    <row r="117" spans="2:30">
      <c r="B117" s="7">
        <v>18</v>
      </c>
      <c r="C117" s="9">
        <v>128</v>
      </c>
      <c r="E117" s="7">
        <v>18</v>
      </c>
      <c r="F117" s="9">
        <v>128</v>
      </c>
      <c r="H117" s="7">
        <v>18</v>
      </c>
      <c r="I117" s="9">
        <v>127</v>
      </c>
      <c r="K117" s="7">
        <v>18</v>
      </c>
      <c r="L117" s="9">
        <v>128</v>
      </c>
      <c r="N117" s="7">
        <v>18</v>
      </c>
      <c r="O117" s="8">
        <v>121</v>
      </c>
      <c r="Q117" s="7">
        <v>18</v>
      </c>
      <c r="R117" s="9">
        <v>128</v>
      </c>
      <c r="T117" s="7">
        <v>18</v>
      </c>
      <c r="U117" s="9">
        <v>124</v>
      </c>
      <c r="W117" s="7">
        <v>18</v>
      </c>
      <c r="X117" s="9">
        <v>124</v>
      </c>
      <c r="Z117" s="7">
        <v>18</v>
      </c>
      <c r="AA117" s="9">
        <v>128</v>
      </c>
      <c r="AC117" s="7" t="s">
        <v>287</v>
      </c>
      <c r="AD117" s="9">
        <v>134</v>
      </c>
    </row>
    <row r="118" spans="2:30">
      <c r="B118" s="7">
        <v>17</v>
      </c>
      <c r="C118" s="9">
        <v>125</v>
      </c>
      <c r="E118" s="7">
        <v>17</v>
      </c>
      <c r="F118" s="9">
        <v>125</v>
      </c>
      <c r="H118" s="7">
        <v>17</v>
      </c>
      <c r="I118" s="9">
        <v>124</v>
      </c>
      <c r="K118" s="7">
        <v>17</v>
      </c>
      <c r="L118" s="9">
        <v>123</v>
      </c>
      <c r="N118" s="7">
        <v>17</v>
      </c>
      <c r="O118" s="8">
        <v>119</v>
      </c>
      <c r="Q118" s="7">
        <v>17</v>
      </c>
      <c r="R118" s="9">
        <v>125</v>
      </c>
      <c r="T118" s="7">
        <v>17</v>
      </c>
      <c r="U118" s="9">
        <v>121</v>
      </c>
      <c r="W118" s="7">
        <v>17</v>
      </c>
      <c r="X118" s="9">
        <v>122</v>
      </c>
      <c r="Z118" s="7">
        <v>17</v>
      </c>
      <c r="AA118" s="9">
        <v>125</v>
      </c>
      <c r="AC118" s="7" t="s">
        <v>288</v>
      </c>
      <c r="AD118" s="9">
        <v>130</v>
      </c>
    </row>
    <row r="119" spans="2:30">
      <c r="B119" s="7">
        <v>16</v>
      </c>
      <c r="C119" s="8">
        <v>122</v>
      </c>
      <c r="E119" s="7">
        <v>16</v>
      </c>
      <c r="F119" s="9">
        <v>122</v>
      </c>
      <c r="H119" s="7">
        <v>16</v>
      </c>
      <c r="I119" s="9">
        <v>121</v>
      </c>
      <c r="K119" s="7">
        <v>16</v>
      </c>
      <c r="L119" s="8">
        <v>122</v>
      </c>
      <c r="N119" s="7">
        <v>16</v>
      </c>
      <c r="O119" s="8">
        <v>116</v>
      </c>
      <c r="Q119" s="7">
        <v>16</v>
      </c>
      <c r="R119" s="9">
        <v>122</v>
      </c>
      <c r="T119" s="7">
        <v>16</v>
      </c>
      <c r="U119" s="9">
        <v>119</v>
      </c>
      <c r="W119" s="7">
        <v>16</v>
      </c>
      <c r="X119" s="9">
        <v>119</v>
      </c>
      <c r="Z119" s="7">
        <v>16</v>
      </c>
      <c r="AA119" s="9">
        <v>122</v>
      </c>
      <c r="AC119" s="7" t="s">
        <v>289</v>
      </c>
      <c r="AD119" s="9">
        <v>125</v>
      </c>
    </row>
    <row r="120" spans="2:30">
      <c r="B120" s="7">
        <v>15</v>
      </c>
      <c r="C120" s="8">
        <v>118</v>
      </c>
      <c r="E120" s="7">
        <v>15</v>
      </c>
      <c r="F120" s="8">
        <v>118</v>
      </c>
      <c r="H120" s="7">
        <v>15</v>
      </c>
      <c r="I120" s="8">
        <v>118</v>
      </c>
      <c r="K120" s="7">
        <v>15</v>
      </c>
      <c r="L120" s="8">
        <v>119</v>
      </c>
      <c r="N120" s="7">
        <v>15</v>
      </c>
      <c r="O120" s="9">
        <v>113</v>
      </c>
      <c r="Q120" s="7">
        <v>15</v>
      </c>
      <c r="R120" s="9">
        <v>119</v>
      </c>
      <c r="T120" s="7">
        <v>15</v>
      </c>
      <c r="U120" s="9">
        <v>116</v>
      </c>
      <c r="W120" s="7">
        <v>15</v>
      </c>
      <c r="X120" s="9">
        <v>116</v>
      </c>
      <c r="Z120" s="7">
        <v>15</v>
      </c>
      <c r="AA120" s="8">
        <v>118</v>
      </c>
      <c r="AC120" s="7" t="s">
        <v>290</v>
      </c>
      <c r="AD120" s="9">
        <v>120</v>
      </c>
    </row>
    <row r="121" spans="2:30">
      <c r="B121" s="7">
        <v>14</v>
      </c>
      <c r="C121" s="8">
        <v>115</v>
      </c>
      <c r="E121" s="7">
        <v>14</v>
      </c>
      <c r="F121" s="8">
        <v>115</v>
      </c>
      <c r="H121" s="7">
        <v>14</v>
      </c>
      <c r="I121" s="8">
        <v>115</v>
      </c>
      <c r="K121" s="7">
        <v>14</v>
      </c>
      <c r="L121" s="8">
        <v>116</v>
      </c>
      <c r="N121" s="7">
        <v>14</v>
      </c>
      <c r="O121" s="9">
        <v>111</v>
      </c>
      <c r="Q121" s="7">
        <v>14</v>
      </c>
      <c r="R121" s="9">
        <v>116</v>
      </c>
      <c r="T121" s="7">
        <v>14</v>
      </c>
      <c r="U121" s="8">
        <v>114</v>
      </c>
      <c r="W121" s="7">
        <v>14</v>
      </c>
      <c r="X121" s="9">
        <v>113</v>
      </c>
      <c r="Z121" s="7">
        <v>14</v>
      </c>
      <c r="AA121" s="8">
        <v>115</v>
      </c>
      <c r="AC121" s="7" t="s">
        <v>291</v>
      </c>
      <c r="AD121" s="9">
        <v>115</v>
      </c>
    </row>
    <row r="122" spans="2:30">
      <c r="B122" s="7">
        <v>13</v>
      </c>
      <c r="C122" s="8">
        <v>112</v>
      </c>
      <c r="E122" s="7">
        <v>13</v>
      </c>
      <c r="F122" s="8">
        <v>112</v>
      </c>
      <c r="H122" s="7">
        <v>13</v>
      </c>
      <c r="I122" s="8">
        <v>112</v>
      </c>
      <c r="K122" s="7">
        <v>13</v>
      </c>
      <c r="L122" s="8">
        <v>113</v>
      </c>
      <c r="N122" s="7">
        <v>13</v>
      </c>
      <c r="O122" s="8">
        <v>108</v>
      </c>
      <c r="Q122" s="7">
        <v>13</v>
      </c>
      <c r="R122" s="9">
        <v>113</v>
      </c>
      <c r="T122" s="7">
        <v>13</v>
      </c>
      <c r="U122" s="8">
        <v>111</v>
      </c>
      <c r="W122" s="7">
        <v>13</v>
      </c>
      <c r="X122" s="8">
        <v>111</v>
      </c>
      <c r="Z122" s="7">
        <v>13</v>
      </c>
      <c r="AA122" s="8">
        <v>112</v>
      </c>
      <c r="AC122" s="7" t="s">
        <v>292</v>
      </c>
      <c r="AD122" s="9">
        <v>110</v>
      </c>
    </row>
    <row r="123" spans="2:30">
      <c r="B123" s="7">
        <v>12</v>
      </c>
      <c r="C123" s="8">
        <v>108</v>
      </c>
      <c r="E123" s="7">
        <v>12</v>
      </c>
      <c r="F123" s="8">
        <v>108</v>
      </c>
      <c r="H123" s="7">
        <v>12</v>
      </c>
      <c r="I123" s="8">
        <v>109</v>
      </c>
      <c r="K123" s="7">
        <v>12</v>
      </c>
      <c r="L123" s="8">
        <v>109</v>
      </c>
      <c r="N123" s="7">
        <v>12</v>
      </c>
      <c r="O123" s="8">
        <v>105</v>
      </c>
      <c r="Q123" s="7">
        <v>12</v>
      </c>
      <c r="R123" s="9">
        <v>110</v>
      </c>
      <c r="T123" s="7">
        <v>12</v>
      </c>
      <c r="U123" s="8">
        <v>108</v>
      </c>
      <c r="W123" s="7">
        <v>12</v>
      </c>
      <c r="X123" s="8">
        <v>108</v>
      </c>
      <c r="Z123" s="7">
        <v>12</v>
      </c>
      <c r="AA123" s="9">
        <v>109</v>
      </c>
      <c r="AC123" s="7" t="s">
        <v>293</v>
      </c>
      <c r="AD123" s="9">
        <v>106</v>
      </c>
    </row>
    <row r="124" spans="2:30">
      <c r="B124" s="7">
        <v>11</v>
      </c>
      <c r="C124" s="8">
        <v>105</v>
      </c>
      <c r="E124" s="7">
        <v>11</v>
      </c>
      <c r="F124" s="8">
        <v>105</v>
      </c>
      <c r="H124" s="7">
        <v>11</v>
      </c>
      <c r="I124" s="8">
        <v>107</v>
      </c>
      <c r="K124" s="7">
        <v>11</v>
      </c>
      <c r="L124" s="8">
        <v>106</v>
      </c>
      <c r="N124" s="7">
        <v>11</v>
      </c>
      <c r="O124" s="8">
        <v>102</v>
      </c>
      <c r="Q124" s="7">
        <v>11</v>
      </c>
      <c r="R124" s="9">
        <v>107</v>
      </c>
      <c r="T124" s="7">
        <v>11</v>
      </c>
      <c r="U124" s="8">
        <v>106</v>
      </c>
      <c r="W124" s="7">
        <v>11</v>
      </c>
      <c r="X124" s="8">
        <v>105</v>
      </c>
      <c r="Z124" s="7">
        <v>11</v>
      </c>
      <c r="AA124" s="9">
        <v>106</v>
      </c>
      <c r="AC124" s="7" t="s">
        <v>294</v>
      </c>
      <c r="AD124" s="9">
        <v>101</v>
      </c>
    </row>
    <row r="125" spans="2:30">
      <c r="B125" s="7">
        <v>10</v>
      </c>
      <c r="C125" s="8">
        <v>102</v>
      </c>
      <c r="E125" s="7">
        <v>10</v>
      </c>
      <c r="F125" s="8">
        <v>102</v>
      </c>
      <c r="H125" s="7">
        <v>10</v>
      </c>
      <c r="I125" s="8">
        <v>104</v>
      </c>
      <c r="K125" s="7">
        <v>10</v>
      </c>
      <c r="L125" s="8">
        <v>103</v>
      </c>
      <c r="N125" s="7">
        <v>10</v>
      </c>
      <c r="O125" s="8">
        <v>100</v>
      </c>
      <c r="Q125" s="7">
        <v>10</v>
      </c>
      <c r="R125" s="9">
        <v>104</v>
      </c>
      <c r="T125" s="7">
        <v>10</v>
      </c>
      <c r="U125" s="8">
        <v>103</v>
      </c>
      <c r="W125" s="7">
        <v>10</v>
      </c>
      <c r="X125" s="8">
        <v>102</v>
      </c>
      <c r="Z125" s="7">
        <v>10</v>
      </c>
      <c r="AA125" s="8">
        <v>103</v>
      </c>
      <c r="AC125" s="7" t="s">
        <v>295</v>
      </c>
      <c r="AD125" s="9">
        <v>96</v>
      </c>
    </row>
    <row r="126" spans="2:30">
      <c r="B126" s="7">
        <v>9</v>
      </c>
      <c r="C126" s="8">
        <v>98</v>
      </c>
      <c r="E126" s="7">
        <v>9</v>
      </c>
      <c r="F126" s="8">
        <v>98</v>
      </c>
      <c r="H126" s="7">
        <v>9</v>
      </c>
      <c r="I126" s="8">
        <v>101</v>
      </c>
      <c r="K126" s="7">
        <v>9</v>
      </c>
      <c r="L126" s="8">
        <v>100</v>
      </c>
      <c r="N126" s="7">
        <v>9</v>
      </c>
      <c r="O126" s="8">
        <v>97</v>
      </c>
      <c r="Q126" s="7">
        <v>9</v>
      </c>
      <c r="R126" s="9">
        <v>101</v>
      </c>
      <c r="T126" s="7">
        <v>9</v>
      </c>
      <c r="U126" s="8">
        <v>101</v>
      </c>
      <c r="W126" s="7">
        <v>9</v>
      </c>
      <c r="X126" s="8">
        <v>99</v>
      </c>
      <c r="Z126" s="7">
        <v>9</v>
      </c>
      <c r="AA126" s="8">
        <v>100</v>
      </c>
      <c r="AC126" s="7" t="s">
        <v>296</v>
      </c>
      <c r="AD126" s="9">
        <v>91</v>
      </c>
    </row>
    <row r="127" spans="2:30">
      <c r="B127" s="7">
        <v>8</v>
      </c>
      <c r="C127" s="8">
        <v>95</v>
      </c>
      <c r="E127" s="7">
        <v>8</v>
      </c>
      <c r="F127" s="8">
        <v>95</v>
      </c>
      <c r="H127" s="7">
        <v>8</v>
      </c>
      <c r="I127" s="8">
        <v>98</v>
      </c>
      <c r="K127" s="7">
        <v>8</v>
      </c>
      <c r="L127" s="8">
        <v>97</v>
      </c>
      <c r="N127" s="7">
        <v>8</v>
      </c>
      <c r="O127" s="8">
        <v>94</v>
      </c>
      <c r="Q127" s="7">
        <v>8</v>
      </c>
      <c r="R127" s="9">
        <v>98</v>
      </c>
      <c r="T127" s="7">
        <v>8</v>
      </c>
      <c r="U127" s="8">
        <v>98</v>
      </c>
      <c r="W127" s="7">
        <v>8</v>
      </c>
      <c r="X127" s="8">
        <v>97</v>
      </c>
      <c r="Z127" s="7">
        <v>8</v>
      </c>
      <c r="AA127" s="8">
        <v>97</v>
      </c>
      <c r="AC127" s="7" t="s">
        <v>297</v>
      </c>
      <c r="AD127" s="9">
        <v>87</v>
      </c>
    </row>
    <row r="128" spans="2:30">
      <c r="B128" s="7">
        <v>7</v>
      </c>
      <c r="C128" s="8">
        <v>92</v>
      </c>
      <c r="E128" s="7">
        <v>7</v>
      </c>
      <c r="F128" s="8">
        <v>92</v>
      </c>
      <c r="H128" s="7">
        <v>7</v>
      </c>
      <c r="I128" s="8">
        <v>95</v>
      </c>
      <c r="K128" s="7">
        <v>7</v>
      </c>
      <c r="L128" s="8">
        <v>94</v>
      </c>
      <c r="N128" s="7">
        <v>7</v>
      </c>
      <c r="O128" s="8">
        <v>92</v>
      </c>
      <c r="Q128" s="7">
        <v>7</v>
      </c>
      <c r="R128" s="9">
        <v>95</v>
      </c>
      <c r="T128" s="7">
        <v>7</v>
      </c>
      <c r="U128" s="8">
        <v>96</v>
      </c>
      <c r="W128" s="7">
        <v>7</v>
      </c>
      <c r="X128" s="8">
        <v>94</v>
      </c>
      <c r="Z128" s="7">
        <v>7</v>
      </c>
      <c r="AA128" s="8">
        <v>93</v>
      </c>
      <c r="AC128" s="7" t="s">
        <v>298</v>
      </c>
      <c r="AD128" s="9">
        <v>82</v>
      </c>
    </row>
    <row r="129" spans="2:30">
      <c r="B129" s="7">
        <v>6</v>
      </c>
      <c r="C129" s="8">
        <v>88</v>
      </c>
      <c r="E129" s="7">
        <v>6</v>
      </c>
      <c r="F129" s="8">
        <v>88</v>
      </c>
      <c r="H129" s="7">
        <v>6</v>
      </c>
      <c r="I129" s="8">
        <v>92</v>
      </c>
      <c r="K129" s="7">
        <v>6</v>
      </c>
      <c r="L129" s="8">
        <v>91</v>
      </c>
      <c r="N129" s="7">
        <v>6</v>
      </c>
      <c r="O129" s="8">
        <v>89</v>
      </c>
      <c r="Q129" s="7">
        <v>6</v>
      </c>
      <c r="R129" s="9">
        <v>92</v>
      </c>
      <c r="T129" s="7">
        <v>6</v>
      </c>
      <c r="U129" s="8">
        <v>93</v>
      </c>
      <c r="W129" s="7">
        <v>6</v>
      </c>
      <c r="X129" s="8">
        <v>91</v>
      </c>
      <c r="Z129" s="7">
        <v>6</v>
      </c>
      <c r="AA129" s="8">
        <v>90</v>
      </c>
      <c r="AC129" s="7" t="s">
        <v>299</v>
      </c>
      <c r="AD129" s="9">
        <v>77</v>
      </c>
    </row>
    <row r="130" spans="2:30">
      <c r="B130" s="7">
        <v>5</v>
      </c>
      <c r="C130" s="8">
        <v>85</v>
      </c>
      <c r="E130" s="7">
        <v>5</v>
      </c>
      <c r="F130" s="8">
        <v>85</v>
      </c>
      <c r="H130" s="7">
        <v>5</v>
      </c>
      <c r="I130" s="8">
        <v>89</v>
      </c>
      <c r="K130" s="7">
        <v>5</v>
      </c>
      <c r="L130" s="8">
        <v>88</v>
      </c>
      <c r="N130" s="7">
        <v>5</v>
      </c>
      <c r="O130" s="8">
        <v>86</v>
      </c>
      <c r="Q130" s="7">
        <v>5</v>
      </c>
      <c r="R130" s="9">
        <v>88</v>
      </c>
      <c r="T130" s="7">
        <v>5</v>
      </c>
      <c r="U130" s="8">
        <v>91</v>
      </c>
      <c r="W130" s="7">
        <v>5</v>
      </c>
      <c r="X130" s="8">
        <v>88</v>
      </c>
      <c r="Z130" s="7">
        <v>5</v>
      </c>
      <c r="AA130" s="8">
        <v>87</v>
      </c>
      <c r="AC130" s="7" t="s">
        <v>300</v>
      </c>
      <c r="AD130" s="9">
        <v>72</v>
      </c>
    </row>
    <row r="131" spans="2:30">
      <c r="B131" s="7">
        <v>4</v>
      </c>
      <c r="C131" s="8">
        <v>82</v>
      </c>
      <c r="E131" s="7">
        <v>4</v>
      </c>
      <c r="F131" s="8">
        <v>82</v>
      </c>
      <c r="H131" s="7">
        <v>4</v>
      </c>
      <c r="I131" s="8">
        <v>87</v>
      </c>
      <c r="K131" s="7">
        <v>4</v>
      </c>
      <c r="L131" s="8">
        <v>84</v>
      </c>
      <c r="N131" s="7">
        <v>4</v>
      </c>
      <c r="O131" s="8">
        <v>84</v>
      </c>
      <c r="Q131" s="7">
        <v>4</v>
      </c>
      <c r="R131" s="9">
        <v>85</v>
      </c>
      <c r="T131" s="7">
        <v>4</v>
      </c>
      <c r="U131" s="8">
        <v>88</v>
      </c>
      <c r="W131" s="7">
        <v>4</v>
      </c>
      <c r="X131" s="8">
        <v>86</v>
      </c>
      <c r="Z131" s="7">
        <v>4</v>
      </c>
      <c r="AA131" s="8">
        <v>84</v>
      </c>
      <c r="AC131" s="14" t="s">
        <v>301</v>
      </c>
      <c r="AD131" s="9">
        <v>68</v>
      </c>
    </row>
    <row r="132" spans="2:30">
      <c r="B132" s="7">
        <v>3</v>
      </c>
      <c r="C132" s="8">
        <v>78</v>
      </c>
      <c r="E132" s="7">
        <v>3</v>
      </c>
      <c r="F132" s="8">
        <v>78</v>
      </c>
      <c r="H132" s="7">
        <v>3</v>
      </c>
      <c r="I132" s="8">
        <v>84</v>
      </c>
      <c r="K132" s="7">
        <v>3</v>
      </c>
      <c r="L132" s="8">
        <v>81</v>
      </c>
      <c r="N132" s="7">
        <v>3</v>
      </c>
      <c r="O132" s="8">
        <v>81</v>
      </c>
      <c r="Q132" s="7">
        <v>3</v>
      </c>
      <c r="R132" s="9">
        <v>82</v>
      </c>
      <c r="T132" s="7">
        <v>3</v>
      </c>
      <c r="U132" s="8">
        <v>85</v>
      </c>
      <c r="W132" s="7">
        <v>3</v>
      </c>
      <c r="X132" s="8">
        <v>83</v>
      </c>
      <c r="Z132" s="7">
        <v>3</v>
      </c>
      <c r="AA132" s="8">
        <v>81</v>
      </c>
      <c r="AC132" s="15" t="s">
        <v>302</v>
      </c>
      <c r="AD132" s="11">
        <v>63</v>
      </c>
    </row>
    <row r="133" spans="2:29">
      <c r="B133" s="7">
        <v>2</v>
      </c>
      <c r="C133" s="9">
        <v>75</v>
      </c>
      <c r="E133" s="7">
        <v>2</v>
      </c>
      <c r="F133" s="8">
        <v>75</v>
      </c>
      <c r="H133" s="7">
        <v>2</v>
      </c>
      <c r="I133" s="8">
        <v>81</v>
      </c>
      <c r="K133" s="7">
        <v>2</v>
      </c>
      <c r="L133" s="8">
        <v>78</v>
      </c>
      <c r="N133" s="7">
        <v>2</v>
      </c>
      <c r="O133" s="8">
        <v>78</v>
      </c>
      <c r="Q133" s="7">
        <v>2</v>
      </c>
      <c r="R133" s="9">
        <v>79</v>
      </c>
      <c r="T133" s="7">
        <v>2</v>
      </c>
      <c r="U133" s="8">
        <v>83</v>
      </c>
      <c r="W133" s="7">
        <v>2</v>
      </c>
      <c r="X133" s="8">
        <v>80</v>
      </c>
      <c r="Z133" s="7">
        <v>2</v>
      </c>
      <c r="AA133" s="8">
        <v>78</v>
      </c>
      <c r="AC133" s="2"/>
    </row>
    <row r="134" spans="2:29">
      <c r="B134" s="7">
        <v>1</v>
      </c>
      <c r="C134" s="9">
        <v>72</v>
      </c>
      <c r="E134" s="7">
        <v>1</v>
      </c>
      <c r="F134" s="8">
        <v>72</v>
      </c>
      <c r="H134" s="7">
        <v>1</v>
      </c>
      <c r="I134" s="8">
        <v>78</v>
      </c>
      <c r="K134" s="7">
        <v>1</v>
      </c>
      <c r="L134" s="8">
        <v>75</v>
      </c>
      <c r="N134" s="7">
        <v>1</v>
      </c>
      <c r="O134" s="8">
        <v>75</v>
      </c>
      <c r="Q134" s="7">
        <v>1</v>
      </c>
      <c r="R134" s="9">
        <v>76</v>
      </c>
      <c r="T134" s="7">
        <v>1</v>
      </c>
      <c r="U134" s="8">
        <v>80</v>
      </c>
      <c r="W134" s="7">
        <v>1</v>
      </c>
      <c r="X134" s="8">
        <v>77</v>
      </c>
      <c r="Z134" s="7">
        <v>1</v>
      </c>
      <c r="AA134" s="8">
        <v>75</v>
      </c>
      <c r="AC134" s="2"/>
    </row>
    <row r="135" spans="2:29">
      <c r="B135" s="10">
        <v>0</v>
      </c>
      <c r="C135" s="11">
        <v>68</v>
      </c>
      <c r="E135" s="10">
        <v>0</v>
      </c>
      <c r="F135" s="12">
        <v>68</v>
      </c>
      <c r="H135" s="10">
        <v>0</v>
      </c>
      <c r="I135" s="12">
        <v>75</v>
      </c>
      <c r="K135" s="10">
        <v>0</v>
      </c>
      <c r="L135" s="12">
        <v>72</v>
      </c>
      <c r="N135" s="10">
        <v>0</v>
      </c>
      <c r="O135" s="12">
        <v>73</v>
      </c>
      <c r="Q135" s="10">
        <v>0</v>
      </c>
      <c r="R135" s="11">
        <v>73</v>
      </c>
      <c r="T135" s="10">
        <v>0</v>
      </c>
      <c r="U135" s="12">
        <v>78</v>
      </c>
      <c r="W135" s="10">
        <v>0</v>
      </c>
      <c r="X135" s="12">
        <v>74</v>
      </c>
      <c r="Z135" s="10">
        <v>0</v>
      </c>
      <c r="AA135" s="12">
        <v>72</v>
      </c>
      <c r="AC135" s="2"/>
    </row>
    <row r="138" spans="2:5">
      <c r="B138" s="3" t="s">
        <v>307</v>
      </c>
      <c r="C138" s="3"/>
      <c r="D138" s="3"/>
      <c r="E138" s="3"/>
    </row>
    <row r="140" spans="2:30">
      <c r="B140" s="4" t="s">
        <v>5</v>
      </c>
      <c r="C140" s="4"/>
      <c r="E140" s="4" t="s">
        <v>8</v>
      </c>
      <c r="F140" s="4"/>
      <c r="H140" s="4" t="s">
        <v>9</v>
      </c>
      <c r="I140" s="4"/>
      <c r="K140" s="4" t="s">
        <v>11</v>
      </c>
      <c r="L140" s="4"/>
      <c r="N140" s="4" t="s">
        <v>19</v>
      </c>
      <c r="O140" s="4"/>
      <c r="Q140" s="4" t="s">
        <v>12</v>
      </c>
      <c r="R140" s="4"/>
      <c r="T140" s="4" t="s">
        <v>14</v>
      </c>
      <c r="U140" s="4"/>
      <c r="W140" s="4" t="s">
        <v>16</v>
      </c>
      <c r="X140" s="4"/>
      <c r="Z140" s="4" t="s">
        <v>18</v>
      </c>
      <c r="AA140" s="4"/>
      <c r="AC140" s="4" t="s">
        <v>284</v>
      </c>
      <c r="AD140" s="4"/>
    </row>
    <row r="141" spans="2:30">
      <c r="B141" s="5" t="s">
        <v>22</v>
      </c>
      <c r="C141" s="6" t="s">
        <v>23</v>
      </c>
      <c r="E141" s="5" t="s">
        <v>22</v>
      </c>
      <c r="F141" s="6" t="s">
        <v>23</v>
      </c>
      <c r="G141" s="2"/>
      <c r="H141" s="5" t="s">
        <v>22</v>
      </c>
      <c r="I141" s="6" t="s">
        <v>23</v>
      </c>
      <c r="J141" s="2"/>
      <c r="K141" s="5" t="s">
        <v>22</v>
      </c>
      <c r="L141" s="6" t="s">
        <v>23</v>
      </c>
      <c r="M141" s="2"/>
      <c r="N141" s="5" t="s">
        <v>22</v>
      </c>
      <c r="O141" s="6" t="s">
        <v>23</v>
      </c>
      <c r="P141" s="2"/>
      <c r="Q141" s="5" t="s">
        <v>22</v>
      </c>
      <c r="R141" s="6" t="s">
        <v>23</v>
      </c>
      <c r="T141" s="5" t="s">
        <v>22</v>
      </c>
      <c r="U141" s="6" t="s">
        <v>23</v>
      </c>
      <c r="W141" s="5" t="s">
        <v>22</v>
      </c>
      <c r="X141" s="6" t="s">
        <v>23</v>
      </c>
      <c r="Z141" s="5" t="s">
        <v>22</v>
      </c>
      <c r="AA141" s="6" t="s">
        <v>23</v>
      </c>
      <c r="AC141" s="5" t="s">
        <v>22</v>
      </c>
      <c r="AD141" s="6" t="s">
        <v>23</v>
      </c>
    </row>
    <row r="142" spans="2:30">
      <c r="B142" s="13">
        <v>20</v>
      </c>
      <c r="C142" s="16">
        <v>130</v>
      </c>
      <c r="E142" s="7">
        <v>20</v>
      </c>
      <c r="F142" s="9">
        <v>137</v>
      </c>
      <c r="H142" s="7">
        <v>20</v>
      </c>
      <c r="I142" s="9">
        <v>127</v>
      </c>
      <c r="K142" s="7">
        <v>20</v>
      </c>
      <c r="L142" s="9">
        <v>127</v>
      </c>
      <c r="N142" s="7">
        <v>20</v>
      </c>
      <c r="O142" s="9">
        <v>123</v>
      </c>
      <c r="Q142" s="7">
        <v>20</v>
      </c>
      <c r="R142" s="9">
        <v>132</v>
      </c>
      <c r="T142" s="7">
        <v>20</v>
      </c>
      <c r="U142" s="9">
        <v>126</v>
      </c>
      <c r="W142" s="13">
        <v>20</v>
      </c>
      <c r="X142" s="16">
        <v>129</v>
      </c>
      <c r="Z142" s="13">
        <v>20</v>
      </c>
      <c r="AA142" s="16">
        <v>132</v>
      </c>
      <c r="AC142" s="13" t="s">
        <v>285</v>
      </c>
      <c r="AD142" s="16">
        <v>138</v>
      </c>
    </row>
    <row r="143" spans="2:30">
      <c r="B143" s="7">
        <v>19</v>
      </c>
      <c r="C143" s="9">
        <v>127</v>
      </c>
      <c r="E143" s="7">
        <v>19</v>
      </c>
      <c r="F143" s="9">
        <v>133</v>
      </c>
      <c r="H143" s="7">
        <v>19</v>
      </c>
      <c r="I143" s="9">
        <v>125</v>
      </c>
      <c r="K143" s="7">
        <v>19</v>
      </c>
      <c r="L143" s="9">
        <v>124</v>
      </c>
      <c r="N143" s="7">
        <v>19</v>
      </c>
      <c r="O143" s="9">
        <v>121</v>
      </c>
      <c r="Q143" s="7">
        <v>19</v>
      </c>
      <c r="R143" s="9">
        <v>129</v>
      </c>
      <c r="T143" s="7">
        <v>19</v>
      </c>
      <c r="U143" s="9">
        <v>124</v>
      </c>
      <c r="W143" s="7">
        <v>19</v>
      </c>
      <c r="X143" s="9">
        <v>126</v>
      </c>
      <c r="Z143" s="7">
        <v>19</v>
      </c>
      <c r="AA143" s="9">
        <v>129</v>
      </c>
      <c r="AC143" s="7" t="s">
        <v>286</v>
      </c>
      <c r="AD143" s="9">
        <v>133</v>
      </c>
    </row>
    <row r="144" spans="2:30">
      <c r="B144" s="7">
        <v>18</v>
      </c>
      <c r="C144" s="9">
        <v>124</v>
      </c>
      <c r="E144" s="7">
        <v>18</v>
      </c>
      <c r="F144" s="9">
        <v>130</v>
      </c>
      <c r="H144" s="7">
        <v>18</v>
      </c>
      <c r="I144" s="9">
        <v>122</v>
      </c>
      <c r="K144" s="7">
        <v>18</v>
      </c>
      <c r="L144" s="9">
        <v>122</v>
      </c>
      <c r="N144" s="7">
        <v>18</v>
      </c>
      <c r="O144" s="8">
        <v>118</v>
      </c>
      <c r="Q144" s="7">
        <v>18</v>
      </c>
      <c r="R144" s="9">
        <v>126</v>
      </c>
      <c r="T144" s="7">
        <v>18</v>
      </c>
      <c r="U144" s="9">
        <v>121</v>
      </c>
      <c r="W144" s="7">
        <v>18</v>
      </c>
      <c r="X144" s="9">
        <v>123</v>
      </c>
      <c r="Z144" s="7">
        <v>18</v>
      </c>
      <c r="AA144" s="9">
        <v>126</v>
      </c>
      <c r="AC144" s="7" t="s">
        <v>287</v>
      </c>
      <c r="AD144" s="9">
        <v>129</v>
      </c>
    </row>
    <row r="145" spans="2:30">
      <c r="B145" s="7">
        <v>17</v>
      </c>
      <c r="C145" s="9">
        <v>121</v>
      </c>
      <c r="E145" s="7">
        <v>17</v>
      </c>
      <c r="F145" s="9">
        <v>126</v>
      </c>
      <c r="H145" s="7">
        <v>17</v>
      </c>
      <c r="I145" s="9">
        <v>120</v>
      </c>
      <c r="K145" s="7">
        <v>17</v>
      </c>
      <c r="L145" s="9">
        <v>119</v>
      </c>
      <c r="N145" s="7">
        <v>17</v>
      </c>
      <c r="O145" s="8">
        <v>116</v>
      </c>
      <c r="Q145" s="7">
        <v>17</v>
      </c>
      <c r="R145" s="9">
        <v>124</v>
      </c>
      <c r="T145" s="7">
        <v>17</v>
      </c>
      <c r="U145" s="9">
        <v>119</v>
      </c>
      <c r="W145" s="7">
        <v>17</v>
      </c>
      <c r="X145" s="9">
        <v>121</v>
      </c>
      <c r="Z145" s="7">
        <v>17</v>
      </c>
      <c r="AA145" s="9">
        <v>123</v>
      </c>
      <c r="AC145" s="7" t="s">
        <v>288</v>
      </c>
      <c r="AD145" s="9">
        <v>125</v>
      </c>
    </row>
    <row r="146" spans="2:30">
      <c r="B146" s="7">
        <v>16</v>
      </c>
      <c r="C146" s="8">
        <v>118</v>
      </c>
      <c r="E146" s="7">
        <v>16</v>
      </c>
      <c r="F146" s="9">
        <v>122</v>
      </c>
      <c r="H146" s="7">
        <v>16</v>
      </c>
      <c r="I146" s="9">
        <v>117</v>
      </c>
      <c r="K146" s="7">
        <v>16</v>
      </c>
      <c r="L146" s="8">
        <v>116</v>
      </c>
      <c r="N146" s="7">
        <v>16</v>
      </c>
      <c r="O146" s="8">
        <v>113</v>
      </c>
      <c r="Q146" s="7">
        <v>16</v>
      </c>
      <c r="R146" s="9">
        <v>121</v>
      </c>
      <c r="T146" s="7">
        <v>16</v>
      </c>
      <c r="U146" s="9">
        <v>116</v>
      </c>
      <c r="W146" s="7">
        <v>16</v>
      </c>
      <c r="X146" s="9">
        <v>118</v>
      </c>
      <c r="Z146" s="7">
        <v>16</v>
      </c>
      <c r="AA146" s="9">
        <v>120</v>
      </c>
      <c r="AC146" s="7" t="s">
        <v>289</v>
      </c>
      <c r="AD146" s="9">
        <v>120</v>
      </c>
    </row>
    <row r="147" spans="2:30">
      <c r="B147" s="7">
        <v>15</v>
      </c>
      <c r="C147" s="8">
        <v>115</v>
      </c>
      <c r="E147" s="7">
        <v>15</v>
      </c>
      <c r="F147" s="8">
        <v>119</v>
      </c>
      <c r="H147" s="7">
        <v>15</v>
      </c>
      <c r="I147" s="8">
        <v>115</v>
      </c>
      <c r="K147" s="7">
        <v>15</v>
      </c>
      <c r="L147" s="8">
        <v>114</v>
      </c>
      <c r="N147" s="7">
        <v>15</v>
      </c>
      <c r="O147" s="9">
        <v>111</v>
      </c>
      <c r="Q147" s="7">
        <v>15</v>
      </c>
      <c r="R147" s="9">
        <v>118</v>
      </c>
      <c r="T147" s="7">
        <v>15</v>
      </c>
      <c r="U147" s="9">
        <v>114</v>
      </c>
      <c r="W147" s="7">
        <v>15</v>
      </c>
      <c r="X147" s="9">
        <v>115</v>
      </c>
      <c r="Z147" s="7">
        <v>15</v>
      </c>
      <c r="AA147" s="8">
        <v>117</v>
      </c>
      <c r="AC147" s="7" t="s">
        <v>290</v>
      </c>
      <c r="AD147" s="9">
        <v>116</v>
      </c>
    </row>
    <row r="148" spans="2:30">
      <c r="B148" s="7">
        <v>14</v>
      </c>
      <c r="C148" s="8">
        <v>112</v>
      </c>
      <c r="E148" s="7">
        <v>14</v>
      </c>
      <c r="F148" s="8">
        <v>115</v>
      </c>
      <c r="H148" s="7">
        <v>14</v>
      </c>
      <c r="I148" s="8">
        <v>112</v>
      </c>
      <c r="K148" s="7">
        <v>14</v>
      </c>
      <c r="L148" s="8">
        <v>111</v>
      </c>
      <c r="N148" s="7">
        <v>14</v>
      </c>
      <c r="O148" s="9">
        <v>108</v>
      </c>
      <c r="Q148" s="7">
        <v>14</v>
      </c>
      <c r="R148" s="9">
        <v>115</v>
      </c>
      <c r="T148" s="7">
        <v>14</v>
      </c>
      <c r="U148" s="8">
        <v>111</v>
      </c>
      <c r="W148" s="7">
        <v>14</v>
      </c>
      <c r="X148" s="9">
        <v>112</v>
      </c>
      <c r="Z148" s="7">
        <v>14</v>
      </c>
      <c r="AA148" s="8">
        <v>114</v>
      </c>
      <c r="AC148" s="7" t="s">
        <v>291</v>
      </c>
      <c r="AD148" s="9">
        <v>112</v>
      </c>
    </row>
    <row r="149" spans="2:30">
      <c r="B149" s="7">
        <v>13</v>
      </c>
      <c r="C149" s="8">
        <v>108</v>
      </c>
      <c r="E149" s="7">
        <v>13</v>
      </c>
      <c r="F149" s="8">
        <v>111</v>
      </c>
      <c r="H149" s="7">
        <v>13</v>
      </c>
      <c r="I149" s="8">
        <v>109</v>
      </c>
      <c r="K149" s="7">
        <v>13</v>
      </c>
      <c r="L149" s="8">
        <v>108</v>
      </c>
      <c r="N149" s="7">
        <v>13</v>
      </c>
      <c r="O149" s="8">
        <v>106</v>
      </c>
      <c r="Q149" s="7">
        <v>13</v>
      </c>
      <c r="R149" s="9">
        <v>112</v>
      </c>
      <c r="T149" s="7">
        <v>13</v>
      </c>
      <c r="U149" s="8">
        <v>109</v>
      </c>
      <c r="W149" s="7">
        <v>13</v>
      </c>
      <c r="X149" s="8">
        <v>109</v>
      </c>
      <c r="Z149" s="7">
        <v>13</v>
      </c>
      <c r="AA149" s="8">
        <v>111</v>
      </c>
      <c r="AC149" s="7" t="s">
        <v>292</v>
      </c>
      <c r="AD149" s="9">
        <v>107</v>
      </c>
    </row>
    <row r="150" spans="2:30">
      <c r="B150" s="7">
        <v>12</v>
      </c>
      <c r="C150" s="8">
        <v>105</v>
      </c>
      <c r="E150" s="7">
        <v>12</v>
      </c>
      <c r="F150" s="8">
        <v>107</v>
      </c>
      <c r="H150" s="7">
        <v>12</v>
      </c>
      <c r="I150" s="8">
        <v>107</v>
      </c>
      <c r="K150" s="7">
        <v>12</v>
      </c>
      <c r="L150" s="8">
        <v>106</v>
      </c>
      <c r="N150" s="7">
        <v>12</v>
      </c>
      <c r="O150" s="8">
        <v>103</v>
      </c>
      <c r="Q150" s="7">
        <v>12</v>
      </c>
      <c r="R150" s="9">
        <v>109</v>
      </c>
      <c r="T150" s="7">
        <v>12</v>
      </c>
      <c r="U150" s="8">
        <v>106</v>
      </c>
      <c r="W150" s="7">
        <v>12</v>
      </c>
      <c r="X150" s="8">
        <v>107</v>
      </c>
      <c r="Z150" s="7">
        <v>12</v>
      </c>
      <c r="AA150" s="9">
        <v>108</v>
      </c>
      <c r="AC150" s="7" t="s">
        <v>293</v>
      </c>
      <c r="AD150" s="9">
        <v>103</v>
      </c>
    </row>
    <row r="151" spans="2:30">
      <c r="B151" s="7">
        <v>11</v>
      </c>
      <c r="C151" s="8">
        <v>102</v>
      </c>
      <c r="E151" s="7">
        <v>11</v>
      </c>
      <c r="F151" s="8">
        <v>104</v>
      </c>
      <c r="H151" s="7">
        <v>11</v>
      </c>
      <c r="I151" s="8">
        <v>104</v>
      </c>
      <c r="K151" s="7">
        <v>11</v>
      </c>
      <c r="L151" s="8">
        <v>103</v>
      </c>
      <c r="N151" s="7">
        <v>11</v>
      </c>
      <c r="O151" s="8">
        <v>101</v>
      </c>
      <c r="Q151" s="7">
        <v>11</v>
      </c>
      <c r="R151" s="9">
        <v>106</v>
      </c>
      <c r="T151" s="7">
        <v>11</v>
      </c>
      <c r="U151" s="8">
        <v>104</v>
      </c>
      <c r="W151" s="7">
        <v>11</v>
      </c>
      <c r="X151" s="8">
        <v>104</v>
      </c>
      <c r="Z151" s="7">
        <v>11</v>
      </c>
      <c r="AA151" s="9">
        <v>105</v>
      </c>
      <c r="AC151" s="7" t="s">
        <v>294</v>
      </c>
      <c r="AD151" s="9">
        <v>99</v>
      </c>
    </row>
    <row r="152" spans="2:30">
      <c r="B152" s="7">
        <v>10</v>
      </c>
      <c r="C152" s="8">
        <v>99</v>
      </c>
      <c r="E152" s="7">
        <v>10</v>
      </c>
      <c r="F152" s="8">
        <v>100</v>
      </c>
      <c r="H152" s="7">
        <v>10</v>
      </c>
      <c r="I152" s="8">
        <v>102</v>
      </c>
      <c r="K152" s="7">
        <v>10</v>
      </c>
      <c r="L152" s="8">
        <v>101</v>
      </c>
      <c r="N152" s="7">
        <v>10</v>
      </c>
      <c r="O152" s="8">
        <v>98</v>
      </c>
      <c r="Q152" s="7">
        <v>10</v>
      </c>
      <c r="R152" s="9">
        <v>103</v>
      </c>
      <c r="T152" s="7">
        <v>10</v>
      </c>
      <c r="U152" s="8">
        <v>101</v>
      </c>
      <c r="W152" s="7">
        <v>10</v>
      </c>
      <c r="X152" s="8">
        <v>101</v>
      </c>
      <c r="Z152" s="7">
        <v>10</v>
      </c>
      <c r="AA152" s="8">
        <v>102</v>
      </c>
      <c r="AC152" s="7" t="s">
        <v>295</v>
      </c>
      <c r="AD152" s="9">
        <v>94</v>
      </c>
    </row>
    <row r="153" spans="2:30">
      <c r="B153" s="7">
        <v>9</v>
      </c>
      <c r="C153" s="8">
        <v>96</v>
      </c>
      <c r="E153" s="7">
        <v>9</v>
      </c>
      <c r="F153" s="8">
        <v>96</v>
      </c>
      <c r="H153" s="7">
        <v>9</v>
      </c>
      <c r="I153" s="8">
        <v>99</v>
      </c>
      <c r="K153" s="7">
        <v>9</v>
      </c>
      <c r="L153" s="8">
        <v>98</v>
      </c>
      <c r="N153" s="7">
        <v>9</v>
      </c>
      <c r="O153" s="8">
        <v>96</v>
      </c>
      <c r="Q153" s="7">
        <v>9</v>
      </c>
      <c r="R153" s="9">
        <v>100</v>
      </c>
      <c r="T153" s="7">
        <v>9</v>
      </c>
      <c r="U153" s="8">
        <v>99</v>
      </c>
      <c r="W153" s="7">
        <v>9</v>
      </c>
      <c r="X153" s="8">
        <v>98</v>
      </c>
      <c r="Z153" s="7">
        <v>9</v>
      </c>
      <c r="AA153" s="8">
        <v>99</v>
      </c>
      <c r="AC153" s="7" t="s">
        <v>296</v>
      </c>
      <c r="AD153" s="9">
        <v>90</v>
      </c>
    </row>
    <row r="154" spans="2:30">
      <c r="B154" s="7">
        <v>8</v>
      </c>
      <c r="C154" s="8">
        <v>93</v>
      </c>
      <c r="E154" s="7">
        <v>8</v>
      </c>
      <c r="F154" s="8">
        <v>93</v>
      </c>
      <c r="H154" s="7">
        <v>8</v>
      </c>
      <c r="I154" s="8">
        <v>97</v>
      </c>
      <c r="K154" s="7">
        <v>8</v>
      </c>
      <c r="L154" s="8">
        <v>95</v>
      </c>
      <c r="N154" s="7">
        <v>8</v>
      </c>
      <c r="O154" s="8">
        <v>93</v>
      </c>
      <c r="Q154" s="7">
        <v>8</v>
      </c>
      <c r="R154" s="9">
        <v>97</v>
      </c>
      <c r="T154" s="7">
        <v>8</v>
      </c>
      <c r="U154" s="8">
        <v>96</v>
      </c>
      <c r="W154" s="7">
        <v>8</v>
      </c>
      <c r="X154" s="8">
        <v>96</v>
      </c>
      <c r="Z154" s="7">
        <v>8</v>
      </c>
      <c r="AA154" s="8">
        <v>96</v>
      </c>
      <c r="AC154" s="7" t="s">
        <v>297</v>
      </c>
      <c r="AD154" s="9">
        <v>86</v>
      </c>
    </row>
    <row r="155" spans="2:30">
      <c r="B155" s="7">
        <v>7</v>
      </c>
      <c r="C155" s="8">
        <v>90</v>
      </c>
      <c r="E155" s="7">
        <v>7</v>
      </c>
      <c r="F155" s="8">
        <v>89</v>
      </c>
      <c r="H155" s="7">
        <v>7</v>
      </c>
      <c r="I155" s="8">
        <v>94</v>
      </c>
      <c r="K155" s="7">
        <v>7</v>
      </c>
      <c r="L155" s="8">
        <v>93</v>
      </c>
      <c r="N155" s="7">
        <v>7</v>
      </c>
      <c r="O155" s="8">
        <v>91</v>
      </c>
      <c r="Q155" s="7">
        <v>7</v>
      </c>
      <c r="R155" s="9">
        <v>94</v>
      </c>
      <c r="T155" s="7">
        <v>7</v>
      </c>
      <c r="U155" s="8">
        <v>94</v>
      </c>
      <c r="W155" s="7">
        <v>7</v>
      </c>
      <c r="X155" s="8">
        <v>93</v>
      </c>
      <c r="Z155" s="7">
        <v>7</v>
      </c>
      <c r="AA155" s="8">
        <v>93</v>
      </c>
      <c r="AC155" s="7" t="s">
        <v>298</v>
      </c>
      <c r="AD155" s="9">
        <v>80</v>
      </c>
    </row>
    <row r="156" spans="2:30">
      <c r="B156" s="7">
        <v>6</v>
      </c>
      <c r="C156" s="8">
        <v>87</v>
      </c>
      <c r="E156" s="7">
        <v>6</v>
      </c>
      <c r="F156" s="8">
        <v>85</v>
      </c>
      <c r="H156" s="7">
        <v>6</v>
      </c>
      <c r="I156" s="8">
        <v>92</v>
      </c>
      <c r="K156" s="7">
        <v>6</v>
      </c>
      <c r="L156" s="8">
        <v>90</v>
      </c>
      <c r="N156" s="7">
        <v>6</v>
      </c>
      <c r="O156" s="8">
        <v>88</v>
      </c>
      <c r="Q156" s="7">
        <v>6</v>
      </c>
      <c r="R156" s="9">
        <v>91</v>
      </c>
      <c r="T156" s="7">
        <v>6</v>
      </c>
      <c r="U156" s="8">
        <v>91</v>
      </c>
      <c r="W156" s="7">
        <v>6</v>
      </c>
      <c r="X156" s="8">
        <v>90</v>
      </c>
      <c r="Z156" s="7">
        <v>6</v>
      </c>
      <c r="AA156" s="8">
        <v>90</v>
      </c>
      <c r="AC156" s="7" t="s">
        <v>299</v>
      </c>
      <c r="AD156" s="9">
        <v>77</v>
      </c>
    </row>
    <row r="157" spans="2:30">
      <c r="B157" s="7">
        <v>5</v>
      </c>
      <c r="C157" s="8">
        <v>84</v>
      </c>
      <c r="E157" s="7">
        <v>5</v>
      </c>
      <c r="F157" s="8">
        <v>81</v>
      </c>
      <c r="H157" s="7">
        <v>5</v>
      </c>
      <c r="I157" s="8">
        <v>89</v>
      </c>
      <c r="K157" s="7">
        <v>5</v>
      </c>
      <c r="L157" s="8">
        <v>87</v>
      </c>
      <c r="N157" s="7">
        <v>5</v>
      </c>
      <c r="O157" s="8">
        <v>86</v>
      </c>
      <c r="Q157" s="7">
        <v>5</v>
      </c>
      <c r="R157" s="9">
        <v>88</v>
      </c>
      <c r="T157" s="7">
        <v>5</v>
      </c>
      <c r="U157" s="8">
        <v>89</v>
      </c>
      <c r="W157" s="7">
        <v>5</v>
      </c>
      <c r="X157" s="8">
        <v>87</v>
      </c>
      <c r="Z157" s="7">
        <v>5</v>
      </c>
      <c r="AA157" s="8">
        <v>87</v>
      </c>
      <c r="AC157" s="7" t="s">
        <v>300</v>
      </c>
      <c r="AD157" s="9">
        <v>73</v>
      </c>
    </row>
    <row r="158" spans="2:30">
      <c r="B158" s="7">
        <v>4</v>
      </c>
      <c r="C158" s="8">
        <v>81</v>
      </c>
      <c r="E158" s="7">
        <v>4</v>
      </c>
      <c r="F158" s="8">
        <v>78</v>
      </c>
      <c r="H158" s="7">
        <v>4</v>
      </c>
      <c r="I158" s="8">
        <v>86</v>
      </c>
      <c r="K158" s="7">
        <v>4</v>
      </c>
      <c r="L158" s="8">
        <v>85</v>
      </c>
      <c r="N158" s="7">
        <v>4</v>
      </c>
      <c r="O158" s="8">
        <v>83</v>
      </c>
      <c r="Q158" s="7">
        <v>4</v>
      </c>
      <c r="R158" s="9">
        <v>85</v>
      </c>
      <c r="T158" s="7">
        <v>4</v>
      </c>
      <c r="U158" s="8">
        <v>86</v>
      </c>
      <c r="W158" s="7">
        <v>4</v>
      </c>
      <c r="X158" s="8">
        <v>84</v>
      </c>
      <c r="Z158" s="7">
        <v>4</v>
      </c>
      <c r="AA158" s="8">
        <v>84</v>
      </c>
      <c r="AC158" s="14" t="s">
        <v>301</v>
      </c>
      <c r="AD158" s="9">
        <v>68</v>
      </c>
    </row>
    <row r="159" spans="2:30">
      <c r="B159" s="7">
        <v>3</v>
      </c>
      <c r="C159" s="8">
        <v>78</v>
      </c>
      <c r="E159" s="7">
        <v>3</v>
      </c>
      <c r="F159" s="8">
        <v>74</v>
      </c>
      <c r="H159" s="7">
        <v>3</v>
      </c>
      <c r="I159" s="8">
        <v>84</v>
      </c>
      <c r="K159" s="7">
        <v>3</v>
      </c>
      <c r="L159" s="8">
        <v>82</v>
      </c>
      <c r="N159" s="7">
        <v>3</v>
      </c>
      <c r="O159" s="8">
        <v>81</v>
      </c>
      <c r="Q159" s="7">
        <v>3</v>
      </c>
      <c r="R159" s="9">
        <v>82</v>
      </c>
      <c r="T159" s="7">
        <v>3</v>
      </c>
      <c r="U159" s="8">
        <v>84</v>
      </c>
      <c r="W159" s="7">
        <v>3</v>
      </c>
      <c r="X159" s="8">
        <v>82</v>
      </c>
      <c r="Z159" s="7">
        <v>3</v>
      </c>
      <c r="AA159" s="8">
        <v>81</v>
      </c>
      <c r="AC159" s="15" t="s">
        <v>302</v>
      </c>
      <c r="AD159" s="11">
        <v>63</v>
      </c>
    </row>
    <row r="160" spans="2:29">
      <c r="B160" s="7">
        <v>2</v>
      </c>
      <c r="C160" s="9">
        <v>75</v>
      </c>
      <c r="E160" s="7">
        <v>2</v>
      </c>
      <c r="F160" s="8">
        <v>70</v>
      </c>
      <c r="H160" s="7">
        <v>2</v>
      </c>
      <c r="I160" s="8">
        <v>81</v>
      </c>
      <c r="K160" s="7">
        <v>2</v>
      </c>
      <c r="L160" s="8">
        <v>79</v>
      </c>
      <c r="N160" s="7">
        <v>2</v>
      </c>
      <c r="O160" s="8">
        <v>78</v>
      </c>
      <c r="Q160" s="7">
        <v>2</v>
      </c>
      <c r="R160" s="9">
        <v>79</v>
      </c>
      <c r="T160" s="7">
        <v>2</v>
      </c>
      <c r="U160" s="8">
        <v>81</v>
      </c>
      <c r="W160" s="7">
        <v>2</v>
      </c>
      <c r="X160" s="8">
        <v>79</v>
      </c>
      <c r="Z160" s="7">
        <v>2</v>
      </c>
      <c r="AA160" s="8">
        <v>78</v>
      </c>
      <c r="AC160" s="2"/>
    </row>
    <row r="161" spans="2:29">
      <c r="B161" s="7">
        <v>1</v>
      </c>
      <c r="C161" s="9">
        <v>72</v>
      </c>
      <c r="E161" s="7">
        <v>1</v>
      </c>
      <c r="F161" s="8">
        <v>67</v>
      </c>
      <c r="H161" s="7">
        <v>1</v>
      </c>
      <c r="I161" s="8">
        <v>79</v>
      </c>
      <c r="K161" s="7">
        <v>1</v>
      </c>
      <c r="L161" s="8">
        <v>77</v>
      </c>
      <c r="N161" s="7">
        <v>1</v>
      </c>
      <c r="O161" s="8">
        <v>76</v>
      </c>
      <c r="Q161" s="7">
        <v>1</v>
      </c>
      <c r="R161" s="9">
        <v>76</v>
      </c>
      <c r="T161" s="7">
        <v>1</v>
      </c>
      <c r="U161" s="8">
        <v>79</v>
      </c>
      <c r="W161" s="7">
        <v>1</v>
      </c>
      <c r="X161" s="8">
        <v>76</v>
      </c>
      <c r="Z161" s="7">
        <v>1</v>
      </c>
      <c r="AA161" s="8">
        <v>75</v>
      </c>
      <c r="AC161" s="2"/>
    </row>
    <row r="162" spans="2:29">
      <c r="B162" s="10">
        <v>0</v>
      </c>
      <c r="C162" s="11">
        <v>69</v>
      </c>
      <c r="E162" s="10">
        <v>0</v>
      </c>
      <c r="F162" s="12">
        <v>63</v>
      </c>
      <c r="H162" s="10">
        <v>0</v>
      </c>
      <c r="I162" s="12">
        <v>76</v>
      </c>
      <c r="K162" s="10">
        <v>0</v>
      </c>
      <c r="L162" s="12">
        <v>74</v>
      </c>
      <c r="N162" s="10">
        <v>0</v>
      </c>
      <c r="O162" s="12">
        <v>73</v>
      </c>
      <c r="Q162" s="10">
        <v>0</v>
      </c>
      <c r="R162" s="11">
        <v>74</v>
      </c>
      <c r="T162" s="10">
        <v>0</v>
      </c>
      <c r="U162" s="12">
        <v>76</v>
      </c>
      <c r="W162" s="10">
        <v>0</v>
      </c>
      <c r="X162" s="12">
        <v>73</v>
      </c>
      <c r="Z162" s="10">
        <v>0</v>
      </c>
      <c r="AA162" s="12">
        <v>72</v>
      </c>
      <c r="AC162" s="2"/>
    </row>
    <row r="165" spans="2:5">
      <c r="B165" s="3" t="s">
        <v>308</v>
      </c>
      <c r="C165" s="3"/>
      <c r="D165" s="3"/>
      <c r="E165" s="3"/>
    </row>
    <row r="167" spans="2:30">
      <c r="B167" s="4" t="s">
        <v>5</v>
      </c>
      <c r="C167" s="4"/>
      <c r="E167" s="4" t="s">
        <v>8</v>
      </c>
      <c r="F167" s="4"/>
      <c r="H167" s="4" t="s">
        <v>9</v>
      </c>
      <c r="I167" s="4"/>
      <c r="K167" s="4" t="s">
        <v>11</v>
      </c>
      <c r="L167" s="4"/>
      <c r="N167" s="4" t="s">
        <v>19</v>
      </c>
      <c r="O167" s="4"/>
      <c r="Q167" s="4" t="s">
        <v>12</v>
      </c>
      <c r="R167" s="4"/>
      <c r="T167" s="4" t="s">
        <v>14</v>
      </c>
      <c r="U167" s="4"/>
      <c r="W167" s="4" t="s">
        <v>16</v>
      </c>
      <c r="X167" s="4"/>
      <c r="Z167" s="4" t="s">
        <v>18</v>
      </c>
      <c r="AA167" s="4"/>
      <c r="AC167" s="4" t="s">
        <v>284</v>
      </c>
      <c r="AD167" s="4"/>
    </row>
    <row r="168" spans="2:30">
      <c r="B168" s="17" t="s">
        <v>22</v>
      </c>
      <c r="C168" s="17" t="s">
        <v>23</v>
      </c>
      <c r="E168" s="5" t="s">
        <v>22</v>
      </c>
      <c r="F168" s="6" t="s">
        <v>23</v>
      </c>
      <c r="G168" s="2"/>
      <c r="H168" s="5" t="s">
        <v>22</v>
      </c>
      <c r="I168" s="6" t="s">
        <v>23</v>
      </c>
      <c r="J168" s="2"/>
      <c r="K168" s="5" t="s">
        <v>22</v>
      </c>
      <c r="L168" s="6" t="s">
        <v>23</v>
      </c>
      <c r="M168" s="2"/>
      <c r="N168" s="5" t="s">
        <v>22</v>
      </c>
      <c r="O168" s="6" t="s">
        <v>23</v>
      </c>
      <c r="P168" s="2"/>
      <c r="Q168" s="5" t="s">
        <v>22</v>
      </c>
      <c r="R168" s="6" t="s">
        <v>23</v>
      </c>
      <c r="T168" s="5" t="s">
        <v>22</v>
      </c>
      <c r="U168" s="6" t="s">
        <v>23</v>
      </c>
      <c r="W168" s="17" t="s">
        <v>22</v>
      </c>
      <c r="X168" s="17" t="s">
        <v>23</v>
      </c>
      <c r="Z168" s="5" t="s">
        <v>22</v>
      </c>
      <c r="AA168" s="6" t="s">
        <v>23</v>
      </c>
      <c r="AC168" s="5" t="s">
        <v>22</v>
      </c>
      <c r="AD168" s="6" t="s">
        <v>23</v>
      </c>
    </row>
    <row r="169" spans="2:30">
      <c r="B169" s="13">
        <v>20</v>
      </c>
      <c r="C169" s="16">
        <v>127</v>
      </c>
      <c r="E169" s="7">
        <v>20</v>
      </c>
      <c r="F169" s="9">
        <v>133</v>
      </c>
      <c r="H169" s="13">
        <v>20</v>
      </c>
      <c r="I169" s="16">
        <v>126</v>
      </c>
      <c r="K169" s="2">
        <v>20</v>
      </c>
      <c r="L169" s="18">
        <v>125</v>
      </c>
      <c r="N169" s="13">
        <v>20</v>
      </c>
      <c r="O169" s="16">
        <v>121</v>
      </c>
      <c r="Q169" s="13">
        <v>20</v>
      </c>
      <c r="R169" s="16">
        <v>131</v>
      </c>
      <c r="T169" s="13">
        <v>20</v>
      </c>
      <c r="U169" s="16">
        <v>124</v>
      </c>
      <c r="W169" s="13">
        <v>20</v>
      </c>
      <c r="X169" s="16">
        <v>130</v>
      </c>
      <c r="Z169" s="13">
        <v>20</v>
      </c>
      <c r="AA169" s="16">
        <v>129</v>
      </c>
      <c r="AC169" s="13" t="s">
        <v>285</v>
      </c>
      <c r="AD169" s="16">
        <v>135</v>
      </c>
    </row>
    <row r="170" spans="2:30">
      <c r="B170" s="7">
        <v>19</v>
      </c>
      <c r="C170" s="9">
        <v>124</v>
      </c>
      <c r="E170" s="7">
        <v>19</v>
      </c>
      <c r="F170" s="9">
        <v>130</v>
      </c>
      <c r="H170" s="7">
        <v>19</v>
      </c>
      <c r="I170" s="9">
        <v>124</v>
      </c>
      <c r="K170" s="2">
        <v>19</v>
      </c>
      <c r="L170" s="18">
        <v>122</v>
      </c>
      <c r="N170" s="7">
        <v>19</v>
      </c>
      <c r="O170" s="9">
        <v>118</v>
      </c>
      <c r="Q170" s="7">
        <v>19</v>
      </c>
      <c r="R170" s="9">
        <v>128</v>
      </c>
      <c r="T170" s="7">
        <v>19</v>
      </c>
      <c r="U170" s="9">
        <v>122</v>
      </c>
      <c r="W170" s="7">
        <v>19</v>
      </c>
      <c r="X170" s="9">
        <v>127</v>
      </c>
      <c r="Z170" s="7">
        <v>19</v>
      </c>
      <c r="AA170" s="9">
        <v>126</v>
      </c>
      <c r="AC170" s="7" t="s">
        <v>286</v>
      </c>
      <c r="AD170" s="9">
        <v>131</v>
      </c>
    </row>
    <row r="171" spans="2:30">
      <c r="B171" s="7">
        <v>18</v>
      </c>
      <c r="C171" s="9">
        <v>121</v>
      </c>
      <c r="E171" s="7">
        <v>18</v>
      </c>
      <c r="F171" s="9">
        <v>126</v>
      </c>
      <c r="H171" s="7">
        <v>18</v>
      </c>
      <c r="I171" s="9">
        <v>121</v>
      </c>
      <c r="K171" s="2">
        <v>18</v>
      </c>
      <c r="L171" s="18">
        <v>120</v>
      </c>
      <c r="N171" s="7">
        <v>18</v>
      </c>
      <c r="O171" s="8">
        <v>116</v>
      </c>
      <c r="Q171" s="7">
        <v>18</v>
      </c>
      <c r="R171" s="9">
        <v>125</v>
      </c>
      <c r="T171" s="7">
        <v>18</v>
      </c>
      <c r="U171" s="9">
        <v>119</v>
      </c>
      <c r="W171" s="7">
        <v>18</v>
      </c>
      <c r="X171" s="9">
        <v>124</v>
      </c>
      <c r="Z171" s="7">
        <v>18</v>
      </c>
      <c r="AA171" s="9">
        <v>123</v>
      </c>
      <c r="AC171" s="7" t="s">
        <v>287</v>
      </c>
      <c r="AD171" s="9">
        <v>127</v>
      </c>
    </row>
    <row r="172" spans="2:30">
      <c r="B172" s="7">
        <v>17</v>
      </c>
      <c r="C172" s="9">
        <v>119</v>
      </c>
      <c r="E172" s="7">
        <v>17</v>
      </c>
      <c r="F172" s="9">
        <v>123</v>
      </c>
      <c r="H172" s="7">
        <v>17</v>
      </c>
      <c r="I172" s="9">
        <v>119</v>
      </c>
      <c r="K172" s="2">
        <v>17</v>
      </c>
      <c r="L172" s="18">
        <v>117</v>
      </c>
      <c r="N172" s="7">
        <v>17</v>
      </c>
      <c r="O172" s="8">
        <v>114</v>
      </c>
      <c r="Q172" s="7">
        <v>17</v>
      </c>
      <c r="R172" s="9">
        <v>122</v>
      </c>
      <c r="T172" s="7">
        <v>17</v>
      </c>
      <c r="U172" s="9">
        <v>117</v>
      </c>
      <c r="W172" s="7">
        <v>17</v>
      </c>
      <c r="X172" s="9">
        <v>121</v>
      </c>
      <c r="Z172" s="7">
        <v>17</v>
      </c>
      <c r="AA172" s="9">
        <v>121</v>
      </c>
      <c r="AC172" s="7" t="s">
        <v>288</v>
      </c>
      <c r="AD172" s="9">
        <v>123</v>
      </c>
    </row>
    <row r="173" spans="2:30">
      <c r="B173" s="7">
        <v>16</v>
      </c>
      <c r="C173" s="8">
        <v>116</v>
      </c>
      <c r="E173" s="7">
        <v>16</v>
      </c>
      <c r="F173" s="9">
        <v>119</v>
      </c>
      <c r="H173" s="7">
        <v>16</v>
      </c>
      <c r="I173" s="9">
        <v>116</v>
      </c>
      <c r="K173" s="2">
        <v>16</v>
      </c>
      <c r="L173" s="2">
        <v>115</v>
      </c>
      <c r="N173" s="7">
        <v>16</v>
      </c>
      <c r="O173" s="8">
        <v>111</v>
      </c>
      <c r="Q173" s="7">
        <v>16</v>
      </c>
      <c r="R173" s="9">
        <v>119</v>
      </c>
      <c r="T173" s="7">
        <v>16</v>
      </c>
      <c r="U173" s="9">
        <v>115</v>
      </c>
      <c r="W173" s="7">
        <v>16</v>
      </c>
      <c r="X173" s="9">
        <v>118</v>
      </c>
      <c r="Z173" s="7">
        <v>16</v>
      </c>
      <c r="AA173" s="9">
        <v>118</v>
      </c>
      <c r="AC173" s="7" t="s">
        <v>289</v>
      </c>
      <c r="AD173" s="9">
        <v>118</v>
      </c>
    </row>
    <row r="174" spans="2:30">
      <c r="B174" s="7">
        <v>15</v>
      </c>
      <c r="C174" s="8">
        <v>113</v>
      </c>
      <c r="E174" s="7">
        <v>15</v>
      </c>
      <c r="F174" s="8">
        <v>116</v>
      </c>
      <c r="H174" s="7">
        <v>15</v>
      </c>
      <c r="I174" s="8">
        <v>114</v>
      </c>
      <c r="K174" s="2">
        <v>15</v>
      </c>
      <c r="L174" s="2">
        <v>112</v>
      </c>
      <c r="N174" s="7">
        <v>15</v>
      </c>
      <c r="O174" s="9">
        <v>109</v>
      </c>
      <c r="Q174" s="7">
        <v>15</v>
      </c>
      <c r="R174" s="9">
        <v>117</v>
      </c>
      <c r="T174" s="7">
        <v>15</v>
      </c>
      <c r="U174" s="9">
        <v>112</v>
      </c>
      <c r="W174" s="7">
        <v>15</v>
      </c>
      <c r="X174" s="9">
        <v>115</v>
      </c>
      <c r="Z174" s="7">
        <v>15</v>
      </c>
      <c r="AA174" s="8">
        <v>115</v>
      </c>
      <c r="AC174" s="7" t="s">
        <v>290</v>
      </c>
      <c r="AD174" s="9">
        <v>114</v>
      </c>
    </row>
    <row r="175" spans="2:30">
      <c r="B175" s="7">
        <v>14</v>
      </c>
      <c r="C175" s="8">
        <v>110</v>
      </c>
      <c r="E175" s="7">
        <v>14</v>
      </c>
      <c r="F175" s="8">
        <v>112</v>
      </c>
      <c r="H175" s="7">
        <v>14</v>
      </c>
      <c r="I175" s="8">
        <v>111</v>
      </c>
      <c r="K175" s="2">
        <v>14</v>
      </c>
      <c r="L175" s="2">
        <v>110</v>
      </c>
      <c r="N175" s="7">
        <v>14</v>
      </c>
      <c r="O175" s="9">
        <v>106</v>
      </c>
      <c r="Q175" s="7">
        <v>14</v>
      </c>
      <c r="R175" s="9">
        <v>114</v>
      </c>
      <c r="T175" s="7">
        <v>14</v>
      </c>
      <c r="U175" s="8">
        <v>110</v>
      </c>
      <c r="W175" s="7">
        <v>14</v>
      </c>
      <c r="X175" s="9">
        <v>112</v>
      </c>
      <c r="Z175" s="7">
        <v>14</v>
      </c>
      <c r="AA175" s="8">
        <v>112</v>
      </c>
      <c r="AC175" s="7" t="s">
        <v>291</v>
      </c>
      <c r="AD175" s="9">
        <v>110</v>
      </c>
    </row>
    <row r="176" spans="2:30">
      <c r="B176" s="7">
        <v>13</v>
      </c>
      <c r="C176" s="8">
        <v>107</v>
      </c>
      <c r="E176" s="7">
        <v>13</v>
      </c>
      <c r="F176" s="8">
        <v>109</v>
      </c>
      <c r="H176" s="7">
        <v>13</v>
      </c>
      <c r="I176" s="8">
        <v>108</v>
      </c>
      <c r="K176" s="2">
        <v>13</v>
      </c>
      <c r="L176" s="2">
        <v>107</v>
      </c>
      <c r="N176" s="7">
        <v>13</v>
      </c>
      <c r="O176" s="8">
        <v>104</v>
      </c>
      <c r="Q176" s="7">
        <v>13</v>
      </c>
      <c r="R176" s="9">
        <v>111</v>
      </c>
      <c r="T176" s="7">
        <v>13</v>
      </c>
      <c r="U176" s="8">
        <v>107</v>
      </c>
      <c r="W176" s="7">
        <v>13</v>
      </c>
      <c r="X176" s="8">
        <v>109</v>
      </c>
      <c r="Z176" s="7">
        <v>13</v>
      </c>
      <c r="AA176" s="8">
        <v>109</v>
      </c>
      <c r="AC176" s="7" t="s">
        <v>292</v>
      </c>
      <c r="AD176" s="9">
        <v>106</v>
      </c>
    </row>
    <row r="177" spans="2:30">
      <c r="B177" s="7">
        <v>12</v>
      </c>
      <c r="C177" s="8">
        <v>104</v>
      </c>
      <c r="E177" s="7">
        <v>12</v>
      </c>
      <c r="F177" s="8">
        <v>106</v>
      </c>
      <c r="H177" s="7">
        <v>12</v>
      </c>
      <c r="I177" s="8">
        <v>106</v>
      </c>
      <c r="K177" s="2">
        <v>12</v>
      </c>
      <c r="L177" s="2">
        <v>105</v>
      </c>
      <c r="N177" s="7">
        <v>12</v>
      </c>
      <c r="O177" s="8">
        <v>102</v>
      </c>
      <c r="Q177" s="7">
        <v>12</v>
      </c>
      <c r="R177" s="9">
        <v>108</v>
      </c>
      <c r="T177" s="7">
        <v>12</v>
      </c>
      <c r="U177" s="8">
        <v>105</v>
      </c>
      <c r="W177" s="7">
        <v>12</v>
      </c>
      <c r="X177" s="8">
        <v>106</v>
      </c>
      <c r="Z177" s="7">
        <v>12</v>
      </c>
      <c r="AA177" s="9">
        <v>107</v>
      </c>
      <c r="AC177" s="7" t="s">
        <v>293</v>
      </c>
      <c r="AD177" s="9">
        <v>102</v>
      </c>
    </row>
    <row r="178" spans="2:30">
      <c r="B178" s="7">
        <v>11</v>
      </c>
      <c r="C178" s="8">
        <v>101</v>
      </c>
      <c r="E178" s="7">
        <v>11</v>
      </c>
      <c r="F178" s="8">
        <v>102</v>
      </c>
      <c r="H178" s="7">
        <v>11</v>
      </c>
      <c r="I178" s="8">
        <v>103</v>
      </c>
      <c r="K178" s="2">
        <v>11</v>
      </c>
      <c r="L178" s="2">
        <v>102</v>
      </c>
      <c r="N178" s="7">
        <v>11</v>
      </c>
      <c r="O178" s="8">
        <v>99</v>
      </c>
      <c r="Q178" s="7">
        <v>11</v>
      </c>
      <c r="R178" s="9">
        <v>105</v>
      </c>
      <c r="T178" s="7">
        <v>11</v>
      </c>
      <c r="U178" s="8">
        <v>103</v>
      </c>
      <c r="W178" s="7">
        <v>11</v>
      </c>
      <c r="X178" s="8">
        <v>104</v>
      </c>
      <c r="Z178" s="7">
        <v>11</v>
      </c>
      <c r="AA178" s="9">
        <v>104</v>
      </c>
      <c r="AC178" s="7" t="s">
        <v>294</v>
      </c>
      <c r="AD178" s="9">
        <v>98</v>
      </c>
    </row>
    <row r="179" spans="2:30">
      <c r="B179" s="7">
        <v>10</v>
      </c>
      <c r="C179" s="8">
        <v>99</v>
      </c>
      <c r="E179" s="7">
        <v>10</v>
      </c>
      <c r="F179" s="8">
        <v>99</v>
      </c>
      <c r="H179" s="7">
        <v>10</v>
      </c>
      <c r="I179" s="8">
        <v>101</v>
      </c>
      <c r="K179" s="2">
        <v>10</v>
      </c>
      <c r="L179" s="2">
        <v>100</v>
      </c>
      <c r="N179" s="7">
        <v>10</v>
      </c>
      <c r="O179" s="8">
        <v>97</v>
      </c>
      <c r="Q179" s="7">
        <v>10</v>
      </c>
      <c r="R179" s="9">
        <v>102</v>
      </c>
      <c r="T179" s="7">
        <v>10</v>
      </c>
      <c r="U179" s="8">
        <v>100</v>
      </c>
      <c r="W179" s="7">
        <v>10</v>
      </c>
      <c r="X179" s="8">
        <v>101</v>
      </c>
      <c r="Z179" s="7">
        <v>10</v>
      </c>
      <c r="AA179" s="8">
        <v>101</v>
      </c>
      <c r="AC179" s="7" t="s">
        <v>295</v>
      </c>
      <c r="AD179" s="9">
        <v>93</v>
      </c>
    </row>
    <row r="180" spans="2:30">
      <c r="B180" s="7">
        <v>9</v>
      </c>
      <c r="C180" s="8">
        <v>96</v>
      </c>
      <c r="E180" s="7">
        <v>9</v>
      </c>
      <c r="F180" s="8">
        <v>95</v>
      </c>
      <c r="H180" s="7">
        <v>9</v>
      </c>
      <c r="I180" s="8">
        <v>98</v>
      </c>
      <c r="K180" s="2">
        <v>9</v>
      </c>
      <c r="L180" s="2">
        <v>97</v>
      </c>
      <c r="N180" s="7">
        <v>9</v>
      </c>
      <c r="O180" s="8">
        <v>95</v>
      </c>
      <c r="Q180" s="7">
        <v>9</v>
      </c>
      <c r="R180" s="9">
        <v>99</v>
      </c>
      <c r="T180" s="7">
        <v>9</v>
      </c>
      <c r="U180" s="8">
        <v>98</v>
      </c>
      <c r="W180" s="7">
        <v>9</v>
      </c>
      <c r="X180" s="8">
        <v>98</v>
      </c>
      <c r="Z180" s="7">
        <v>9</v>
      </c>
      <c r="AA180" s="8">
        <v>98</v>
      </c>
      <c r="AC180" s="7" t="s">
        <v>296</v>
      </c>
      <c r="AD180" s="9">
        <v>89</v>
      </c>
    </row>
    <row r="181" spans="2:30">
      <c r="B181" s="7">
        <v>8</v>
      </c>
      <c r="C181" s="8">
        <v>93</v>
      </c>
      <c r="E181" s="7">
        <v>8</v>
      </c>
      <c r="F181" s="8">
        <v>92</v>
      </c>
      <c r="H181" s="7">
        <v>8</v>
      </c>
      <c r="I181" s="8">
        <v>96</v>
      </c>
      <c r="K181" s="2">
        <v>8</v>
      </c>
      <c r="L181" s="2">
        <v>95</v>
      </c>
      <c r="N181" s="7">
        <v>8</v>
      </c>
      <c r="O181" s="8">
        <v>92</v>
      </c>
      <c r="Q181" s="7">
        <v>8</v>
      </c>
      <c r="R181" s="9">
        <v>97</v>
      </c>
      <c r="T181" s="7">
        <v>8</v>
      </c>
      <c r="U181" s="8">
        <v>95</v>
      </c>
      <c r="W181" s="7">
        <v>8</v>
      </c>
      <c r="X181" s="8">
        <v>95</v>
      </c>
      <c r="Z181" s="7">
        <v>8</v>
      </c>
      <c r="AA181" s="8">
        <v>96</v>
      </c>
      <c r="AC181" s="7" t="s">
        <v>297</v>
      </c>
      <c r="AD181" s="9">
        <v>85</v>
      </c>
    </row>
    <row r="182" spans="2:30">
      <c r="B182" s="7">
        <v>7</v>
      </c>
      <c r="C182" s="8">
        <v>90</v>
      </c>
      <c r="E182" s="7">
        <v>7</v>
      </c>
      <c r="F182" s="8">
        <v>88</v>
      </c>
      <c r="H182" s="7">
        <v>7</v>
      </c>
      <c r="I182" s="8">
        <v>93</v>
      </c>
      <c r="K182" s="2">
        <v>7</v>
      </c>
      <c r="L182" s="2">
        <v>92</v>
      </c>
      <c r="N182" s="7">
        <v>7</v>
      </c>
      <c r="O182" s="8">
        <v>90</v>
      </c>
      <c r="Q182" s="7">
        <v>7</v>
      </c>
      <c r="R182" s="9">
        <v>94</v>
      </c>
      <c r="T182" s="7">
        <v>7</v>
      </c>
      <c r="U182" s="8">
        <v>93</v>
      </c>
      <c r="W182" s="7">
        <v>7</v>
      </c>
      <c r="X182" s="8">
        <v>92</v>
      </c>
      <c r="Z182" s="7">
        <v>7</v>
      </c>
      <c r="AA182" s="8">
        <v>93</v>
      </c>
      <c r="AC182" s="7" t="s">
        <v>298</v>
      </c>
      <c r="AD182" s="9">
        <v>81</v>
      </c>
    </row>
    <row r="183" spans="2:30">
      <c r="B183" s="7">
        <v>6</v>
      </c>
      <c r="C183" s="8">
        <v>87</v>
      </c>
      <c r="E183" s="7">
        <v>6</v>
      </c>
      <c r="F183" s="8">
        <v>85</v>
      </c>
      <c r="H183" s="7">
        <v>6</v>
      </c>
      <c r="I183" s="8">
        <v>91</v>
      </c>
      <c r="K183" s="2">
        <v>6</v>
      </c>
      <c r="L183" s="2">
        <v>90</v>
      </c>
      <c r="N183" s="7">
        <v>6</v>
      </c>
      <c r="O183" s="8">
        <v>87</v>
      </c>
      <c r="Q183" s="7">
        <v>6</v>
      </c>
      <c r="R183" s="9">
        <v>91</v>
      </c>
      <c r="T183" s="7">
        <v>6</v>
      </c>
      <c r="U183" s="8">
        <v>91</v>
      </c>
      <c r="W183" s="7">
        <v>6</v>
      </c>
      <c r="X183" s="8">
        <v>89</v>
      </c>
      <c r="Z183" s="7">
        <v>6</v>
      </c>
      <c r="AA183" s="8">
        <v>90</v>
      </c>
      <c r="AC183" s="7" t="s">
        <v>299</v>
      </c>
      <c r="AD183" s="9">
        <v>77</v>
      </c>
    </row>
    <row r="184" spans="2:30">
      <c r="B184" s="7">
        <v>5</v>
      </c>
      <c r="C184" s="8">
        <v>84</v>
      </c>
      <c r="E184" s="7">
        <v>5</v>
      </c>
      <c r="F184" s="8">
        <v>81</v>
      </c>
      <c r="H184" s="7">
        <v>5</v>
      </c>
      <c r="I184" s="8">
        <v>88</v>
      </c>
      <c r="K184" s="2">
        <v>5</v>
      </c>
      <c r="L184" s="2">
        <v>87</v>
      </c>
      <c r="N184" s="7">
        <v>5</v>
      </c>
      <c r="O184" s="8">
        <v>85</v>
      </c>
      <c r="Q184" s="7">
        <v>5</v>
      </c>
      <c r="R184" s="9">
        <v>88</v>
      </c>
      <c r="T184" s="7">
        <v>5</v>
      </c>
      <c r="U184" s="8">
        <v>88</v>
      </c>
      <c r="W184" s="7">
        <v>5</v>
      </c>
      <c r="X184" s="8">
        <v>86</v>
      </c>
      <c r="Z184" s="7">
        <v>5</v>
      </c>
      <c r="AA184" s="8">
        <v>87</v>
      </c>
      <c r="AC184" s="7" t="s">
        <v>300</v>
      </c>
      <c r="AD184" s="9">
        <v>73</v>
      </c>
    </row>
    <row r="185" spans="2:30">
      <c r="B185" s="7">
        <v>4</v>
      </c>
      <c r="C185" s="8">
        <v>81</v>
      </c>
      <c r="E185" s="7">
        <v>4</v>
      </c>
      <c r="F185" s="8">
        <v>78</v>
      </c>
      <c r="H185" s="7">
        <v>4</v>
      </c>
      <c r="I185" s="8">
        <v>85</v>
      </c>
      <c r="K185" s="2">
        <v>4</v>
      </c>
      <c r="L185" s="2">
        <v>85</v>
      </c>
      <c r="N185" s="7">
        <v>4</v>
      </c>
      <c r="O185" s="8">
        <v>83</v>
      </c>
      <c r="Q185" s="7">
        <v>4</v>
      </c>
      <c r="R185" s="9">
        <v>85</v>
      </c>
      <c r="T185" s="7">
        <v>4</v>
      </c>
      <c r="U185" s="8">
        <v>86</v>
      </c>
      <c r="W185" s="7">
        <v>4</v>
      </c>
      <c r="X185" s="8">
        <v>83</v>
      </c>
      <c r="Z185" s="7">
        <v>4</v>
      </c>
      <c r="AA185" s="8">
        <v>84</v>
      </c>
      <c r="AC185" s="14" t="s">
        <v>301</v>
      </c>
      <c r="AD185" s="9">
        <v>68</v>
      </c>
    </row>
    <row r="186" spans="2:30">
      <c r="B186" s="7">
        <v>3</v>
      </c>
      <c r="C186" s="8">
        <v>79</v>
      </c>
      <c r="E186" s="7">
        <v>3</v>
      </c>
      <c r="F186" s="8">
        <v>74</v>
      </c>
      <c r="H186" s="7">
        <v>3</v>
      </c>
      <c r="I186" s="8">
        <v>83</v>
      </c>
      <c r="K186" s="2">
        <v>3</v>
      </c>
      <c r="L186" s="2">
        <v>82</v>
      </c>
      <c r="N186" s="7">
        <v>3</v>
      </c>
      <c r="O186" s="8">
        <v>80</v>
      </c>
      <c r="Q186" s="7">
        <v>3</v>
      </c>
      <c r="R186" s="9">
        <v>82</v>
      </c>
      <c r="T186" s="7">
        <v>3</v>
      </c>
      <c r="U186" s="8">
        <v>84</v>
      </c>
      <c r="W186" s="7">
        <v>3</v>
      </c>
      <c r="X186" s="8">
        <v>80</v>
      </c>
      <c r="Z186" s="7">
        <v>3</v>
      </c>
      <c r="AA186" s="8">
        <v>82</v>
      </c>
      <c r="AC186" s="15" t="s">
        <v>302</v>
      </c>
      <c r="AD186" s="11">
        <v>64</v>
      </c>
    </row>
    <row r="187" spans="2:29">
      <c r="B187" s="7">
        <v>2</v>
      </c>
      <c r="C187" s="9">
        <v>76</v>
      </c>
      <c r="E187" s="7">
        <v>2</v>
      </c>
      <c r="F187" s="8">
        <v>71</v>
      </c>
      <c r="H187" s="7">
        <v>2</v>
      </c>
      <c r="I187" s="8">
        <v>80</v>
      </c>
      <c r="K187" s="2">
        <v>2</v>
      </c>
      <c r="L187" s="2">
        <v>80</v>
      </c>
      <c r="N187" s="7">
        <v>2</v>
      </c>
      <c r="O187" s="8">
        <v>78</v>
      </c>
      <c r="Q187" s="7">
        <v>2</v>
      </c>
      <c r="R187" s="9">
        <v>79</v>
      </c>
      <c r="T187" s="7">
        <v>2</v>
      </c>
      <c r="U187" s="8">
        <v>81</v>
      </c>
      <c r="W187" s="7">
        <v>2</v>
      </c>
      <c r="X187" s="8">
        <v>77</v>
      </c>
      <c r="Z187" s="7">
        <v>2</v>
      </c>
      <c r="AA187" s="8">
        <v>79</v>
      </c>
      <c r="AC187" s="2"/>
    </row>
    <row r="188" spans="2:29">
      <c r="B188" s="7">
        <v>1</v>
      </c>
      <c r="C188" s="9">
        <v>73</v>
      </c>
      <c r="E188" s="7">
        <v>1</v>
      </c>
      <c r="F188" s="8">
        <v>68</v>
      </c>
      <c r="H188" s="7">
        <v>1</v>
      </c>
      <c r="I188" s="8">
        <v>78</v>
      </c>
      <c r="K188" s="2">
        <v>1</v>
      </c>
      <c r="L188" s="2">
        <v>77</v>
      </c>
      <c r="N188" s="7">
        <v>1</v>
      </c>
      <c r="O188" s="8">
        <v>75</v>
      </c>
      <c r="Q188" s="7">
        <v>1</v>
      </c>
      <c r="R188" s="9">
        <v>77</v>
      </c>
      <c r="T188" s="7">
        <v>1</v>
      </c>
      <c r="U188" s="8">
        <v>79</v>
      </c>
      <c r="W188" s="7">
        <v>1</v>
      </c>
      <c r="X188" s="8">
        <v>74</v>
      </c>
      <c r="Z188" s="7">
        <v>1</v>
      </c>
      <c r="AA188" s="8">
        <v>76</v>
      </c>
      <c r="AC188" s="2"/>
    </row>
    <row r="189" spans="2:29">
      <c r="B189" s="10">
        <v>0</v>
      </c>
      <c r="C189" s="11">
        <v>70</v>
      </c>
      <c r="E189" s="10">
        <v>0</v>
      </c>
      <c r="F189" s="12">
        <v>64</v>
      </c>
      <c r="H189" s="10">
        <v>0</v>
      </c>
      <c r="I189" s="12">
        <v>75</v>
      </c>
      <c r="K189" s="2">
        <v>0</v>
      </c>
      <c r="L189" s="2">
        <v>75</v>
      </c>
      <c r="N189" s="10">
        <v>0</v>
      </c>
      <c r="O189" s="12">
        <v>73</v>
      </c>
      <c r="Q189" s="10">
        <v>0</v>
      </c>
      <c r="R189" s="11">
        <v>74</v>
      </c>
      <c r="T189" s="10">
        <v>0</v>
      </c>
      <c r="U189" s="12">
        <v>76</v>
      </c>
      <c r="W189" s="10">
        <v>0</v>
      </c>
      <c r="X189" s="12">
        <v>71</v>
      </c>
      <c r="Z189" s="10">
        <v>0</v>
      </c>
      <c r="AA189" s="12">
        <v>73</v>
      </c>
      <c r="AC189" s="2"/>
    </row>
    <row r="193" spans="2:27">
      <c r="B193" s="19" t="s">
        <v>273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2:27">
      <c r="B194" s="20" t="s">
        <v>5</v>
      </c>
      <c r="C194" s="20"/>
      <c r="D194" s="19"/>
      <c r="E194" s="19" t="s">
        <v>8</v>
      </c>
      <c r="F194" s="19"/>
      <c r="G194" s="19"/>
      <c r="H194" s="19" t="s">
        <v>9</v>
      </c>
      <c r="I194" s="19"/>
      <c r="J194" s="19"/>
      <c r="K194" s="19" t="s">
        <v>11</v>
      </c>
      <c r="L194" s="19"/>
      <c r="M194" s="19"/>
      <c r="N194" s="19" t="s">
        <v>19</v>
      </c>
      <c r="O194" s="19"/>
      <c r="P194" s="19"/>
      <c r="Q194" s="19" t="s">
        <v>12</v>
      </c>
      <c r="R194" s="19"/>
      <c r="S194" s="19"/>
      <c r="T194" s="19" t="s">
        <v>14</v>
      </c>
      <c r="U194" s="19"/>
      <c r="V194" s="19"/>
      <c r="W194" s="19" t="s">
        <v>16</v>
      </c>
      <c r="X194" s="19"/>
      <c r="Y194" s="19"/>
      <c r="Z194" s="19" t="s">
        <v>18</v>
      </c>
      <c r="AA194" s="19"/>
    </row>
    <row r="195" spans="2:30">
      <c r="B195" s="19" t="s">
        <v>22</v>
      </c>
      <c r="C195" s="19" t="s">
        <v>23</v>
      </c>
      <c r="D195" s="19"/>
      <c r="E195" s="19" t="s">
        <v>22</v>
      </c>
      <c r="F195" s="19" t="s">
        <v>23</v>
      </c>
      <c r="G195" s="19"/>
      <c r="H195" s="19" t="s">
        <v>22</v>
      </c>
      <c r="I195" s="19" t="s">
        <v>23</v>
      </c>
      <c r="J195" s="19"/>
      <c r="K195" s="19" t="s">
        <v>22</v>
      </c>
      <c r="L195" s="19" t="s">
        <v>23</v>
      </c>
      <c r="M195" s="19"/>
      <c r="N195" s="19" t="s">
        <v>22</v>
      </c>
      <c r="O195" s="19" t="s">
        <v>23</v>
      </c>
      <c r="P195" s="19"/>
      <c r="Q195" s="19" t="s">
        <v>22</v>
      </c>
      <c r="R195" s="19" t="s">
        <v>23</v>
      </c>
      <c r="S195" s="19"/>
      <c r="T195" s="19" t="s">
        <v>22</v>
      </c>
      <c r="U195" s="19" t="s">
        <v>23</v>
      </c>
      <c r="V195" s="19"/>
      <c r="W195" s="19" t="s">
        <v>22</v>
      </c>
      <c r="X195" s="19" t="s">
        <v>23</v>
      </c>
      <c r="Y195" s="19"/>
      <c r="Z195" s="19" t="s">
        <v>22</v>
      </c>
      <c r="AA195" s="19" t="s">
        <v>23</v>
      </c>
      <c r="AC195" s="4" t="s">
        <v>284</v>
      </c>
      <c r="AD195" s="4"/>
    </row>
    <row r="196" spans="2:30">
      <c r="B196" s="19">
        <v>0</v>
      </c>
      <c r="C196" s="19">
        <v>70</v>
      </c>
      <c r="D196" s="19"/>
      <c r="E196" s="19">
        <v>0</v>
      </c>
      <c r="F196" s="19">
        <v>65</v>
      </c>
      <c r="G196" s="19"/>
      <c r="H196" s="19">
        <v>0</v>
      </c>
      <c r="I196" s="19">
        <v>74</v>
      </c>
      <c r="J196" s="19"/>
      <c r="K196" s="19">
        <v>0</v>
      </c>
      <c r="L196" s="19">
        <v>73</v>
      </c>
      <c r="M196" s="19"/>
      <c r="N196" s="19">
        <v>0</v>
      </c>
      <c r="O196" s="19">
        <v>74</v>
      </c>
      <c r="P196" s="19"/>
      <c r="Q196" s="19">
        <v>0</v>
      </c>
      <c r="R196" s="19">
        <v>74</v>
      </c>
      <c r="S196" s="19"/>
      <c r="T196" s="19">
        <v>0</v>
      </c>
      <c r="U196" s="19">
        <v>76</v>
      </c>
      <c r="V196" s="19"/>
      <c r="W196" s="19">
        <v>0</v>
      </c>
      <c r="X196" s="19">
        <v>72</v>
      </c>
      <c r="Y196" s="19"/>
      <c r="Z196" s="19">
        <v>0</v>
      </c>
      <c r="AA196" s="19">
        <v>72</v>
      </c>
      <c r="AC196" s="5" t="s">
        <v>22</v>
      </c>
      <c r="AD196" s="6" t="s">
        <v>23</v>
      </c>
    </row>
    <row r="197" spans="2:30">
      <c r="B197" s="19">
        <v>1</v>
      </c>
      <c r="C197" s="19">
        <v>73</v>
      </c>
      <c r="D197" s="19"/>
      <c r="E197" s="19">
        <v>1</v>
      </c>
      <c r="F197" s="19">
        <v>68</v>
      </c>
      <c r="G197" s="19"/>
      <c r="H197" s="19">
        <v>1</v>
      </c>
      <c r="I197" s="19">
        <v>77</v>
      </c>
      <c r="J197" s="19"/>
      <c r="K197" s="19">
        <v>1</v>
      </c>
      <c r="L197" s="19">
        <v>75</v>
      </c>
      <c r="M197" s="19"/>
      <c r="N197" s="19">
        <v>1</v>
      </c>
      <c r="O197" s="19">
        <v>77</v>
      </c>
      <c r="P197" s="19"/>
      <c r="Q197" s="19">
        <v>1</v>
      </c>
      <c r="R197" s="19">
        <v>77</v>
      </c>
      <c r="S197" s="19"/>
      <c r="T197" s="19">
        <v>1</v>
      </c>
      <c r="U197" s="19">
        <v>78</v>
      </c>
      <c r="V197" s="19"/>
      <c r="W197" s="19">
        <v>1</v>
      </c>
      <c r="X197" s="19">
        <v>75</v>
      </c>
      <c r="Y197" s="19"/>
      <c r="Z197" s="19">
        <v>1</v>
      </c>
      <c r="AA197" s="19">
        <v>75</v>
      </c>
      <c r="AC197" s="13" t="s">
        <v>285</v>
      </c>
      <c r="AD197" s="16">
        <v>130</v>
      </c>
    </row>
    <row r="198" spans="2:30">
      <c r="B198" s="19">
        <v>2</v>
      </c>
      <c r="C198" s="19">
        <v>76</v>
      </c>
      <c r="D198" s="19"/>
      <c r="E198" s="19">
        <v>2</v>
      </c>
      <c r="F198" s="19">
        <v>71</v>
      </c>
      <c r="G198" s="19"/>
      <c r="H198" s="19">
        <v>2</v>
      </c>
      <c r="I198" s="19">
        <v>79</v>
      </c>
      <c r="J198" s="19"/>
      <c r="K198" s="19">
        <v>2</v>
      </c>
      <c r="L198" s="19">
        <v>78</v>
      </c>
      <c r="M198" s="19"/>
      <c r="N198" s="19">
        <v>2</v>
      </c>
      <c r="O198" s="19">
        <v>79</v>
      </c>
      <c r="P198" s="19"/>
      <c r="Q198" s="19">
        <v>2</v>
      </c>
      <c r="R198" s="19">
        <v>80</v>
      </c>
      <c r="S198" s="19"/>
      <c r="T198" s="19">
        <v>2</v>
      </c>
      <c r="U198" s="19">
        <v>81</v>
      </c>
      <c r="V198" s="19"/>
      <c r="W198" s="19">
        <v>2</v>
      </c>
      <c r="X198" s="19">
        <v>78</v>
      </c>
      <c r="Y198" s="19"/>
      <c r="Z198" s="19">
        <v>2</v>
      </c>
      <c r="AA198" s="19">
        <v>78</v>
      </c>
      <c r="AC198" s="7" t="s">
        <v>286</v>
      </c>
      <c r="AD198" s="9">
        <v>127</v>
      </c>
    </row>
    <row r="199" spans="2:30">
      <c r="B199" s="19">
        <v>3</v>
      </c>
      <c r="C199" s="19">
        <v>78</v>
      </c>
      <c r="D199" s="19"/>
      <c r="E199" s="19">
        <v>3</v>
      </c>
      <c r="F199" s="19">
        <v>75</v>
      </c>
      <c r="G199" s="19"/>
      <c r="H199" s="19">
        <v>3</v>
      </c>
      <c r="I199" s="19">
        <v>82</v>
      </c>
      <c r="J199" s="19"/>
      <c r="K199" s="19">
        <v>3</v>
      </c>
      <c r="L199" s="19">
        <v>81</v>
      </c>
      <c r="M199" s="19"/>
      <c r="N199" s="19">
        <v>3</v>
      </c>
      <c r="O199" s="19">
        <v>81</v>
      </c>
      <c r="P199" s="19"/>
      <c r="Q199" s="19">
        <v>3</v>
      </c>
      <c r="R199" s="19">
        <v>83</v>
      </c>
      <c r="S199" s="19"/>
      <c r="T199" s="19">
        <v>3</v>
      </c>
      <c r="U199" s="19">
        <v>83</v>
      </c>
      <c r="V199" s="19"/>
      <c r="W199" s="19">
        <v>3</v>
      </c>
      <c r="X199" s="19">
        <v>80</v>
      </c>
      <c r="Y199" s="19"/>
      <c r="Z199" s="19">
        <v>3</v>
      </c>
      <c r="AA199" s="19">
        <v>81</v>
      </c>
      <c r="AC199" s="7" t="s">
        <v>287</v>
      </c>
      <c r="AD199" s="9">
        <v>123</v>
      </c>
    </row>
    <row r="200" spans="2:30">
      <c r="B200" s="19">
        <v>4</v>
      </c>
      <c r="C200" s="19">
        <v>81</v>
      </c>
      <c r="D200" s="19"/>
      <c r="E200" s="19">
        <v>4</v>
      </c>
      <c r="F200" s="19">
        <v>78</v>
      </c>
      <c r="G200" s="19"/>
      <c r="H200" s="19">
        <v>4</v>
      </c>
      <c r="I200" s="19">
        <v>85</v>
      </c>
      <c r="J200" s="19"/>
      <c r="K200" s="19">
        <v>4</v>
      </c>
      <c r="L200" s="19">
        <v>83</v>
      </c>
      <c r="M200" s="19"/>
      <c r="N200" s="19">
        <v>4</v>
      </c>
      <c r="O200" s="19">
        <v>83</v>
      </c>
      <c r="P200" s="19"/>
      <c r="Q200" s="19">
        <v>4</v>
      </c>
      <c r="R200" s="19">
        <v>85</v>
      </c>
      <c r="S200" s="19"/>
      <c r="T200" s="19">
        <v>4</v>
      </c>
      <c r="U200" s="19">
        <v>85</v>
      </c>
      <c r="V200" s="19"/>
      <c r="W200" s="19">
        <v>4</v>
      </c>
      <c r="X200" s="19">
        <v>83</v>
      </c>
      <c r="Y200" s="19"/>
      <c r="Z200" s="19">
        <v>4</v>
      </c>
      <c r="AA200" s="19">
        <v>83</v>
      </c>
      <c r="AC200" s="7" t="s">
        <v>288</v>
      </c>
      <c r="AD200" s="9">
        <v>119</v>
      </c>
    </row>
    <row r="201" spans="2:30">
      <c r="B201" s="19">
        <v>5</v>
      </c>
      <c r="C201" s="19">
        <v>84</v>
      </c>
      <c r="D201" s="19"/>
      <c r="E201" s="19">
        <v>5</v>
      </c>
      <c r="F201" s="19">
        <v>81</v>
      </c>
      <c r="G201" s="19"/>
      <c r="H201" s="19">
        <v>5</v>
      </c>
      <c r="I201" s="19">
        <v>87</v>
      </c>
      <c r="J201" s="19"/>
      <c r="K201" s="19">
        <v>5</v>
      </c>
      <c r="L201" s="19">
        <v>86</v>
      </c>
      <c r="M201" s="19"/>
      <c r="N201" s="19">
        <v>5</v>
      </c>
      <c r="O201" s="19">
        <v>86</v>
      </c>
      <c r="P201" s="19"/>
      <c r="Q201" s="19">
        <v>5</v>
      </c>
      <c r="R201" s="19">
        <v>88</v>
      </c>
      <c r="S201" s="19"/>
      <c r="T201" s="19">
        <v>5</v>
      </c>
      <c r="U201" s="19">
        <v>88</v>
      </c>
      <c r="V201" s="19"/>
      <c r="W201" s="19">
        <v>5</v>
      </c>
      <c r="X201" s="19">
        <v>86</v>
      </c>
      <c r="Y201" s="19"/>
      <c r="Z201" s="19">
        <v>5</v>
      </c>
      <c r="AA201" s="19">
        <v>86</v>
      </c>
      <c r="AC201" s="7" t="s">
        <v>289</v>
      </c>
      <c r="AD201" s="9">
        <v>116</v>
      </c>
    </row>
    <row r="202" spans="2:30">
      <c r="B202" s="19">
        <v>6</v>
      </c>
      <c r="C202" s="19">
        <v>87</v>
      </c>
      <c r="D202" s="19"/>
      <c r="E202" s="19">
        <v>6</v>
      </c>
      <c r="F202" s="19">
        <v>85</v>
      </c>
      <c r="G202" s="19"/>
      <c r="H202" s="19">
        <v>6</v>
      </c>
      <c r="I202" s="19">
        <v>90</v>
      </c>
      <c r="J202" s="19"/>
      <c r="K202" s="19">
        <v>6</v>
      </c>
      <c r="L202" s="19">
        <v>88</v>
      </c>
      <c r="M202" s="19"/>
      <c r="N202" s="19">
        <v>6</v>
      </c>
      <c r="O202" s="19">
        <v>88</v>
      </c>
      <c r="P202" s="19"/>
      <c r="Q202" s="19">
        <v>6</v>
      </c>
      <c r="R202" s="19">
        <v>91</v>
      </c>
      <c r="S202" s="19"/>
      <c r="T202" s="19">
        <v>6</v>
      </c>
      <c r="U202" s="19">
        <v>90</v>
      </c>
      <c r="V202" s="19"/>
      <c r="W202" s="19">
        <v>6</v>
      </c>
      <c r="X202" s="19">
        <v>88</v>
      </c>
      <c r="Y202" s="19"/>
      <c r="Z202" s="19">
        <v>6</v>
      </c>
      <c r="AA202" s="19">
        <v>89</v>
      </c>
      <c r="AC202" s="7" t="s">
        <v>290</v>
      </c>
      <c r="AD202" s="9">
        <v>112</v>
      </c>
    </row>
    <row r="203" spans="2:30">
      <c r="B203" s="19">
        <v>7</v>
      </c>
      <c r="C203" s="19">
        <v>89</v>
      </c>
      <c r="D203" s="19"/>
      <c r="E203" s="19">
        <v>7</v>
      </c>
      <c r="F203" s="19">
        <v>88</v>
      </c>
      <c r="G203" s="19"/>
      <c r="H203" s="19">
        <v>7</v>
      </c>
      <c r="I203" s="19">
        <v>92</v>
      </c>
      <c r="J203" s="19"/>
      <c r="K203" s="19">
        <v>7</v>
      </c>
      <c r="L203" s="19">
        <v>91</v>
      </c>
      <c r="M203" s="19"/>
      <c r="N203" s="19">
        <v>7</v>
      </c>
      <c r="O203" s="19">
        <v>90</v>
      </c>
      <c r="P203" s="19"/>
      <c r="Q203" s="19">
        <v>7</v>
      </c>
      <c r="R203" s="19">
        <v>94</v>
      </c>
      <c r="S203" s="19"/>
      <c r="T203" s="19">
        <v>7</v>
      </c>
      <c r="U203" s="19">
        <v>92</v>
      </c>
      <c r="V203" s="19"/>
      <c r="W203" s="19">
        <v>7</v>
      </c>
      <c r="X203" s="19">
        <v>91</v>
      </c>
      <c r="Y203" s="19"/>
      <c r="Z203" s="19">
        <v>7</v>
      </c>
      <c r="AA203" s="19">
        <v>92</v>
      </c>
      <c r="AC203" s="7" t="s">
        <v>291</v>
      </c>
      <c r="AD203" s="9">
        <v>108</v>
      </c>
    </row>
    <row r="204" spans="2:30">
      <c r="B204" s="19">
        <v>8</v>
      </c>
      <c r="C204" s="19">
        <v>92</v>
      </c>
      <c r="D204" s="19"/>
      <c r="E204" s="19">
        <v>8</v>
      </c>
      <c r="F204" s="19">
        <v>91</v>
      </c>
      <c r="G204" s="19"/>
      <c r="H204" s="19">
        <v>8</v>
      </c>
      <c r="I204" s="19">
        <v>95</v>
      </c>
      <c r="J204" s="19"/>
      <c r="K204" s="19">
        <v>8</v>
      </c>
      <c r="L204" s="19">
        <v>93</v>
      </c>
      <c r="M204" s="19"/>
      <c r="N204" s="19">
        <v>8</v>
      </c>
      <c r="O204" s="19">
        <v>92</v>
      </c>
      <c r="P204" s="19"/>
      <c r="Q204" s="19">
        <v>8</v>
      </c>
      <c r="R204" s="19">
        <v>96</v>
      </c>
      <c r="S204" s="19"/>
      <c r="T204" s="19">
        <v>8</v>
      </c>
      <c r="U204" s="19">
        <v>95</v>
      </c>
      <c r="V204" s="19"/>
      <c r="W204" s="19">
        <v>8</v>
      </c>
      <c r="X204" s="19">
        <v>94</v>
      </c>
      <c r="Y204" s="19"/>
      <c r="Z204" s="19">
        <v>8</v>
      </c>
      <c r="AA204" s="19">
        <v>95</v>
      </c>
      <c r="AC204" s="7" t="s">
        <v>292</v>
      </c>
      <c r="AD204" s="9">
        <v>104</v>
      </c>
    </row>
    <row r="205" spans="2:30">
      <c r="B205" s="19">
        <v>9</v>
      </c>
      <c r="C205" s="19">
        <v>95</v>
      </c>
      <c r="D205" s="19"/>
      <c r="E205" s="19">
        <v>9</v>
      </c>
      <c r="F205" s="19">
        <v>95</v>
      </c>
      <c r="G205" s="19"/>
      <c r="H205" s="19">
        <v>9</v>
      </c>
      <c r="I205" s="19">
        <v>97</v>
      </c>
      <c r="J205" s="19"/>
      <c r="K205" s="19">
        <v>9</v>
      </c>
      <c r="L205" s="19">
        <v>96</v>
      </c>
      <c r="M205" s="19"/>
      <c r="N205" s="19">
        <v>9</v>
      </c>
      <c r="O205" s="19">
        <v>94</v>
      </c>
      <c r="P205" s="19"/>
      <c r="Q205" s="19">
        <v>9</v>
      </c>
      <c r="R205" s="19">
        <v>99</v>
      </c>
      <c r="S205" s="19"/>
      <c r="T205" s="19">
        <v>9</v>
      </c>
      <c r="U205" s="19">
        <v>97</v>
      </c>
      <c r="V205" s="19"/>
      <c r="W205" s="19">
        <v>9</v>
      </c>
      <c r="X205" s="19">
        <v>96</v>
      </c>
      <c r="Y205" s="19"/>
      <c r="Z205" s="19">
        <v>9</v>
      </c>
      <c r="AA205" s="19">
        <v>98</v>
      </c>
      <c r="AC205" s="7" t="s">
        <v>293</v>
      </c>
      <c r="AD205" s="9">
        <v>101</v>
      </c>
    </row>
    <row r="206" spans="2:30">
      <c r="B206" s="19">
        <v>10</v>
      </c>
      <c r="C206" s="19">
        <v>98</v>
      </c>
      <c r="D206" s="19"/>
      <c r="E206" s="19">
        <v>10</v>
      </c>
      <c r="F206" s="19">
        <v>98</v>
      </c>
      <c r="G206" s="19"/>
      <c r="H206" s="19">
        <v>10</v>
      </c>
      <c r="I206" s="19">
        <v>100</v>
      </c>
      <c r="J206" s="19"/>
      <c r="K206" s="19">
        <v>10</v>
      </c>
      <c r="L206" s="19">
        <v>98</v>
      </c>
      <c r="M206" s="19"/>
      <c r="N206" s="19">
        <v>10</v>
      </c>
      <c r="O206" s="19">
        <v>97</v>
      </c>
      <c r="P206" s="19"/>
      <c r="Q206" s="19">
        <v>10</v>
      </c>
      <c r="R206" s="19">
        <v>102</v>
      </c>
      <c r="S206" s="19"/>
      <c r="T206" s="19">
        <v>10</v>
      </c>
      <c r="U206" s="19">
        <v>99</v>
      </c>
      <c r="V206" s="19"/>
      <c r="W206" s="19">
        <v>10</v>
      </c>
      <c r="X206" s="19">
        <v>99</v>
      </c>
      <c r="Y206" s="19"/>
      <c r="Z206" s="19">
        <v>10</v>
      </c>
      <c r="AA206" s="19">
        <v>101</v>
      </c>
      <c r="AC206" s="7" t="s">
        <v>294</v>
      </c>
      <c r="AD206" s="9">
        <v>97</v>
      </c>
    </row>
    <row r="207" spans="2:30">
      <c r="B207" s="19">
        <v>11</v>
      </c>
      <c r="C207" s="19">
        <v>101</v>
      </c>
      <c r="D207" s="19"/>
      <c r="E207" s="19">
        <v>11</v>
      </c>
      <c r="F207" s="19">
        <v>101</v>
      </c>
      <c r="G207" s="19"/>
      <c r="H207" s="19">
        <v>11</v>
      </c>
      <c r="I207" s="19">
        <v>103</v>
      </c>
      <c r="J207" s="19"/>
      <c r="K207" s="19">
        <v>11</v>
      </c>
      <c r="L207" s="19">
        <v>101</v>
      </c>
      <c r="M207" s="19"/>
      <c r="N207" s="19">
        <v>11</v>
      </c>
      <c r="O207" s="19">
        <v>99</v>
      </c>
      <c r="P207" s="19"/>
      <c r="Q207" s="19">
        <v>11</v>
      </c>
      <c r="R207" s="19">
        <v>105</v>
      </c>
      <c r="S207" s="19"/>
      <c r="T207" s="19">
        <v>11</v>
      </c>
      <c r="U207" s="19">
        <v>102</v>
      </c>
      <c r="V207" s="19"/>
      <c r="W207" s="19">
        <v>11</v>
      </c>
      <c r="X207" s="19">
        <v>102</v>
      </c>
      <c r="Y207" s="19"/>
      <c r="Z207" s="19">
        <v>11</v>
      </c>
      <c r="AA207" s="19">
        <v>103</v>
      </c>
      <c r="AC207" s="7" t="s">
        <v>295</v>
      </c>
      <c r="AD207" s="9">
        <v>93</v>
      </c>
    </row>
    <row r="208" spans="2:30">
      <c r="B208" s="19">
        <v>12</v>
      </c>
      <c r="C208" s="19">
        <v>103</v>
      </c>
      <c r="D208" s="19"/>
      <c r="E208" s="19">
        <v>12</v>
      </c>
      <c r="F208" s="19">
        <v>105</v>
      </c>
      <c r="G208" s="19"/>
      <c r="H208" s="19">
        <v>12</v>
      </c>
      <c r="I208" s="19">
        <v>105</v>
      </c>
      <c r="J208" s="19"/>
      <c r="K208" s="19">
        <v>12</v>
      </c>
      <c r="L208" s="19">
        <v>104</v>
      </c>
      <c r="M208" s="19"/>
      <c r="N208" s="19">
        <v>12</v>
      </c>
      <c r="O208" s="19">
        <v>101</v>
      </c>
      <c r="P208" s="19"/>
      <c r="Q208" s="19">
        <v>12</v>
      </c>
      <c r="R208" s="19">
        <v>108</v>
      </c>
      <c r="S208" s="19"/>
      <c r="T208" s="19">
        <v>12</v>
      </c>
      <c r="U208" s="19">
        <v>104</v>
      </c>
      <c r="V208" s="19"/>
      <c r="W208" s="19">
        <v>12</v>
      </c>
      <c r="X208" s="19">
        <v>105</v>
      </c>
      <c r="Y208" s="19"/>
      <c r="Z208" s="19">
        <v>12</v>
      </c>
      <c r="AA208" s="19">
        <v>106</v>
      </c>
      <c r="AC208" s="7" t="s">
        <v>296</v>
      </c>
      <c r="AD208" s="9">
        <v>90</v>
      </c>
    </row>
    <row r="209" spans="2:30">
      <c r="B209" s="19">
        <v>13</v>
      </c>
      <c r="C209" s="19">
        <v>106</v>
      </c>
      <c r="D209" s="19"/>
      <c r="E209" s="19">
        <v>13</v>
      </c>
      <c r="F209" s="19">
        <v>108</v>
      </c>
      <c r="G209" s="19"/>
      <c r="H209" s="19">
        <v>13</v>
      </c>
      <c r="I209" s="19">
        <v>108</v>
      </c>
      <c r="J209" s="19"/>
      <c r="K209" s="19">
        <v>13</v>
      </c>
      <c r="L209" s="19">
        <v>106</v>
      </c>
      <c r="M209" s="19"/>
      <c r="N209" s="19">
        <v>13</v>
      </c>
      <c r="O209" s="19">
        <v>103</v>
      </c>
      <c r="P209" s="19"/>
      <c r="Q209" s="19">
        <v>13</v>
      </c>
      <c r="R209" s="19">
        <v>110</v>
      </c>
      <c r="S209" s="19"/>
      <c r="T209" s="19">
        <v>13</v>
      </c>
      <c r="U209" s="19">
        <v>106</v>
      </c>
      <c r="V209" s="19"/>
      <c r="W209" s="19">
        <v>13</v>
      </c>
      <c r="X209" s="19">
        <v>107</v>
      </c>
      <c r="Y209" s="19"/>
      <c r="Z209" s="19">
        <v>13</v>
      </c>
      <c r="AA209" s="19">
        <v>109</v>
      </c>
      <c r="AC209" s="7" t="s">
        <v>297</v>
      </c>
      <c r="AD209" s="9">
        <v>86</v>
      </c>
    </row>
    <row r="210" spans="2:30">
      <c r="B210" s="19">
        <v>14</v>
      </c>
      <c r="C210" s="19">
        <v>109</v>
      </c>
      <c r="D210" s="19"/>
      <c r="E210" s="19">
        <v>14</v>
      </c>
      <c r="F210" s="19">
        <v>111</v>
      </c>
      <c r="G210" s="19"/>
      <c r="H210" s="19">
        <v>14</v>
      </c>
      <c r="I210" s="19">
        <v>110</v>
      </c>
      <c r="J210" s="19"/>
      <c r="K210" s="19">
        <v>14</v>
      </c>
      <c r="L210" s="19">
        <v>109</v>
      </c>
      <c r="M210" s="19"/>
      <c r="N210" s="19">
        <v>14</v>
      </c>
      <c r="O210" s="19">
        <v>106</v>
      </c>
      <c r="P210" s="19"/>
      <c r="Q210" s="19">
        <v>14</v>
      </c>
      <c r="R210" s="19">
        <v>113</v>
      </c>
      <c r="S210" s="19"/>
      <c r="T210" s="19">
        <v>14</v>
      </c>
      <c r="U210" s="19">
        <v>109</v>
      </c>
      <c r="V210" s="19"/>
      <c r="W210" s="19">
        <v>14</v>
      </c>
      <c r="X210" s="19">
        <v>110</v>
      </c>
      <c r="Y210" s="19"/>
      <c r="Z210" s="19">
        <v>14</v>
      </c>
      <c r="AA210" s="19">
        <v>112</v>
      </c>
      <c r="AC210" s="7" t="s">
        <v>298</v>
      </c>
      <c r="AD210" s="9">
        <v>82</v>
      </c>
    </row>
    <row r="211" spans="2:30">
      <c r="B211" s="19">
        <v>15</v>
      </c>
      <c r="C211" s="19">
        <v>112</v>
      </c>
      <c r="D211" s="19"/>
      <c r="E211" s="19">
        <v>15</v>
      </c>
      <c r="F211" s="19">
        <v>115</v>
      </c>
      <c r="G211" s="19"/>
      <c r="H211" s="19">
        <v>15</v>
      </c>
      <c r="I211" s="19">
        <v>113</v>
      </c>
      <c r="J211" s="19"/>
      <c r="K211" s="19">
        <v>15</v>
      </c>
      <c r="L211" s="19">
        <v>111</v>
      </c>
      <c r="M211" s="19"/>
      <c r="N211" s="19">
        <v>15</v>
      </c>
      <c r="O211" s="19">
        <v>108</v>
      </c>
      <c r="P211" s="19"/>
      <c r="Q211" s="19">
        <v>15</v>
      </c>
      <c r="R211" s="19">
        <v>116</v>
      </c>
      <c r="S211" s="19"/>
      <c r="T211" s="19">
        <v>15</v>
      </c>
      <c r="U211" s="19">
        <v>111</v>
      </c>
      <c r="V211" s="19"/>
      <c r="W211" s="19">
        <v>15</v>
      </c>
      <c r="X211" s="19">
        <v>113</v>
      </c>
      <c r="Y211" s="19"/>
      <c r="Z211" s="19">
        <v>15</v>
      </c>
      <c r="AA211" s="19">
        <v>115</v>
      </c>
      <c r="AC211" s="7" t="s">
        <v>299</v>
      </c>
      <c r="AD211" s="9">
        <v>79</v>
      </c>
    </row>
    <row r="212" spans="2:30">
      <c r="B212" s="19">
        <v>16</v>
      </c>
      <c r="C212" s="19">
        <v>114</v>
      </c>
      <c r="D212" s="19"/>
      <c r="E212" s="19">
        <v>16</v>
      </c>
      <c r="F212" s="19">
        <v>118</v>
      </c>
      <c r="G212" s="19"/>
      <c r="H212" s="19">
        <v>16</v>
      </c>
      <c r="I212" s="19">
        <v>115</v>
      </c>
      <c r="J212" s="19"/>
      <c r="K212" s="19">
        <v>16</v>
      </c>
      <c r="L212" s="19">
        <v>114</v>
      </c>
      <c r="M212" s="19"/>
      <c r="N212" s="19">
        <v>16</v>
      </c>
      <c r="O212" s="19">
        <v>110</v>
      </c>
      <c r="P212" s="19"/>
      <c r="Q212" s="19">
        <v>16</v>
      </c>
      <c r="R212" s="19">
        <v>119</v>
      </c>
      <c r="S212" s="19"/>
      <c r="T212" s="19">
        <v>16</v>
      </c>
      <c r="U212" s="19">
        <v>113</v>
      </c>
      <c r="V212" s="19"/>
      <c r="W212" s="19">
        <v>16</v>
      </c>
      <c r="X212" s="19">
        <v>115</v>
      </c>
      <c r="Y212" s="19"/>
      <c r="Z212" s="19">
        <v>16</v>
      </c>
      <c r="AA212" s="19">
        <v>118</v>
      </c>
      <c r="AC212" s="7" t="s">
        <v>300</v>
      </c>
      <c r="AD212" s="9">
        <v>75</v>
      </c>
    </row>
    <row r="213" spans="2:30">
      <c r="B213" s="19">
        <v>17</v>
      </c>
      <c r="C213" s="19">
        <v>117</v>
      </c>
      <c r="D213" s="19"/>
      <c r="E213" s="19">
        <v>17</v>
      </c>
      <c r="F213" s="19">
        <v>121</v>
      </c>
      <c r="G213" s="19"/>
      <c r="H213" s="19">
        <v>17</v>
      </c>
      <c r="I213" s="19">
        <v>118</v>
      </c>
      <c r="J213" s="19"/>
      <c r="K213" s="19">
        <v>17</v>
      </c>
      <c r="L213" s="19">
        <v>116</v>
      </c>
      <c r="M213" s="19"/>
      <c r="N213" s="19">
        <v>17</v>
      </c>
      <c r="O213" s="19">
        <v>112</v>
      </c>
      <c r="P213" s="19"/>
      <c r="Q213" s="19">
        <v>17</v>
      </c>
      <c r="R213" s="19">
        <v>121</v>
      </c>
      <c r="S213" s="19"/>
      <c r="T213" s="19">
        <v>17</v>
      </c>
      <c r="U213" s="19">
        <v>116</v>
      </c>
      <c r="V213" s="19"/>
      <c r="W213" s="19">
        <v>17</v>
      </c>
      <c r="X213" s="19">
        <v>118</v>
      </c>
      <c r="Y213" s="19"/>
      <c r="Z213" s="19">
        <v>17</v>
      </c>
      <c r="AA213" s="19">
        <v>121</v>
      </c>
      <c r="AC213" s="14" t="s">
        <v>301</v>
      </c>
      <c r="AD213" s="9">
        <v>71</v>
      </c>
    </row>
    <row r="214" spans="2:30">
      <c r="B214" s="19">
        <v>18</v>
      </c>
      <c r="C214" s="19">
        <v>120</v>
      </c>
      <c r="D214" s="19"/>
      <c r="E214" s="19">
        <v>18</v>
      </c>
      <c r="F214" s="19">
        <v>125</v>
      </c>
      <c r="G214" s="19"/>
      <c r="H214" s="19">
        <v>18</v>
      </c>
      <c r="I214" s="19">
        <v>121</v>
      </c>
      <c r="J214" s="19"/>
      <c r="K214" s="19">
        <v>18</v>
      </c>
      <c r="L214" s="19">
        <v>119</v>
      </c>
      <c r="M214" s="19"/>
      <c r="N214" s="19">
        <v>18</v>
      </c>
      <c r="O214" s="19">
        <v>114</v>
      </c>
      <c r="P214" s="19"/>
      <c r="Q214" s="19">
        <v>18</v>
      </c>
      <c r="R214" s="19">
        <v>124</v>
      </c>
      <c r="S214" s="19"/>
      <c r="T214" s="19">
        <v>18</v>
      </c>
      <c r="U214" s="19">
        <v>118</v>
      </c>
      <c r="V214" s="19"/>
      <c r="W214" s="19">
        <v>18</v>
      </c>
      <c r="X214" s="19">
        <v>121</v>
      </c>
      <c r="Y214" s="19"/>
      <c r="Z214" s="19">
        <v>18</v>
      </c>
      <c r="AA214" s="19">
        <v>123</v>
      </c>
      <c r="AC214" s="15" t="s">
        <v>302</v>
      </c>
      <c r="AD214" s="11">
        <v>67</v>
      </c>
    </row>
    <row r="215" spans="2:27">
      <c r="B215" s="19">
        <v>19</v>
      </c>
      <c r="C215" s="19">
        <v>123</v>
      </c>
      <c r="D215" s="19"/>
      <c r="E215" s="19">
        <v>19</v>
      </c>
      <c r="F215" s="19">
        <v>128</v>
      </c>
      <c r="G215" s="19"/>
      <c r="H215" s="19">
        <v>19</v>
      </c>
      <c r="I215" s="19">
        <v>123</v>
      </c>
      <c r="J215" s="19"/>
      <c r="K215" s="19">
        <v>19</v>
      </c>
      <c r="L215" s="19">
        <v>122</v>
      </c>
      <c r="M215" s="19"/>
      <c r="N215" s="19">
        <v>19</v>
      </c>
      <c r="O215" s="19">
        <v>117</v>
      </c>
      <c r="P215" s="19"/>
      <c r="Q215" s="19">
        <v>19</v>
      </c>
      <c r="R215" s="19">
        <v>127</v>
      </c>
      <c r="S215" s="19"/>
      <c r="T215" s="19">
        <v>19</v>
      </c>
      <c r="U215" s="19">
        <v>120</v>
      </c>
      <c r="V215" s="19"/>
      <c r="W215" s="19">
        <v>19</v>
      </c>
      <c r="X215" s="19">
        <v>124</v>
      </c>
      <c r="Y215" s="19"/>
      <c r="Z215" s="19">
        <v>19</v>
      </c>
      <c r="AA215" s="19">
        <v>126</v>
      </c>
    </row>
    <row r="216" spans="2:27">
      <c r="B216" s="19">
        <v>20</v>
      </c>
      <c r="C216" s="19">
        <v>126</v>
      </c>
      <c r="D216" s="19"/>
      <c r="E216" s="19">
        <v>20</v>
      </c>
      <c r="F216" s="19">
        <v>131</v>
      </c>
      <c r="G216" s="19"/>
      <c r="H216" s="19">
        <v>20</v>
      </c>
      <c r="I216" s="19">
        <v>126</v>
      </c>
      <c r="J216" s="19"/>
      <c r="K216" s="19">
        <v>20</v>
      </c>
      <c r="L216" s="19">
        <v>124</v>
      </c>
      <c r="M216" s="19"/>
      <c r="N216" s="19">
        <v>20</v>
      </c>
      <c r="O216" s="19">
        <v>119</v>
      </c>
      <c r="P216" s="19"/>
      <c r="Q216" s="19">
        <v>20</v>
      </c>
      <c r="R216" s="19">
        <v>130</v>
      </c>
      <c r="S216" s="19"/>
      <c r="T216" s="19">
        <v>20</v>
      </c>
      <c r="U216" s="19">
        <v>123</v>
      </c>
      <c r="V216" s="19"/>
      <c r="W216" s="19">
        <v>20</v>
      </c>
      <c r="X216" s="19">
        <v>126</v>
      </c>
      <c r="Y216" s="19"/>
      <c r="Z216" s="19">
        <v>20</v>
      </c>
      <c r="AA216" s="19">
        <v>129</v>
      </c>
    </row>
  </sheetData>
  <mergeCells count="79">
    <mergeCell ref="B3:E3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B30:E30"/>
    <mergeCell ref="B32:C32"/>
    <mergeCell ref="E32:F32"/>
    <mergeCell ref="H32:I32"/>
    <mergeCell ref="K32:L32"/>
    <mergeCell ref="N32:O32"/>
    <mergeCell ref="Q32:R32"/>
    <mergeCell ref="T32:U32"/>
    <mergeCell ref="W32:X32"/>
    <mergeCell ref="Z32:AA32"/>
    <mergeCell ref="AC32:AD32"/>
    <mergeCell ref="B57:E57"/>
    <mergeCell ref="B59:C59"/>
    <mergeCell ref="E59:F59"/>
    <mergeCell ref="H59:I59"/>
    <mergeCell ref="K59:L59"/>
    <mergeCell ref="N59:O59"/>
    <mergeCell ref="Q59:R59"/>
    <mergeCell ref="T59:U59"/>
    <mergeCell ref="W59:X59"/>
    <mergeCell ref="Z59:AA59"/>
    <mergeCell ref="AC59:AD59"/>
    <mergeCell ref="B84:E84"/>
    <mergeCell ref="B86:C86"/>
    <mergeCell ref="E86:F86"/>
    <mergeCell ref="H86:I86"/>
    <mergeCell ref="K86:L86"/>
    <mergeCell ref="N86:O86"/>
    <mergeCell ref="Q86:R86"/>
    <mergeCell ref="T86:U86"/>
    <mergeCell ref="W86:X86"/>
    <mergeCell ref="Z86:AA86"/>
    <mergeCell ref="AC86:AD86"/>
    <mergeCell ref="B111:E111"/>
    <mergeCell ref="B113:C113"/>
    <mergeCell ref="E113:F113"/>
    <mergeCell ref="H113:I113"/>
    <mergeCell ref="K113:L113"/>
    <mergeCell ref="N113:O113"/>
    <mergeCell ref="Q113:R113"/>
    <mergeCell ref="T113:U113"/>
    <mergeCell ref="W113:X113"/>
    <mergeCell ref="Z113:AA113"/>
    <mergeCell ref="AC113:AD113"/>
    <mergeCell ref="B138:E138"/>
    <mergeCell ref="B140:C140"/>
    <mergeCell ref="E140:F140"/>
    <mergeCell ref="H140:I140"/>
    <mergeCell ref="K140:L140"/>
    <mergeCell ref="N140:O140"/>
    <mergeCell ref="Q140:R140"/>
    <mergeCell ref="T140:U140"/>
    <mergeCell ref="W140:X140"/>
    <mergeCell ref="Z140:AA140"/>
    <mergeCell ref="AC140:AD140"/>
    <mergeCell ref="B165:E165"/>
    <mergeCell ref="B167:C167"/>
    <mergeCell ref="E167:F167"/>
    <mergeCell ref="H167:I167"/>
    <mergeCell ref="K167:L167"/>
    <mergeCell ref="N167:O167"/>
    <mergeCell ref="Q167:R167"/>
    <mergeCell ref="T167:U167"/>
    <mergeCell ref="W167:X167"/>
    <mergeCell ref="Z167:AA167"/>
    <mergeCell ref="AC167:AD167"/>
    <mergeCell ref="B194:C194"/>
    <mergeCell ref="AC195:AD195"/>
  </mergeCells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3"/>
  <sheetViews>
    <sheetView zoomScale="85" zoomScaleNormal="85" workbookViewId="0">
      <selection activeCell="C3" sqref="C3:J13"/>
    </sheetView>
  </sheetViews>
  <sheetFormatPr defaultColWidth="9.00952380952381" defaultRowHeight="12.75"/>
  <sheetData>
    <row r="3" spans="2:10">
      <c r="B3" s="1" t="s">
        <v>309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</row>
    <row r="4" spans="2:10">
      <c r="B4" s="2">
        <v>1</v>
      </c>
      <c r="C4">
        <v>68</v>
      </c>
      <c r="D4">
        <v>67</v>
      </c>
      <c r="E4">
        <v>66</v>
      </c>
      <c r="F4">
        <v>64</v>
      </c>
      <c r="G4">
        <v>63</v>
      </c>
      <c r="H4">
        <v>63</v>
      </c>
      <c r="I4">
        <v>64</v>
      </c>
      <c r="J4">
        <v>67</v>
      </c>
    </row>
    <row r="5" spans="2:10">
      <c r="B5" s="2">
        <v>2</v>
      </c>
      <c r="C5">
        <v>68</v>
      </c>
      <c r="D5">
        <v>67</v>
      </c>
      <c r="E5">
        <v>66</v>
      </c>
      <c r="F5">
        <v>64</v>
      </c>
      <c r="G5">
        <v>63</v>
      </c>
      <c r="H5">
        <v>63</v>
      </c>
      <c r="I5">
        <v>64</v>
      </c>
      <c r="J5">
        <v>67</v>
      </c>
    </row>
    <row r="6" spans="2:10">
      <c r="B6" s="2">
        <v>3</v>
      </c>
      <c r="C6">
        <v>68</v>
      </c>
      <c r="D6">
        <v>67</v>
      </c>
      <c r="E6">
        <v>66</v>
      </c>
      <c r="F6">
        <v>64</v>
      </c>
      <c r="G6">
        <v>63</v>
      </c>
      <c r="H6">
        <v>63</v>
      </c>
      <c r="I6">
        <v>64</v>
      </c>
      <c r="J6">
        <v>67</v>
      </c>
    </row>
    <row r="7" spans="2:10">
      <c r="B7" s="2">
        <v>4</v>
      </c>
      <c r="C7">
        <v>68</v>
      </c>
      <c r="D7">
        <v>67</v>
      </c>
      <c r="E7">
        <v>66</v>
      </c>
      <c r="F7">
        <v>64</v>
      </c>
      <c r="G7">
        <v>63</v>
      </c>
      <c r="H7">
        <v>63</v>
      </c>
      <c r="I7">
        <v>64</v>
      </c>
      <c r="J7">
        <v>67</v>
      </c>
    </row>
    <row r="8" spans="2:10">
      <c r="B8" s="2">
        <v>5</v>
      </c>
      <c r="C8">
        <v>68</v>
      </c>
      <c r="D8">
        <v>67</v>
      </c>
      <c r="E8">
        <v>66</v>
      </c>
      <c r="F8">
        <v>64</v>
      </c>
      <c r="G8">
        <v>63</v>
      </c>
      <c r="H8">
        <v>63</v>
      </c>
      <c r="I8">
        <v>64</v>
      </c>
      <c r="J8">
        <v>67</v>
      </c>
    </row>
    <row r="9" spans="2:10">
      <c r="B9" s="2">
        <v>6</v>
      </c>
      <c r="C9">
        <v>68</v>
      </c>
      <c r="D9">
        <v>67</v>
      </c>
      <c r="E9">
        <v>66</v>
      </c>
      <c r="F9">
        <v>64</v>
      </c>
      <c r="G9">
        <v>63</v>
      </c>
      <c r="H9">
        <v>63</v>
      </c>
      <c r="I9">
        <v>64</v>
      </c>
      <c r="J9">
        <v>67</v>
      </c>
    </row>
    <row r="10" spans="2:10">
      <c r="B10" s="2">
        <v>7</v>
      </c>
      <c r="C10">
        <v>68</v>
      </c>
      <c r="D10">
        <v>67</v>
      </c>
      <c r="E10">
        <v>66</v>
      </c>
      <c r="F10">
        <v>64</v>
      </c>
      <c r="G10">
        <v>63</v>
      </c>
      <c r="H10">
        <v>63</v>
      </c>
      <c r="I10">
        <v>64</v>
      </c>
      <c r="J10">
        <v>67</v>
      </c>
    </row>
    <row r="11" spans="2:10">
      <c r="B11" s="2">
        <v>8</v>
      </c>
      <c r="C11">
        <v>68</v>
      </c>
      <c r="D11">
        <v>67</v>
      </c>
      <c r="E11">
        <v>66</v>
      </c>
      <c r="F11">
        <v>64</v>
      </c>
      <c r="G11">
        <v>63</v>
      </c>
      <c r="H11">
        <v>63</v>
      </c>
      <c r="I11">
        <v>64</v>
      </c>
      <c r="J11">
        <v>67</v>
      </c>
    </row>
    <row r="12" spans="2:10">
      <c r="B12" s="2">
        <v>9</v>
      </c>
      <c r="C12">
        <v>68</v>
      </c>
      <c r="D12">
        <v>67</v>
      </c>
      <c r="E12">
        <v>66</v>
      </c>
      <c r="F12">
        <v>64</v>
      </c>
      <c r="G12">
        <v>63</v>
      </c>
      <c r="H12">
        <v>63</v>
      </c>
      <c r="I12">
        <v>64</v>
      </c>
      <c r="J12">
        <v>67</v>
      </c>
    </row>
    <row r="13" spans="2:10">
      <c r="B13" s="2">
        <v>10</v>
      </c>
      <c r="C13">
        <v>68</v>
      </c>
      <c r="D13">
        <v>67</v>
      </c>
      <c r="E13">
        <v>66</v>
      </c>
      <c r="F13">
        <v>64</v>
      </c>
      <c r="G13">
        <v>63</v>
      </c>
      <c r="H13">
        <v>63</v>
      </c>
      <c r="I13">
        <v>64</v>
      </c>
      <c r="J13">
        <v>67</v>
      </c>
    </row>
    <row r="14" spans="2:10">
      <c r="B14" s="2">
        <v>11</v>
      </c>
      <c r="C14">
        <v>74</v>
      </c>
      <c r="D14">
        <v>72</v>
      </c>
      <c r="E14">
        <v>71</v>
      </c>
      <c r="F14">
        <v>69</v>
      </c>
      <c r="G14">
        <v>68</v>
      </c>
      <c r="H14">
        <v>68</v>
      </c>
      <c r="I14">
        <v>68</v>
      </c>
      <c r="J14">
        <v>71</v>
      </c>
    </row>
    <row r="15" spans="2:10">
      <c r="B15" s="2">
        <v>12</v>
      </c>
      <c r="C15">
        <v>74</v>
      </c>
      <c r="D15">
        <v>72</v>
      </c>
      <c r="E15">
        <v>71</v>
      </c>
      <c r="F15">
        <v>69</v>
      </c>
      <c r="G15">
        <v>68</v>
      </c>
      <c r="H15">
        <v>68</v>
      </c>
      <c r="I15">
        <v>68</v>
      </c>
      <c r="J15">
        <v>71</v>
      </c>
    </row>
    <row r="16" spans="2:10">
      <c r="B16" s="2">
        <v>13</v>
      </c>
      <c r="C16">
        <v>74</v>
      </c>
      <c r="D16">
        <v>72</v>
      </c>
      <c r="E16">
        <v>71</v>
      </c>
      <c r="F16">
        <v>69</v>
      </c>
      <c r="G16">
        <v>68</v>
      </c>
      <c r="H16">
        <v>68</v>
      </c>
      <c r="I16">
        <v>68</v>
      </c>
      <c r="J16">
        <v>71</v>
      </c>
    </row>
    <row r="17" spans="2:10">
      <c r="B17" s="2">
        <v>14</v>
      </c>
      <c r="C17">
        <v>74</v>
      </c>
      <c r="D17">
        <v>72</v>
      </c>
      <c r="E17">
        <v>71</v>
      </c>
      <c r="F17">
        <v>69</v>
      </c>
      <c r="G17">
        <v>68</v>
      </c>
      <c r="H17">
        <v>68</v>
      </c>
      <c r="I17">
        <v>68</v>
      </c>
      <c r="J17">
        <v>71</v>
      </c>
    </row>
    <row r="18" spans="2:10">
      <c r="B18" s="2">
        <v>15</v>
      </c>
      <c r="C18">
        <v>74</v>
      </c>
      <c r="D18">
        <v>72</v>
      </c>
      <c r="E18">
        <v>71</v>
      </c>
      <c r="F18">
        <v>69</v>
      </c>
      <c r="G18">
        <v>68</v>
      </c>
      <c r="H18">
        <v>68</v>
      </c>
      <c r="I18">
        <v>68</v>
      </c>
      <c r="J18">
        <v>71</v>
      </c>
    </row>
    <row r="19" spans="2:10">
      <c r="B19" s="2">
        <v>16</v>
      </c>
      <c r="C19">
        <v>74</v>
      </c>
      <c r="D19">
        <v>72</v>
      </c>
      <c r="E19">
        <v>71</v>
      </c>
      <c r="F19">
        <v>69</v>
      </c>
      <c r="G19">
        <v>68</v>
      </c>
      <c r="H19">
        <v>68</v>
      </c>
      <c r="I19">
        <v>68</v>
      </c>
      <c r="J19">
        <v>71</v>
      </c>
    </row>
    <row r="20" spans="2:10">
      <c r="B20" s="2">
        <v>17</v>
      </c>
      <c r="C20">
        <v>74</v>
      </c>
      <c r="D20">
        <v>72</v>
      </c>
      <c r="E20">
        <v>71</v>
      </c>
      <c r="F20">
        <v>69</v>
      </c>
      <c r="G20">
        <v>68</v>
      </c>
      <c r="H20">
        <v>68</v>
      </c>
      <c r="I20">
        <v>68</v>
      </c>
      <c r="J20">
        <v>71</v>
      </c>
    </row>
    <row r="21" spans="2:10">
      <c r="B21" s="2">
        <v>18</v>
      </c>
      <c r="C21">
        <v>74</v>
      </c>
      <c r="D21">
        <v>72</v>
      </c>
      <c r="E21">
        <v>71</v>
      </c>
      <c r="F21">
        <v>69</v>
      </c>
      <c r="G21">
        <v>68</v>
      </c>
      <c r="H21">
        <v>68</v>
      </c>
      <c r="I21">
        <v>68</v>
      </c>
      <c r="J21">
        <v>71</v>
      </c>
    </row>
    <row r="22" spans="2:10">
      <c r="B22" s="2">
        <v>19</v>
      </c>
      <c r="C22">
        <v>74</v>
      </c>
      <c r="D22">
        <v>72</v>
      </c>
      <c r="E22">
        <v>71</v>
      </c>
      <c r="F22">
        <v>69</v>
      </c>
      <c r="G22">
        <v>68</v>
      </c>
      <c r="H22">
        <v>68</v>
      </c>
      <c r="I22">
        <v>68</v>
      </c>
      <c r="J22">
        <v>71</v>
      </c>
    </row>
    <row r="23" spans="2:10">
      <c r="B23" s="2">
        <v>20</v>
      </c>
      <c r="C23">
        <v>74</v>
      </c>
      <c r="D23">
        <v>72</v>
      </c>
      <c r="E23">
        <v>71</v>
      </c>
      <c r="F23">
        <v>69</v>
      </c>
      <c r="G23">
        <v>68</v>
      </c>
      <c r="H23">
        <v>68</v>
      </c>
      <c r="I23">
        <v>68</v>
      </c>
      <c r="J23">
        <v>71</v>
      </c>
    </row>
    <row r="24" spans="2:10">
      <c r="B24" s="2">
        <v>21</v>
      </c>
      <c r="C24">
        <v>80</v>
      </c>
      <c r="D24">
        <v>78</v>
      </c>
      <c r="E24">
        <v>76</v>
      </c>
      <c r="F24">
        <v>74</v>
      </c>
      <c r="G24">
        <v>72</v>
      </c>
      <c r="H24">
        <v>73</v>
      </c>
      <c r="I24">
        <v>73</v>
      </c>
      <c r="J24">
        <v>75</v>
      </c>
    </row>
    <row r="25" spans="2:10">
      <c r="B25" s="2">
        <v>22</v>
      </c>
      <c r="C25">
        <v>80</v>
      </c>
      <c r="D25">
        <v>78</v>
      </c>
      <c r="E25">
        <v>76</v>
      </c>
      <c r="F25">
        <v>74</v>
      </c>
      <c r="G25">
        <v>72</v>
      </c>
      <c r="H25">
        <v>73</v>
      </c>
      <c r="I25">
        <v>73</v>
      </c>
      <c r="J25">
        <v>75</v>
      </c>
    </row>
    <row r="26" spans="2:10">
      <c r="B26" s="2">
        <v>23</v>
      </c>
      <c r="C26">
        <v>80</v>
      </c>
      <c r="D26">
        <v>78</v>
      </c>
      <c r="E26">
        <v>76</v>
      </c>
      <c r="F26">
        <v>74</v>
      </c>
      <c r="G26">
        <v>72</v>
      </c>
      <c r="H26">
        <v>73</v>
      </c>
      <c r="I26">
        <v>73</v>
      </c>
      <c r="J26">
        <v>75</v>
      </c>
    </row>
    <row r="27" spans="2:10">
      <c r="B27" s="2">
        <v>24</v>
      </c>
      <c r="C27">
        <v>80</v>
      </c>
      <c r="D27">
        <v>78</v>
      </c>
      <c r="E27">
        <v>76</v>
      </c>
      <c r="F27">
        <v>74</v>
      </c>
      <c r="G27">
        <v>72</v>
      </c>
      <c r="H27">
        <v>73</v>
      </c>
      <c r="I27">
        <v>73</v>
      </c>
      <c r="J27">
        <v>75</v>
      </c>
    </row>
    <row r="28" spans="2:10">
      <c r="B28" s="2">
        <v>25</v>
      </c>
      <c r="C28">
        <v>80</v>
      </c>
      <c r="D28">
        <v>78</v>
      </c>
      <c r="E28">
        <v>76</v>
      </c>
      <c r="F28">
        <v>74</v>
      </c>
      <c r="G28">
        <v>72</v>
      </c>
      <c r="H28">
        <v>73</v>
      </c>
      <c r="I28">
        <v>73</v>
      </c>
      <c r="J28">
        <v>75</v>
      </c>
    </row>
    <row r="29" spans="2:10">
      <c r="B29" s="2">
        <v>26</v>
      </c>
      <c r="C29">
        <v>80</v>
      </c>
      <c r="D29">
        <v>78</v>
      </c>
      <c r="E29">
        <v>76</v>
      </c>
      <c r="F29">
        <v>74</v>
      </c>
      <c r="G29">
        <v>72</v>
      </c>
      <c r="H29">
        <v>73</v>
      </c>
      <c r="I29">
        <v>73</v>
      </c>
      <c r="J29">
        <v>75</v>
      </c>
    </row>
    <row r="30" spans="2:10">
      <c r="B30" s="2">
        <v>27</v>
      </c>
      <c r="C30">
        <v>80</v>
      </c>
      <c r="D30">
        <v>78</v>
      </c>
      <c r="E30">
        <v>76</v>
      </c>
      <c r="F30">
        <v>74</v>
      </c>
      <c r="G30">
        <v>72</v>
      </c>
      <c r="H30">
        <v>73</v>
      </c>
      <c r="I30">
        <v>73</v>
      </c>
      <c r="J30">
        <v>75</v>
      </c>
    </row>
    <row r="31" spans="2:10">
      <c r="B31" s="2">
        <v>28</v>
      </c>
      <c r="C31">
        <v>80</v>
      </c>
      <c r="D31">
        <v>78</v>
      </c>
      <c r="E31">
        <v>76</v>
      </c>
      <c r="F31">
        <v>74</v>
      </c>
      <c r="G31">
        <v>72</v>
      </c>
      <c r="H31">
        <v>73</v>
      </c>
      <c r="I31">
        <v>73</v>
      </c>
      <c r="J31">
        <v>75</v>
      </c>
    </row>
    <row r="32" spans="2:10">
      <c r="B32" s="2">
        <v>29</v>
      </c>
      <c r="C32">
        <v>80</v>
      </c>
      <c r="D32">
        <v>78</v>
      </c>
      <c r="E32">
        <v>76</v>
      </c>
      <c r="F32">
        <v>74</v>
      </c>
      <c r="G32">
        <v>72</v>
      </c>
      <c r="H32">
        <v>73</v>
      </c>
      <c r="I32">
        <v>73</v>
      </c>
      <c r="J32">
        <v>75</v>
      </c>
    </row>
    <row r="33" spans="2:10">
      <c r="B33" s="2">
        <v>30</v>
      </c>
      <c r="C33">
        <v>80</v>
      </c>
      <c r="D33">
        <v>78</v>
      </c>
      <c r="E33">
        <v>76</v>
      </c>
      <c r="F33">
        <v>74</v>
      </c>
      <c r="G33">
        <v>72</v>
      </c>
      <c r="H33">
        <v>73</v>
      </c>
      <c r="I33">
        <v>73</v>
      </c>
      <c r="J33">
        <v>75</v>
      </c>
    </row>
    <row r="34" spans="2:10">
      <c r="B34" s="2">
        <v>31</v>
      </c>
      <c r="C34">
        <v>86</v>
      </c>
      <c r="D34">
        <v>83</v>
      </c>
      <c r="E34">
        <v>82</v>
      </c>
      <c r="F34">
        <v>79</v>
      </c>
      <c r="G34">
        <v>77</v>
      </c>
      <c r="H34">
        <v>77</v>
      </c>
      <c r="I34">
        <v>77</v>
      </c>
      <c r="J34">
        <v>79</v>
      </c>
    </row>
    <row r="35" spans="2:10">
      <c r="B35" s="2">
        <v>32</v>
      </c>
      <c r="C35">
        <v>86</v>
      </c>
      <c r="D35">
        <v>83</v>
      </c>
      <c r="E35">
        <v>82</v>
      </c>
      <c r="F35">
        <v>79</v>
      </c>
      <c r="G35">
        <v>77</v>
      </c>
      <c r="H35">
        <v>77</v>
      </c>
      <c r="I35">
        <v>77</v>
      </c>
      <c r="J35">
        <v>79</v>
      </c>
    </row>
    <row r="36" spans="2:10">
      <c r="B36" s="2">
        <v>33</v>
      </c>
      <c r="C36">
        <v>86</v>
      </c>
      <c r="D36">
        <v>83</v>
      </c>
      <c r="E36">
        <v>82</v>
      </c>
      <c r="F36">
        <v>79</v>
      </c>
      <c r="G36">
        <v>77</v>
      </c>
      <c r="H36">
        <v>77</v>
      </c>
      <c r="I36">
        <v>77</v>
      </c>
      <c r="J36">
        <v>79</v>
      </c>
    </row>
    <row r="37" spans="2:10">
      <c r="B37" s="2">
        <v>34</v>
      </c>
      <c r="C37">
        <v>86</v>
      </c>
      <c r="D37">
        <v>83</v>
      </c>
      <c r="E37">
        <v>82</v>
      </c>
      <c r="F37">
        <v>79</v>
      </c>
      <c r="G37">
        <v>77</v>
      </c>
      <c r="H37">
        <v>77</v>
      </c>
      <c r="I37">
        <v>77</v>
      </c>
      <c r="J37">
        <v>79</v>
      </c>
    </row>
    <row r="38" spans="2:10">
      <c r="B38" s="2">
        <v>35</v>
      </c>
      <c r="C38">
        <v>86</v>
      </c>
      <c r="D38">
        <v>83</v>
      </c>
      <c r="E38">
        <v>82</v>
      </c>
      <c r="F38">
        <v>79</v>
      </c>
      <c r="G38">
        <v>77</v>
      </c>
      <c r="H38">
        <v>77</v>
      </c>
      <c r="I38">
        <v>77</v>
      </c>
      <c r="J38">
        <v>79</v>
      </c>
    </row>
    <row r="39" spans="2:10">
      <c r="B39" s="2">
        <v>36</v>
      </c>
      <c r="C39">
        <v>86</v>
      </c>
      <c r="D39">
        <v>83</v>
      </c>
      <c r="E39">
        <v>82</v>
      </c>
      <c r="F39">
        <v>79</v>
      </c>
      <c r="G39">
        <v>77</v>
      </c>
      <c r="H39">
        <v>77</v>
      </c>
      <c r="I39">
        <v>77</v>
      </c>
      <c r="J39">
        <v>79</v>
      </c>
    </row>
    <row r="40" spans="2:10">
      <c r="B40" s="2">
        <v>37</v>
      </c>
      <c r="C40">
        <v>86</v>
      </c>
      <c r="D40">
        <v>83</v>
      </c>
      <c r="E40">
        <v>82</v>
      </c>
      <c r="F40">
        <v>79</v>
      </c>
      <c r="G40">
        <v>77</v>
      </c>
      <c r="H40">
        <v>77</v>
      </c>
      <c r="I40">
        <v>77</v>
      </c>
      <c r="J40">
        <v>79</v>
      </c>
    </row>
    <row r="41" spans="2:10">
      <c r="B41" s="2">
        <v>38</v>
      </c>
      <c r="C41">
        <v>86</v>
      </c>
      <c r="D41">
        <v>83</v>
      </c>
      <c r="E41">
        <v>82</v>
      </c>
      <c r="F41">
        <v>79</v>
      </c>
      <c r="G41">
        <v>77</v>
      </c>
      <c r="H41">
        <v>77</v>
      </c>
      <c r="I41">
        <v>77</v>
      </c>
      <c r="J41">
        <v>79</v>
      </c>
    </row>
    <row r="42" spans="2:10">
      <c r="B42" s="2">
        <v>39</v>
      </c>
      <c r="C42">
        <v>86</v>
      </c>
      <c r="D42">
        <v>83</v>
      </c>
      <c r="E42">
        <v>82</v>
      </c>
      <c r="F42">
        <v>79</v>
      </c>
      <c r="G42">
        <v>77</v>
      </c>
      <c r="H42">
        <v>77</v>
      </c>
      <c r="I42">
        <v>77</v>
      </c>
      <c r="J42">
        <v>79</v>
      </c>
    </row>
    <row r="43" spans="2:10">
      <c r="B43" s="2">
        <v>40</v>
      </c>
      <c r="C43">
        <v>86</v>
      </c>
      <c r="D43">
        <v>83</v>
      </c>
      <c r="E43">
        <v>82</v>
      </c>
      <c r="F43">
        <v>79</v>
      </c>
      <c r="G43">
        <v>77</v>
      </c>
      <c r="H43">
        <v>77</v>
      </c>
      <c r="I43">
        <v>77</v>
      </c>
      <c r="J43">
        <v>79</v>
      </c>
    </row>
    <row r="44" spans="2:10">
      <c r="B44" s="2">
        <v>41</v>
      </c>
      <c r="C44">
        <v>92</v>
      </c>
      <c r="D44">
        <v>89</v>
      </c>
      <c r="E44">
        <v>87</v>
      </c>
      <c r="F44">
        <v>84</v>
      </c>
      <c r="G44">
        <v>82</v>
      </c>
      <c r="H44">
        <v>80</v>
      </c>
      <c r="I44">
        <v>81</v>
      </c>
      <c r="J44">
        <v>82</v>
      </c>
    </row>
    <row r="45" spans="2:10">
      <c r="B45" s="2">
        <v>42</v>
      </c>
      <c r="C45">
        <v>92</v>
      </c>
      <c r="D45">
        <v>89</v>
      </c>
      <c r="E45">
        <v>87</v>
      </c>
      <c r="F45">
        <v>84</v>
      </c>
      <c r="G45">
        <v>82</v>
      </c>
      <c r="H45">
        <v>80</v>
      </c>
      <c r="I45">
        <v>81</v>
      </c>
      <c r="J45">
        <v>82</v>
      </c>
    </row>
    <row r="46" spans="2:10">
      <c r="B46" s="2">
        <v>43</v>
      </c>
      <c r="C46">
        <v>92</v>
      </c>
      <c r="D46">
        <v>89</v>
      </c>
      <c r="E46">
        <v>87</v>
      </c>
      <c r="F46">
        <v>84</v>
      </c>
      <c r="G46">
        <v>82</v>
      </c>
      <c r="H46">
        <v>80</v>
      </c>
      <c r="I46">
        <v>81</v>
      </c>
      <c r="J46">
        <v>82</v>
      </c>
    </row>
    <row r="47" spans="2:10">
      <c r="B47" s="2">
        <v>44</v>
      </c>
      <c r="C47">
        <v>92</v>
      </c>
      <c r="D47">
        <v>89</v>
      </c>
      <c r="E47">
        <v>87</v>
      </c>
      <c r="F47">
        <v>84</v>
      </c>
      <c r="G47">
        <v>82</v>
      </c>
      <c r="H47">
        <v>80</v>
      </c>
      <c r="I47">
        <v>81</v>
      </c>
      <c r="J47">
        <v>82</v>
      </c>
    </row>
    <row r="48" spans="2:10">
      <c r="B48" s="2">
        <v>45</v>
      </c>
      <c r="C48">
        <v>92</v>
      </c>
      <c r="D48">
        <v>89</v>
      </c>
      <c r="E48">
        <v>87</v>
      </c>
      <c r="F48">
        <v>84</v>
      </c>
      <c r="G48">
        <v>82</v>
      </c>
      <c r="H48">
        <v>80</v>
      </c>
      <c r="I48">
        <v>81</v>
      </c>
      <c r="J48">
        <v>82</v>
      </c>
    </row>
    <row r="49" spans="2:10">
      <c r="B49" s="2">
        <v>46</v>
      </c>
      <c r="C49">
        <v>92</v>
      </c>
      <c r="D49">
        <v>89</v>
      </c>
      <c r="E49">
        <v>87</v>
      </c>
      <c r="F49">
        <v>84</v>
      </c>
      <c r="G49">
        <v>82</v>
      </c>
      <c r="H49">
        <v>80</v>
      </c>
      <c r="I49">
        <v>81</v>
      </c>
      <c r="J49">
        <v>82</v>
      </c>
    </row>
    <row r="50" spans="2:10">
      <c r="B50" s="2">
        <v>47</v>
      </c>
      <c r="C50">
        <v>92</v>
      </c>
      <c r="D50">
        <v>89</v>
      </c>
      <c r="E50">
        <v>87</v>
      </c>
      <c r="F50">
        <v>84</v>
      </c>
      <c r="G50">
        <v>82</v>
      </c>
      <c r="H50">
        <v>80</v>
      </c>
      <c r="I50">
        <v>81</v>
      </c>
      <c r="J50">
        <v>82</v>
      </c>
    </row>
    <row r="51" spans="2:10">
      <c r="B51" s="2">
        <v>48</v>
      </c>
      <c r="C51">
        <v>92</v>
      </c>
      <c r="D51">
        <v>89</v>
      </c>
      <c r="E51">
        <v>87</v>
      </c>
      <c r="F51">
        <v>84</v>
      </c>
      <c r="G51">
        <v>82</v>
      </c>
      <c r="H51">
        <v>80</v>
      </c>
      <c r="I51">
        <v>81</v>
      </c>
      <c r="J51">
        <v>82</v>
      </c>
    </row>
    <row r="52" spans="2:10">
      <c r="B52" s="2">
        <v>49</v>
      </c>
      <c r="C52">
        <v>92</v>
      </c>
      <c r="D52">
        <v>89</v>
      </c>
      <c r="E52">
        <v>87</v>
      </c>
      <c r="F52">
        <v>84</v>
      </c>
      <c r="G52">
        <v>82</v>
      </c>
      <c r="H52">
        <v>80</v>
      </c>
      <c r="I52">
        <v>81</v>
      </c>
      <c r="J52">
        <v>82</v>
      </c>
    </row>
    <row r="53" spans="2:10">
      <c r="B53" s="2">
        <v>50</v>
      </c>
      <c r="C53">
        <v>92</v>
      </c>
      <c r="D53">
        <v>89</v>
      </c>
      <c r="E53">
        <v>87</v>
      </c>
      <c r="F53">
        <v>84</v>
      </c>
      <c r="G53">
        <v>82</v>
      </c>
      <c r="H53">
        <v>80</v>
      </c>
      <c r="I53">
        <v>81</v>
      </c>
      <c r="J53">
        <v>82</v>
      </c>
    </row>
    <row r="54" spans="2:10">
      <c r="B54" s="2">
        <v>51</v>
      </c>
      <c r="C54">
        <v>98</v>
      </c>
      <c r="D54">
        <v>94</v>
      </c>
      <c r="E54">
        <v>92</v>
      </c>
      <c r="F54">
        <v>89</v>
      </c>
      <c r="G54">
        <v>87</v>
      </c>
      <c r="H54">
        <v>86</v>
      </c>
      <c r="I54">
        <v>85</v>
      </c>
      <c r="J54">
        <v>86</v>
      </c>
    </row>
    <row r="55" spans="2:10">
      <c r="B55" s="2">
        <v>52</v>
      </c>
      <c r="C55">
        <v>98</v>
      </c>
      <c r="D55">
        <v>94</v>
      </c>
      <c r="E55">
        <v>92</v>
      </c>
      <c r="F55">
        <v>89</v>
      </c>
      <c r="G55">
        <v>87</v>
      </c>
      <c r="H55">
        <v>86</v>
      </c>
      <c r="I55">
        <v>85</v>
      </c>
      <c r="J55">
        <v>86</v>
      </c>
    </row>
    <row r="56" spans="2:10">
      <c r="B56" s="2">
        <v>53</v>
      </c>
      <c r="C56">
        <v>98</v>
      </c>
      <c r="D56">
        <v>94</v>
      </c>
      <c r="E56">
        <v>92</v>
      </c>
      <c r="F56">
        <v>89</v>
      </c>
      <c r="G56">
        <v>87</v>
      </c>
      <c r="H56">
        <v>86</v>
      </c>
      <c r="I56">
        <v>85</v>
      </c>
      <c r="J56">
        <v>86</v>
      </c>
    </row>
    <row r="57" spans="2:10">
      <c r="B57" s="2">
        <v>54</v>
      </c>
      <c r="C57">
        <v>98</v>
      </c>
      <c r="D57">
        <v>94</v>
      </c>
      <c r="E57">
        <v>92</v>
      </c>
      <c r="F57">
        <v>89</v>
      </c>
      <c r="G57">
        <v>87</v>
      </c>
      <c r="H57">
        <v>86</v>
      </c>
      <c r="I57">
        <v>85</v>
      </c>
      <c r="J57">
        <v>86</v>
      </c>
    </row>
    <row r="58" spans="2:10">
      <c r="B58" s="2">
        <v>55</v>
      </c>
      <c r="C58">
        <v>98</v>
      </c>
      <c r="D58">
        <v>94</v>
      </c>
      <c r="E58">
        <v>92</v>
      </c>
      <c r="F58">
        <v>89</v>
      </c>
      <c r="G58">
        <v>87</v>
      </c>
      <c r="H58">
        <v>86</v>
      </c>
      <c r="I58">
        <v>85</v>
      </c>
      <c r="J58">
        <v>86</v>
      </c>
    </row>
    <row r="59" spans="2:10">
      <c r="B59" s="2">
        <v>56</v>
      </c>
      <c r="C59">
        <v>98</v>
      </c>
      <c r="D59">
        <v>94</v>
      </c>
      <c r="E59">
        <v>92</v>
      </c>
      <c r="F59">
        <v>89</v>
      </c>
      <c r="G59">
        <v>87</v>
      </c>
      <c r="H59">
        <v>86</v>
      </c>
      <c r="I59">
        <v>85</v>
      </c>
      <c r="J59">
        <v>86</v>
      </c>
    </row>
    <row r="60" spans="2:10">
      <c r="B60" s="2">
        <v>57</v>
      </c>
      <c r="C60">
        <v>98</v>
      </c>
      <c r="D60">
        <v>94</v>
      </c>
      <c r="E60">
        <v>92</v>
      </c>
      <c r="F60">
        <v>89</v>
      </c>
      <c r="G60">
        <v>87</v>
      </c>
      <c r="H60">
        <v>86</v>
      </c>
      <c r="I60">
        <v>85</v>
      </c>
      <c r="J60">
        <v>86</v>
      </c>
    </row>
    <row r="61" spans="2:10">
      <c r="B61" s="2">
        <v>58</v>
      </c>
      <c r="C61">
        <v>98</v>
      </c>
      <c r="D61">
        <v>94</v>
      </c>
      <c r="E61">
        <v>92</v>
      </c>
      <c r="F61">
        <v>89</v>
      </c>
      <c r="G61">
        <v>87</v>
      </c>
      <c r="H61">
        <v>86</v>
      </c>
      <c r="I61">
        <v>85</v>
      </c>
      <c r="J61">
        <v>86</v>
      </c>
    </row>
    <row r="62" spans="2:10">
      <c r="B62" s="2">
        <v>59</v>
      </c>
      <c r="C62">
        <v>98</v>
      </c>
      <c r="D62">
        <v>94</v>
      </c>
      <c r="E62">
        <v>92</v>
      </c>
      <c r="F62">
        <v>89</v>
      </c>
      <c r="G62">
        <v>87</v>
      </c>
      <c r="H62">
        <v>86</v>
      </c>
      <c r="I62">
        <v>85</v>
      </c>
      <c r="J62">
        <v>86</v>
      </c>
    </row>
    <row r="63" spans="2:10">
      <c r="B63" s="2">
        <v>60</v>
      </c>
      <c r="C63">
        <v>98</v>
      </c>
      <c r="D63">
        <v>94</v>
      </c>
      <c r="E63">
        <v>92</v>
      </c>
      <c r="F63">
        <v>89</v>
      </c>
      <c r="G63">
        <v>87</v>
      </c>
      <c r="H63">
        <v>86</v>
      </c>
      <c r="I63">
        <v>85</v>
      </c>
      <c r="J63">
        <v>86</v>
      </c>
    </row>
    <row r="64" spans="2:10">
      <c r="B64" s="2">
        <v>61</v>
      </c>
      <c r="C64">
        <v>104</v>
      </c>
      <c r="D64">
        <v>100</v>
      </c>
      <c r="E64">
        <v>97</v>
      </c>
      <c r="F64">
        <v>94</v>
      </c>
      <c r="G64">
        <v>91</v>
      </c>
      <c r="H64">
        <v>90</v>
      </c>
      <c r="I64">
        <v>89</v>
      </c>
      <c r="J64">
        <v>90</v>
      </c>
    </row>
    <row r="65" spans="2:10">
      <c r="B65" s="2">
        <v>62</v>
      </c>
      <c r="C65">
        <v>104</v>
      </c>
      <c r="D65">
        <v>100</v>
      </c>
      <c r="E65">
        <v>97</v>
      </c>
      <c r="F65">
        <v>94</v>
      </c>
      <c r="G65">
        <v>91</v>
      </c>
      <c r="H65">
        <v>90</v>
      </c>
      <c r="I65">
        <v>89</v>
      </c>
      <c r="J65">
        <v>90</v>
      </c>
    </row>
    <row r="66" spans="2:10">
      <c r="B66" s="2">
        <v>63</v>
      </c>
      <c r="C66">
        <v>104</v>
      </c>
      <c r="D66">
        <v>100</v>
      </c>
      <c r="E66">
        <v>97</v>
      </c>
      <c r="F66">
        <v>94</v>
      </c>
      <c r="G66">
        <v>91</v>
      </c>
      <c r="H66">
        <v>90</v>
      </c>
      <c r="I66">
        <v>89</v>
      </c>
      <c r="J66">
        <v>90</v>
      </c>
    </row>
    <row r="67" spans="2:10">
      <c r="B67" s="2">
        <v>64</v>
      </c>
      <c r="C67">
        <v>104</v>
      </c>
      <c r="D67">
        <v>100</v>
      </c>
      <c r="E67">
        <v>97</v>
      </c>
      <c r="F67">
        <v>94</v>
      </c>
      <c r="G67">
        <v>91</v>
      </c>
      <c r="H67">
        <v>90</v>
      </c>
      <c r="I67">
        <v>89</v>
      </c>
      <c r="J67">
        <v>90</v>
      </c>
    </row>
    <row r="68" spans="2:10">
      <c r="B68" s="2">
        <v>65</v>
      </c>
      <c r="C68">
        <v>104</v>
      </c>
      <c r="D68">
        <v>100</v>
      </c>
      <c r="E68">
        <v>97</v>
      </c>
      <c r="F68">
        <v>94</v>
      </c>
      <c r="G68">
        <v>91</v>
      </c>
      <c r="H68">
        <v>90</v>
      </c>
      <c r="I68">
        <v>89</v>
      </c>
      <c r="J68">
        <v>90</v>
      </c>
    </row>
    <row r="69" spans="2:10">
      <c r="B69" s="2">
        <v>66</v>
      </c>
      <c r="C69">
        <v>104</v>
      </c>
      <c r="D69">
        <v>100</v>
      </c>
      <c r="E69">
        <v>97</v>
      </c>
      <c r="F69">
        <v>94</v>
      </c>
      <c r="G69">
        <v>91</v>
      </c>
      <c r="H69">
        <v>90</v>
      </c>
      <c r="I69">
        <v>89</v>
      </c>
      <c r="J69">
        <v>90</v>
      </c>
    </row>
    <row r="70" spans="2:10">
      <c r="B70" s="2">
        <v>67</v>
      </c>
      <c r="C70">
        <v>104</v>
      </c>
      <c r="D70">
        <v>100</v>
      </c>
      <c r="E70">
        <v>97</v>
      </c>
      <c r="F70">
        <v>94</v>
      </c>
      <c r="G70">
        <v>91</v>
      </c>
      <c r="H70">
        <v>90</v>
      </c>
      <c r="I70">
        <v>89</v>
      </c>
      <c r="J70">
        <v>90</v>
      </c>
    </row>
    <row r="71" spans="2:10">
      <c r="B71" s="2">
        <v>68</v>
      </c>
      <c r="C71">
        <v>104</v>
      </c>
      <c r="D71">
        <v>100</v>
      </c>
      <c r="E71">
        <v>97</v>
      </c>
      <c r="F71">
        <v>94</v>
      </c>
      <c r="G71">
        <v>91</v>
      </c>
      <c r="H71">
        <v>90</v>
      </c>
      <c r="I71">
        <v>89</v>
      </c>
      <c r="J71">
        <v>90</v>
      </c>
    </row>
    <row r="72" spans="2:10">
      <c r="B72" s="2">
        <v>69</v>
      </c>
      <c r="C72">
        <v>104</v>
      </c>
      <c r="D72">
        <v>100</v>
      </c>
      <c r="E72">
        <v>97</v>
      </c>
      <c r="F72">
        <v>94</v>
      </c>
      <c r="G72">
        <v>91</v>
      </c>
      <c r="H72">
        <v>90</v>
      </c>
      <c r="I72">
        <v>89</v>
      </c>
      <c r="J72">
        <v>90</v>
      </c>
    </row>
    <row r="73" spans="2:10">
      <c r="B73" s="2">
        <v>70</v>
      </c>
      <c r="C73">
        <v>104</v>
      </c>
      <c r="D73">
        <v>100</v>
      </c>
      <c r="E73">
        <v>97</v>
      </c>
      <c r="F73">
        <v>94</v>
      </c>
      <c r="G73">
        <v>91</v>
      </c>
      <c r="H73">
        <v>90</v>
      </c>
      <c r="I73">
        <v>89</v>
      </c>
      <c r="J73">
        <v>90</v>
      </c>
    </row>
    <row r="74" spans="2:10">
      <c r="B74" s="2">
        <v>71</v>
      </c>
      <c r="C74">
        <v>109</v>
      </c>
      <c r="D74">
        <v>106</v>
      </c>
      <c r="E74">
        <v>103</v>
      </c>
      <c r="F74">
        <v>99</v>
      </c>
      <c r="G74">
        <v>96</v>
      </c>
      <c r="H74">
        <v>94</v>
      </c>
      <c r="I74">
        <v>93</v>
      </c>
      <c r="J74">
        <v>93</v>
      </c>
    </row>
    <row r="75" spans="2:10">
      <c r="B75" s="2">
        <v>72</v>
      </c>
      <c r="C75">
        <v>109</v>
      </c>
      <c r="D75">
        <v>106</v>
      </c>
      <c r="E75">
        <v>103</v>
      </c>
      <c r="F75">
        <v>99</v>
      </c>
      <c r="G75">
        <v>96</v>
      </c>
      <c r="H75">
        <v>94</v>
      </c>
      <c r="I75">
        <v>93</v>
      </c>
      <c r="J75">
        <v>93</v>
      </c>
    </row>
    <row r="76" spans="2:10">
      <c r="B76" s="2">
        <v>73</v>
      </c>
      <c r="C76">
        <v>109</v>
      </c>
      <c r="D76">
        <v>106</v>
      </c>
      <c r="E76">
        <v>103</v>
      </c>
      <c r="F76">
        <v>99</v>
      </c>
      <c r="G76">
        <v>96</v>
      </c>
      <c r="H76">
        <v>94</v>
      </c>
      <c r="I76">
        <v>93</v>
      </c>
      <c r="J76">
        <v>93</v>
      </c>
    </row>
    <row r="77" spans="2:10">
      <c r="B77" s="2">
        <v>74</v>
      </c>
      <c r="C77">
        <v>109</v>
      </c>
      <c r="D77">
        <v>106</v>
      </c>
      <c r="E77">
        <v>103</v>
      </c>
      <c r="F77">
        <v>99</v>
      </c>
      <c r="G77">
        <v>96</v>
      </c>
      <c r="H77">
        <v>94</v>
      </c>
      <c r="I77">
        <v>93</v>
      </c>
      <c r="J77">
        <v>93</v>
      </c>
    </row>
    <row r="78" spans="2:10">
      <c r="B78" s="2">
        <v>75</v>
      </c>
      <c r="C78">
        <v>109</v>
      </c>
      <c r="D78">
        <v>106</v>
      </c>
      <c r="E78">
        <v>103</v>
      </c>
      <c r="F78">
        <v>99</v>
      </c>
      <c r="G78">
        <v>96</v>
      </c>
      <c r="H78">
        <v>94</v>
      </c>
      <c r="I78">
        <v>93</v>
      </c>
      <c r="J78">
        <v>93</v>
      </c>
    </row>
    <row r="79" spans="2:10">
      <c r="B79" s="2">
        <v>76</v>
      </c>
      <c r="C79">
        <v>109</v>
      </c>
      <c r="D79">
        <v>106</v>
      </c>
      <c r="E79">
        <v>103</v>
      </c>
      <c r="F79">
        <v>99</v>
      </c>
      <c r="G79">
        <v>96</v>
      </c>
      <c r="H79">
        <v>94</v>
      </c>
      <c r="I79">
        <v>93</v>
      </c>
      <c r="J79">
        <v>93</v>
      </c>
    </row>
    <row r="80" spans="2:10">
      <c r="B80" s="2">
        <v>77</v>
      </c>
      <c r="C80">
        <v>109</v>
      </c>
      <c r="D80">
        <v>106</v>
      </c>
      <c r="E80">
        <v>103</v>
      </c>
      <c r="F80">
        <v>99</v>
      </c>
      <c r="G80">
        <v>96</v>
      </c>
      <c r="H80">
        <v>94</v>
      </c>
      <c r="I80">
        <v>93</v>
      </c>
      <c r="J80">
        <v>93</v>
      </c>
    </row>
    <row r="81" spans="2:10">
      <c r="B81" s="2">
        <v>78</v>
      </c>
      <c r="C81">
        <v>109</v>
      </c>
      <c r="D81">
        <v>106</v>
      </c>
      <c r="E81">
        <v>103</v>
      </c>
      <c r="F81">
        <v>99</v>
      </c>
      <c r="G81">
        <v>96</v>
      </c>
      <c r="H81">
        <v>94</v>
      </c>
      <c r="I81">
        <v>93</v>
      </c>
      <c r="J81">
        <v>93</v>
      </c>
    </row>
    <row r="82" spans="2:10">
      <c r="B82" s="2">
        <v>79</v>
      </c>
      <c r="C82">
        <v>109</v>
      </c>
      <c r="D82">
        <v>106</v>
      </c>
      <c r="E82">
        <v>103</v>
      </c>
      <c r="F82">
        <v>99</v>
      </c>
      <c r="G82">
        <v>96</v>
      </c>
      <c r="H82">
        <v>94</v>
      </c>
      <c r="I82">
        <v>93</v>
      </c>
      <c r="J82">
        <v>93</v>
      </c>
    </row>
    <row r="83" spans="2:10">
      <c r="B83" s="2">
        <v>80</v>
      </c>
      <c r="C83">
        <v>109</v>
      </c>
      <c r="D83">
        <v>106</v>
      </c>
      <c r="E83">
        <v>103</v>
      </c>
      <c r="F83">
        <v>99</v>
      </c>
      <c r="G83">
        <v>96</v>
      </c>
      <c r="H83">
        <v>94</v>
      </c>
      <c r="I83">
        <v>93</v>
      </c>
      <c r="J83">
        <v>93</v>
      </c>
    </row>
    <row r="84" spans="2:10">
      <c r="B84" s="2">
        <v>81</v>
      </c>
      <c r="C84">
        <v>115</v>
      </c>
      <c r="D84">
        <v>111</v>
      </c>
      <c r="E84">
        <v>108</v>
      </c>
      <c r="F84">
        <v>104</v>
      </c>
      <c r="G84">
        <v>101</v>
      </c>
      <c r="H84">
        <v>99</v>
      </c>
      <c r="I84">
        <v>98</v>
      </c>
      <c r="J84">
        <v>97</v>
      </c>
    </row>
    <row r="85" spans="2:10">
      <c r="B85" s="2">
        <v>82</v>
      </c>
      <c r="C85">
        <v>115</v>
      </c>
      <c r="D85">
        <v>111</v>
      </c>
      <c r="E85">
        <v>108</v>
      </c>
      <c r="F85">
        <v>104</v>
      </c>
      <c r="G85">
        <v>101</v>
      </c>
      <c r="H85">
        <v>99</v>
      </c>
      <c r="I85">
        <v>98</v>
      </c>
      <c r="J85">
        <v>97</v>
      </c>
    </row>
    <row r="86" spans="2:10">
      <c r="B86" s="2">
        <v>83</v>
      </c>
      <c r="C86">
        <v>115</v>
      </c>
      <c r="D86">
        <v>111</v>
      </c>
      <c r="E86">
        <v>108</v>
      </c>
      <c r="F86">
        <v>104</v>
      </c>
      <c r="G86">
        <v>101</v>
      </c>
      <c r="H86">
        <v>99</v>
      </c>
      <c r="I86">
        <v>98</v>
      </c>
      <c r="J86">
        <v>97</v>
      </c>
    </row>
    <row r="87" spans="2:10">
      <c r="B87" s="2">
        <v>84</v>
      </c>
      <c r="C87">
        <v>115</v>
      </c>
      <c r="D87">
        <v>111</v>
      </c>
      <c r="E87">
        <v>108</v>
      </c>
      <c r="F87">
        <v>104</v>
      </c>
      <c r="G87">
        <v>101</v>
      </c>
      <c r="H87">
        <v>99</v>
      </c>
      <c r="I87">
        <v>98</v>
      </c>
      <c r="J87">
        <v>97</v>
      </c>
    </row>
    <row r="88" spans="2:10">
      <c r="B88" s="2">
        <v>85</v>
      </c>
      <c r="C88">
        <v>115</v>
      </c>
      <c r="D88">
        <v>111</v>
      </c>
      <c r="E88">
        <v>108</v>
      </c>
      <c r="F88">
        <v>104</v>
      </c>
      <c r="G88">
        <v>101</v>
      </c>
      <c r="H88">
        <v>99</v>
      </c>
      <c r="I88">
        <v>98</v>
      </c>
      <c r="J88">
        <v>97</v>
      </c>
    </row>
    <row r="89" spans="2:10">
      <c r="B89" s="2">
        <v>86</v>
      </c>
      <c r="C89">
        <v>115</v>
      </c>
      <c r="D89">
        <v>111</v>
      </c>
      <c r="E89">
        <v>108</v>
      </c>
      <c r="F89">
        <v>104</v>
      </c>
      <c r="G89">
        <v>101</v>
      </c>
      <c r="H89">
        <v>99</v>
      </c>
      <c r="I89">
        <v>98</v>
      </c>
      <c r="J89">
        <v>97</v>
      </c>
    </row>
    <row r="90" spans="2:10">
      <c r="B90" s="2">
        <v>87</v>
      </c>
      <c r="C90">
        <v>115</v>
      </c>
      <c r="D90">
        <v>111</v>
      </c>
      <c r="E90">
        <v>108</v>
      </c>
      <c r="F90">
        <v>104</v>
      </c>
      <c r="G90">
        <v>101</v>
      </c>
      <c r="H90">
        <v>99</v>
      </c>
      <c r="I90">
        <v>98</v>
      </c>
      <c r="J90">
        <v>97</v>
      </c>
    </row>
    <row r="91" spans="2:10">
      <c r="B91" s="2">
        <v>88</v>
      </c>
      <c r="C91">
        <v>115</v>
      </c>
      <c r="D91">
        <v>111</v>
      </c>
      <c r="E91">
        <v>108</v>
      </c>
      <c r="F91">
        <v>104</v>
      </c>
      <c r="G91">
        <v>101</v>
      </c>
      <c r="H91">
        <v>99</v>
      </c>
      <c r="I91">
        <v>98</v>
      </c>
      <c r="J91">
        <v>97</v>
      </c>
    </row>
    <row r="92" spans="2:10">
      <c r="B92" s="2">
        <v>89</v>
      </c>
      <c r="C92">
        <v>115</v>
      </c>
      <c r="D92">
        <v>111</v>
      </c>
      <c r="E92">
        <v>108</v>
      </c>
      <c r="F92">
        <v>104</v>
      </c>
      <c r="G92">
        <v>101</v>
      </c>
      <c r="H92">
        <v>99</v>
      </c>
      <c r="I92">
        <v>98</v>
      </c>
      <c r="J92">
        <v>97</v>
      </c>
    </row>
    <row r="93" spans="2:10">
      <c r="B93" s="2">
        <v>90</v>
      </c>
      <c r="C93">
        <v>115</v>
      </c>
      <c r="D93">
        <v>111</v>
      </c>
      <c r="E93">
        <v>108</v>
      </c>
      <c r="F93">
        <v>104</v>
      </c>
      <c r="G93">
        <v>101</v>
      </c>
      <c r="H93">
        <v>99</v>
      </c>
      <c r="I93">
        <v>98</v>
      </c>
      <c r="J93">
        <v>97</v>
      </c>
    </row>
    <row r="94" spans="2:10">
      <c r="B94" s="2">
        <v>91</v>
      </c>
      <c r="C94">
        <v>121</v>
      </c>
      <c r="D94">
        <v>117</v>
      </c>
      <c r="E94">
        <v>113</v>
      </c>
      <c r="F94">
        <v>109</v>
      </c>
      <c r="G94">
        <v>106</v>
      </c>
      <c r="H94">
        <v>103</v>
      </c>
      <c r="I94">
        <v>102</v>
      </c>
      <c r="J94">
        <v>101</v>
      </c>
    </row>
    <row r="95" spans="2:10">
      <c r="B95" s="2">
        <v>92</v>
      </c>
      <c r="C95">
        <v>121</v>
      </c>
      <c r="D95">
        <v>117</v>
      </c>
      <c r="E95">
        <v>113</v>
      </c>
      <c r="F95">
        <v>109</v>
      </c>
      <c r="G95">
        <v>106</v>
      </c>
      <c r="H95">
        <v>103</v>
      </c>
      <c r="I95">
        <v>102</v>
      </c>
      <c r="J95">
        <v>101</v>
      </c>
    </row>
    <row r="96" spans="2:10">
      <c r="B96" s="2">
        <v>93</v>
      </c>
      <c r="C96">
        <v>121</v>
      </c>
      <c r="D96">
        <v>117</v>
      </c>
      <c r="E96">
        <v>113</v>
      </c>
      <c r="F96">
        <v>109</v>
      </c>
      <c r="G96">
        <v>106</v>
      </c>
      <c r="H96">
        <v>103</v>
      </c>
      <c r="I96">
        <v>102</v>
      </c>
      <c r="J96">
        <v>101</v>
      </c>
    </row>
    <row r="97" spans="2:10">
      <c r="B97" s="2">
        <v>94</v>
      </c>
      <c r="C97">
        <v>121</v>
      </c>
      <c r="D97">
        <v>117</v>
      </c>
      <c r="E97">
        <v>113</v>
      </c>
      <c r="F97">
        <v>109</v>
      </c>
      <c r="G97">
        <v>106</v>
      </c>
      <c r="H97">
        <v>103</v>
      </c>
      <c r="I97">
        <v>102</v>
      </c>
      <c r="J97">
        <v>101</v>
      </c>
    </row>
    <row r="98" spans="2:10">
      <c r="B98" s="2">
        <v>95</v>
      </c>
      <c r="C98">
        <v>121</v>
      </c>
      <c r="D98">
        <v>117</v>
      </c>
      <c r="E98">
        <v>113</v>
      </c>
      <c r="F98">
        <v>109</v>
      </c>
      <c r="G98">
        <v>106</v>
      </c>
      <c r="H98">
        <v>103</v>
      </c>
      <c r="I98">
        <v>102</v>
      </c>
      <c r="J98">
        <v>101</v>
      </c>
    </row>
    <row r="99" spans="2:10">
      <c r="B99" s="2">
        <v>96</v>
      </c>
      <c r="C99">
        <v>121</v>
      </c>
      <c r="D99">
        <v>117</v>
      </c>
      <c r="E99">
        <v>113</v>
      </c>
      <c r="F99">
        <v>109</v>
      </c>
      <c r="G99">
        <v>106</v>
      </c>
      <c r="H99">
        <v>103</v>
      </c>
      <c r="I99">
        <v>102</v>
      </c>
      <c r="J99">
        <v>101</v>
      </c>
    </row>
    <row r="100" spans="2:10">
      <c r="B100" s="2">
        <v>97</v>
      </c>
      <c r="C100">
        <v>121</v>
      </c>
      <c r="D100">
        <v>117</v>
      </c>
      <c r="E100">
        <v>113</v>
      </c>
      <c r="F100">
        <v>109</v>
      </c>
      <c r="G100">
        <v>106</v>
      </c>
      <c r="H100">
        <v>103</v>
      </c>
      <c r="I100">
        <v>102</v>
      </c>
      <c r="J100">
        <v>101</v>
      </c>
    </row>
    <row r="101" spans="2:10">
      <c r="B101" s="2">
        <v>98</v>
      </c>
      <c r="C101">
        <v>121</v>
      </c>
      <c r="D101">
        <v>117</v>
      </c>
      <c r="E101">
        <v>113</v>
      </c>
      <c r="F101">
        <v>109</v>
      </c>
      <c r="G101">
        <v>106</v>
      </c>
      <c r="H101">
        <v>103</v>
      </c>
      <c r="I101">
        <v>102</v>
      </c>
      <c r="J101">
        <v>101</v>
      </c>
    </row>
    <row r="102" spans="2:10">
      <c r="B102" s="2">
        <v>99</v>
      </c>
      <c r="C102">
        <v>121</v>
      </c>
      <c r="D102">
        <v>117</v>
      </c>
      <c r="E102">
        <v>113</v>
      </c>
      <c r="F102">
        <v>109</v>
      </c>
      <c r="G102">
        <v>106</v>
      </c>
      <c r="H102">
        <v>103</v>
      </c>
      <c r="I102">
        <v>102</v>
      </c>
      <c r="J102">
        <v>101</v>
      </c>
    </row>
    <row r="103" spans="2:10">
      <c r="B103" s="2">
        <v>100</v>
      </c>
      <c r="C103">
        <v>121</v>
      </c>
      <c r="D103">
        <v>117</v>
      </c>
      <c r="E103">
        <v>113</v>
      </c>
      <c r="F103">
        <v>109</v>
      </c>
      <c r="G103">
        <v>106</v>
      </c>
      <c r="H103">
        <v>103</v>
      </c>
      <c r="I103">
        <v>102</v>
      </c>
      <c r="J103">
        <v>101</v>
      </c>
    </row>
    <row r="104" spans="2:10">
      <c r="B104" s="2">
        <v>101</v>
      </c>
      <c r="C104">
        <v>127</v>
      </c>
      <c r="D104">
        <v>122</v>
      </c>
      <c r="E104">
        <v>118</v>
      </c>
      <c r="F104">
        <v>114</v>
      </c>
      <c r="G104">
        <v>110</v>
      </c>
      <c r="H104">
        <v>107</v>
      </c>
      <c r="I104">
        <v>106</v>
      </c>
      <c r="J104">
        <v>104</v>
      </c>
    </row>
    <row r="105" spans="2:10">
      <c r="B105" s="2">
        <v>102</v>
      </c>
      <c r="C105">
        <v>127</v>
      </c>
      <c r="D105">
        <v>122</v>
      </c>
      <c r="E105">
        <v>118</v>
      </c>
      <c r="F105">
        <v>114</v>
      </c>
      <c r="G105">
        <v>110</v>
      </c>
      <c r="H105">
        <v>107</v>
      </c>
      <c r="I105">
        <v>106</v>
      </c>
      <c r="J105">
        <v>104</v>
      </c>
    </row>
    <row r="106" spans="2:10">
      <c r="B106" s="2">
        <v>103</v>
      </c>
      <c r="C106">
        <v>127</v>
      </c>
      <c r="D106">
        <v>122</v>
      </c>
      <c r="E106">
        <v>118</v>
      </c>
      <c r="F106">
        <v>114</v>
      </c>
      <c r="G106">
        <v>110</v>
      </c>
      <c r="H106">
        <v>107</v>
      </c>
      <c r="I106">
        <v>106</v>
      </c>
      <c r="J106">
        <v>104</v>
      </c>
    </row>
    <row r="107" spans="2:10">
      <c r="B107" s="2">
        <v>104</v>
      </c>
      <c r="C107">
        <v>127</v>
      </c>
      <c r="D107">
        <v>122</v>
      </c>
      <c r="E107">
        <v>118</v>
      </c>
      <c r="F107">
        <v>114</v>
      </c>
      <c r="G107">
        <v>110</v>
      </c>
      <c r="H107">
        <v>107</v>
      </c>
      <c r="I107">
        <v>106</v>
      </c>
      <c r="J107">
        <v>104</v>
      </c>
    </row>
    <row r="108" spans="2:10">
      <c r="B108" s="2">
        <v>105</v>
      </c>
      <c r="C108">
        <v>127</v>
      </c>
      <c r="D108">
        <v>122</v>
      </c>
      <c r="E108">
        <v>118</v>
      </c>
      <c r="F108">
        <v>114</v>
      </c>
      <c r="G108">
        <v>110</v>
      </c>
      <c r="H108">
        <v>107</v>
      </c>
      <c r="I108">
        <v>106</v>
      </c>
      <c r="J108">
        <v>104</v>
      </c>
    </row>
    <row r="109" spans="2:10">
      <c r="B109" s="2">
        <v>106</v>
      </c>
      <c r="C109">
        <v>127</v>
      </c>
      <c r="D109">
        <v>122</v>
      </c>
      <c r="E109">
        <v>118</v>
      </c>
      <c r="F109">
        <v>114</v>
      </c>
      <c r="G109">
        <v>110</v>
      </c>
      <c r="H109">
        <v>107</v>
      </c>
      <c r="I109">
        <v>106</v>
      </c>
      <c r="J109">
        <v>104</v>
      </c>
    </row>
    <row r="110" spans="2:10">
      <c r="B110" s="2">
        <v>107</v>
      </c>
      <c r="C110">
        <v>127</v>
      </c>
      <c r="D110">
        <v>122</v>
      </c>
      <c r="E110">
        <v>118</v>
      </c>
      <c r="F110">
        <v>114</v>
      </c>
      <c r="G110">
        <v>110</v>
      </c>
      <c r="H110">
        <v>107</v>
      </c>
      <c r="I110">
        <v>106</v>
      </c>
      <c r="J110">
        <v>104</v>
      </c>
    </row>
    <row r="111" spans="2:10">
      <c r="B111" s="2">
        <v>108</v>
      </c>
      <c r="C111">
        <v>127</v>
      </c>
      <c r="D111">
        <v>122</v>
      </c>
      <c r="E111">
        <v>118</v>
      </c>
      <c r="F111">
        <v>114</v>
      </c>
      <c r="G111">
        <v>110</v>
      </c>
      <c r="H111">
        <v>107</v>
      </c>
      <c r="I111">
        <v>106</v>
      </c>
      <c r="J111">
        <v>104</v>
      </c>
    </row>
    <row r="112" spans="2:10">
      <c r="B112" s="2">
        <v>109</v>
      </c>
      <c r="C112">
        <v>127</v>
      </c>
      <c r="D112">
        <v>122</v>
      </c>
      <c r="E112">
        <v>118</v>
      </c>
      <c r="F112">
        <v>114</v>
      </c>
      <c r="G112">
        <v>110</v>
      </c>
      <c r="H112">
        <v>107</v>
      </c>
      <c r="I112">
        <v>106</v>
      </c>
      <c r="J112">
        <v>104</v>
      </c>
    </row>
    <row r="113" spans="2:10">
      <c r="B113" s="2">
        <v>110</v>
      </c>
      <c r="C113">
        <v>127</v>
      </c>
      <c r="D113">
        <v>122</v>
      </c>
      <c r="E113">
        <v>118</v>
      </c>
      <c r="F113">
        <v>114</v>
      </c>
      <c r="G113">
        <v>110</v>
      </c>
      <c r="H113">
        <v>107</v>
      </c>
      <c r="I113">
        <v>106</v>
      </c>
      <c r="J113">
        <v>104</v>
      </c>
    </row>
    <row r="114" spans="2:10">
      <c r="B114" s="2">
        <v>111</v>
      </c>
      <c r="C114">
        <v>113</v>
      </c>
      <c r="D114">
        <v>128</v>
      </c>
      <c r="E114">
        <v>124</v>
      </c>
      <c r="F114">
        <v>119</v>
      </c>
      <c r="G114">
        <v>115</v>
      </c>
      <c r="H114">
        <v>112</v>
      </c>
      <c r="I114">
        <v>110</v>
      </c>
      <c r="J114">
        <v>108</v>
      </c>
    </row>
    <row r="115" spans="2:10">
      <c r="B115" s="2">
        <v>112</v>
      </c>
      <c r="C115">
        <v>113</v>
      </c>
      <c r="D115">
        <v>128</v>
      </c>
      <c r="E115">
        <v>124</v>
      </c>
      <c r="F115">
        <v>119</v>
      </c>
      <c r="G115">
        <v>115</v>
      </c>
      <c r="H115">
        <v>112</v>
      </c>
      <c r="I115">
        <v>110</v>
      </c>
      <c r="J115">
        <v>108</v>
      </c>
    </row>
    <row r="116" spans="2:10">
      <c r="B116" s="2">
        <v>113</v>
      </c>
      <c r="C116">
        <v>113</v>
      </c>
      <c r="D116">
        <v>128</v>
      </c>
      <c r="E116">
        <v>124</v>
      </c>
      <c r="F116">
        <v>119</v>
      </c>
      <c r="G116">
        <v>115</v>
      </c>
      <c r="H116">
        <v>112</v>
      </c>
      <c r="I116">
        <v>110</v>
      </c>
      <c r="J116">
        <v>108</v>
      </c>
    </row>
    <row r="117" spans="2:10">
      <c r="B117" s="2">
        <v>114</v>
      </c>
      <c r="C117">
        <v>113</v>
      </c>
      <c r="D117">
        <v>128</v>
      </c>
      <c r="E117">
        <v>124</v>
      </c>
      <c r="F117">
        <v>119</v>
      </c>
      <c r="G117">
        <v>115</v>
      </c>
      <c r="H117">
        <v>112</v>
      </c>
      <c r="I117">
        <v>110</v>
      </c>
      <c r="J117">
        <v>108</v>
      </c>
    </row>
    <row r="118" spans="2:10">
      <c r="B118" s="2">
        <v>115</v>
      </c>
      <c r="C118">
        <v>113</v>
      </c>
      <c r="D118">
        <v>128</v>
      </c>
      <c r="E118">
        <v>124</v>
      </c>
      <c r="F118">
        <v>119</v>
      </c>
      <c r="G118">
        <v>115</v>
      </c>
      <c r="H118">
        <v>112</v>
      </c>
      <c r="I118">
        <v>110</v>
      </c>
      <c r="J118">
        <v>108</v>
      </c>
    </row>
    <row r="119" spans="2:10">
      <c r="B119" s="2">
        <v>116</v>
      </c>
      <c r="C119">
        <v>113</v>
      </c>
      <c r="D119">
        <v>128</v>
      </c>
      <c r="E119">
        <v>124</v>
      </c>
      <c r="F119">
        <v>119</v>
      </c>
      <c r="G119">
        <v>115</v>
      </c>
      <c r="H119">
        <v>112</v>
      </c>
      <c r="I119">
        <v>110</v>
      </c>
      <c r="J119">
        <v>108</v>
      </c>
    </row>
    <row r="120" spans="2:10">
      <c r="B120" s="2">
        <v>117</v>
      </c>
      <c r="C120">
        <v>113</v>
      </c>
      <c r="D120">
        <v>128</v>
      </c>
      <c r="E120">
        <v>124</v>
      </c>
      <c r="F120">
        <v>119</v>
      </c>
      <c r="G120">
        <v>115</v>
      </c>
      <c r="H120">
        <v>112</v>
      </c>
      <c r="I120">
        <v>110</v>
      </c>
      <c r="J120">
        <v>108</v>
      </c>
    </row>
    <row r="121" spans="2:10">
      <c r="B121" s="2">
        <v>118</v>
      </c>
      <c r="C121">
        <v>113</v>
      </c>
      <c r="D121">
        <v>128</v>
      </c>
      <c r="E121">
        <v>124</v>
      </c>
      <c r="F121">
        <v>119</v>
      </c>
      <c r="G121">
        <v>115</v>
      </c>
      <c r="H121">
        <v>112</v>
      </c>
      <c r="I121">
        <v>110</v>
      </c>
      <c r="J121">
        <v>108</v>
      </c>
    </row>
    <row r="122" spans="2:10">
      <c r="B122" s="2">
        <v>119</v>
      </c>
      <c r="C122">
        <v>113</v>
      </c>
      <c r="D122">
        <v>128</v>
      </c>
      <c r="E122">
        <v>124</v>
      </c>
      <c r="F122">
        <v>119</v>
      </c>
      <c r="G122">
        <v>115</v>
      </c>
      <c r="H122">
        <v>112</v>
      </c>
      <c r="I122">
        <v>110</v>
      </c>
      <c r="J122">
        <v>108</v>
      </c>
    </row>
    <row r="123" spans="2:10">
      <c r="B123" s="2">
        <v>120</v>
      </c>
      <c r="C123">
        <v>113</v>
      </c>
      <c r="D123">
        <v>128</v>
      </c>
      <c r="E123">
        <v>124</v>
      </c>
      <c r="F123">
        <v>119</v>
      </c>
      <c r="G123">
        <v>115</v>
      </c>
      <c r="H123">
        <v>112</v>
      </c>
      <c r="I123">
        <v>110</v>
      </c>
      <c r="J123">
        <v>108</v>
      </c>
    </row>
    <row r="124" spans="2:10">
      <c r="B124" s="2">
        <v>121</v>
      </c>
      <c r="C124">
        <v>139</v>
      </c>
      <c r="D124">
        <v>133</v>
      </c>
      <c r="E124">
        <v>129</v>
      </c>
      <c r="F124">
        <v>124</v>
      </c>
      <c r="G124">
        <v>120</v>
      </c>
      <c r="H124">
        <v>116</v>
      </c>
      <c r="I124">
        <v>114</v>
      </c>
      <c r="J124">
        <v>112</v>
      </c>
    </row>
    <row r="125" spans="2:10">
      <c r="B125" s="2">
        <v>122</v>
      </c>
      <c r="C125">
        <v>139</v>
      </c>
      <c r="D125">
        <v>133</v>
      </c>
      <c r="E125">
        <v>129</v>
      </c>
      <c r="F125">
        <v>124</v>
      </c>
      <c r="G125">
        <v>120</v>
      </c>
      <c r="H125">
        <v>116</v>
      </c>
      <c r="I125">
        <v>114</v>
      </c>
      <c r="J125">
        <v>112</v>
      </c>
    </row>
    <row r="126" spans="2:10">
      <c r="B126" s="2">
        <v>123</v>
      </c>
      <c r="C126">
        <v>139</v>
      </c>
      <c r="D126">
        <v>133</v>
      </c>
      <c r="E126">
        <v>129</v>
      </c>
      <c r="F126">
        <v>124</v>
      </c>
      <c r="G126">
        <v>120</v>
      </c>
      <c r="H126">
        <v>116</v>
      </c>
      <c r="I126">
        <v>114</v>
      </c>
      <c r="J126">
        <v>112</v>
      </c>
    </row>
    <row r="127" spans="2:10">
      <c r="B127" s="2">
        <v>124</v>
      </c>
      <c r="C127">
        <v>139</v>
      </c>
      <c r="D127">
        <v>133</v>
      </c>
      <c r="E127">
        <v>129</v>
      </c>
      <c r="F127">
        <v>124</v>
      </c>
      <c r="G127">
        <v>120</v>
      </c>
      <c r="H127">
        <v>116</v>
      </c>
      <c r="I127">
        <v>114</v>
      </c>
      <c r="J127">
        <v>112</v>
      </c>
    </row>
    <row r="128" spans="2:10">
      <c r="B128" s="2">
        <v>125</v>
      </c>
      <c r="C128">
        <v>139</v>
      </c>
      <c r="D128">
        <v>133</v>
      </c>
      <c r="E128">
        <v>129</v>
      </c>
      <c r="F128">
        <v>124</v>
      </c>
      <c r="G128">
        <v>120</v>
      </c>
      <c r="H128">
        <v>116</v>
      </c>
      <c r="I128">
        <v>114</v>
      </c>
      <c r="J128">
        <v>112</v>
      </c>
    </row>
    <row r="129" spans="2:10">
      <c r="B129" s="2">
        <v>126</v>
      </c>
      <c r="C129">
        <v>139</v>
      </c>
      <c r="D129">
        <v>133</v>
      </c>
      <c r="E129">
        <v>129</v>
      </c>
      <c r="F129">
        <v>124</v>
      </c>
      <c r="G129">
        <v>120</v>
      </c>
      <c r="H129">
        <v>116</v>
      </c>
      <c r="I129">
        <v>114</v>
      </c>
      <c r="J129">
        <v>112</v>
      </c>
    </row>
    <row r="130" spans="2:10">
      <c r="B130" s="2">
        <v>127</v>
      </c>
      <c r="C130">
        <v>139</v>
      </c>
      <c r="D130">
        <v>133</v>
      </c>
      <c r="E130">
        <v>129</v>
      </c>
      <c r="F130">
        <v>124</v>
      </c>
      <c r="G130">
        <v>120</v>
      </c>
      <c r="H130">
        <v>116</v>
      </c>
      <c r="I130">
        <v>114</v>
      </c>
      <c r="J130">
        <v>112</v>
      </c>
    </row>
    <row r="131" spans="2:10">
      <c r="B131" s="2">
        <v>128</v>
      </c>
      <c r="C131">
        <v>139</v>
      </c>
      <c r="D131">
        <v>133</v>
      </c>
      <c r="E131">
        <v>129</v>
      </c>
      <c r="F131">
        <v>124</v>
      </c>
      <c r="G131">
        <v>120</v>
      </c>
      <c r="H131">
        <v>116</v>
      </c>
      <c r="I131">
        <v>114</v>
      </c>
      <c r="J131">
        <v>112</v>
      </c>
    </row>
    <row r="132" spans="2:10">
      <c r="B132" s="2">
        <v>129</v>
      </c>
      <c r="C132">
        <v>139</v>
      </c>
      <c r="D132">
        <v>133</v>
      </c>
      <c r="E132">
        <v>129</v>
      </c>
      <c r="F132">
        <v>124</v>
      </c>
      <c r="G132">
        <v>120</v>
      </c>
      <c r="H132">
        <v>116</v>
      </c>
      <c r="I132">
        <v>114</v>
      </c>
      <c r="J132">
        <v>112</v>
      </c>
    </row>
    <row r="133" spans="2:10">
      <c r="B133" s="2">
        <v>130</v>
      </c>
      <c r="C133">
        <v>139</v>
      </c>
      <c r="D133">
        <v>133</v>
      </c>
      <c r="E133">
        <v>129</v>
      </c>
      <c r="F133">
        <v>124</v>
      </c>
      <c r="G133">
        <v>120</v>
      </c>
      <c r="H133">
        <v>116</v>
      </c>
      <c r="I133">
        <v>114</v>
      </c>
      <c r="J133">
        <v>112</v>
      </c>
    </row>
    <row r="134" spans="2:10">
      <c r="B134" s="2">
        <v>131</v>
      </c>
      <c r="C134">
        <v>139</v>
      </c>
      <c r="D134">
        <v>133</v>
      </c>
      <c r="E134">
        <v>134</v>
      </c>
      <c r="F134">
        <v>129</v>
      </c>
      <c r="G134">
        <v>125</v>
      </c>
      <c r="H134">
        <v>120</v>
      </c>
      <c r="I134">
        <v>118</v>
      </c>
      <c r="J134">
        <v>116</v>
      </c>
    </row>
    <row r="135" spans="2:10">
      <c r="B135" s="2">
        <v>132</v>
      </c>
      <c r="C135">
        <v>139</v>
      </c>
      <c r="D135">
        <v>133</v>
      </c>
      <c r="E135">
        <v>134</v>
      </c>
      <c r="F135">
        <v>129</v>
      </c>
      <c r="G135">
        <v>125</v>
      </c>
      <c r="H135">
        <v>120</v>
      </c>
      <c r="I135">
        <v>118</v>
      </c>
      <c r="J135">
        <v>116</v>
      </c>
    </row>
    <row r="136" spans="2:10">
      <c r="B136" s="2">
        <v>133</v>
      </c>
      <c r="C136">
        <v>139</v>
      </c>
      <c r="D136">
        <v>133</v>
      </c>
      <c r="E136">
        <v>134</v>
      </c>
      <c r="F136">
        <v>129</v>
      </c>
      <c r="G136">
        <v>125</v>
      </c>
      <c r="H136">
        <v>120</v>
      </c>
      <c r="I136">
        <v>118</v>
      </c>
      <c r="J136">
        <v>116</v>
      </c>
    </row>
    <row r="137" spans="2:10">
      <c r="B137" s="2">
        <v>134</v>
      </c>
      <c r="C137">
        <v>139</v>
      </c>
      <c r="D137">
        <v>133</v>
      </c>
      <c r="E137">
        <v>134</v>
      </c>
      <c r="F137">
        <v>129</v>
      </c>
      <c r="G137">
        <v>125</v>
      </c>
      <c r="H137">
        <v>120</v>
      </c>
      <c r="I137">
        <v>118</v>
      </c>
      <c r="J137">
        <v>116</v>
      </c>
    </row>
    <row r="138" spans="2:10">
      <c r="B138" s="2">
        <v>135</v>
      </c>
      <c r="C138">
        <v>139</v>
      </c>
      <c r="D138">
        <v>133</v>
      </c>
      <c r="E138">
        <v>134</v>
      </c>
      <c r="F138">
        <v>129</v>
      </c>
      <c r="G138">
        <v>125</v>
      </c>
      <c r="H138">
        <v>120</v>
      </c>
      <c r="I138">
        <v>118</v>
      </c>
      <c r="J138">
        <v>116</v>
      </c>
    </row>
    <row r="139" spans="2:10">
      <c r="B139" s="2">
        <v>136</v>
      </c>
      <c r="C139">
        <v>139</v>
      </c>
      <c r="D139">
        <v>133</v>
      </c>
      <c r="E139">
        <v>134</v>
      </c>
      <c r="F139">
        <v>129</v>
      </c>
      <c r="G139">
        <v>125</v>
      </c>
      <c r="H139">
        <v>120</v>
      </c>
      <c r="I139">
        <v>118</v>
      </c>
      <c r="J139">
        <v>116</v>
      </c>
    </row>
    <row r="140" spans="2:10">
      <c r="B140" s="2">
        <v>137</v>
      </c>
      <c r="C140">
        <v>139</v>
      </c>
      <c r="D140">
        <v>133</v>
      </c>
      <c r="E140">
        <v>134</v>
      </c>
      <c r="F140">
        <v>129</v>
      </c>
      <c r="G140">
        <v>125</v>
      </c>
      <c r="H140">
        <v>120</v>
      </c>
      <c r="I140">
        <v>118</v>
      </c>
      <c r="J140">
        <v>116</v>
      </c>
    </row>
    <row r="141" spans="2:10">
      <c r="B141" s="2">
        <v>138</v>
      </c>
      <c r="C141">
        <v>139</v>
      </c>
      <c r="D141">
        <v>133</v>
      </c>
      <c r="E141">
        <v>134</v>
      </c>
      <c r="F141">
        <v>129</v>
      </c>
      <c r="G141">
        <v>125</v>
      </c>
      <c r="H141">
        <v>120</v>
      </c>
      <c r="I141">
        <v>118</v>
      </c>
      <c r="J141">
        <v>116</v>
      </c>
    </row>
    <row r="142" spans="2:10">
      <c r="B142" s="2">
        <v>139</v>
      </c>
      <c r="C142">
        <v>139</v>
      </c>
      <c r="D142">
        <v>133</v>
      </c>
      <c r="E142">
        <v>134</v>
      </c>
      <c r="F142">
        <v>129</v>
      </c>
      <c r="G142">
        <v>125</v>
      </c>
      <c r="H142">
        <v>120</v>
      </c>
      <c r="I142">
        <v>118</v>
      </c>
      <c r="J142">
        <v>116</v>
      </c>
    </row>
    <row r="143" spans="2:10">
      <c r="B143" s="2">
        <v>140</v>
      </c>
      <c r="C143">
        <v>139</v>
      </c>
      <c r="D143">
        <v>133</v>
      </c>
      <c r="E143">
        <v>134</v>
      </c>
      <c r="F143">
        <v>129</v>
      </c>
      <c r="G143">
        <v>125</v>
      </c>
      <c r="H143">
        <v>120</v>
      </c>
      <c r="I143">
        <v>118</v>
      </c>
      <c r="J143">
        <v>116</v>
      </c>
    </row>
    <row r="144" spans="2:10">
      <c r="B144" s="2">
        <v>141</v>
      </c>
      <c r="C144">
        <v>139</v>
      </c>
      <c r="D144">
        <v>133</v>
      </c>
      <c r="E144">
        <v>134</v>
      </c>
      <c r="F144">
        <v>134</v>
      </c>
      <c r="G144" s="1">
        <v>130</v>
      </c>
      <c r="H144" s="1">
        <v>125</v>
      </c>
      <c r="I144" s="1">
        <v>123</v>
      </c>
      <c r="J144" s="1">
        <v>119</v>
      </c>
    </row>
    <row r="145" spans="2:10">
      <c r="B145" s="2">
        <v>142</v>
      </c>
      <c r="C145">
        <v>139</v>
      </c>
      <c r="D145">
        <v>133</v>
      </c>
      <c r="E145">
        <v>134</v>
      </c>
      <c r="F145">
        <v>134</v>
      </c>
      <c r="G145" s="1">
        <v>130</v>
      </c>
      <c r="H145" s="1">
        <v>125</v>
      </c>
      <c r="I145" s="1">
        <v>123</v>
      </c>
      <c r="J145" s="1">
        <v>119</v>
      </c>
    </row>
    <row r="146" spans="2:10">
      <c r="B146" s="2">
        <v>143</v>
      </c>
      <c r="C146">
        <v>139</v>
      </c>
      <c r="D146">
        <v>133</v>
      </c>
      <c r="E146">
        <v>134</v>
      </c>
      <c r="F146">
        <v>134</v>
      </c>
      <c r="G146" s="1">
        <v>130</v>
      </c>
      <c r="H146" s="1">
        <v>125</v>
      </c>
      <c r="I146" s="1">
        <v>123</v>
      </c>
      <c r="J146" s="1">
        <v>119</v>
      </c>
    </row>
    <row r="147" spans="2:10">
      <c r="B147" s="2">
        <v>144</v>
      </c>
      <c r="C147">
        <v>139</v>
      </c>
      <c r="D147">
        <v>133</v>
      </c>
      <c r="E147">
        <v>134</v>
      </c>
      <c r="F147">
        <v>134</v>
      </c>
      <c r="G147" s="1">
        <v>130</v>
      </c>
      <c r="H147" s="1">
        <v>125</v>
      </c>
      <c r="I147" s="1">
        <v>123</v>
      </c>
      <c r="J147" s="1">
        <v>119</v>
      </c>
    </row>
    <row r="148" spans="2:10">
      <c r="B148" s="2">
        <v>145</v>
      </c>
      <c r="C148">
        <v>139</v>
      </c>
      <c r="D148">
        <v>133</v>
      </c>
      <c r="E148">
        <v>134</v>
      </c>
      <c r="F148">
        <v>134</v>
      </c>
      <c r="G148" s="1">
        <v>130</v>
      </c>
      <c r="H148" s="1">
        <v>125</v>
      </c>
      <c r="I148" s="1">
        <v>123</v>
      </c>
      <c r="J148" s="1">
        <v>119</v>
      </c>
    </row>
    <row r="149" spans="2:10">
      <c r="B149" s="2">
        <v>146</v>
      </c>
      <c r="C149">
        <v>139</v>
      </c>
      <c r="D149">
        <v>133</v>
      </c>
      <c r="E149">
        <v>134</v>
      </c>
      <c r="F149">
        <v>134</v>
      </c>
      <c r="G149" s="1">
        <v>130</v>
      </c>
      <c r="H149" s="1">
        <v>125</v>
      </c>
      <c r="I149" s="1">
        <v>123</v>
      </c>
      <c r="J149" s="1">
        <v>119</v>
      </c>
    </row>
    <row r="150" spans="2:10">
      <c r="B150" s="2">
        <v>147</v>
      </c>
      <c r="C150">
        <v>139</v>
      </c>
      <c r="D150">
        <v>133</v>
      </c>
      <c r="E150">
        <v>134</v>
      </c>
      <c r="F150">
        <v>134</v>
      </c>
      <c r="G150" s="1">
        <v>130</v>
      </c>
      <c r="H150" s="1">
        <v>125</v>
      </c>
      <c r="I150" s="1">
        <v>123</v>
      </c>
      <c r="J150" s="1">
        <v>119</v>
      </c>
    </row>
    <row r="151" spans="2:10">
      <c r="B151" s="2">
        <v>148</v>
      </c>
      <c r="C151">
        <v>139</v>
      </c>
      <c r="D151">
        <v>133</v>
      </c>
      <c r="E151">
        <v>134</v>
      </c>
      <c r="F151">
        <v>134</v>
      </c>
      <c r="G151" s="1">
        <v>130</v>
      </c>
      <c r="H151" s="1">
        <v>125</v>
      </c>
      <c r="I151" s="1">
        <v>123</v>
      </c>
      <c r="J151" s="1">
        <v>119</v>
      </c>
    </row>
    <row r="152" spans="2:10">
      <c r="B152" s="2">
        <v>149</v>
      </c>
      <c r="C152">
        <v>139</v>
      </c>
      <c r="D152">
        <v>133</v>
      </c>
      <c r="E152">
        <v>134</v>
      </c>
      <c r="F152">
        <v>134</v>
      </c>
      <c r="G152" s="1">
        <v>130</v>
      </c>
      <c r="H152" s="1">
        <v>125</v>
      </c>
      <c r="I152" s="1">
        <v>123</v>
      </c>
      <c r="J152" s="1">
        <v>119</v>
      </c>
    </row>
    <row r="153" spans="2:10">
      <c r="B153" s="2">
        <v>150</v>
      </c>
      <c r="C153">
        <v>139</v>
      </c>
      <c r="D153">
        <v>133</v>
      </c>
      <c r="E153">
        <v>134</v>
      </c>
      <c r="F153">
        <v>134</v>
      </c>
      <c r="G153" s="1">
        <v>130</v>
      </c>
      <c r="H153" s="1">
        <v>125</v>
      </c>
      <c r="I153" s="1">
        <v>123</v>
      </c>
      <c r="J153" s="1">
        <v>119</v>
      </c>
    </row>
    <row r="154" spans="2:10">
      <c r="B154" s="2">
        <v>151</v>
      </c>
      <c r="C154">
        <v>139</v>
      </c>
      <c r="D154">
        <v>133</v>
      </c>
      <c r="E154">
        <v>134</v>
      </c>
      <c r="F154">
        <v>134</v>
      </c>
      <c r="G154">
        <v>134</v>
      </c>
      <c r="H154">
        <v>129</v>
      </c>
      <c r="I154">
        <v>127</v>
      </c>
      <c r="J154">
        <v>123</v>
      </c>
    </row>
    <row r="155" spans="2:10">
      <c r="B155" s="2">
        <v>152</v>
      </c>
      <c r="C155">
        <v>139</v>
      </c>
      <c r="D155">
        <v>133</v>
      </c>
      <c r="E155">
        <v>134</v>
      </c>
      <c r="F155">
        <v>134</v>
      </c>
      <c r="G155">
        <v>134</v>
      </c>
      <c r="H155">
        <v>129</v>
      </c>
      <c r="I155">
        <v>127</v>
      </c>
      <c r="J155">
        <v>123</v>
      </c>
    </row>
    <row r="156" spans="2:10">
      <c r="B156" s="2">
        <v>153</v>
      </c>
      <c r="C156">
        <v>139</v>
      </c>
      <c r="D156">
        <v>133</v>
      </c>
      <c r="E156">
        <v>134</v>
      </c>
      <c r="F156">
        <v>134</v>
      </c>
      <c r="G156">
        <v>134</v>
      </c>
      <c r="H156">
        <v>129</v>
      </c>
      <c r="I156">
        <v>127</v>
      </c>
      <c r="J156">
        <v>123</v>
      </c>
    </row>
    <row r="157" spans="2:10">
      <c r="B157" s="2">
        <v>154</v>
      </c>
      <c r="C157">
        <v>139</v>
      </c>
      <c r="D157">
        <v>133</v>
      </c>
      <c r="E157">
        <v>134</v>
      </c>
      <c r="F157">
        <v>134</v>
      </c>
      <c r="G157">
        <v>134</v>
      </c>
      <c r="H157">
        <v>129</v>
      </c>
      <c r="I157">
        <v>127</v>
      </c>
      <c r="J157">
        <v>123</v>
      </c>
    </row>
    <row r="158" spans="2:10">
      <c r="B158" s="2">
        <v>155</v>
      </c>
      <c r="C158">
        <v>139</v>
      </c>
      <c r="D158">
        <v>133</v>
      </c>
      <c r="E158">
        <v>134</v>
      </c>
      <c r="F158">
        <v>134</v>
      </c>
      <c r="G158">
        <v>134</v>
      </c>
      <c r="H158">
        <v>129</v>
      </c>
      <c r="I158">
        <v>127</v>
      </c>
      <c r="J158">
        <v>123</v>
      </c>
    </row>
    <row r="159" spans="2:10">
      <c r="B159" s="2">
        <v>156</v>
      </c>
      <c r="C159">
        <v>139</v>
      </c>
      <c r="D159">
        <v>133</v>
      </c>
      <c r="E159">
        <v>134</v>
      </c>
      <c r="F159">
        <v>134</v>
      </c>
      <c r="G159">
        <v>134</v>
      </c>
      <c r="H159">
        <v>129</v>
      </c>
      <c r="I159">
        <v>127</v>
      </c>
      <c r="J159">
        <v>123</v>
      </c>
    </row>
    <row r="160" spans="2:10">
      <c r="B160" s="2">
        <v>157</v>
      </c>
      <c r="C160">
        <v>139</v>
      </c>
      <c r="D160">
        <v>133</v>
      </c>
      <c r="E160">
        <v>134</v>
      </c>
      <c r="F160">
        <v>134</v>
      </c>
      <c r="G160">
        <v>134</v>
      </c>
      <c r="H160">
        <v>129</v>
      </c>
      <c r="I160">
        <v>127</v>
      </c>
      <c r="J160">
        <v>123</v>
      </c>
    </row>
    <row r="161" spans="2:10">
      <c r="B161" s="2">
        <v>158</v>
      </c>
      <c r="C161">
        <v>139</v>
      </c>
      <c r="D161">
        <v>133</v>
      </c>
      <c r="E161">
        <v>134</v>
      </c>
      <c r="F161">
        <v>134</v>
      </c>
      <c r="G161">
        <v>134</v>
      </c>
      <c r="H161">
        <v>129</v>
      </c>
      <c r="I161">
        <v>127</v>
      </c>
      <c r="J161">
        <v>123</v>
      </c>
    </row>
    <row r="162" spans="2:10">
      <c r="B162" s="2">
        <v>159</v>
      </c>
      <c r="C162">
        <v>139</v>
      </c>
      <c r="D162">
        <v>133</v>
      </c>
      <c r="E162">
        <v>134</v>
      </c>
      <c r="F162">
        <v>134</v>
      </c>
      <c r="G162">
        <v>134</v>
      </c>
      <c r="H162">
        <v>129</v>
      </c>
      <c r="I162">
        <v>127</v>
      </c>
      <c r="J162">
        <v>123</v>
      </c>
    </row>
    <row r="163" spans="2:10">
      <c r="B163" s="2">
        <v>160</v>
      </c>
      <c r="C163">
        <v>139</v>
      </c>
      <c r="D163">
        <v>133</v>
      </c>
      <c r="E163">
        <v>134</v>
      </c>
      <c r="F163">
        <v>134</v>
      </c>
      <c r="G163">
        <v>134</v>
      </c>
      <c r="H163">
        <v>129</v>
      </c>
      <c r="I163">
        <v>127</v>
      </c>
      <c r="J163">
        <v>123</v>
      </c>
    </row>
    <row r="164" spans="2:10">
      <c r="B164" s="2">
        <v>161</v>
      </c>
      <c r="C164">
        <v>139</v>
      </c>
      <c r="D164">
        <v>133</v>
      </c>
      <c r="E164">
        <v>134</v>
      </c>
      <c r="F164">
        <v>134</v>
      </c>
      <c r="G164">
        <v>134</v>
      </c>
      <c r="H164">
        <v>133</v>
      </c>
      <c r="I164">
        <v>131</v>
      </c>
      <c r="J164">
        <v>127</v>
      </c>
    </row>
    <row r="165" spans="2:10">
      <c r="B165" s="2">
        <v>162</v>
      </c>
      <c r="C165">
        <v>139</v>
      </c>
      <c r="D165">
        <v>133</v>
      </c>
      <c r="E165">
        <v>134</v>
      </c>
      <c r="F165">
        <v>134</v>
      </c>
      <c r="G165">
        <v>134</v>
      </c>
      <c r="H165">
        <v>133</v>
      </c>
      <c r="I165">
        <v>131</v>
      </c>
      <c r="J165">
        <v>127</v>
      </c>
    </row>
    <row r="166" spans="2:10">
      <c r="B166" s="2">
        <v>163</v>
      </c>
      <c r="C166">
        <v>139</v>
      </c>
      <c r="D166">
        <v>133</v>
      </c>
      <c r="E166">
        <v>134</v>
      </c>
      <c r="F166">
        <v>134</v>
      </c>
      <c r="G166">
        <v>134</v>
      </c>
      <c r="H166">
        <v>133</v>
      </c>
      <c r="I166">
        <v>131</v>
      </c>
      <c r="J166">
        <v>127</v>
      </c>
    </row>
    <row r="167" spans="2:10">
      <c r="B167" s="2">
        <v>164</v>
      </c>
      <c r="C167">
        <v>139</v>
      </c>
      <c r="D167">
        <v>133</v>
      </c>
      <c r="E167">
        <v>134</v>
      </c>
      <c r="F167">
        <v>134</v>
      </c>
      <c r="G167">
        <v>134</v>
      </c>
      <c r="H167">
        <v>133</v>
      </c>
      <c r="I167">
        <v>131</v>
      </c>
      <c r="J167">
        <v>127</v>
      </c>
    </row>
    <row r="168" spans="2:10">
      <c r="B168" s="2">
        <v>165</v>
      </c>
      <c r="C168">
        <v>139</v>
      </c>
      <c r="D168">
        <v>133</v>
      </c>
      <c r="E168">
        <v>134</v>
      </c>
      <c r="F168">
        <v>134</v>
      </c>
      <c r="G168">
        <v>134</v>
      </c>
      <c r="H168">
        <v>133</v>
      </c>
      <c r="I168">
        <v>131</v>
      </c>
      <c r="J168">
        <v>127</v>
      </c>
    </row>
    <row r="169" spans="2:10">
      <c r="B169" s="2">
        <v>166</v>
      </c>
      <c r="C169">
        <v>139</v>
      </c>
      <c r="D169">
        <v>133</v>
      </c>
      <c r="E169">
        <v>134</v>
      </c>
      <c r="F169">
        <v>134</v>
      </c>
      <c r="G169">
        <v>134</v>
      </c>
      <c r="H169">
        <v>133</v>
      </c>
      <c r="I169">
        <v>131</v>
      </c>
      <c r="J169">
        <v>127</v>
      </c>
    </row>
    <row r="170" spans="2:10">
      <c r="B170" s="2">
        <v>167</v>
      </c>
      <c r="C170">
        <v>139</v>
      </c>
      <c r="D170">
        <v>133</v>
      </c>
      <c r="E170">
        <v>134</v>
      </c>
      <c r="F170">
        <v>134</v>
      </c>
      <c r="G170">
        <v>134</v>
      </c>
      <c r="H170">
        <v>133</v>
      </c>
      <c r="I170">
        <v>131</v>
      </c>
      <c r="J170">
        <v>127</v>
      </c>
    </row>
    <row r="171" spans="2:10">
      <c r="B171" s="2">
        <v>168</v>
      </c>
      <c r="C171">
        <v>139</v>
      </c>
      <c r="D171">
        <v>133</v>
      </c>
      <c r="E171">
        <v>134</v>
      </c>
      <c r="F171">
        <v>134</v>
      </c>
      <c r="G171">
        <v>134</v>
      </c>
      <c r="H171">
        <v>133</v>
      </c>
      <c r="I171">
        <v>131</v>
      </c>
      <c r="J171">
        <v>127</v>
      </c>
    </row>
    <row r="172" spans="2:10">
      <c r="B172" s="2">
        <v>169</v>
      </c>
      <c r="C172">
        <v>139</v>
      </c>
      <c r="D172">
        <v>133</v>
      </c>
      <c r="E172">
        <v>134</v>
      </c>
      <c r="F172">
        <v>134</v>
      </c>
      <c r="G172">
        <v>134</v>
      </c>
      <c r="H172">
        <v>133</v>
      </c>
      <c r="I172">
        <v>131</v>
      </c>
      <c r="J172">
        <v>127</v>
      </c>
    </row>
    <row r="173" spans="2:10">
      <c r="B173" s="2">
        <v>170</v>
      </c>
      <c r="C173">
        <v>139</v>
      </c>
      <c r="D173">
        <v>133</v>
      </c>
      <c r="E173">
        <v>134</v>
      </c>
      <c r="F173">
        <v>134</v>
      </c>
      <c r="G173">
        <v>134</v>
      </c>
      <c r="H173">
        <v>133</v>
      </c>
      <c r="I173">
        <v>131</v>
      </c>
      <c r="J173">
        <v>127</v>
      </c>
    </row>
    <row r="174" spans="2:10">
      <c r="B174" s="2">
        <v>171</v>
      </c>
      <c r="C174">
        <v>139</v>
      </c>
      <c r="D174">
        <v>133</v>
      </c>
      <c r="E174">
        <v>134</v>
      </c>
      <c r="F174">
        <v>134</v>
      </c>
      <c r="G174">
        <v>134</v>
      </c>
      <c r="H174">
        <v>138</v>
      </c>
      <c r="I174">
        <v>135</v>
      </c>
      <c r="J174">
        <v>130</v>
      </c>
    </row>
    <row r="175" spans="2:10">
      <c r="B175" s="2">
        <v>172</v>
      </c>
      <c r="C175">
        <v>139</v>
      </c>
      <c r="D175">
        <v>133</v>
      </c>
      <c r="E175">
        <v>134</v>
      </c>
      <c r="F175">
        <v>134</v>
      </c>
      <c r="G175">
        <v>134</v>
      </c>
      <c r="H175">
        <v>138</v>
      </c>
      <c r="I175">
        <v>135</v>
      </c>
      <c r="J175">
        <v>130</v>
      </c>
    </row>
    <row r="176" spans="2:10">
      <c r="B176" s="2">
        <v>173</v>
      </c>
      <c r="C176">
        <v>139</v>
      </c>
      <c r="D176">
        <v>133</v>
      </c>
      <c r="E176">
        <v>134</v>
      </c>
      <c r="F176">
        <v>134</v>
      </c>
      <c r="G176">
        <v>134</v>
      </c>
      <c r="H176">
        <v>138</v>
      </c>
      <c r="I176">
        <v>135</v>
      </c>
      <c r="J176">
        <v>130</v>
      </c>
    </row>
    <row r="177" spans="2:10">
      <c r="B177" s="2">
        <v>174</v>
      </c>
      <c r="C177">
        <v>139</v>
      </c>
      <c r="D177">
        <v>133</v>
      </c>
      <c r="E177">
        <v>134</v>
      </c>
      <c r="F177">
        <v>134</v>
      </c>
      <c r="G177">
        <v>134</v>
      </c>
      <c r="H177">
        <v>138</v>
      </c>
      <c r="I177">
        <v>135</v>
      </c>
      <c r="J177">
        <v>130</v>
      </c>
    </row>
    <row r="178" spans="2:10">
      <c r="B178" s="2">
        <v>175</v>
      </c>
      <c r="C178">
        <v>139</v>
      </c>
      <c r="D178">
        <v>133</v>
      </c>
      <c r="E178">
        <v>134</v>
      </c>
      <c r="F178">
        <v>134</v>
      </c>
      <c r="G178">
        <v>134</v>
      </c>
      <c r="H178">
        <v>138</v>
      </c>
      <c r="I178">
        <v>135</v>
      </c>
      <c r="J178">
        <v>130</v>
      </c>
    </row>
    <row r="179" spans="2:10">
      <c r="B179" s="2">
        <v>176</v>
      </c>
      <c r="C179">
        <v>139</v>
      </c>
      <c r="D179">
        <v>133</v>
      </c>
      <c r="E179">
        <v>134</v>
      </c>
      <c r="F179">
        <v>134</v>
      </c>
      <c r="G179">
        <v>134</v>
      </c>
      <c r="H179">
        <v>138</v>
      </c>
      <c r="I179">
        <v>135</v>
      </c>
      <c r="J179">
        <v>130</v>
      </c>
    </row>
    <row r="180" spans="2:10">
      <c r="B180" s="2">
        <v>177</v>
      </c>
      <c r="C180">
        <v>139</v>
      </c>
      <c r="D180">
        <v>133</v>
      </c>
      <c r="E180">
        <v>134</v>
      </c>
      <c r="F180">
        <v>134</v>
      </c>
      <c r="G180">
        <v>134</v>
      </c>
      <c r="H180">
        <v>138</v>
      </c>
      <c r="I180">
        <v>135</v>
      </c>
      <c r="J180">
        <v>130</v>
      </c>
    </row>
    <row r="181" spans="2:10">
      <c r="B181" s="2">
        <v>178</v>
      </c>
      <c r="C181">
        <v>139</v>
      </c>
      <c r="D181">
        <v>133</v>
      </c>
      <c r="E181">
        <v>134</v>
      </c>
      <c r="F181">
        <v>134</v>
      </c>
      <c r="G181">
        <v>134</v>
      </c>
      <c r="H181">
        <v>138</v>
      </c>
      <c r="I181">
        <v>135</v>
      </c>
      <c r="J181">
        <v>130</v>
      </c>
    </row>
    <row r="182" spans="2:10">
      <c r="B182" s="2">
        <v>179</v>
      </c>
      <c r="C182">
        <v>139</v>
      </c>
      <c r="D182">
        <v>133</v>
      </c>
      <c r="E182">
        <v>134</v>
      </c>
      <c r="F182">
        <v>134</v>
      </c>
      <c r="G182">
        <v>134</v>
      </c>
      <c r="H182">
        <v>138</v>
      </c>
      <c r="I182">
        <v>135</v>
      </c>
      <c r="J182">
        <v>130</v>
      </c>
    </row>
    <row r="183" spans="2:10">
      <c r="B183" s="2">
        <v>180</v>
      </c>
      <c r="C183">
        <v>139</v>
      </c>
      <c r="D183">
        <v>133</v>
      </c>
      <c r="E183">
        <v>134</v>
      </c>
      <c r="F183">
        <v>134</v>
      </c>
      <c r="G183">
        <v>134</v>
      </c>
      <c r="H183">
        <v>138</v>
      </c>
      <c r="I183">
        <v>135</v>
      </c>
      <c r="J183">
        <v>130</v>
      </c>
    </row>
  </sheetData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LibreOffice/7.0.3.1$Linux_X86_64 LibreOffice_project/00$Build-1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LAYOUT</vt:lpstr>
      <vt:lpstr>INPUT JAWABAN</vt:lpstr>
      <vt:lpstr>INPUT TOTAL</vt:lpstr>
      <vt:lpstr>VIEW</vt:lpstr>
      <vt:lpstr>KEUNGGULAN</vt:lpstr>
      <vt:lpstr>KEILMUAN</vt:lpstr>
      <vt:lpstr>DATA</vt:lpstr>
      <vt:lpstr>NORMA</vt:lpstr>
      <vt:lpstr>gesamt</vt:lpstr>
      <vt:lpstr>Sheet1</vt:lpstr>
      <vt:lpstr>Module1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A W O R U N T U</dc:creator>
  <cp:lastModifiedBy>cireng</cp:lastModifiedBy>
  <cp:revision>1</cp:revision>
  <dcterms:created xsi:type="dcterms:W3CDTF">2009-08-15T06:50:00Z</dcterms:created>
  <cp:lastPrinted>2017-11-26T18:15:00Z</cp:lastPrinted>
  <dcterms:modified xsi:type="dcterms:W3CDTF">2021-01-25T15:14:45Z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