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数据长度" sheetId="1" r:id="rId1"/>
    <sheet name="HPC_HP  测试时间" sheetId="3" r:id="rId2"/>
    <sheet name="调试结果" sheetId="2" r:id="rId3"/>
  </sheets>
  <calcPr calcId="152511"/>
</workbook>
</file>

<file path=xl/calcChain.xml><?xml version="1.0" encoding="utf-8"?>
<calcChain xmlns="http://schemas.openxmlformats.org/spreadsheetml/2006/main">
  <c r="B16" i="3" l="1"/>
  <c r="B6" i="3"/>
  <c r="I10" i="1"/>
  <c r="J11" i="1" l="1"/>
  <c r="I2" i="1"/>
  <c r="N9" i="2"/>
  <c r="O9" i="2"/>
  <c r="M9" i="2"/>
  <c r="D34" i="1"/>
  <c r="D35" i="1"/>
  <c r="D36" i="1"/>
  <c r="D37" i="1"/>
  <c r="D38" i="1"/>
  <c r="D39" i="1"/>
  <c r="D33" i="1"/>
  <c r="F7" i="1" l="1"/>
  <c r="K10" i="1" l="1"/>
  <c r="G21" i="1"/>
  <c r="F21" i="1"/>
  <c r="H6" i="1"/>
  <c r="G10" i="1"/>
  <c r="G9" i="1"/>
  <c r="G8" i="1"/>
  <c r="G7" i="1"/>
  <c r="G6" i="1"/>
  <c r="F6" i="1"/>
  <c r="F5" i="1"/>
  <c r="H5" i="1" s="1"/>
  <c r="F4" i="1"/>
  <c r="H4" i="1" s="1"/>
  <c r="P8" i="2" l="1"/>
  <c r="H7" i="1" l="1"/>
  <c r="F8" i="1"/>
  <c r="F10" i="1"/>
  <c r="F9" i="1"/>
  <c r="H9" i="1" s="1"/>
  <c r="F3" i="1"/>
  <c r="H3" i="1" s="1"/>
  <c r="F2" i="1"/>
  <c r="H2" i="1" s="1"/>
  <c r="J10" i="1" l="1"/>
</calcChain>
</file>

<file path=xl/sharedStrings.xml><?xml version="1.0" encoding="utf-8"?>
<sst xmlns="http://schemas.openxmlformats.org/spreadsheetml/2006/main" count="84" uniqueCount="74">
  <si>
    <t>DEM</t>
    <phoneticPr fontId="1" type="noConversion"/>
  </si>
  <si>
    <t>Sign</t>
    <phoneticPr fontId="1" type="noConversion"/>
  </si>
  <si>
    <t>K</t>
    <phoneticPr fontId="1" type="noConversion"/>
  </si>
  <si>
    <t>系统参数</t>
    <phoneticPr fontId="1" type="noConversion"/>
  </si>
  <si>
    <t>NNZ数量</t>
    <phoneticPr fontId="1" type="noConversion"/>
  </si>
  <si>
    <t>COL_CUMSUM</t>
    <phoneticPr fontId="1" type="noConversion"/>
  </si>
  <si>
    <t>ROW_CUMSUM</t>
    <phoneticPr fontId="1" type="noConversion"/>
  </si>
  <si>
    <t>b</t>
    <phoneticPr fontId="1" type="noConversion"/>
  </si>
  <si>
    <t>x</t>
    <phoneticPr fontId="1" type="noConversion"/>
  </si>
  <si>
    <t>b*2</t>
    <phoneticPr fontId="1" type="noConversion"/>
  </si>
  <si>
    <t>x*2</t>
    <phoneticPr fontId="1" type="noConversion"/>
  </si>
  <si>
    <t>Setup</t>
  </si>
  <si>
    <t>Solve</t>
  </si>
  <si>
    <t>Factorizations</t>
  </si>
  <si>
    <t>KKT solves</t>
  </si>
  <si>
    <t>Other</t>
  </si>
  <si>
    <t>debug</t>
    <phoneticPr fontId="1" type="noConversion"/>
  </si>
  <si>
    <t xml:space="preserve">par_20191017（串行） </t>
    <phoneticPr fontId="1" type="noConversion"/>
  </si>
  <si>
    <t>版本</t>
    <phoneticPr fontId="1" type="noConversion"/>
  </si>
  <si>
    <t>TOTAL</t>
    <phoneticPr fontId="1" type="noConversion"/>
  </si>
  <si>
    <t>release</t>
    <phoneticPr fontId="1" type="noConversion"/>
  </si>
  <si>
    <t xml:space="preserve">par_20191017（并行） </t>
    <phoneticPr fontId="1" type="noConversion"/>
  </si>
  <si>
    <t>ARM处理</t>
    <phoneticPr fontId="1" type="noConversion"/>
  </si>
  <si>
    <t>7.62958‬</t>
  </si>
  <si>
    <t>LDL</t>
    <phoneticPr fontId="1" type="noConversion"/>
  </si>
  <si>
    <t>FX</t>
    <phoneticPr fontId="1" type="noConversion"/>
  </si>
  <si>
    <t>BX</t>
    <phoneticPr fontId="1" type="noConversion"/>
  </si>
  <si>
    <t>FPGA时间</t>
    <phoneticPr fontId="1" type="noConversion"/>
  </si>
  <si>
    <t>主频</t>
    <phoneticPr fontId="1" type="noConversion"/>
  </si>
  <si>
    <t>DMA测试</t>
    <phoneticPr fontId="1" type="noConversion"/>
  </si>
  <si>
    <t>传输次数</t>
    <phoneticPr fontId="1" type="noConversion"/>
  </si>
  <si>
    <t>数据长度字节</t>
    <phoneticPr fontId="1" type="noConversion"/>
  </si>
  <si>
    <t>T/R</t>
    <phoneticPr fontId="1" type="noConversion"/>
  </si>
  <si>
    <t>Frame长度</t>
    <phoneticPr fontId="1" type="noConversion"/>
  </si>
  <si>
    <t>次数</t>
    <phoneticPr fontId="1" type="noConversion"/>
  </si>
  <si>
    <t>FACTOR_A_NUM</t>
    <phoneticPr fontId="1" type="noConversion"/>
  </si>
  <si>
    <t>SOLVE_A_NUM</t>
    <phoneticPr fontId="1" type="noConversion"/>
  </si>
  <si>
    <t>A</t>
    <phoneticPr fontId="1" type="noConversion"/>
  </si>
  <si>
    <t>数据量</t>
    <phoneticPr fontId="1" type="noConversion"/>
  </si>
  <si>
    <t>带宽为</t>
    <phoneticPr fontId="1" type="noConversion"/>
  </si>
  <si>
    <t>数据总量（字节）</t>
    <phoneticPr fontId="1" type="noConversion"/>
  </si>
  <si>
    <t>主频</t>
    <phoneticPr fontId="1" type="noConversion"/>
  </si>
  <si>
    <t>带宽</t>
    <phoneticPr fontId="1" type="noConversion"/>
  </si>
  <si>
    <t>数据量</t>
    <phoneticPr fontId="1" type="noConversion"/>
  </si>
  <si>
    <t>实测数据</t>
    <phoneticPr fontId="1" type="noConversion"/>
  </si>
  <si>
    <t>理论数据</t>
    <phoneticPr fontId="1" type="noConversion"/>
  </si>
  <si>
    <t>实测时间</t>
    <phoneticPr fontId="1" type="noConversion"/>
  </si>
  <si>
    <t>时间预估</t>
    <phoneticPr fontId="1" type="noConversion"/>
  </si>
  <si>
    <t>理论时间</t>
    <phoneticPr fontId="1" type="noConversion"/>
  </si>
  <si>
    <t>mrd -bin -file b_2_t.dat 0x99490 1458</t>
  </si>
  <si>
    <t>G:/zho/dma_/fpga_design/par_20191014/hw_platform_2017/ecos.sdk/db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</si>
  <si>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</si>
  <si>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</si>
  <si>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</si>
  <si>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</t>
    <phoneticPr fontId="1" type="noConversion"/>
  </si>
  <si>
    <t>lambda</t>
    <phoneticPr fontId="1" type="noConversion"/>
  </si>
  <si>
    <t>kap</t>
    <phoneticPr fontId="1" type="noConversion"/>
  </si>
  <si>
    <t>tau</t>
    <phoneticPr fontId="1" type="noConversion"/>
  </si>
  <si>
    <t>HPC总线</t>
    <phoneticPr fontId="1" type="noConversion"/>
  </si>
  <si>
    <t>HP总线</t>
    <phoneticPr fontId="1" type="noConversion"/>
  </si>
  <si>
    <t>640M</t>
    <phoneticPr fontId="1" type="noConversion"/>
  </si>
  <si>
    <t>1us 64bit</t>
    <phoneticPr fontId="1" type="noConversion"/>
  </si>
  <si>
    <t>传输Byte</t>
    <phoneticPr fontId="1" type="noConversion"/>
  </si>
  <si>
    <t>传输带宽Gbps</t>
    <phoneticPr fontId="1" type="noConversion"/>
  </si>
  <si>
    <t>条件</t>
    <phoneticPr fontId="1" type="noConversion"/>
  </si>
  <si>
    <t>主频（MHZ）</t>
    <phoneticPr fontId="1" type="noConversion"/>
  </si>
  <si>
    <t>位宽（bit）</t>
    <phoneticPr fontId="1" type="noConversion"/>
  </si>
  <si>
    <t>读写双工</t>
    <phoneticPr fontId="1" type="noConversion"/>
  </si>
  <si>
    <t>理论带宽（Gbps）</t>
    <phoneticPr fontId="1" type="noConversion"/>
  </si>
  <si>
    <t>HP总线数据传输故障CDMA-采用demo进行简单变换处理</t>
    <phoneticPr fontId="1" type="noConversion"/>
  </si>
  <si>
    <t>HP总线数据传输正常 DMA</t>
    <phoneticPr fontId="1" type="noConversion"/>
  </si>
  <si>
    <t>问题：</t>
    <phoneticPr fontId="1" type="noConversion"/>
  </si>
  <si>
    <t>1）demo中测试得到的结果与理论结果十分接近，为什么设计中无法达到对应的效果，需要考虑结构上的问题</t>
    <phoneticPr fontId="1" type="noConversion"/>
  </si>
  <si>
    <t>2）DMA和CDMA之间的区别是什么，如何选取DMA处理IP，和对应应用模式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</si>
</sst>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1"/>
      <name val="Microsoft YaHei UI"/>
      <family val="2"/>
      <charset val="134"/>
    </font>
    <font>
      <sz val="9"/>
      <color theme="7" tint="-0.249977111117893"/>
      <name val="Microsoft YaHei UI"/>
      <family val="2"/>
      <charset val="134"/>
    </font>
    <font>
      <sz val="11"/>
      <color theme="7" tint="-0.249977111117893"/>
      <name val="宋体"/>
      <family val="2"/>
      <scheme val="minor"/>
    </font>
    <font>
      <b/>
      <sz val="9"/>
      <color rgb="FFFF0000"/>
      <name val="Microsoft YaHei UI"/>
      <family val="2"/>
      <charset val="134"/>
    </font>
    <font>
      <b/>
      <sz val="9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85" zoomScaleNormal="85" workbookViewId="0">
      <selection activeCell="K10" sqref="K10"/>
    </sheetView>
  </sheetViews>
  <sheetFormatPr defaultColWidth="17.25" defaultRowHeight="16.5" x14ac:dyDescent="0.3"/>
  <cols>
    <col min="1" max="1" width="65.5" style="1" customWidth="1"/>
    <col min="2" max="16384" width="17.25" style="1"/>
  </cols>
  <sheetData>
    <row r="1" spans="1:11" x14ac:dyDescent="0.3">
      <c r="F1" s="1" t="s">
        <v>33</v>
      </c>
      <c r="G1" s="1" t="s">
        <v>34</v>
      </c>
      <c r="H1" s="1" t="s">
        <v>38</v>
      </c>
      <c r="I1" s="1" t="s">
        <v>39</v>
      </c>
      <c r="J1" s="2" t="s">
        <v>48</v>
      </c>
      <c r="K1" s="2" t="s">
        <v>47</v>
      </c>
    </row>
    <row r="2" spans="1:11" x14ac:dyDescent="0.3">
      <c r="A2" s="1" t="s">
        <v>3</v>
      </c>
      <c r="B2" s="1" t="s">
        <v>0</v>
      </c>
      <c r="C2" s="1">
        <v>727</v>
      </c>
      <c r="E2" s="9" t="s">
        <v>1</v>
      </c>
      <c r="F2" s="9">
        <f>C2*4+16</f>
        <v>2924</v>
      </c>
      <c r="G2" s="1">
        <v>1</v>
      </c>
      <c r="H2" s="1">
        <f>F2*G2</f>
        <v>2924</v>
      </c>
      <c r="I2" s="1">
        <f>C6*C7</f>
        <v>4000000000</v>
      </c>
    </row>
    <row r="3" spans="1:11" x14ac:dyDescent="0.3">
      <c r="B3" s="1" t="s">
        <v>4</v>
      </c>
      <c r="C3" s="7">
        <v>3701</v>
      </c>
      <c r="E3" s="9" t="s">
        <v>2</v>
      </c>
      <c r="F3" s="9">
        <f>C2*4+16</f>
        <v>2924</v>
      </c>
      <c r="G3" s="1">
        <v>1</v>
      </c>
      <c r="H3" s="1">
        <f t="shared" ref="H3:H10" si="0">F3*G3</f>
        <v>2924</v>
      </c>
    </row>
    <row r="4" spans="1:11" x14ac:dyDescent="0.3">
      <c r="B4" s="1" t="s">
        <v>35</v>
      </c>
      <c r="C4" s="1">
        <v>12</v>
      </c>
      <c r="E4" s="9" t="s">
        <v>5</v>
      </c>
      <c r="F4" s="9">
        <f>C3*4+16</f>
        <v>14820</v>
      </c>
      <c r="G4" s="1">
        <v>1</v>
      </c>
      <c r="H4" s="1">
        <f t="shared" si="0"/>
        <v>14820</v>
      </c>
    </row>
    <row r="5" spans="1:11" x14ac:dyDescent="0.3">
      <c r="B5" s="1" t="s">
        <v>36</v>
      </c>
      <c r="C5" s="1">
        <v>67</v>
      </c>
      <c r="E5" s="9" t="s">
        <v>6</v>
      </c>
      <c r="F5" s="9">
        <f>C3*4+16</f>
        <v>14820</v>
      </c>
      <c r="G5" s="1">
        <v>1</v>
      </c>
      <c r="H5" s="1">
        <f t="shared" si="0"/>
        <v>14820</v>
      </c>
    </row>
    <row r="6" spans="1:11" x14ac:dyDescent="0.3">
      <c r="B6" s="1" t="s">
        <v>41</v>
      </c>
      <c r="C6" s="1">
        <v>250000000</v>
      </c>
      <c r="E6" s="1" t="s">
        <v>37</v>
      </c>
      <c r="F6" s="1">
        <f>C3*16+32</f>
        <v>59248</v>
      </c>
      <c r="G6" s="1">
        <f>C4</f>
        <v>12</v>
      </c>
      <c r="H6" s="1">
        <f t="shared" si="0"/>
        <v>710976</v>
      </c>
    </row>
    <row r="7" spans="1:11" x14ac:dyDescent="0.3">
      <c r="B7" s="1" t="s">
        <v>42</v>
      </c>
      <c r="C7" s="1">
        <v>16</v>
      </c>
      <c r="E7" s="1" t="s">
        <v>7</v>
      </c>
      <c r="F7" s="1">
        <f>C2*8+16</f>
        <v>5832</v>
      </c>
      <c r="G7" s="1">
        <f>C5</f>
        <v>67</v>
      </c>
      <c r="H7" s="1">
        <f t="shared" si="0"/>
        <v>390744</v>
      </c>
    </row>
    <row r="8" spans="1:11" x14ac:dyDescent="0.3">
      <c r="E8" s="1" t="s">
        <v>9</v>
      </c>
      <c r="F8" s="1">
        <f>C2*16+16</f>
        <v>11648</v>
      </c>
      <c r="G8" s="1">
        <f>C5</f>
        <v>67</v>
      </c>
      <c r="H8" s="1">
        <v>0</v>
      </c>
    </row>
    <row r="9" spans="1:11" x14ac:dyDescent="0.3">
      <c r="E9" s="1" t="s">
        <v>8</v>
      </c>
      <c r="F9" s="1">
        <f>C2*8+16</f>
        <v>5832</v>
      </c>
      <c r="G9" s="1">
        <f>C5</f>
        <v>67</v>
      </c>
      <c r="H9" s="1">
        <f t="shared" si="0"/>
        <v>390744</v>
      </c>
      <c r="I9" s="8" t="s">
        <v>40</v>
      </c>
    </row>
    <row r="10" spans="1:11" x14ac:dyDescent="0.3">
      <c r="E10" s="1" t="s">
        <v>10</v>
      </c>
      <c r="F10" s="1">
        <f>C2*16+16</f>
        <v>11648</v>
      </c>
      <c r="G10" s="1">
        <f>C5</f>
        <v>67</v>
      </c>
      <c r="H10" s="1">
        <v>0</v>
      </c>
      <c r="I10" s="1">
        <f>SUM(H2:H10)</f>
        <v>1527952</v>
      </c>
      <c r="J10" s="9">
        <f>I10/I2</f>
        <v>3.8198799999999999E-4</v>
      </c>
      <c r="K10" s="9">
        <f>H21*I10/F21</f>
        <v>2.0697855644531246E-3</v>
      </c>
    </row>
    <row r="11" spans="1:11" x14ac:dyDescent="0.3">
      <c r="I11" s="1">
        <v>25000000</v>
      </c>
      <c r="J11" s="9">
        <f>I10/I11</f>
        <v>6.1118079999999998E-2</v>
      </c>
    </row>
    <row r="12" spans="1:11" x14ac:dyDescent="0.3">
      <c r="I12" s="1">
        <v>8000000</v>
      </c>
    </row>
    <row r="13" spans="1:11" x14ac:dyDescent="0.3">
      <c r="I13" s="1" t="s">
        <v>61</v>
      </c>
    </row>
    <row r="14" spans="1:11" x14ac:dyDescent="0.3">
      <c r="I14" s="1" t="s">
        <v>60</v>
      </c>
    </row>
    <row r="19" spans="1:9" x14ac:dyDescent="0.3">
      <c r="A19" s="1" t="s">
        <v>44</v>
      </c>
    </row>
    <row r="20" spans="1:9" x14ac:dyDescent="0.3">
      <c r="A20" s="3"/>
      <c r="B20" s="3"/>
      <c r="C20" s="3" t="s">
        <v>30</v>
      </c>
      <c r="D20" s="3" t="s">
        <v>31</v>
      </c>
      <c r="E20" s="3" t="s">
        <v>32</v>
      </c>
      <c r="F20" s="1" t="s">
        <v>43</v>
      </c>
      <c r="G20" s="3" t="s">
        <v>45</v>
      </c>
      <c r="H20" s="3" t="s">
        <v>46</v>
      </c>
      <c r="I20" s="3"/>
    </row>
    <row r="21" spans="1:9" x14ac:dyDescent="0.3">
      <c r="A21" s="3" t="s">
        <v>29</v>
      </c>
      <c r="B21" s="2" t="s">
        <v>59</v>
      </c>
      <c r="C21" s="3">
        <v>1000</v>
      </c>
      <c r="D21" s="3">
        <v>8192</v>
      </c>
      <c r="E21" s="3">
        <v>1</v>
      </c>
      <c r="F21" s="1">
        <f>C21*D21</f>
        <v>8192000</v>
      </c>
      <c r="G21" s="6">
        <f>F21/I2</f>
        <v>2.0479999999999999E-3</v>
      </c>
      <c r="H21" s="6">
        <v>1.1096999999999999E-2</v>
      </c>
      <c r="I21" s="6">
        <v>1.1117999999999999E-2</v>
      </c>
    </row>
    <row r="23" spans="1:9" x14ac:dyDescent="0.3">
      <c r="B23" s="2" t="s">
        <v>58</v>
      </c>
      <c r="H23" s="3">
        <v>1.1396999999999999E-2</v>
      </c>
    </row>
    <row r="33" spans="1:4" x14ac:dyDescent="0.3">
      <c r="A33" s="1" t="s">
        <v>50</v>
      </c>
      <c r="B33" s="8" t="s">
        <v>51</v>
      </c>
      <c r="C33" s="1">
        <v>255</v>
      </c>
      <c r="D33" s="1">
        <f>C33*8</f>
        <v>2040</v>
      </c>
    </row>
    <row r="34" spans="1:4" x14ac:dyDescent="0.3">
      <c r="A34" s="1" t="s">
        <v>49</v>
      </c>
      <c r="B34" s="8" t="s">
        <v>52</v>
      </c>
      <c r="C34" s="1">
        <v>210</v>
      </c>
      <c r="D34" s="1">
        <f t="shared" ref="D34:D39" si="1">C34*8</f>
        <v>1680</v>
      </c>
    </row>
    <row r="35" spans="1:4" x14ac:dyDescent="0.3">
      <c r="B35" s="8" t="s">
        <v>53</v>
      </c>
      <c r="C35" s="1">
        <v>262</v>
      </c>
      <c r="D35" s="1">
        <f t="shared" si="1"/>
        <v>2096</v>
      </c>
    </row>
    <row r="36" spans="1:4" x14ac:dyDescent="0.3">
      <c r="B36" s="8" t="s">
        <v>54</v>
      </c>
      <c r="C36" s="1">
        <v>262</v>
      </c>
      <c r="D36" s="1">
        <f t="shared" si="1"/>
        <v>2096</v>
      </c>
    </row>
    <row r="37" spans="1:4" x14ac:dyDescent="0.3">
      <c r="B37" s="8" t="s">
        <v>55</v>
      </c>
      <c r="C37" s="1">
        <v>262</v>
      </c>
      <c r="D37" s="1">
        <f t="shared" si="1"/>
        <v>2096</v>
      </c>
    </row>
    <row r="38" spans="1:4" x14ac:dyDescent="0.3">
      <c r="B38" s="8" t="s">
        <v>56</v>
      </c>
      <c r="C38" s="1">
        <v>1</v>
      </c>
      <c r="D38" s="1">
        <f t="shared" si="1"/>
        <v>8</v>
      </c>
    </row>
    <row r="39" spans="1:4" x14ac:dyDescent="0.3">
      <c r="B39" s="8" t="s">
        <v>57</v>
      </c>
      <c r="C39" s="1">
        <v>1</v>
      </c>
      <c r="D39" s="1">
        <f t="shared" si="1"/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8" sqref="G18"/>
    </sheetView>
  </sheetViews>
  <sheetFormatPr defaultRowHeight="13.5" x14ac:dyDescent="0.15"/>
  <cols>
    <col min="1" max="1" width="21.125" customWidth="1"/>
    <col min="2" max="4" width="12.625" customWidth="1"/>
    <col min="5" max="5" width="26.5" customWidth="1"/>
  </cols>
  <sheetData>
    <row r="1" spans="1:5" ht="15.75" x14ac:dyDescent="0.3">
      <c r="A1" s="12" t="s">
        <v>69</v>
      </c>
      <c r="B1" s="13"/>
      <c r="C1" s="13"/>
      <c r="D1" s="13"/>
      <c r="E1" s="13"/>
    </row>
    <row r="2" spans="1:5" ht="15.75" x14ac:dyDescent="0.3">
      <c r="A2" s="11" t="s">
        <v>64</v>
      </c>
      <c r="B2" s="11"/>
      <c r="C2" s="4"/>
      <c r="D2" s="11" t="s">
        <v>62</v>
      </c>
      <c r="E2" s="11" t="s">
        <v>63</v>
      </c>
    </row>
    <row r="3" spans="1:5" ht="15.75" x14ac:dyDescent="0.3">
      <c r="A3" s="11" t="s">
        <v>65</v>
      </c>
      <c r="B3" s="11">
        <v>100</v>
      </c>
      <c r="C3" s="4"/>
      <c r="D3" s="11">
        <v>1000</v>
      </c>
      <c r="E3" s="11">
        <v>4.13</v>
      </c>
    </row>
    <row r="4" spans="1:5" ht="15.75" x14ac:dyDescent="0.3">
      <c r="A4" s="11" t="s">
        <v>66</v>
      </c>
      <c r="B4" s="11">
        <v>128</v>
      </c>
      <c r="C4" s="4"/>
      <c r="D4" s="11">
        <v>20000</v>
      </c>
      <c r="E4" s="11">
        <v>18.11</v>
      </c>
    </row>
    <row r="5" spans="1:5" ht="15.75" x14ac:dyDescent="0.3">
      <c r="A5" s="11" t="s">
        <v>67</v>
      </c>
      <c r="B5" s="11">
        <v>2</v>
      </c>
      <c r="C5" s="4"/>
      <c r="D5" s="11">
        <v>40000</v>
      </c>
      <c r="E5" s="11">
        <v>21.14</v>
      </c>
    </row>
    <row r="6" spans="1:5" ht="15.75" x14ac:dyDescent="0.3">
      <c r="A6" s="11" t="s">
        <v>68</v>
      </c>
      <c r="B6" s="14">
        <f>B3*B4*B5/1000</f>
        <v>25.6</v>
      </c>
      <c r="C6" s="4"/>
      <c r="D6" s="11">
        <v>80000</v>
      </c>
      <c r="E6" s="11">
        <v>23.14</v>
      </c>
    </row>
    <row r="7" spans="1:5" ht="15.75" x14ac:dyDescent="0.3">
      <c r="A7" s="11"/>
      <c r="B7" s="11"/>
      <c r="C7" s="4"/>
      <c r="D7" s="11">
        <v>160000</v>
      </c>
      <c r="E7" s="11">
        <v>24.24</v>
      </c>
    </row>
    <row r="8" spans="1:5" ht="15.75" x14ac:dyDescent="0.3">
      <c r="A8" s="11"/>
      <c r="B8" s="11"/>
      <c r="C8" s="4"/>
      <c r="D8" s="16">
        <v>320000</v>
      </c>
      <c r="E8" s="16">
        <v>24.94</v>
      </c>
    </row>
    <row r="11" spans="1:5" ht="15.75" x14ac:dyDescent="0.3">
      <c r="A11" s="12" t="s">
        <v>70</v>
      </c>
      <c r="B11" s="13"/>
      <c r="C11" s="13"/>
      <c r="D11" s="13"/>
      <c r="E11" s="13"/>
    </row>
    <row r="12" spans="1:5" ht="15.75" x14ac:dyDescent="0.3">
      <c r="A12" s="11" t="s">
        <v>64</v>
      </c>
      <c r="B12" s="11"/>
      <c r="C12" s="4"/>
      <c r="D12" s="11" t="s">
        <v>62</v>
      </c>
      <c r="E12" s="11" t="s">
        <v>63</v>
      </c>
    </row>
    <row r="13" spans="1:5" ht="15.75" x14ac:dyDescent="0.3">
      <c r="A13" s="11" t="s">
        <v>65</v>
      </c>
      <c r="B13" s="11">
        <v>250</v>
      </c>
      <c r="C13" s="4"/>
    </row>
    <row r="14" spans="1:5" ht="15.75" x14ac:dyDescent="0.3">
      <c r="A14" s="11" t="s">
        <v>66</v>
      </c>
      <c r="B14" s="11">
        <v>128</v>
      </c>
      <c r="C14" s="4"/>
      <c r="D14" s="11"/>
      <c r="E14" s="11"/>
    </row>
    <row r="15" spans="1:5" ht="15.75" x14ac:dyDescent="0.3">
      <c r="A15" s="11" t="s">
        <v>67</v>
      </c>
      <c r="B15" s="11">
        <v>2</v>
      </c>
      <c r="C15" s="4"/>
      <c r="D15" s="10">
        <v>32000</v>
      </c>
      <c r="E15" s="11">
        <v>13.44</v>
      </c>
    </row>
    <row r="16" spans="1:5" ht="15.75" x14ac:dyDescent="0.3">
      <c r="A16" s="11" t="s">
        <v>68</v>
      </c>
      <c r="B16" s="14">
        <f>B13*B14*B15/1000</f>
        <v>64</v>
      </c>
      <c r="C16" s="4"/>
      <c r="D16" s="11"/>
      <c r="E16" s="11"/>
    </row>
    <row r="17" spans="1:7" ht="15.75" x14ac:dyDescent="0.3">
      <c r="A17" s="11"/>
      <c r="B17" s="11"/>
      <c r="C17" s="4"/>
      <c r="D17" s="11"/>
      <c r="E17" s="11"/>
    </row>
    <row r="18" spans="1:7" ht="15.75" x14ac:dyDescent="0.3">
      <c r="A18" s="11"/>
      <c r="B18" s="11"/>
      <c r="C18" s="4"/>
      <c r="D18" s="15">
        <v>320000</v>
      </c>
      <c r="E18" s="16">
        <v>17.100000000000001</v>
      </c>
    </row>
    <row r="21" spans="1:7" x14ac:dyDescent="0.15">
      <c r="A21" t="s">
        <v>71</v>
      </c>
    </row>
    <row r="22" spans="1:7" ht="15.75" x14ac:dyDescent="0.3">
      <c r="A22" s="17" t="s">
        <v>72</v>
      </c>
      <c r="B22" s="18"/>
      <c r="C22" s="18"/>
      <c r="D22" s="18"/>
      <c r="E22" s="18"/>
      <c r="F22" s="12"/>
      <c r="G22" s="13"/>
    </row>
    <row r="23" spans="1:7" ht="15.75" x14ac:dyDescent="0.3">
      <c r="A23" s="17" t="s">
        <v>73</v>
      </c>
      <c r="B23" s="18"/>
      <c r="C23" s="18"/>
      <c r="D23" s="18"/>
      <c r="E23" s="18"/>
    </row>
  </sheetData>
  <mergeCells count="5">
    <mergeCell ref="A1:E1"/>
    <mergeCell ref="A11:E11"/>
    <mergeCell ref="A22:E22"/>
    <mergeCell ref="F22:G22"/>
    <mergeCell ref="A23:E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I3" activeCellId="1" sqref="M9 I3"/>
    </sheetView>
  </sheetViews>
  <sheetFormatPr defaultRowHeight="16.5" x14ac:dyDescent="0.3"/>
  <cols>
    <col min="1" max="1" width="27" style="3" customWidth="1"/>
    <col min="2" max="2" width="27.25" style="3" customWidth="1"/>
    <col min="3" max="3" width="11" style="3" customWidth="1"/>
    <col min="4" max="4" width="9" style="6"/>
    <col min="5" max="5" width="9" style="4"/>
    <col min="6" max="6" width="7.125" style="3" customWidth="1"/>
    <col min="7" max="7" width="14.5" style="3" customWidth="1"/>
    <col min="8" max="10" width="16.125" style="3" customWidth="1"/>
    <col min="11" max="12" width="9" style="3"/>
    <col min="13" max="13" width="14.125" style="3" customWidth="1"/>
    <col min="14" max="14" width="11.625" style="3" customWidth="1"/>
    <col min="15" max="15" width="15.5" style="3" customWidth="1"/>
    <col min="16" max="16" width="19.125" style="3" customWidth="1"/>
    <col min="17" max="16384" width="9" style="3"/>
  </cols>
  <sheetData>
    <row r="1" spans="1:16" s="2" customFormat="1" ht="15" x14ac:dyDescent="0.25">
      <c r="A1" s="2" t="s">
        <v>28</v>
      </c>
      <c r="B1" s="2" t="s">
        <v>18</v>
      </c>
      <c r="D1" s="5" t="s">
        <v>19</v>
      </c>
      <c r="F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x14ac:dyDescent="0.3">
      <c r="A2" s="3">
        <v>250</v>
      </c>
      <c r="E2" s="3"/>
    </row>
    <row r="3" spans="1:16" x14ac:dyDescent="0.3">
      <c r="A3" s="3">
        <v>727</v>
      </c>
      <c r="B3" s="2" t="s">
        <v>22</v>
      </c>
      <c r="C3" s="2" t="s">
        <v>20</v>
      </c>
      <c r="D3" s="6">
        <v>34.71</v>
      </c>
      <c r="E3" s="3"/>
      <c r="F3" s="3">
        <v>1.68</v>
      </c>
      <c r="I3" s="3">
        <v>16.850000000000001</v>
      </c>
      <c r="J3" s="3" t="s">
        <v>23</v>
      </c>
      <c r="K3" s="3">
        <v>8.5404199999999992</v>
      </c>
    </row>
    <row r="4" spans="1:16" x14ac:dyDescent="0.3">
      <c r="E4" s="3"/>
      <c r="F4" s="4"/>
    </row>
    <row r="5" spans="1:16" x14ac:dyDescent="0.3">
      <c r="E5" s="3"/>
      <c r="F5" s="4"/>
    </row>
    <row r="6" spans="1:16" x14ac:dyDescent="0.3">
      <c r="E6" s="3"/>
      <c r="F6" s="4"/>
    </row>
    <row r="7" spans="1:16" x14ac:dyDescent="0.3">
      <c r="E7" s="3"/>
      <c r="F7" s="4"/>
      <c r="M7" s="3">
        <v>12</v>
      </c>
      <c r="N7" s="3">
        <v>67</v>
      </c>
      <c r="O7" s="3">
        <v>67</v>
      </c>
    </row>
    <row r="8" spans="1:16" x14ac:dyDescent="0.3">
      <c r="B8" s="2" t="s">
        <v>17</v>
      </c>
      <c r="C8" s="2" t="s">
        <v>16</v>
      </c>
      <c r="D8" s="6">
        <v>88.015000000000001</v>
      </c>
      <c r="E8" s="3"/>
      <c r="F8" s="3">
        <v>7.0250000000000004</v>
      </c>
      <c r="H8" s="3">
        <v>80.989999999999995</v>
      </c>
      <c r="I8" s="3">
        <v>5.694</v>
      </c>
      <c r="J8" s="3">
        <v>45.662999999999997</v>
      </c>
      <c r="K8" s="3">
        <v>29.632999999999999</v>
      </c>
      <c r="M8" s="3">
        <v>48057</v>
      </c>
      <c r="N8" s="3">
        <v>13146</v>
      </c>
      <c r="O8" s="3">
        <v>16802</v>
      </c>
      <c r="P8" s="3">
        <f>(M7*M8+N7*N8+O7*O8)*4/1000000</f>
        <v>10.332800000000001</v>
      </c>
    </row>
    <row r="9" spans="1:16" x14ac:dyDescent="0.3">
      <c r="B9" s="2"/>
      <c r="C9" s="2" t="s">
        <v>20</v>
      </c>
      <c r="D9" s="6">
        <v>29.841000000000001</v>
      </c>
      <c r="E9" s="3"/>
      <c r="F9" s="3">
        <v>2.637</v>
      </c>
      <c r="H9" s="3">
        <v>27.204999999999998</v>
      </c>
      <c r="I9" s="6">
        <v>1.5329999999999999</v>
      </c>
      <c r="J9" s="3">
        <v>16.96</v>
      </c>
      <c r="K9" s="3">
        <v>8.7119999999999997</v>
      </c>
      <c r="M9" s="3">
        <f>M8*4/1000000*M7</f>
        <v>2.3067359999999999</v>
      </c>
      <c r="N9" s="3">
        <f t="shared" ref="N9:O9" si="0">N8*4/1000000*N7</f>
        <v>3.5231279999999998</v>
      </c>
      <c r="O9" s="3">
        <f t="shared" si="0"/>
        <v>4.502936</v>
      </c>
    </row>
    <row r="10" spans="1:16" x14ac:dyDescent="0.3">
      <c r="B10" s="2"/>
      <c r="C10" s="2"/>
      <c r="E10" s="3"/>
      <c r="F10" s="4"/>
    </row>
    <row r="11" spans="1:16" x14ac:dyDescent="0.3">
      <c r="B11" s="2" t="s">
        <v>21</v>
      </c>
      <c r="C11" s="2" t="s">
        <v>16</v>
      </c>
      <c r="D11" s="6">
        <v>86.5</v>
      </c>
      <c r="E11" s="3"/>
      <c r="F11" s="3">
        <v>7.0220000000000002</v>
      </c>
      <c r="H11" s="3">
        <v>79.478999999999999</v>
      </c>
      <c r="I11" s="3">
        <v>5.694</v>
      </c>
      <c r="J11" s="3">
        <v>44.151000000000003</v>
      </c>
      <c r="K11" s="3">
        <v>29.632999999999999</v>
      </c>
    </row>
    <row r="12" spans="1:16" x14ac:dyDescent="0.3">
      <c r="B12" s="2"/>
      <c r="C12" s="2" t="s">
        <v>20</v>
      </c>
      <c r="D12" s="6">
        <v>26.38</v>
      </c>
      <c r="E12" s="3"/>
      <c r="F12" s="3">
        <v>2.63</v>
      </c>
      <c r="H12" s="3">
        <v>23.75</v>
      </c>
      <c r="I12" s="6">
        <v>1.534</v>
      </c>
      <c r="J12" s="3">
        <v>13.493</v>
      </c>
      <c r="K12" s="3">
        <v>8.7230000000000008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数据长度</vt:lpstr>
      <vt:lpstr>HPC_HP  测试时间</vt:lpstr>
      <vt:lpstr>调试结果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2019-11-01T01:16:45Z</dcterms:modified>
</cp:coreProperties>
</file>