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ocuments\GitHub\unilever-landchange-scenarios\"/>
    </mc:Choice>
  </mc:AlternateContent>
  <bookViews>
    <workbookView xWindow="0" yWindow="0" windowWidth="23430" windowHeight="10650"/>
  </bookViews>
  <sheets>
    <sheet name="iowa national" sheetId="3" r:id="rId1"/>
    <sheet name="iowa global" sheetId="1" r:id="rId2"/>
    <sheet name="mg global" sheetId="2" r:id="rId3"/>
    <sheet name="analysi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1"/>
  <c r="B4" i="4"/>
  <c r="B3" i="4"/>
  <c r="B2" i="4"/>
  <c r="D3" i="4"/>
  <c r="E4" i="4"/>
  <c r="E3" i="4"/>
  <c r="E2" i="4"/>
  <c r="F2" i="4" l="1"/>
  <c r="D4" i="4"/>
  <c r="D2" i="4"/>
  <c r="C2" i="4"/>
  <c r="C3" i="4"/>
  <c r="C4" i="4"/>
  <c r="F4" i="4"/>
  <c r="F3" i="4"/>
  <c r="J2" i="4" l="1"/>
  <c r="G4" i="4"/>
  <c r="J3" i="4"/>
  <c r="H3" i="4"/>
  <c r="H2" i="4"/>
  <c r="I4" i="4"/>
  <c r="I3" i="4"/>
  <c r="G3" i="4"/>
  <c r="I2" i="4"/>
  <c r="G2" i="4"/>
</calcChain>
</file>

<file path=xl/sharedStrings.xml><?xml version="1.0" encoding="utf-8"?>
<sst xmlns="http://schemas.openxmlformats.org/spreadsheetml/2006/main" count="57" uniqueCount="20">
  <si>
    <t>lucode</t>
  </si>
  <si>
    <t>count</t>
  </si>
  <si>
    <t>area(ha)</t>
  </si>
  <si>
    <t>type</t>
  </si>
  <si>
    <t>f</t>
  </si>
  <si>
    <t>a</t>
  </si>
  <si>
    <t>iowa national</t>
  </si>
  <si>
    <t>iowa global</t>
  </si>
  <si>
    <t>mg global</t>
  </si>
  <si>
    <t>total area (ha)</t>
  </si>
  <si>
    <t>forest area (ha)</t>
  </si>
  <si>
    <t>forest area %</t>
  </si>
  <si>
    <t>ag %</t>
  </si>
  <si>
    <t>forest vs mg proportion</t>
  </si>
  <si>
    <t>av vs mg proprotion</t>
  </si>
  <si>
    <t>g</t>
  </si>
  <si>
    <t>ag area (ha)</t>
  </si>
  <si>
    <t>grassland/savannah area (ha)</t>
  </si>
  <si>
    <t>forest pixels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</si>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</sst>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vs MG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forest area (ha)</c:v>
                </c:pt>
              </c:strCache>
            </c:strRef>
          </c:tx>
          <c:spPr>
            <a:solidFill>
              <a:schemeClr val="accent6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analysis!$A$2:$A$4</c:f>
              <c:strCache>
                <c:ptCount val="3"/>
                <c:pt idx="0">
                  <c:v>iowa national</c:v>
                </c:pt>
                <c:pt idx="1">
                  <c:v>iowa global</c:v>
                </c:pt>
                <c:pt idx="2">
                  <c:v>mg global</c:v>
                </c:pt>
              </c:strCache>
            </c:strRef>
          </c:cat>
          <c:val>
            <c:numRef>
              <c:f>analysis!$C$2:$C$4</c:f>
              <c:numCache>
                <c:formatCode>0</c:formatCode>
                <c:ptCount val="3"/>
                <c:pt idx="0">
                  <c:v>2438654.6914599999</c:v>
                </c:pt>
                <c:pt idx="1">
                  <c:v>244300</c:v>
                </c:pt>
                <c:pt idx="2">
                  <c:v>39463550</c:v>
                </c:pt>
              </c:numCache>
            </c:numRef>
          </c:val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ag area (ha)</c:v>
                </c:pt>
              </c:strCache>
            </c:strRef>
          </c:tx>
          <c:spPr>
            <a:solidFill>
              <a:schemeClr val="accent4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analysis!$A$2:$A$4</c:f>
              <c:strCache>
                <c:ptCount val="3"/>
                <c:pt idx="0">
                  <c:v>iowa national</c:v>
                </c:pt>
                <c:pt idx="1">
                  <c:v>iowa global</c:v>
                </c:pt>
                <c:pt idx="2">
                  <c:v>mg global</c:v>
                </c:pt>
              </c:strCache>
            </c:strRef>
          </c:cat>
          <c:val>
            <c:numRef>
              <c:f>analysis!$D$2:$D$4</c:f>
              <c:numCache>
                <c:formatCode>0.00</c:formatCode>
                <c:ptCount val="3"/>
                <c:pt idx="0">
                  <c:v>16865820.987424999</c:v>
                </c:pt>
                <c:pt idx="1">
                  <c:v>21867175</c:v>
                </c:pt>
                <c:pt idx="2">
                  <c:v>27828025</c:v>
                </c:pt>
              </c:numCache>
            </c:numRef>
          </c:val>
        </c:ser>
        <c:ser>
          <c:idx val="2"/>
          <c:order val="2"/>
          <c:tx>
            <c:strRef>
              <c:f>analysis!$E$1</c:f>
              <c:strCache>
                <c:ptCount val="1"/>
                <c:pt idx="0">
                  <c:v>grassland/savannah area (ha)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analysis!$A$2:$A$4</c:f>
              <c:strCache>
                <c:ptCount val="3"/>
                <c:pt idx="0">
                  <c:v>iowa national</c:v>
                </c:pt>
                <c:pt idx="1">
                  <c:v>iowa global</c:v>
                </c:pt>
                <c:pt idx="2">
                  <c:v>mg global</c:v>
                </c:pt>
              </c:strCache>
            </c:strRef>
          </c:cat>
          <c:val>
            <c:numRef>
              <c:f>analysis!$E$2:$E$4</c:f>
              <c:numCache>
                <c:formatCode>0.00</c:formatCode>
                <c:ptCount val="3"/>
                <c:pt idx="0">
                  <c:v>1009228.551411</c:v>
                </c:pt>
                <c:pt idx="1">
                  <c:v>53500</c:v>
                </c:pt>
                <c:pt idx="2">
                  <c:v>123042000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178304"/>
        <c:axId val="568179088"/>
      </c:barChart>
      <c:catAx>
        <c:axId val="5681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9088"/>
        <c:crosses val="autoZero"/>
        <c:auto val="1"/>
        <c:lblAlgn val="ctr"/>
        <c:lblOffset val="100"/>
        <c:noMultiLvlLbl val="0"/>
      </c:catAx>
      <c:valAx>
        <c:axId val="56817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Hectares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</xdr:row>
      <xdr:rowOff>19050</xdr:rowOff>
    </xdr:from>
    <xdr:to>
      <xdr:col>16</xdr:col>
      <xdr:colOff>209550</xdr:colOff>
      <xdr:row>36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4" sqref="J14"/>
    </sheetView>
  </sheetViews>
  <sheetFormatPr defaultRowHeight="15" x14ac:dyDescent="0.25"/>
  <cols>
    <col min="2" max="2" width="12.5703125" bestFit="1" customWidth="1"/>
    <col min="3" max="3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11</v>
      </c>
      <c r="B2">
        <v>300330</v>
      </c>
      <c r="C2">
        <v>279899.35390400002</v>
      </c>
    </row>
    <row r="3" spans="1:10" x14ac:dyDescent="0.25">
      <c r="A3">
        <v>21</v>
      </c>
      <c r="B3">
        <v>1204360</v>
      </c>
      <c r="C3">
        <v>1122430.61255</v>
      </c>
    </row>
    <row r="4" spans="1:10" x14ac:dyDescent="0.25">
      <c r="A4">
        <v>22</v>
      </c>
      <c r="B4">
        <v>393241</v>
      </c>
      <c r="C4">
        <v>366489.867241</v>
      </c>
      <c r="E4" s="3">
        <f>SUM(B8:B10,B15)</f>
        <v>2616659</v>
      </c>
    </row>
    <row r="5" spans="1:10" x14ac:dyDescent="0.25">
      <c r="A5">
        <v>23</v>
      </c>
      <c r="B5">
        <v>95001</v>
      </c>
      <c r="C5">
        <v>88538.336230999994</v>
      </c>
    </row>
    <row r="6" spans="1:10" x14ac:dyDescent="0.25">
      <c r="A6">
        <v>24</v>
      </c>
      <c r="B6">
        <v>32103</v>
      </c>
      <c r="C6">
        <v>29919.118831</v>
      </c>
    </row>
    <row r="7" spans="1:10" x14ac:dyDescent="0.25">
      <c r="A7">
        <v>31</v>
      </c>
      <c r="B7">
        <v>10434</v>
      </c>
      <c r="C7">
        <v>9724.2029060000004</v>
      </c>
    </row>
    <row r="8" spans="1:10" x14ac:dyDescent="0.25">
      <c r="A8">
        <v>41</v>
      </c>
      <c r="B8">
        <v>2235679</v>
      </c>
      <c r="C8">
        <v>2083591.7412040001</v>
      </c>
      <c r="D8" t="s">
        <v>4</v>
      </c>
    </row>
    <row r="9" spans="1:10" x14ac:dyDescent="0.25">
      <c r="A9">
        <v>42</v>
      </c>
      <c r="B9">
        <v>21279</v>
      </c>
      <c r="C9">
        <v>19831.446581</v>
      </c>
      <c r="D9" t="s">
        <v>4</v>
      </c>
    </row>
    <row r="10" spans="1:10" x14ac:dyDescent="0.25">
      <c r="A10">
        <v>43</v>
      </c>
      <c r="B10">
        <v>33308</v>
      </c>
      <c r="C10">
        <v>31042.145906000002</v>
      </c>
      <c r="D10" t="s">
        <v>4</v>
      </c>
    </row>
    <row r="11" spans="1:10" x14ac:dyDescent="0.25">
      <c r="A11">
        <v>52</v>
      </c>
      <c r="B11">
        <v>58888</v>
      </c>
      <c r="C11">
        <v>54882.006968000002</v>
      </c>
      <c r="D11" t="s">
        <v>15</v>
      </c>
    </row>
    <row r="12" spans="1:10" x14ac:dyDescent="0.25">
      <c r="A12">
        <v>71</v>
      </c>
      <c r="B12">
        <v>1024007</v>
      </c>
      <c r="C12">
        <v>954346.54444299999</v>
      </c>
      <c r="D12" t="s">
        <v>15</v>
      </c>
    </row>
    <row r="13" spans="1:10" x14ac:dyDescent="0.25">
      <c r="A13">
        <v>81</v>
      </c>
      <c r="B13">
        <v>3791151</v>
      </c>
      <c r="C13">
        <v>3533249.1441100002</v>
      </c>
      <c r="D13" t="s">
        <v>5</v>
      </c>
    </row>
    <row r="14" spans="1:10" x14ac:dyDescent="0.25">
      <c r="A14">
        <v>82</v>
      </c>
      <c r="B14">
        <v>14305754</v>
      </c>
      <c r="C14">
        <v>13332571.843315</v>
      </c>
      <c r="D14" t="s">
        <v>5</v>
      </c>
      <c r="J14" t="s">
        <v>19</v>
      </c>
    </row>
    <row r="15" spans="1:10" x14ac:dyDescent="0.25">
      <c r="A15">
        <v>90</v>
      </c>
      <c r="B15">
        <v>326393</v>
      </c>
      <c r="C15">
        <v>304189.35776899999</v>
      </c>
      <c r="D15" t="s">
        <v>4</v>
      </c>
    </row>
    <row r="16" spans="1:10" x14ac:dyDescent="0.25">
      <c r="A16">
        <v>95</v>
      </c>
      <c r="B16">
        <v>185046</v>
      </c>
      <c r="C16">
        <v>172457.81587699999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"/>
    </sheetView>
  </sheetViews>
  <sheetFormatPr defaultRowHeight="15" x14ac:dyDescent="0.25"/>
  <cols>
    <col min="3" max="3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1531</v>
      </c>
      <c r="C2">
        <v>38275</v>
      </c>
    </row>
    <row r="3" spans="1:5" x14ac:dyDescent="0.25">
      <c r="A3">
        <v>1</v>
      </c>
      <c r="B3">
        <v>1371</v>
      </c>
      <c r="C3">
        <v>34275</v>
      </c>
      <c r="D3" t="s">
        <v>4</v>
      </c>
      <c r="E3">
        <f>SUM(B3:B7)</f>
        <v>9772</v>
      </c>
    </row>
    <row r="4" spans="1:5" x14ac:dyDescent="0.25">
      <c r="A4">
        <v>2</v>
      </c>
      <c r="B4">
        <v>22</v>
      </c>
      <c r="C4">
        <v>550</v>
      </c>
      <c r="D4" t="s">
        <v>4</v>
      </c>
    </row>
    <row r="5" spans="1:5" x14ac:dyDescent="0.25">
      <c r="A5">
        <v>3</v>
      </c>
      <c r="B5">
        <v>329</v>
      </c>
      <c r="C5">
        <v>8225</v>
      </c>
      <c r="D5" t="s">
        <v>4</v>
      </c>
    </row>
    <row r="6" spans="1:5" x14ac:dyDescent="0.25">
      <c r="A6">
        <v>4</v>
      </c>
      <c r="B6">
        <v>4773</v>
      </c>
      <c r="C6">
        <v>119325</v>
      </c>
      <c r="D6" t="s">
        <v>4</v>
      </c>
    </row>
    <row r="7" spans="1:5" x14ac:dyDescent="0.25">
      <c r="A7">
        <v>5</v>
      </c>
      <c r="B7">
        <v>3277</v>
      </c>
      <c r="C7">
        <v>81925</v>
      </c>
      <c r="D7" t="s">
        <v>4</v>
      </c>
    </row>
    <row r="8" spans="1:5" x14ac:dyDescent="0.25">
      <c r="A8">
        <v>6</v>
      </c>
      <c r="B8">
        <v>105</v>
      </c>
      <c r="C8">
        <v>2625</v>
      </c>
      <c r="D8" t="s">
        <v>15</v>
      </c>
    </row>
    <row r="9" spans="1:5" x14ac:dyDescent="0.25">
      <c r="A9">
        <v>7</v>
      </c>
      <c r="B9">
        <v>24</v>
      </c>
      <c r="C9">
        <v>600</v>
      </c>
      <c r="D9" t="s">
        <v>15</v>
      </c>
    </row>
    <row r="10" spans="1:5" x14ac:dyDescent="0.25">
      <c r="A10">
        <v>8</v>
      </c>
      <c r="B10">
        <v>840</v>
      </c>
      <c r="C10">
        <v>21000</v>
      </c>
      <c r="D10" t="s">
        <v>15</v>
      </c>
    </row>
    <row r="11" spans="1:5" x14ac:dyDescent="0.25">
      <c r="A11">
        <v>9</v>
      </c>
      <c r="B11">
        <v>50</v>
      </c>
      <c r="C11">
        <v>1250</v>
      </c>
      <c r="D11" t="s">
        <v>15</v>
      </c>
    </row>
    <row r="12" spans="1:5" x14ac:dyDescent="0.25">
      <c r="A12">
        <v>10</v>
      </c>
      <c r="B12">
        <v>1121</v>
      </c>
      <c r="C12">
        <v>28025</v>
      </c>
      <c r="D12" t="s">
        <v>15</v>
      </c>
    </row>
    <row r="13" spans="1:5" x14ac:dyDescent="0.25">
      <c r="A13">
        <v>11</v>
      </c>
      <c r="B13">
        <v>790</v>
      </c>
      <c r="C13">
        <v>19750</v>
      </c>
    </row>
    <row r="14" spans="1:5" x14ac:dyDescent="0.25">
      <c r="A14">
        <v>12</v>
      </c>
      <c r="B14">
        <v>661204</v>
      </c>
      <c r="C14">
        <v>16530100</v>
      </c>
      <c r="D14" t="s">
        <v>5</v>
      </c>
    </row>
    <row r="15" spans="1:5" x14ac:dyDescent="0.25">
      <c r="A15">
        <v>13</v>
      </c>
      <c r="B15">
        <v>6098</v>
      </c>
      <c r="C15">
        <v>152450</v>
      </c>
    </row>
    <row r="16" spans="1:5" x14ac:dyDescent="0.25">
      <c r="A16">
        <v>14</v>
      </c>
      <c r="B16">
        <v>213483</v>
      </c>
      <c r="C16">
        <v>5337075</v>
      </c>
      <c r="D16" t="s">
        <v>5</v>
      </c>
    </row>
    <row r="17" spans="1:3" x14ac:dyDescent="0.25">
      <c r="A17">
        <v>16</v>
      </c>
      <c r="B17">
        <v>310</v>
      </c>
      <c r="C17">
        <v>7750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XFD2"/>
    </sheetView>
  </sheetViews>
  <sheetFormatPr defaultRowHeight="15" x14ac:dyDescent="0.25"/>
  <cols>
    <col min="3" max="3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-128</v>
      </c>
      <c r="B2">
        <v>9813031</v>
      </c>
      <c r="C2" s="3">
        <v>245325775</v>
      </c>
    </row>
    <row r="3" spans="1:4" x14ac:dyDescent="0.25">
      <c r="A3">
        <v>0</v>
      </c>
      <c r="B3">
        <v>19806</v>
      </c>
      <c r="C3" s="3">
        <v>495150</v>
      </c>
    </row>
    <row r="4" spans="1:4" x14ac:dyDescent="0.25">
      <c r="A4">
        <v>1</v>
      </c>
      <c r="B4">
        <v>787</v>
      </c>
      <c r="C4" s="3">
        <v>19675</v>
      </c>
      <c r="D4" t="s">
        <v>4</v>
      </c>
    </row>
    <row r="5" spans="1:4" x14ac:dyDescent="0.25">
      <c r="A5">
        <v>2</v>
      </c>
      <c r="B5">
        <v>1547114</v>
      </c>
      <c r="C5" s="3">
        <v>38677850</v>
      </c>
      <c r="D5" t="s">
        <v>4</v>
      </c>
    </row>
    <row r="6" spans="1:4" x14ac:dyDescent="0.25">
      <c r="A6">
        <v>3</v>
      </c>
      <c r="B6">
        <v>38</v>
      </c>
      <c r="C6" s="3">
        <v>950</v>
      </c>
      <c r="D6" t="s">
        <v>4</v>
      </c>
    </row>
    <row r="7" spans="1:4" x14ac:dyDescent="0.25">
      <c r="A7">
        <v>4</v>
      </c>
      <c r="B7">
        <v>19864</v>
      </c>
      <c r="C7" s="3">
        <v>496600</v>
      </c>
      <c r="D7" t="s">
        <v>4</v>
      </c>
    </row>
    <row r="8" spans="1:4" x14ac:dyDescent="0.25">
      <c r="A8">
        <v>5</v>
      </c>
      <c r="B8">
        <v>10739</v>
      </c>
      <c r="C8" s="3">
        <v>268475</v>
      </c>
      <c r="D8" t="s">
        <v>4</v>
      </c>
    </row>
    <row r="9" spans="1:4" x14ac:dyDescent="0.25">
      <c r="A9">
        <v>6</v>
      </c>
      <c r="B9">
        <v>4585</v>
      </c>
      <c r="C9" s="3">
        <v>114625</v>
      </c>
      <c r="D9" t="s">
        <v>15</v>
      </c>
    </row>
    <row r="10" spans="1:4" x14ac:dyDescent="0.25">
      <c r="A10">
        <v>7</v>
      </c>
      <c r="B10">
        <v>6115</v>
      </c>
      <c r="C10" s="3">
        <v>152875</v>
      </c>
      <c r="D10" t="s">
        <v>15</v>
      </c>
    </row>
    <row r="11" spans="1:4" x14ac:dyDescent="0.25">
      <c r="A11">
        <v>8</v>
      </c>
      <c r="B11">
        <v>511676</v>
      </c>
      <c r="C11" s="3">
        <v>12791900</v>
      </c>
      <c r="D11" t="s">
        <v>15</v>
      </c>
    </row>
    <row r="12" spans="1:4" x14ac:dyDescent="0.25">
      <c r="A12">
        <v>9</v>
      </c>
      <c r="B12">
        <v>4212695</v>
      </c>
      <c r="C12" s="3">
        <v>105317375</v>
      </c>
      <c r="D12" t="s">
        <v>15</v>
      </c>
    </row>
    <row r="13" spans="1:4" x14ac:dyDescent="0.25">
      <c r="A13">
        <v>10</v>
      </c>
      <c r="B13">
        <v>186609</v>
      </c>
      <c r="C13" s="3">
        <v>4665225</v>
      </c>
      <c r="D13" t="s">
        <v>15</v>
      </c>
    </row>
    <row r="14" spans="1:4" x14ac:dyDescent="0.25">
      <c r="A14">
        <v>11</v>
      </c>
      <c r="B14">
        <v>84588</v>
      </c>
      <c r="C14" s="3">
        <v>2114700</v>
      </c>
    </row>
    <row r="15" spans="1:4" x14ac:dyDescent="0.25">
      <c r="A15">
        <v>12</v>
      </c>
      <c r="B15">
        <v>499642</v>
      </c>
      <c r="C15" s="3">
        <v>12491050</v>
      </c>
      <c r="D15" t="s">
        <v>5</v>
      </c>
    </row>
    <row r="16" spans="1:4" x14ac:dyDescent="0.25">
      <c r="A16">
        <v>13</v>
      </c>
      <c r="B16">
        <v>34393</v>
      </c>
      <c r="C16" s="3">
        <v>859825</v>
      </c>
    </row>
    <row r="17" spans="1:4" x14ac:dyDescent="0.25">
      <c r="A17">
        <v>14</v>
      </c>
      <c r="B17">
        <v>613479</v>
      </c>
      <c r="C17" s="3">
        <v>15336975</v>
      </c>
      <c r="D17" t="s">
        <v>5</v>
      </c>
    </row>
    <row r="18" spans="1:4" x14ac:dyDescent="0.25">
      <c r="A18">
        <v>16</v>
      </c>
      <c r="B18">
        <v>1539</v>
      </c>
      <c r="C18" s="3">
        <v>38475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2" sqref="B2"/>
    </sheetView>
  </sheetViews>
  <sheetFormatPr defaultRowHeight="15" x14ac:dyDescent="0.25"/>
  <cols>
    <col min="1" max="3" width="20.140625" customWidth="1"/>
    <col min="4" max="4" width="14.140625" customWidth="1"/>
    <col min="5" max="7" width="13.5703125" customWidth="1"/>
  </cols>
  <sheetData>
    <row r="1" spans="1:10" x14ac:dyDescent="0.25">
      <c r="B1" t="s">
        <v>18</v>
      </c>
      <c r="C1" t="s">
        <v>10</v>
      </c>
      <c r="D1" t="s">
        <v>16</v>
      </c>
      <c r="E1" t="s">
        <v>17</v>
      </c>
      <c r="F1" t="s">
        <v>9</v>
      </c>
      <c r="G1" t="s">
        <v>11</v>
      </c>
      <c r="H1" t="s">
        <v>13</v>
      </c>
      <c r="I1" t="s">
        <v>12</v>
      </c>
      <c r="J1" t="s">
        <v>14</v>
      </c>
    </row>
    <row r="2" spans="1:10" x14ac:dyDescent="0.25">
      <c r="A2" t="s">
        <v>6</v>
      </c>
      <c r="B2" s="3">
        <f>SUMIF('iowa national'!$D$2:$D$16, "f", 'iowa national'!$B$2:$B$16)</f>
        <v>2616659</v>
      </c>
      <c r="C2" s="3">
        <f>SUMIF('iowa national'!$D$2:$D$16, "f", 'iowa national'!$C$2:$C$16)</f>
        <v>2438654.6914599999</v>
      </c>
      <c r="D2" s="2">
        <f>SUMIF('iowa national'!$D$2:$D$16, "a", 'iowa national'!$C$2:$C$16)</f>
        <v>16865820.987424999</v>
      </c>
      <c r="E2" s="2">
        <f>SUMIF('iowa national'!$D$2:$D$16, "g", 'iowa national'!$C$2:$C$16)</f>
        <v>1009228.551411</v>
      </c>
      <c r="F2" s="3">
        <f>SUM('iowa national'!C2:C16)</f>
        <v>22383163.537836</v>
      </c>
      <c r="G2" s="1">
        <f>C2/F2</f>
        <v>0.10895040316073965</v>
      </c>
      <c r="H2" s="1">
        <f>F2/F4</f>
        <v>0.11547133898976601</v>
      </c>
      <c r="I2" s="1">
        <f>D2/F2</f>
        <v>0.75350479206906529</v>
      </c>
      <c r="J2" s="1">
        <f>D2/D4</f>
        <v>0.60607322968212796</v>
      </c>
    </row>
    <row r="3" spans="1:10" x14ac:dyDescent="0.25">
      <c r="A3" t="s">
        <v>7</v>
      </c>
      <c r="B3" s="3">
        <f>SUMIF('iowa global'!$D$2:$D$17, "f", 'iowa global'!$B$2:$B$17)</f>
        <v>9772</v>
      </c>
      <c r="C3" s="3">
        <f>SUMIF('iowa global'!$D$2:$D$17, "f", 'iowa global'!$C$2:$C$17)</f>
        <v>244300</v>
      </c>
      <c r="D3" s="2">
        <f>SUMIF('iowa global'!$D$2:$D$17, "a", 'iowa global'!$C$2:$C$17)</f>
        <v>21867175</v>
      </c>
      <c r="E3" s="2">
        <f>SUMIF('iowa global'!$D$2:$D$17, "g", 'iowa global'!$C$2:$C$17)</f>
        <v>53500</v>
      </c>
      <c r="F3" s="3">
        <f>SUM('iowa global'!C2:C17)</f>
        <v>22383200</v>
      </c>
      <c r="G3" s="1">
        <f>C3/F3</f>
        <v>1.0914435826870152E-2</v>
      </c>
      <c r="H3" s="1">
        <f>F3/F4</f>
        <v>0.11547152709252871</v>
      </c>
      <c r="I3" s="1">
        <f>D3/F3</f>
        <v>0.97694587905214625</v>
      </c>
      <c r="J3" s="1">
        <f>D3/D4</f>
        <v>0.78579687203817017</v>
      </c>
    </row>
    <row r="4" spans="1:10" x14ac:dyDescent="0.25">
      <c r="A4" t="s">
        <v>8</v>
      </c>
      <c r="B4" s="3">
        <f>SUMIF('mg global'!$D$3:$D$18, "f", 'mg global'!$B$3:$B$18)</f>
        <v>1578542</v>
      </c>
      <c r="C4" s="3">
        <f>SUMIF('mg global'!$D$3:$D$18, "f", 'mg global'!$C$3:$C$18)</f>
        <v>39463550</v>
      </c>
      <c r="D4" s="2">
        <f>SUMIF('mg global'!$D$3:$D$18, "a", 'mg global'!$C$3:$C$18)</f>
        <v>27828025</v>
      </c>
      <c r="E4" s="2">
        <f>SUMIF('mg global'!$D$3:$D$18, "g", 'mg global'!$C$3:$C$18)</f>
        <v>123042000</v>
      </c>
      <c r="F4" s="3">
        <f>SUM('mg global'!C3:C18)</f>
        <v>193841725</v>
      </c>
      <c r="G4" s="1">
        <f>C4/F4</f>
        <v>0.20358645694057872</v>
      </c>
      <c r="H4" s="1"/>
      <c r="I4" s="1">
        <f>D4/F4</f>
        <v>0.14356055178522581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iowa national</vt:lpstr>
      <vt:lpstr>iowa global</vt:lpstr>
      <vt:lpstr>mg global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2014-08-14T16:51:32Z</dcterms:created>
  <dcterms:modified xsi:type="dcterms:W3CDTF">2014-08-15T03:12:28Z</dcterms:modified>
</cp:coreProperties>
</file>