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0E2B5859-1024-4DEA-8EEC-D12D6FE0F43F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5" l="1"/>
  <c r="C39" i="5"/>
  <c r="C40" i="5"/>
  <c r="C41" i="5"/>
  <c r="C42" i="5"/>
  <c r="C43" i="5"/>
  <c r="C44" i="5"/>
  <c r="C45" i="5"/>
  <c r="C46" i="5"/>
  <c r="C47" i="5"/>
  <c r="C48" i="5"/>
  <c r="C49" i="5"/>
  <c r="C37" i="5"/>
  <c r="B38" i="5"/>
  <c r="B39" i="5"/>
  <c r="B40" i="5"/>
  <c r="B41" i="5"/>
  <c r="B42" i="5"/>
  <c r="B43" i="5"/>
  <c r="B44" i="5"/>
  <c r="B45" i="5"/>
  <c r="B46" i="5"/>
  <c r="B47" i="5"/>
  <c r="B48" i="5"/>
  <c r="B49" i="5"/>
  <c r="B37" i="5"/>
  <c r="B19" i="6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<sst xmlns="http://schemas.openxmlformats.org/spreadsheetml/2006/main" count="504" uniqueCount="191">
  <si>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</si>
  <si>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</si>
  <si>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</si>
  <si>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</si>
  <si>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</si>
  <si>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</si>
  <si>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</si>
  <si>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</si>
  <si>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</si>
  <si>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</si>
  <si>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</si>
  <si>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</si>
  <si>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</si>
  <si>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</si>
  <si>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</si>
  <si>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</si>
  <si>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</si>
  <si>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</si>
  <si>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</si>
  <si>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</si>
  <si>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</si>
  <si>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</si>
  <si>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</si>
  <si>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</si>
  <si>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</si>
  <si>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</si>
  <si>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</si>
  <si>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</si>
  <si>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</si>
  <si>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</si>
  <si>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</si>
  <si>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</si>
  <si>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</si>
  <si>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</si>
  <si>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</si>
  <si>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</si>
  <si>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</si>
  <si>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</si>
  <si>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</si>
  <si>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</si>
  <si>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</si>
  <si>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</si>
  <si>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</si>
  <si>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</si>
  <si>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</si>
  <si>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</si>
  <si>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</si>
  <si>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</si>
  <si>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</si>
  <si>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</si>
  <si>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</si>
  <si>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</si>
  <si>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</si>
  <si>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</si>
  <si>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</si>
  <si>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</si>
  <si>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</si>
  <si>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</si>
  <si>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</si>
  <si>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</si>
  <si>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</si>
  <si>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</si>
  <si>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</si>
  <si>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</si>
  <si>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</si>
  <si>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</si>
  <si>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</si>
  <si>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</si>
  <si>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</si>
  <si>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</si>
  <si>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</si>
  <si>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</si>
  <si>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</si>
  <si>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</si>
  <si>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</si>
  <si>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</si>
  <si>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</si>
  <si>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</si>
  <si>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</si>
  <si>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</si>
  <si>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</si>
  <si>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</si>
  <si>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</si>
  <si>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</si>
  <si>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</si>
  <si>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</si>
  <si>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</si>
  <si>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</si>
  <si>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</si>
  <si>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</si>
  <si>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</si>
  <si>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</si>
  <si>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</si>
  <si>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</si>
  <si>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</si>
  <si>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</si>
  <si>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</si>
  <si>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</si>
  <si>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</si>
  <si>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</si>
  <si>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</si>
  <si>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</si>
  <si>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</si>
  <si>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</si>
  <si>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</si>
  <si>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</si>
  <si>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</si>
  <si>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</si>
  <si>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</si>
  <si>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</si>
  <si>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</si>
  <si>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</si>
  <si>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</si>
  <si>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</si>
  <si>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</si>
  <si>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</si>
  <si>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</si>
  <si>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</si>
  <si>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</si>
  <si>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</si>
  <si>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</si>
  <si>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</si>
  <si>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</si>
  <si>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</si>
  <si>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</si>
  <si>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</si>
  <si>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</si>
  <si>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</si>
  <si>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</si>
  <si>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</si>
  <si>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</si>
  <si>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</si>
  <si>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</si>
  <si>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</si>
  <si>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</si>
  <si>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</si>
  <si>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</si>
  <si>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</si>
  <si>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</si>
  <si>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</si>
  <si>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</si>
  <si>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</si>
  <si>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</si>
  <si>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</si>
  <si>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</si>
  <si>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</si>
  <si>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</si>
  <si>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</si>
  <si>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</si>
  <si>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</si>
  <si>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</si>
  <si>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</si>
  <si>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</si>
  <si>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</si>
  <si>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</si>
  <si>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</si>
  <si>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</si>
  <si>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</si>
  <si>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</si>
  <si>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</si>
  <si>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</si>
  <si>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</si>
  <si>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</si>
  <si>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</si>
  <si>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</si>
  <si>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</si>
  <si>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</si>
  <si>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</si>
  <si>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</si>
  <si>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</si>
  <si>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</si>
  <si>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</si>
  <si>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</si>
  <si>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</si>
  <si>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</si>
  <si>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</si>
  <si>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</si>
  <si>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</si>
  <si>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</si>
  <si>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</si>
  <si>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</si>
  <si>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</si>
  <si>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</si>
  <si>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</si>
  <si>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</si>
  <si>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</si>
  <si>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</si>
  <si>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</si>
  <si>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</si>
  <si>
    <t>bw (KHz)</t>
  </si>
  <si>
    <t>bw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</si>
</sst>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21" activePane="bottomLeft" state="frozen"/>
      <selection pane="bottomLeft" activeCell="D97" sqref="D97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17</v>
      </c>
    </row>
    <row r="3" spans="1:4" x14ac:dyDescent="0.25">
      <c r="C3" s="2" t="s">
        <v>96</v>
      </c>
      <c r="D3" s="9">
        <f>(D1-D2)/D1</f>
        <v>0.81318681318681318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 t="b">
        <v>1</v>
      </c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 t="b">
        <v>1</v>
      </c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 t="b">
        <v>1</v>
      </c>
    </row>
    <row r="95" spans="1:4" x14ac:dyDescent="0.25">
      <c r="A95" s="7" t="s">
        <v>65</v>
      </c>
      <c r="B95" s="6" t="s">
        <v>36</v>
      </c>
      <c r="C95" s="6" t="s">
        <v>67</v>
      </c>
      <c r="D95" s="4" t="b">
        <v>1</v>
      </c>
    </row>
    <row r="96" spans="1:4" x14ac:dyDescent="0.25">
      <c r="A96" s="7" t="s">
        <v>65</v>
      </c>
      <c r="B96" s="6" t="s">
        <v>38</v>
      </c>
      <c r="C96" s="6" t="s">
        <v>68</v>
      </c>
      <c r="D96" s="4" t="b">
        <v>1</v>
      </c>
    </row>
  </sheetData>
  <conditionalFormatting sqref="A6:D96">
    <cfRule type="expression" dxfId="1" priority="1">
      <formula>OR($D6="",NOT($D6))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30" t="s">
        <v>94</v>
      </c>
      <c r="C1" s="30"/>
      <c r="D1">
        <f>COUNTA(A6:A501)</f>
        <v>27</v>
      </c>
    </row>
    <row r="2" spans="1:5" x14ac:dyDescent="0.25">
      <c r="B2" s="30" t="s">
        <v>95</v>
      </c>
      <c r="C2" s="30"/>
      <c r="D2">
        <f>D1-COUNTIF(D6:D501,TRUE)</f>
        <v>6</v>
      </c>
    </row>
    <row r="3" spans="1:5" x14ac:dyDescent="0.25">
      <c r="B3" s="30" t="s">
        <v>96</v>
      </c>
      <c r="C3" s="30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31" t="s">
        <v>102</v>
      </c>
      <c r="B5" s="31"/>
      <c r="C5" s="31"/>
      <c r="D5" s="31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31" t="s">
        <v>110</v>
      </c>
      <c r="B12" s="31"/>
      <c r="C12" s="31"/>
      <c r="D12" s="31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32" t="s">
        <v>149</v>
      </c>
      <c r="B1" s="32"/>
      <c r="C1" s="4">
        <v>0</v>
      </c>
    </row>
    <row r="2" spans="1:5" x14ac:dyDescent="0.25">
      <c r="A2" s="32" t="s">
        <v>175</v>
      </c>
      <c r="B2" s="32"/>
      <c r="C2" s="4">
        <v>902</v>
      </c>
    </row>
    <row r="3" spans="1:5" x14ac:dyDescent="0.25">
      <c r="A3" s="32" t="s">
        <v>176</v>
      </c>
      <c r="B3" s="32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49"/>
  <sheetViews>
    <sheetView topLeftCell="A16" workbookViewId="0">
      <selection activeCell="E20" sqref="E20"/>
    </sheetView>
  </sheetViews>
  <sheetFormatPr defaultRowHeight="15" x14ac:dyDescent="0.25"/>
  <cols>
    <col min="1" max="1" width="6.7109375" bestFit="1" customWidth="1"/>
    <col min="2" max="2" width="9.5703125" bestFit="1" customWidth="1"/>
    <col min="3" max="3" width="10.7109375" bestFit="1" customWidth="1"/>
    <col min="4" max="4" width="9.7109375" bestFit="1" customWidth="1"/>
    <col min="5" max="5" width="8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31" t="s">
        <v>182</v>
      </c>
      <c r="J20" s="31"/>
      <c r="K20" s="31"/>
      <c r="L20" s="31"/>
      <c r="M20" s="31"/>
      <c r="N20" s="31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33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33"/>
      <c r="K21" s="33"/>
      <c r="L21" s="33"/>
      <c r="M21" s="33"/>
      <c r="N21" s="33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33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33"/>
      <c r="K22" s="33"/>
      <c r="L22" s="33"/>
      <c r="M22" s="33"/>
      <c r="N22" s="33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33" t="str">
        <f t="shared" si="2"/>
        <v>{"region": "EU868", "freqCenter": 869.525, "freqStart": 869.4, "freqEnd": 869.65, "dutyCycle": 10, "spacing": 0, "powerLimit": 16},</v>
      </c>
      <c r="J23" s="33"/>
      <c r="K23" s="33"/>
      <c r="L23" s="33"/>
      <c r="M23" s="33"/>
      <c r="N23" s="33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33" t="str">
        <f t="shared" si="2"/>
        <v>{"region": "CN", "freqCenter": 490, "freqStart": 470, "freqEnd": 510, "dutyCycle": 100, "spacing": 0, "powerLimit": 19},</v>
      </c>
      <c r="J24" s="33"/>
      <c r="K24" s="33"/>
      <c r="L24" s="33"/>
      <c r="M24" s="33"/>
      <c r="N24" s="33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33" t="str">
        <f t="shared" si="2"/>
        <v>{"region": "JP", "freqCenter": 924.3, "freqStart": 920.8, "freqEnd": 927.8, "dutyCycle": 100, "spacing": 0, "powerLimit": 16},</v>
      </c>
      <c r="J25" s="33"/>
      <c r="K25" s="33"/>
      <c r="L25" s="33"/>
      <c r="M25" s="33"/>
      <c r="N25" s="33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33" t="str">
        <f t="shared" si="2"/>
        <v>{"region": "ANZ", "freqCenter": 921.5, "freqStart": 915, "freqEnd": 928, "dutyCycle": 100, "spacing": 0, "powerLimit": 30},</v>
      </c>
      <c r="J26" s="33"/>
      <c r="K26" s="33"/>
      <c r="L26" s="33"/>
      <c r="M26" s="33"/>
      <c r="N26" s="33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33" t="str">
        <f t="shared" si="2"/>
        <v>{"region": "RU", "freqCenter": 868.95, "freqStart": 868.7, "freqEnd": 869.2, "dutyCycle": 100, "spacing": 0, "powerLimit": 20},</v>
      </c>
      <c r="J27" s="33"/>
      <c r="K27" s="33"/>
      <c r="L27" s="33"/>
      <c r="M27" s="33"/>
      <c r="N27" s="33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33" t="str">
        <f t="shared" si="2"/>
        <v>{"region": "KR", "freqCenter": 921.5, "freqStart": 920, "freqEnd": 923, "dutyCycle": 100, "spacing": 0, "powerLimit": 0},</v>
      </c>
      <c r="J28" s="33"/>
      <c r="K28" s="33"/>
      <c r="L28" s="33"/>
      <c r="M28" s="33"/>
      <c r="N28" s="33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33" t="str">
        <f t="shared" si="2"/>
        <v>{"region": "TW", "freqCenter": 922.5, "freqStart": 920, "freqEnd": 925, "dutyCycle": 100, "spacing": 0, "powerLimit": 0},</v>
      </c>
      <c r="J29" s="33"/>
      <c r="K29" s="33"/>
      <c r="L29" s="33"/>
      <c r="M29" s="33"/>
      <c r="N29" s="33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33" t="str">
        <f t="shared" si="2"/>
        <v>{"region": "IN", "freqCenter": 866, "freqStart": 865, "freqEnd": 867, "dutyCycle": 100, "spacing": 0, "powerLimit": 30},</v>
      </c>
      <c r="J30" s="33"/>
      <c r="K30" s="33"/>
      <c r="L30" s="33"/>
      <c r="M30" s="33"/>
      <c r="N30" s="33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33" t="str">
        <f t="shared" si="2"/>
        <v>{"region": "NZ865", "freqCenter": 866, "freqStart": 864, "freqEnd": 868, "dutyCycle": 100, "spacing": 0, "powerLimit": 0},</v>
      </c>
      <c r="J31" s="33"/>
      <c r="K31" s="33"/>
      <c r="L31" s="33"/>
      <c r="M31" s="33"/>
      <c r="N31" s="33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33" t="str">
        <f t="shared" si="2"/>
        <v>{"region": "TH", "freqCenter": 922.5, "freqStart": 920, "freqEnd": 925, "dutyCycle": 100, "spacing": 0, "powerLimit": 16},</v>
      </c>
      <c r="J32" s="33"/>
      <c r="K32" s="33"/>
      <c r="L32" s="33"/>
      <c r="M32" s="33"/>
      <c r="N32" s="33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33" t="str">
        <f t="shared" si="2"/>
        <v>{"region": "Unset", "freqCenter": 915, "freqStart": 902, "freqEnd": 928, "dutyCycle": 100, "spacing": 0, "powerLimit": 30},</v>
      </c>
      <c r="J33" s="33"/>
      <c r="K33" s="33"/>
      <c r="L33" s="33"/>
      <c r="M33" s="33"/>
      <c r="N33" s="33"/>
    </row>
    <row r="36" spans="1:14" x14ac:dyDescent="0.25">
      <c r="A36" s="25" t="s">
        <v>180</v>
      </c>
      <c r="B36" s="25" t="s">
        <v>190</v>
      </c>
      <c r="C36" s="25" t="s">
        <v>189</v>
      </c>
    </row>
    <row r="37" spans="1:14" x14ac:dyDescent="0.25">
      <c r="A37" s="4" t="s">
        <v>160</v>
      </c>
      <c r="B37" s="23">
        <f>E21-D21</f>
        <v>26</v>
      </c>
      <c r="C37" s="26">
        <f>B37*1000</f>
        <v>26000</v>
      </c>
    </row>
    <row r="38" spans="1:14" x14ac:dyDescent="0.25">
      <c r="A38" s="4" t="s">
        <v>161</v>
      </c>
      <c r="B38" s="23">
        <f t="shared" ref="B38:B49" si="3">E22-D22</f>
        <v>1</v>
      </c>
      <c r="C38" s="26">
        <f t="shared" ref="C38:C49" si="4">B38*1000</f>
        <v>1000</v>
      </c>
    </row>
    <row r="39" spans="1:14" x14ac:dyDescent="0.25">
      <c r="A39" s="27" t="s">
        <v>162</v>
      </c>
      <c r="B39" s="28">
        <f t="shared" si="3"/>
        <v>0.25</v>
      </c>
      <c r="C39" s="29">
        <f t="shared" si="4"/>
        <v>250</v>
      </c>
    </row>
    <row r="40" spans="1:14" x14ac:dyDescent="0.25">
      <c r="A40" s="4" t="s">
        <v>163</v>
      </c>
      <c r="B40" s="23">
        <f t="shared" si="3"/>
        <v>40</v>
      </c>
      <c r="C40" s="26">
        <f t="shared" si="4"/>
        <v>40000</v>
      </c>
    </row>
    <row r="41" spans="1:14" x14ac:dyDescent="0.25">
      <c r="A41" s="4" t="s">
        <v>164</v>
      </c>
      <c r="B41" s="23">
        <f t="shared" si="3"/>
        <v>7</v>
      </c>
      <c r="C41" s="26">
        <f t="shared" si="4"/>
        <v>7000</v>
      </c>
    </row>
    <row r="42" spans="1:14" x14ac:dyDescent="0.25">
      <c r="A42" s="4" t="s">
        <v>165</v>
      </c>
      <c r="B42" s="23">
        <f t="shared" si="3"/>
        <v>13</v>
      </c>
      <c r="C42" s="26">
        <f t="shared" si="4"/>
        <v>13000</v>
      </c>
    </row>
    <row r="43" spans="1:14" x14ac:dyDescent="0.25">
      <c r="A43" s="4" t="s">
        <v>166</v>
      </c>
      <c r="B43" s="23">
        <f t="shared" si="3"/>
        <v>0.5</v>
      </c>
      <c r="C43" s="26">
        <f t="shared" si="4"/>
        <v>500</v>
      </c>
    </row>
    <row r="44" spans="1:14" x14ac:dyDescent="0.25">
      <c r="A44" s="4" t="s">
        <v>167</v>
      </c>
      <c r="B44" s="23">
        <f t="shared" si="3"/>
        <v>3</v>
      </c>
      <c r="C44" s="26">
        <f t="shared" si="4"/>
        <v>3000</v>
      </c>
    </row>
    <row r="45" spans="1:14" x14ac:dyDescent="0.25">
      <c r="A45" s="4" t="s">
        <v>168</v>
      </c>
      <c r="B45" s="23">
        <f t="shared" si="3"/>
        <v>5</v>
      </c>
      <c r="C45" s="26">
        <f t="shared" si="4"/>
        <v>5000</v>
      </c>
    </row>
    <row r="46" spans="1:14" x14ac:dyDescent="0.25">
      <c r="A46" s="4" t="s">
        <v>169</v>
      </c>
      <c r="B46" s="23">
        <f t="shared" si="3"/>
        <v>2</v>
      </c>
      <c r="C46" s="26">
        <f t="shared" si="4"/>
        <v>2000</v>
      </c>
    </row>
    <row r="47" spans="1:14" x14ac:dyDescent="0.25">
      <c r="A47" s="4" t="s">
        <v>170</v>
      </c>
      <c r="B47" s="23">
        <f t="shared" si="3"/>
        <v>4</v>
      </c>
      <c r="C47" s="26">
        <f t="shared" si="4"/>
        <v>4000</v>
      </c>
    </row>
    <row r="48" spans="1:14" x14ac:dyDescent="0.25">
      <c r="A48" s="4" t="s">
        <v>171</v>
      </c>
      <c r="B48" s="23">
        <f t="shared" si="3"/>
        <v>5</v>
      </c>
      <c r="C48" s="26">
        <f t="shared" si="4"/>
        <v>5000</v>
      </c>
    </row>
    <row r="49" spans="1:3" x14ac:dyDescent="0.25">
      <c r="A49" s="4" t="s">
        <v>172</v>
      </c>
      <c r="B49" s="23">
        <f t="shared" si="3"/>
        <v>26</v>
      </c>
      <c r="C49" s="26">
        <f t="shared" si="4"/>
        <v>26000</v>
      </c>
    </row>
  </sheetData>
  <mergeCells count="14">
    <mergeCell ref="I32:N32"/>
    <mergeCell ref="I33:N33"/>
    <mergeCell ref="I26:N26"/>
    <mergeCell ref="I27:N27"/>
    <mergeCell ref="I28:N28"/>
    <mergeCell ref="I29:N29"/>
    <mergeCell ref="I30:N30"/>
    <mergeCell ref="I31:N31"/>
    <mergeCell ref="I25:N25"/>
    <mergeCell ref="I20:N20"/>
    <mergeCell ref="I21:N21"/>
    <mergeCell ref="I22:N22"/>
    <mergeCell ref="I23:N23"/>
    <mergeCell ref="I24:N24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2022-05-22T01:40:39Z</dcterms:modified>
</cp:coreProperties>
</file>