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56c97ba8ed48425/Documents/Projects/Psion Organizer II Pico/"/>
    </mc:Choice>
  </mc:AlternateContent>
  <xr:revisionPtr revIDLastSave="868" documentId="8_{D7FB01BA-74E4-4004-8B97-D0D4B54BD88A}" xr6:coauthVersionLast="47" xr6:coauthVersionMax="47" xr10:uidLastSave="{0F2B2FE1-7A15-4EB6-8ABB-D90CE5073512}"/>
  <bookViews>
    <workbookView xWindow="-120" yWindow="-120" windowWidth="29040" windowHeight="15720" activeTab="2" xr2:uid="{859155E0-8A81-4EB7-84E1-BB5520659D8C}"/>
  </bookViews>
  <sheets>
    <sheet name="Main PCB" sheetId="1" r:id="rId1"/>
    <sheet name="Power PCB" sheetId="3" r:id="rId2"/>
    <sheet name="BOM" sheetId="5" r:id="rId3"/>
    <sheet name="Sheet1" sheetId="2" r:id="rId4"/>
  </sheets>
  <definedNames>
    <definedName name="_xlnm._FilterDatabase" localSheetId="0" hidden="1">'Main PCB'!$A$2:$J$76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9" i="5" l="1"/>
  <c r="K43" i="5"/>
  <c r="K42" i="5"/>
  <c r="L44" i="5"/>
  <c r="G37" i="5"/>
  <c r="L37" i="5" s="1"/>
  <c r="G44" i="5"/>
  <c r="G45" i="5"/>
  <c r="L45" i="5" s="1"/>
  <c r="G46" i="5"/>
  <c r="L46" i="5" s="1"/>
  <c r="K17" i="5"/>
  <c r="G42" i="5"/>
  <c r="G3" i="5"/>
  <c r="L3" i="5" s="1"/>
  <c r="G4" i="5"/>
  <c r="L4" i="5" s="1"/>
  <c r="G5" i="5"/>
  <c r="L5" i="5" s="1"/>
  <c r="G6" i="5"/>
  <c r="L6" i="5" s="1"/>
  <c r="G7" i="5"/>
  <c r="L7" i="5" s="1"/>
  <c r="G8" i="5"/>
  <c r="L8" i="5" s="1"/>
  <c r="G9" i="5"/>
  <c r="L9" i="5" s="1"/>
  <c r="G10" i="5"/>
  <c r="L10" i="5" s="1"/>
  <c r="G12" i="5"/>
  <c r="L12" i="5" s="1"/>
  <c r="G11" i="5"/>
  <c r="L11" i="5" s="1"/>
  <c r="G13" i="5"/>
  <c r="L13" i="5" s="1"/>
  <c r="G14" i="5"/>
  <c r="L14" i="5" s="1"/>
  <c r="G15" i="5"/>
  <c r="L15" i="5" s="1"/>
  <c r="G16" i="5"/>
  <c r="L16" i="5" s="1"/>
  <c r="G17" i="5"/>
  <c r="L17" i="5" s="1"/>
  <c r="G18" i="5"/>
  <c r="L18" i="5" s="1"/>
  <c r="G19" i="5"/>
  <c r="L19" i="5" s="1"/>
  <c r="G20" i="5"/>
  <c r="L20" i="5" s="1"/>
  <c r="G21" i="5"/>
  <c r="L21" i="5" s="1"/>
  <c r="G22" i="5"/>
  <c r="L22" i="5" s="1"/>
  <c r="G23" i="5"/>
  <c r="L23" i="5" s="1"/>
  <c r="G24" i="5"/>
  <c r="L24" i="5" s="1"/>
  <c r="G25" i="5"/>
  <c r="L25" i="5" s="1"/>
  <c r="G26" i="5"/>
  <c r="L26" i="5" s="1"/>
  <c r="G27" i="5"/>
  <c r="L27" i="5" s="1"/>
  <c r="G28" i="5"/>
  <c r="L28" i="5" s="1"/>
  <c r="G29" i="5"/>
  <c r="L29" i="5" s="1"/>
  <c r="G30" i="5"/>
  <c r="L30" i="5" s="1"/>
  <c r="G31" i="5"/>
  <c r="L31" i="5" s="1"/>
  <c r="G32" i="5"/>
  <c r="L32" i="5" s="1"/>
  <c r="G33" i="5"/>
  <c r="L33" i="5" s="1"/>
  <c r="G34" i="5"/>
  <c r="L34" i="5" s="1"/>
  <c r="G35" i="5"/>
  <c r="L35" i="5" s="1"/>
  <c r="G36" i="5"/>
  <c r="L36" i="5" s="1"/>
  <c r="G38" i="5"/>
  <c r="L38" i="5" s="1"/>
  <c r="G39" i="5"/>
  <c r="L39" i="5" s="1"/>
  <c r="G40" i="5"/>
  <c r="L40" i="5" s="1"/>
  <c r="G41" i="5"/>
  <c r="L41" i="5" s="1"/>
  <c r="G43" i="5"/>
  <c r="L43" i="5" s="1"/>
  <c r="E47" i="5"/>
  <c r="F47" i="5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8" i="3"/>
  <c r="F27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50" i="3"/>
  <c r="F51" i="3"/>
  <c r="F49" i="3"/>
  <c r="F3" i="3"/>
  <c r="F4" i="3"/>
  <c r="B4" i="2"/>
  <c r="C3" i="2" s="1"/>
  <c r="F66" i="1"/>
  <c r="F64" i="1"/>
  <c r="F76" i="1"/>
  <c r="F74" i="1"/>
  <c r="F75" i="1"/>
  <c r="F71" i="1"/>
  <c r="F72" i="1"/>
  <c r="F68" i="1"/>
  <c r="F67" i="1"/>
  <c r="F69" i="1"/>
  <c r="F70" i="1"/>
  <c r="F73" i="1"/>
  <c r="F36" i="1"/>
  <c r="F37" i="1"/>
  <c r="F38" i="1"/>
  <c r="F39" i="1"/>
  <c r="F65" i="1"/>
  <c r="F63" i="1"/>
  <c r="F3" i="1"/>
  <c r="F10" i="1"/>
  <c r="F11" i="1"/>
  <c r="F12" i="1"/>
  <c r="F13" i="1"/>
  <c r="F14" i="1"/>
  <c r="F4" i="1"/>
  <c r="F15" i="1"/>
  <c r="F16" i="1"/>
  <c r="F5" i="1"/>
  <c r="F6" i="1"/>
  <c r="F7" i="1"/>
  <c r="F8" i="1"/>
  <c r="F9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5" i="1"/>
  <c r="L42" i="5" l="1"/>
  <c r="L47" i="5" s="1"/>
  <c r="G47" i="5"/>
  <c r="C2" i="2"/>
</calcChain>
</file>

<file path=xl/sharedStrings.xml><?xml version="1.0" encoding="utf-8"?>
<sst xmlns="http://schemas.openxmlformats.org/spreadsheetml/2006/main" count="907" uniqueCount="176">
  <si>
    <t>Description</t>
  </si>
  <si>
    <t>Schematic</t>
  </si>
  <si>
    <t>Identifier</t>
  </si>
  <si>
    <t>Location</t>
  </si>
  <si>
    <t>1A</t>
  </si>
  <si>
    <t>BUZZER</t>
  </si>
  <si>
    <t>Buzzer</t>
  </si>
  <si>
    <t>Diode</t>
  </si>
  <si>
    <t>Package</t>
  </si>
  <si>
    <t>Part</t>
  </si>
  <si>
    <t>SOD-123</t>
  </si>
  <si>
    <t>2A</t>
  </si>
  <si>
    <t>Raspberry Pi Pico</t>
  </si>
  <si>
    <t>1B</t>
  </si>
  <si>
    <t>Resistor</t>
  </si>
  <si>
    <t>SMD 0805</t>
  </si>
  <si>
    <t>74HC595</t>
  </si>
  <si>
    <t>3A</t>
  </si>
  <si>
    <t>SOIC-16</t>
  </si>
  <si>
    <t>Capacitor</t>
  </si>
  <si>
    <t>Part Number/Value</t>
  </si>
  <si>
    <t>4A</t>
  </si>
  <si>
    <t>100nF</t>
  </si>
  <si>
    <t>3B</t>
  </si>
  <si>
    <t>1C</t>
  </si>
  <si>
    <t>10K</t>
  </si>
  <si>
    <t>1N4148</t>
  </si>
  <si>
    <t>4B</t>
  </si>
  <si>
    <t>22uF</t>
  </si>
  <si>
    <t>10uF</t>
  </si>
  <si>
    <t>SMD 1210</t>
  </si>
  <si>
    <t>Note</t>
  </si>
  <si>
    <t>D_Schotty</t>
  </si>
  <si>
    <t>Pico</t>
  </si>
  <si>
    <t>2v7</t>
  </si>
  <si>
    <t>D_Zener</t>
  </si>
  <si>
    <t>AECQ101</t>
  </si>
  <si>
    <t>4v7</t>
  </si>
  <si>
    <t>Inductor</t>
  </si>
  <si>
    <t>22uH</t>
  </si>
  <si>
    <t>Coilcraft LPS5030</t>
  </si>
  <si>
    <t>Si2301</t>
  </si>
  <si>
    <t>P-Channel MOSFET</t>
  </si>
  <si>
    <t>SOT-23</t>
  </si>
  <si>
    <t>Letter</t>
  </si>
  <si>
    <t>Number</t>
  </si>
  <si>
    <t>J</t>
  </si>
  <si>
    <t>C</t>
  </si>
  <si>
    <t>D</t>
  </si>
  <si>
    <t>R</t>
  </si>
  <si>
    <t>910K</t>
  </si>
  <si>
    <t>2K</t>
  </si>
  <si>
    <t>100K</t>
  </si>
  <si>
    <t>110K</t>
  </si>
  <si>
    <t>U</t>
  </si>
  <si>
    <t>L</t>
  </si>
  <si>
    <t>M</t>
  </si>
  <si>
    <t>2.2K</t>
  </si>
  <si>
    <t>Si2302CDS</t>
  </si>
  <si>
    <t>TR</t>
  </si>
  <si>
    <t>N-Channel MOSFET</t>
  </si>
  <si>
    <t>MT3608</t>
  </si>
  <si>
    <t>Switching Regulator</t>
  </si>
  <si>
    <t>SOT-23-6</t>
  </si>
  <si>
    <t>74LS165</t>
  </si>
  <si>
    <t>Shift Register 8-bit, parallel load</t>
  </si>
  <si>
    <t>8-bit serial in/out Shift Register 3-State Outputs</t>
  </si>
  <si>
    <t>MCP7940N</t>
  </si>
  <si>
    <t>Real Time Clock</t>
  </si>
  <si>
    <t>AMS1117-3.3</t>
  </si>
  <si>
    <t>3.3.V Regulator</t>
  </si>
  <si>
    <t>SOT-223-3</t>
  </si>
  <si>
    <t>Crystal</t>
  </si>
  <si>
    <t>32.768KHz</t>
  </si>
  <si>
    <t>SMD-3215</t>
  </si>
  <si>
    <t>Y</t>
  </si>
  <si>
    <t>Id</t>
  </si>
  <si>
    <t>47K</t>
  </si>
  <si>
    <t>10pF</t>
  </si>
  <si>
    <t>MBR120VLSFT1G</t>
  </si>
  <si>
    <t>SS36</t>
  </si>
  <si>
    <t>4.7uF 25V</t>
  </si>
  <si>
    <t>R27</t>
  </si>
  <si>
    <t>R28</t>
  </si>
  <si>
    <t>VBAT</t>
  </si>
  <si>
    <t>I</t>
  </si>
  <si>
    <r>
      <t>R</t>
    </r>
    <r>
      <rPr>
        <vertAlign val="subscript"/>
        <sz val="11"/>
        <color theme="1"/>
        <rFont val="Calibri"/>
        <family val="2"/>
        <scheme val="minor"/>
      </rPr>
      <t>V</t>
    </r>
  </si>
  <si>
    <t>SOT-223</t>
  </si>
  <si>
    <t>AMS1117-5.0</t>
  </si>
  <si>
    <t>Voltage Regulator - 5V</t>
  </si>
  <si>
    <t>3v0</t>
  </si>
  <si>
    <t>4.7uF</t>
  </si>
  <si>
    <t>TSSOP-20</t>
  </si>
  <si>
    <t>74LS245</t>
  </si>
  <si>
    <t>Octal Bus Transceivers With 3-State Outputs</t>
  </si>
  <si>
    <t>Right Angle Male PinHeader 2x08 P2.54mm</t>
  </si>
  <si>
    <t>Conn_01x08_Female</t>
  </si>
  <si>
    <t>Conn_01x08_Male</t>
  </si>
  <si>
    <t>Right Angle Female PinHeader 2x08 P2.54mm</t>
  </si>
  <si>
    <t>2x8 2.54mm</t>
  </si>
  <si>
    <t>SOIC-8</t>
  </si>
  <si>
    <t>CAT24C256</t>
  </si>
  <si>
    <r>
      <t>EEPROM Serial 256-Kb I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</t>
    </r>
  </si>
  <si>
    <t>Voltage Regulator - 3.3V</t>
  </si>
  <si>
    <t>ESP32-WROOM-32</t>
  </si>
  <si>
    <t>PinHeader_1x11_P2.54mm_Vertical</t>
  </si>
  <si>
    <t>Female 1x11 Header</t>
  </si>
  <si>
    <t>PinHeader_1x27_P2.54mm_Vertical</t>
  </si>
  <si>
    <t>Female 1x27 Header</t>
  </si>
  <si>
    <t>psion-org2-power-v1_1</t>
  </si>
  <si>
    <t>psion-org2-main-v1.1</t>
  </si>
  <si>
    <t>Diode - Zener</t>
  </si>
  <si>
    <t>TOTALS</t>
  </si>
  <si>
    <t>Male 1x27 Header</t>
  </si>
  <si>
    <t>Male 1x11 Header</t>
  </si>
  <si>
    <t>LCD</t>
  </si>
  <si>
    <t>Total</t>
  </si>
  <si>
    <t>Power</t>
  </si>
  <si>
    <t>Main</t>
  </si>
  <si>
    <t>Quantity</t>
  </si>
  <si>
    <t>Source</t>
  </si>
  <si>
    <t>Supplier</t>
  </si>
  <si>
    <t>URL</t>
  </si>
  <si>
    <t>Price</t>
  </si>
  <si>
    <t>each</t>
  </si>
  <si>
    <t>total</t>
  </si>
  <si>
    <t>https://www.buydisplay.com/white-2-2-inch-128x32-i2c-oled-display-module-serial-spi-ssd1305</t>
  </si>
  <si>
    <t>LCD Connector - 24 pins 0.50mm pitch ZIF</t>
  </si>
  <si>
    <t>https://smile.amazon.com/gp/product/B07L4NL1L3/ref=ppx_yo_dt_b_search_asin_title?ie=UTF8&amp;psc=1</t>
  </si>
  <si>
    <t>Amazon</t>
  </si>
  <si>
    <t>BuyDisplay</t>
  </si>
  <si>
    <t>https://www.digikey.com/en/products/detail/raspberry-pi/SC0915/13624793</t>
  </si>
  <si>
    <t>Digi-Key</t>
  </si>
  <si>
    <t>2648-SC0915CT-ND</t>
  </si>
  <si>
    <t>Item/Part #</t>
  </si>
  <si>
    <t>https://smile.amazon.com/Tegg-AMS1117-3-3V-Voltage-Regulator-AMS1117/dp/B07X75XXYL/ref=sr_1_4?crid=2H3UK8JDA2IMS&amp;keywords=AMS1117-3.3&amp;qid=1658881861&amp;sprefix=ams1117-3.3%2Caps%2C215&amp;sr=8-4</t>
  </si>
  <si>
    <t>B07X75XXYL</t>
  </si>
  <si>
    <t>B07L4NL1L3</t>
  </si>
  <si>
    <t>B09XPX6K2X</t>
  </si>
  <si>
    <t>https://smile.amazon.com/AMS1117-5-0V-Regulator-TAODAN-Regulators-AMS1117-5-0/dp/B09XPX6K2X/ref=sr_1_5?crid=45YK9YSVDCD6&amp;keywords=AMS1117-5.0&amp;qid=1658882072&amp;sprefix=ams1117-5.0%2Caps%2C39&amp;sr=8-5</t>
  </si>
  <si>
    <t>B089KD46P6</t>
  </si>
  <si>
    <t>https://smile.amazon.com/Todiys-IN4148WS-SOD-323-Switching-1N4148WS/dp/B089KD46P6/ref=sr_1_3?crid=1UEYV9N413GS7&amp;keywords=1n4148+smd&amp;qid=1658883280&amp;sprefix=1N4148%2Caps%2C51&amp;sr=8-3</t>
  </si>
  <si>
    <t>535-9543-1-ND</t>
  </si>
  <si>
    <t>https://www.digikey.com/en/products/detail/abracon-llc/ABS07-32-768KHZ-7-T/1236859</t>
  </si>
  <si>
    <t>https://www.digikey.com/en/products/detail/vishay-dale/CRCW0805100KJNEB/5073567</t>
  </si>
  <si>
    <t>541-CRCW0805100KJNEBCT-ND</t>
  </si>
  <si>
    <t>https://www.digikey.com/en/products/detail/vishay-dale/CRCW080510K0JNEB/5073610</t>
  </si>
  <si>
    <t>541-CRCW080510K0JNEBCT-ND</t>
  </si>
  <si>
    <t>https://www.digikey.com/en/products/detail/vishay-dale/CRCW0805110KFKEAC/7922420</t>
  </si>
  <si>
    <t>541-CRCW0805110KFKEACCT-ND</t>
  </si>
  <si>
    <t>541-4169-1-ND</t>
  </si>
  <si>
    <t>https://www.digikey.com/en/products/detail/vishay-dale/CRCW08052K20JNEAC/7928591</t>
  </si>
  <si>
    <t>https://www.digikey.com/en/products/detail/vishay-dale/CRCW08052K00FKEBC/7923203</t>
  </si>
  <si>
    <t>541-CRCW08052K00FKEBCCT-ND</t>
  </si>
  <si>
    <t>541-4137-1-ND</t>
  </si>
  <si>
    <t>https://www.digikey.com/en/products/detail/vishay-dale/CRCW080547K0FKEAC/7928559</t>
  </si>
  <si>
    <t>https://www.digikey.com/en/products/detail/vishay-dale/CRCW0805910KJNEA/1175269</t>
  </si>
  <si>
    <t>541-910KACT-ND</t>
  </si>
  <si>
    <t>8-SOIC</t>
  </si>
  <si>
    <t>Have</t>
  </si>
  <si>
    <t>YES</t>
  </si>
  <si>
    <t>https://www.digikey.com/en/products/detail/microchip-technology/MCP7940NT-I-SN/2665116</t>
  </si>
  <si>
    <t>MCP7940NT-I/SNCT-ND</t>
  </si>
  <si>
    <t>5.789K</t>
  </si>
  <si>
    <t>https://www.digikey.com/en/products/detail/vishay-siliconix/SI2302CDS-T1-BE3/16397675?s=N4IgjCBcoLQJxVAYygFwE4FcCmAaEA9lANrggC6AvvjAEyIgqQY75GSkCsFl1I9HEAGUAlrQDMABloBhACJCeQA</t>
  </si>
  <si>
    <t>742-SI2302CDS-T1-BE3CT-ND</t>
  </si>
  <si>
    <t>296-1214-5-ND</t>
  </si>
  <si>
    <t>https://www.digikey.com/en/products/detail/texas-instruments/SN74LS245DW/277300</t>
  </si>
  <si>
    <t>Diode - Schotty</t>
  </si>
  <si>
    <t>Yes</t>
  </si>
  <si>
    <t>https://www.digikey.com/en/products/detail/adam-tech/PH2RA-16-UA/9830680</t>
  </si>
  <si>
    <t>2057-PH2RA-16-UA-ND</t>
  </si>
  <si>
    <t>S5561-ND</t>
  </si>
  <si>
    <t>https://www.digikey.com/en/products/detail/sullins-connector-solutions/PPPC082LJBN-RC/776019</t>
  </si>
  <si>
    <t>Resistor 5789</t>
  </si>
  <si>
    <t>5.6K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</si>
</sst>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4" fillId="0" borderId="1" xfId="2" applyBorder="1"/>
    <xf numFmtId="44" fontId="1" fillId="0" borderId="1" xfId="1" applyFont="1" applyFill="1" applyBorder="1" applyAlignment="1">
      <alignment horizontal="center"/>
    </xf>
    <xf numFmtId="44" fontId="0" fillId="0" borderId="1" xfId="1" applyFont="1" applyBorder="1"/>
    <xf numFmtId="44" fontId="0" fillId="0" borderId="0" xfId="1" applyFont="1"/>
    <xf numFmtId="44" fontId="0" fillId="2" borderId="1" xfId="1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4" fontId="1" fillId="0" borderId="1" xfId="1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vishay-dale/CRCW0805100KJNEB/5073567" TargetMode="External"/><Relationship Id="rId13" Type="http://schemas.openxmlformats.org/officeDocument/2006/relationships/hyperlink" Target="https://www.digikey.com/en/products/detail/vishay-dale/CRCW080547K0FKEAC/7928559" TargetMode="External"/><Relationship Id="rId18" Type="http://schemas.openxmlformats.org/officeDocument/2006/relationships/hyperlink" Target="https://www.digikey.com/en/products/detail/adam-tech/PH2RA-16-UA/9830680" TargetMode="External"/><Relationship Id="rId3" Type="http://schemas.openxmlformats.org/officeDocument/2006/relationships/hyperlink" Target="https://www.digikey.com/en/products/detail/raspberry-pi/SC0915/13624793" TargetMode="External"/><Relationship Id="rId7" Type="http://schemas.openxmlformats.org/officeDocument/2006/relationships/hyperlink" Target="https://www.digikey.com/en/products/detail/abracon-llc/ABS07-32-768KHZ-7-T/1236859" TargetMode="External"/><Relationship Id="rId12" Type="http://schemas.openxmlformats.org/officeDocument/2006/relationships/hyperlink" Target="https://www.digikey.com/en/products/detail/vishay-dale/CRCW08052K00FKEBC/7923203" TargetMode="External"/><Relationship Id="rId17" Type="http://schemas.openxmlformats.org/officeDocument/2006/relationships/hyperlink" Target="https://www.digikey.com/en/products/detail/texas-instruments/SN74LS245DW/277300" TargetMode="External"/><Relationship Id="rId2" Type="http://schemas.openxmlformats.org/officeDocument/2006/relationships/hyperlink" Target="https://www.buydisplay.com/white-2-2-inch-128x32-i2c-oled-display-module-serial-spi-ssd1305" TargetMode="External"/><Relationship Id="rId16" Type="http://schemas.openxmlformats.org/officeDocument/2006/relationships/hyperlink" Target="https://www.digikey.com/en/products/detail/vishay-siliconix/SI2302CDS-T1-BE3/16397675?s=N4IgjCBcoLQJxVAYygFwE4FcCmAaEA9lANrggC6AvvjAEyIgqQY75GSkCsFl1I9HEAGUAlrQDMABloBhACJCeQA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www.buydisplay.com/white-2-2-inch-128x32-i2c-oled-display-module-serial-spi-ssd1305" TargetMode="External"/><Relationship Id="rId6" Type="http://schemas.openxmlformats.org/officeDocument/2006/relationships/hyperlink" Target="https://smile.amazon.com/Todiys-IN4148WS-SOD-323-Switching-1N4148WS/dp/B089KD46P6/ref=sr_1_3?crid=1UEYV9N413GS7&amp;keywords=1n4148+smd&amp;qid=1658883280&amp;sprefix=1N4148%2Caps%2C51&amp;sr=8-3" TargetMode="External"/><Relationship Id="rId11" Type="http://schemas.openxmlformats.org/officeDocument/2006/relationships/hyperlink" Target="https://www.digikey.com/en/products/detail/vishay-dale/CRCW08052K20JNEAC/7928591" TargetMode="External"/><Relationship Id="rId5" Type="http://schemas.openxmlformats.org/officeDocument/2006/relationships/hyperlink" Target="https://smile.amazon.com/gp/product/B07L4NL1L3/ref=ppx_yo_dt_b_search_asin_title?ie=UTF8&amp;psc=1" TargetMode="External"/><Relationship Id="rId15" Type="http://schemas.openxmlformats.org/officeDocument/2006/relationships/hyperlink" Target="https://www.digikey.com/en/products/detail/microchip-technology/MCP7940NT-I-SN/2665116" TargetMode="External"/><Relationship Id="rId10" Type="http://schemas.openxmlformats.org/officeDocument/2006/relationships/hyperlink" Target="https://www.digikey.com/en/products/detail/vishay-dale/CRCW0805110KFKEAC/7922420" TargetMode="External"/><Relationship Id="rId19" Type="http://schemas.openxmlformats.org/officeDocument/2006/relationships/hyperlink" Target="https://www.digikey.com/en/products/detail/sullins-connector-solutions/PPPC082LJBN-RC/776019" TargetMode="External"/><Relationship Id="rId4" Type="http://schemas.openxmlformats.org/officeDocument/2006/relationships/hyperlink" Target="https://smile.amazon.com/Tegg-AMS1117-3-3V-Voltage-Regulator-AMS1117/dp/B07X75XXYL/ref=sr_1_4?crid=2H3UK8JDA2IMS&amp;keywords=AMS1117-3.3&amp;qid=1658881861&amp;sprefix=ams1117-3.3%2Caps%2C215&amp;sr=8-4" TargetMode="External"/><Relationship Id="rId9" Type="http://schemas.openxmlformats.org/officeDocument/2006/relationships/hyperlink" Target="https://www.digikey.com/en/products/detail/vishay-dale/CRCW080510K0JNEB/5073610" TargetMode="External"/><Relationship Id="rId14" Type="http://schemas.openxmlformats.org/officeDocument/2006/relationships/hyperlink" Target="https://www.digikey.com/en/products/detail/vishay-dale/CRCW0805910KJNEA/117526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39554-C163-4E35-8A35-FBBB0A5A9278}">
  <dimension ref="A1:J76"/>
  <sheetViews>
    <sheetView zoomScale="85" zoomScaleNormal="85" workbookViewId="0">
      <pane ySplit="2" topLeftCell="A30" activePane="bottomLeft" state="frozen"/>
      <selection pane="bottomLeft" activeCell="B51" sqref="B51"/>
    </sheetView>
  </sheetViews>
  <sheetFormatPr defaultRowHeight="15" x14ac:dyDescent="0.25"/>
  <cols>
    <col min="1" max="1" width="46.140625" bestFit="1" customWidth="1"/>
    <col min="2" max="2" width="18.5703125" bestFit="1" customWidth="1"/>
    <col min="3" max="3" width="11.140625" customWidth="1"/>
    <col min="4" max="4" width="20.7109375" bestFit="1" customWidth="1"/>
    <col min="6" max="6" width="9.42578125" bestFit="1" customWidth="1"/>
    <col min="7" max="7" width="16.28515625" bestFit="1" customWidth="1"/>
  </cols>
  <sheetData>
    <row r="1" spans="1:10" s="1" customFormat="1" x14ac:dyDescent="0.25">
      <c r="A1" s="19" t="s">
        <v>9</v>
      </c>
      <c r="B1" s="19"/>
      <c r="C1" s="19"/>
      <c r="D1" s="19" t="s">
        <v>1</v>
      </c>
      <c r="E1" s="19"/>
      <c r="F1" s="19"/>
      <c r="G1" s="19"/>
      <c r="H1" s="2" t="s">
        <v>2</v>
      </c>
      <c r="I1" s="6"/>
      <c r="J1" s="7"/>
    </row>
    <row r="2" spans="1:10" s="1" customFormat="1" x14ac:dyDescent="0.25">
      <c r="A2" s="2" t="s">
        <v>0</v>
      </c>
      <c r="B2" s="2" t="s">
        <v>20</v>
      </c>
      <c r="C2" s="2" t="s">
        <v>8</v>
      </c>
      <c r="D2" s="2" t="s">
        <v>1</v>
      </c>
      <c r="E2" s="2" t="s">
        <v>3</v>
      </c>
      <c r="F2" s="2" t="s">
        <v>2</v>
      </c>
      <c r="G2" s="2" t="s">
        <v>31</v>
      </c>
      <c r="H2" s="2" t="s">
        <v>44</v>
      </c>
      <c r="I2" s="2" t="s">
        <v>45</v>
      </c>
      <c r="J2" s="2" t="s">
        <v>76</v>
      </c>
    </row>
    <row r="3" spans="1:10" x14ac:dyDescent="0.25">
      <c r="A3" s="3" t="s">
        <v>19</v>
      </c>
      <c r="B3" s="3" t="s">
        <v>81</v>
      </c>
      <c r="C3" s="3"/>
      <c r="D3" s="3" t="s">
        <v>110</v>
      </c>
      <c r="E3" s="3"/>
      <c r="F3" s="4" t="str">
        <f t="shared" ref="F3:F34" si="0">H3&amp;I3</f>
        <v>C1</v>
      </c>
      <c r="G3" s="3"/>
      <c r="H3" s="3" t="s">
        <v>47</v>
      </c>
      <c r="I3" s="3">
        <v>1</v>
      </c>
      <c r="J3" s="3">
        <v>79</v>
      </c>
    </row>
    <row r="4" spans="1:10" x14ac:dyDescent="0.25">
      <c r="A4" s="3" t="s">
        <v>19</v>
      </c>
      <c r="B4" s="3" t="s">
        <v>81</v>
      </c>
      <c r="C4" s="3"/>
      <c r="D4" s="3" t="s">
        <v>110</v>
      </c>
      <c r="E4" s="3"/>
      <c r="F4" s="4" t="str">
        <f t="shared" si="0"/>
        <v>C2</v>
      </c>
      <c r="G4" s="3"/>
      <c r="H4" s="3" t="s">
        <v>47</v>
      </c>
      <c r="I4" s="3">
        <v>2</v>
      </c>
      <c r="J4" s="3">
        <v>78</v>
      </c>
    </row>
    <row r="5" spans="1:10" x14ac:dyDescent="0.25">
      <c r="A5" s="3" t="s">
        <v>19</v>
      </c>
      <c r="B5" s="3" t="s">
        <v>22</v>
      </c>
      <c r="C5" s="3" t="s">
        <v>15</v>
      </c>
      <c r="D5" s="3" t="s">
        <v>110</v>
      </c>
      <c r="E5" s="3"/>
      <c r="F5" s="4" t="str">
        <f t="shared" si="0"/>
        <v>C3</v>
      </c>
      <c r="G5" s="3"/>
      <c r="H5" s="3" t="s">
        <v>47</v>
      </c>
      <c r="I5" s="3">
        <v>3</v>
      </c>
      <c r="J5" s="3">
        <v>6</v>
      </c>
    </row>
    <row r="6" spans="1:10" x14ac:dyDescent="0.25">
      <c r="A6" s="3" t="s">
        <v>19</v>
      </c>
      <c r="B6" s="3" t="s">
        <v>28</v>
      </c>
      <c r="C6" s="3" t="s">
        <v>30</v>
      </c>
      <c r="D6" s="3" t="s">
        <v>110</v>
      </c>
      <c r="E6" s="3"/>
      <c r="F6" s="4" t="str">
        <f t="shared" si="0"/>
        <v>C4</v>
      </c>
      <c r="G6" s="3"/>
      <c r="H6" s="3" t="s">
        <v>47</v>
      </c>
      <c r="I6" s="3">
        <v>4</v>
      </c>
      <c r="J6" s="3">
        <v>77</v>
      </c>
    </row>
    <row r="7" spans="1:10" x14ac:dyDescent="0.25">
      <c r="A7" s="3" t="s">
        <v>19</v>
      </c>
      <c r="B7" s="3" t="s">
        <v>22</v>
      </c>
      <c r="C7" s="3" t="s">
        <v>15</v>
      </c>
      <c r="D7" s="3" t="s">
        <v>110</v>
      </c>
      <c r="E7" s="3" t="s">
        <v>23</v>
      </c>
      <c r="F7" s="4" t="str">
        <f t="shared" si="0"/>
        <v>C5</v>
      </c>
      <c r="G7" s="3"/>
      <c r="H7" s="3" t="s">
        <v>47</v>
      </c>
      <c r="I7" s="3">
        <v>5</v>
      </c>
      <c r="J7" s="3">
        <v>6</v>
      </c>
    </row>
    <row r="8" spans="1:10" x14ac:dyDescent="0.25">
      <c r="A8" s="3" t="s">
        <v>19</v>
      </c>
      <c r="B8" s="3" t="s">
        <v>22</v>
      </c>
      <c r="C8" s="3" t="s">
        <v>15</v>
      </c>
      <c r="D8" s="3" t="s">
        <v>110</v>
      </c>
      <c r="E8" s="3" t="s">
        <v>21</v>
      </c>
      <c r="F8" s="4" t="str">
        <f t="shared" si="0"/>
        <v>C6</v>
      </c>
      <c r="G8" s="3"/>
      <c r="H8" s="3" t="s">
        <v>47</v>
      </c>
      <c r="I8" s="3">
        <v>6</v>
      </c>
      <c r="J8" s="3">
        <v>6</v>
      </c>
    </row>
    <row r="9" spans="1:10" x14ac:dyDescent="0.25">
      <c r="A9" s="3" t="s">
        <v>19</v>
      </c>
      <c r="B9" s="3" t="s">
        <v>22</v>
      </c>
      <c r="C9" s="3" t="s">
        <v>15</v>
      </c>
      <c r="D9" s="3" t="s">
        <v>110</v>
      </c>
      <c r="E9" s="3"/>
      <c r="F9" s="4" t="str">
        <f t="shared" si="0"/>
        <v>C7</v>
      </c>
      <c r="G9" s="3"/>
      <c r="H9" s="3" t="s">
        <v>47</v>
      </c>
      <c r="I9" s="3">
        <v>7</v>
      </c>
      <c r="J9" s="3">
        <v>6</v>
      </c>
    </row>
    <row r="10" spans="1:10" x14ac:dyDescent="0.25">
      <c r="A10" s="3" t="s">
        <v>19</v>
      </c>
      <c r="B10" s="3" t="s">
        <v>28</v>
      </c>
      <c r="C10" s="3" t="s">
        <v>30</v>
      </c>
      <c r="D10" s="3" t="s">
        <v>110</v>
      </c>
      <c r="E10" s="3"/>
      <c r="F10" s="4" t="str">
        <f t="shared" si="0"/>
        <v>C10</v>
      </c>
      <c r="G10" s="3"/>
      <c r="H10" s="3" t="s">
        <v>47</v>
      </c>
      <c r="I10" s="3">
        <v>10</v>
      </c>
      <c r="J10" s="3">
        <v>77</v>
      </c>
    </row>
    <row r="11" spans="1:10" x14ac:dyDescent="0.25">
      <c r="A11" s="3" t="s">
        <v>19</v>
      </c>
      <c r="B11" s="3" t="s">
        <v>78</v>
      </c>
      <c r="C11" s="3" t="s">
        <v>15</v>
      </c>
      <c r="D11" s="3" t="s">
        <v>110</v>
      </c>
      <c r="E11" s="3"/>
      <c r="F11" s="4" t="str">
        <f t="shared" si="0"/>
        <v>C13</v>
      </c>
      <c r="G11" s="3"/>
      <c r="H11" s="3" t="s">
        <v>47</v>
      </c>
      <c r="I11" s="3">
        <v>13</v>
      </c>
      <c r="J11" s="3">
        <v>16</v>
      </c>
    </row>
    <row r="12" spans="1:10" x14ac:dyDescent="0.25">
      <c r="A12" s="3" t="s">
        <v>19</v>
      </c>
      <c r="B12" s="3" t="s">
        <v>78</v>
      </c>
      <c r="C12" s="3" t="s">
        <v>15</v>
      </c>
      <c r="D12" s="3" t="s">
        <v>110</v>
      </c>
      <c r="E12" s="3"/>
      <c r="F12" s="4" t="str">
        <f t="shared" si="0"/>
        <v>C16</v>
      </c>
      <c r="G12" s="3"/>
      <c r="H12" s="3" t="s">
        <v>47</v>
      </c>
      <c r="I12" s="3">
        <v>16</v>
      </c>
      <c r="J12" s="3">
        <v>16</v>
      </c>
    </row>
    <row r="13" spans="1:10" x14ac:dyDescent="0.25">
      <c r="A13" s="3" t="s">
        <v>19</v>
      </c>
      <c r="B13" s="3" t="s">
        <v>22</v>
      </c>
      <c r="C13" s="3" t="s">
        <v>15</v>
      </c>
      <c r="D13" s="3" t="s">
        <v>110</v>
      </c>
      <c r="E13" s="3"/>
      <c r="F13" s="4" t="str">
        <f t="shared" si="0"/>
        <v>C17</v>
      </c>
      <c r="G13" s="3"/>
      <c r="H13" s="3" t="s">
        <v>47</v>
      </c>
      <c r="I13" s="3">
        <v>17</v>
      </c>
      <c r="J13" s="3">
        <v>76</v>
      </c>
    </row>
    <row r="14" spans="1:10" x14ac:dyDescent="0.25">
      <c r="A14" s="3" t="s">
        <v>19</v>
      </c>
      <c r="B14" s="3" t="s">
        <v>22</v>
      </c>
      <c r="C14" s="3" t="s">
        <v>15</v>
      </c>
      <c r="D14" s="3" t="s">
        <v>110</v>
      </c>
      <c r="E14" s="3"/>
      <c r="F14" s="4" t="str">
        <f t="shared" si="0"/>
        <v>C19</v>
      </c>
      <c r="G14" s="3"/>
      <c r="H14" s="3" t="s">
        <v>47</v>
      </c>
      <c r="I14" s="3">
        <v>19</v>
      </c>
      <c r="J14" s="3">
        <v>76</v>
      </c>
    </row>
    <row r="15" spans="1:10" x14ac:dyDescent="0.25">
      <c r="A15" s="3" t="s">
        <v>19</v>
      </c>
      <c r="B15" s="3" t="s">
        <v>29</v>
      </c>
      <c r="C15" s="3" t="s">
        <v>30</v>
      </c>
      <c r="D15" s="3" t="s">
        <v>110</v>
      </c>
      <c r="E15" s="3"/>
      <c r="F15" s="4" t="str">
        <f t="shared" si="0"/>
        <v>C21</v>
      </c>
      <c r="G15" s="3"/>
      <c r="H15" s="3" t="s">
        <v>47</v>
      </c>
      <c r="I15" s="3">
        <v>21</v>
      </c>
      <c r="J15" s="3">
        <v>75</v>
      </c>
    </row>
    <row r="16" spans="1:10" x14ac:dyDescent="0.25">
      <c r="A16" s="3" t="s">
        <v>19</v>
      </c>
      <c r="B16" s="3" t="s">
        <v>22</v>
      </c>
      <c r="C16" s="3" t="s">
        <v>15</v>
      </c>
      <c r="D16" s="3" t="s">
        <v>110</v>
      </c>
      <c r="E16" s="3" t="s">
        <v>23</v>
      </c>
      <c r="F16" s="4" t="str">
        <f t="shared" si="0"/>
        <v>C22</v>
      </c>
      <c r="G16" s="3"/>
      <c r="H16" s="3" t="s">
        <v>47</v>
      </c>
      <c r="I16" s="3">
        <v>22</v>
      </c>
      <c r="J16" s="3">
        <v>6</v>
      </c>
    </row>
    <row r="17" spans="1:10" x14ac:dyDescent="0.25">
      <c r="A17" s="3" t="s">
        <v>7</v>
      </c>
      <c r="B17" s="3" t="s">
        <v>80</v>
      </c>
      <c r="C17" s="3" t="s">
        <v>10</v>
      </c>
      <c r="D17" s="3" t="s">
        <v>110</v>
      </c>
      <c r="E17" s="3"/>
      <c r="F17" s="4" t="str">
        <f t="shared" si="0"/>
        <v>D1</v>
      </c>
      <c r="G17" s="3"/>
      <c r="H17" s="3" t="s">
        <v>48</v>
      </c>
      <c r="I17" s="3">
        <v>1</v>
      </c>
      <c r="J17" s="3">
        <v>24</v>
      </c>
    </row>
    <row r="18" spans="1:10" x14ac:dyDescent="0.25">
      <c r="A18" s="3" t="s">
        <v>7</v>
      </c>
      <c r="B18" s="3" t="s">
        <v>79</v>
      </c>
      <c r="C18" s="3" t="s">
        <v>10</v>
      </c>
      <c r="D18" s="3" t="s">
        <v>110</v>
      </c>
      <c r="E18" s="3" t="s">
        <v>11</v>
      </c>
      <c r="F18" s="4" t="str">
        <f t="shared" si="0"/>
        <v>D2</v>
      </c>
      <c r="G18" s="3" t="s">
        <v>32</v>
      </c>
      <c r="H18" s="3" t="s">
        <v>48</v>
      </c>
      <c r="I18" s="3">
        <v>2</v>
      </c>
      <c r="J18" s="3">
        <v>22</v>
      </c>
    </row>
    <row r="19" spans="1:10" x14ac:dyDescent="0.25">
      <c r="A19" s="3" t="s">
        <v>7</v>
      </c>
      <c r="B19" s="3" t="s">
        <v>26</v>
      </c>
      <c r="C19" s="3" t="s">
        <v>10</v>
      </c>
      <c r="D19" s="3" t="s">
        <v>110</v>
      </c>
      <c r="E19" s="3"/>
      <c r="F19" s="4" t="str">
        <f t="shared" si="0"/>
        <v>D3</v>
      </c>
      <c r="G19" s="3"/>
      <c r="H19" s="3" t="s">
        <v>48</v>
      </c>
      <c r="I19" s="3">
        <v>3</v>
      </c>
      <c r="J19" s="3">
        <v>5</v>
      </c>
    </row>
    <row r="20" spans="1:10" x14ac:dyDescent="0.25">
      <c r="A20" s="3" t="s">
        <v>7</v>
      </c>
      <c r="B20" s="3" t="s">
        <v>26</v>
      </c>
      <c r="C20" s="3" t="s">
        <v>10</v>
      </c>
      <c r="D20" s="3" t="s">
        <v>110</v>
      </c>
      <c r="E20" s="3"/>
      <c r="F20" s="4" t="str">
        <f t="shared" si="0"/>
        <v>D4</v>
      </c>
      <c r="G20" s="3"/>
      <c r="H20" s="3" t="s">
        <v>48</v>
      </c>
      <c r="I20" s="3">
        <v>4</v>
      </c>
      <c r="J20" s="3">
        <v>5</v>
      </c>
    </row>
    <row r="21" spans="1:10" x14ac:dyDescent="0.25">
      <c r="A21" s="3" t="s">
        <v>7</v>
      </c>
      <c r="B21" s="3" t="s">
        <v>26</v>
      </c>
      <c r="C21" s="3" t="s">
        <v>10</v>
      </c>
      <c r="D21" s="3" t="s">
        <v>110</v>
      </c>
      <c r="E21" s="3"/>
      <c r="F21" s="4" t="str">
        <f t="shared" si="0"/>
        <v>D5</v>
      </c>
      <c r="G21" s="3"/>
      <c r="H21" s="3" t="s">
        <v>48</v>
      </c>
      <c r="I21" s="3">
        <v>5</v>
      </c>
      <c r="J21" s="3">
        <v>5</v>
      </c>
    </row>
    <row r="22" spans="1:10" x14ac:dyDescent="0.25">
      <c r="A22" s="3" t="s">
        <v>7</v>
      </c>
      <c r="B22" s="3" t="s">
        <v>34</v>
      </c>
      <c r="C22" s="3" t="s">
        <v>10</v>
      </c>
      <c r="D22" s="3" t="s">
        <v>110</v>
      </c>
      <c r="E22" s="3"/>
      <c r="F22" s="4" t="str">
        <f t="shared" si="0"/>
        <v>D6</v>
      </c>
      <c r="G22" s="3" t="s">
        <v>35</v>
      </c>
      <c r="H22" s="3" t="s">
        <v>48</v>
      </c>
      <c r="I22" s="3">
        <v>6</v>
      </c>
      <c r="J22" s="3">
        <v>21</v>
      </c>
    </row>
    <row r="23" spans="1:10" x14ac:dyDescent="0.25">
      <c r="A23" s="3" t="s">
        <v>7</v>
      </c>
      <c r="B23" s="3"/>
      <c r="C23" s="3" t="s">
        <v>10</v>
      </c>
      <c r="D23" s="3" t="s">
        <v>110</v>
      </c>
      <c r="E23" s="3"/>
      <c r="F23" s="4" t="str">
        <f t="shared" si="0"/>
        <v>D7</v>
      </c>
      <c r="G23" s="3"/>
      <c r="H23" s="3" t="s">
        <v>48</v>
      </c>
      <c r="I23" s="3">
        <v>7</v>
      </c>
      <c r="J23" s="3">
        <v>15</v>
      </c>
    </row>
    <row r="24" spans="1:10" x14ac:dyDescent="0.25">
      <c r="A24" s="3" t="s">
        <v>7</v>
      </c>
      <c r="B24" s="3" t="s">
        <v>36</v>
      </c>
      <c r="C24" s="3" t="s">
        <v>10</v>
      </c>
      <c r="D24" s="3" t="s">
        <v>110</v>
      </c>
      <c r="E24" s="3"/>
      <c r="F24" s="4" t="str">
        <f t="shared" si="0"/>
        <v>D8</v>
      </c>
      <c r="G24" s="3"/>
      <c r="H24" s="3" t="s">
        <v>48</v>
      </c>
      <c r="I24" s="3">
        <v>8</v>
      </c>
      <c r="J24" s="3">
        <v>8</v>
      </c>
    </row>
    <row r="25" spans="1:10" x14ac:dyDescent="0.25">
      <c r="A25" s="3" t="s">
        <v>7</v>
      </c>
      <c r="B25" s="3" t="s">
        <v>36</v>
      </c>
      <c r="C25" s="3" t="s">
        <v>10</v>
      </c>
      <c r="D25" s="3" t="s">
        <v>110</v>
      </c>
      <c r="E25" s="3"/>
      <c r="F25" s="4" t="str">
        <f t="shared" si="0"/>
        <v>D9</v>
      </c>
      <c r="G25" s="3"/>
      <c r="H25" s="3" t="s">
        <v>48</v>
      </c>
      <c r="I25" s="3">
        <v>9</v>
      </c>
      <c r="J25" s="3">
        <v>8</v>
      </c>
    </row>
    <row r="26" spans="1:10" x14ac:dyDescent="0.25">
      <c r="A26" s="3" t="s">
        <v>7</v>
      </c>
      <c r="B26" s="3" t="s">
        <v>37</v>
      </c>
      <c r="C26" s="3" t="s">
        <v>10</v>
      </c>
      <c r="D26" s="3" t="s">
        <v>110</v>
      </c>
      <c r="E26" s="3"/>
      <c r="F26" s="4" t="str">
        <f t="shared" si="0"/>
        <v>D10</v>
      </c>
      <c r="G26" s="3" t="s">
        <v>35</v>
      </c>
      <c r="H26" s="3" t="s">
        <v>48</v>
      </c>
      <c r="I26" s="3">
        <v>10</v>
      </c>
      <c r="J26" s="3">
        <v>2</v>
      </c>
    </row>
    <row r="27" spans="1:10" x14ac:dyDescent="0.25">
      <c r="A27" s="3" t="s">
        <v>7</v>
      </c>
      <c r="B27" s="3" t="s">
        <v>37</v>
      </c>
      <c r="C27" s="3" t="s">
        <v>10</v>
      </c>
      <c r="D27" s="3" t="s">
        <v>110</v>
      </c>
      <c r="E27" s="3"/>
      <c r="F27" s="4" t="str">
        <f t="shared" si="0"/>
        <v>D11</v>
      </c>
      <c r="G27" s="3" t="s">
        <v>35</v>
      </c>
      <c r="H27" s="3" t="s">
        <v>48</v>
      </c>
      <c r="I27" s="3">
        <v>11</v>
      </c>
      <c r="J27" s="3">
        <v>2</v>
      </c>
    </row>
    <row r="28" spans="1:10" x14ac:dyDescent="0.25">
      <c r="A28" s="3" t="s">
        <v>7</v>
      </c>
      <c r="B28" s="3" t="s">
        <v>26</v>
      </c>
      <c r="C28" s="3" t="s">
        <v>10</v>
      </c>
      <c r="D28" s="3" t="s">
        <v>110</v>
      </c>
      <c r="E28" s="3" t="s">
        <v>27</v>
      </c>
      <c r="F28" s="4" t="str">
        <f t="shared" si="0"/>
        <v>D12</v>
      </c>
      <c r="G28" s="3"/>
      <c r="H28" s="3" t="s">
        <v>48</v>
      </c>
      <c r="I28" s="3">
        <v>12</v>
      </c>
      <c r="J28" s="3">
        <v>5</v>
      </c>
    </row>
    <row r="29" spans="1:10" x14ac:dyDescent="0.25">
      <c r="A29" s="3" t="s">
        <v>7</v>
      </c>
      <c r="B29" s="3" t="s">
        <v>26</v>
      </c>
      <c r="C29" s="3" t="s">
        <v>10</v>
      </c>
      <c r="D29" s="3" t="s">
        <v>110</v>
      </c>
      <c r="E29" s="3" t="s">
        <v>27</v>
      </c>
      <c r="F29" s="4" t="str">
        <f t="shared" si="0"/>
        <v>D13</v>
      </c>
      <c r="G29" s="3"/>
      <c r="H29" s="3" t="s">
        <v>48</v>
      </c>
      <c r="I29" s="3">
        <v>13</v>
      </c>
      <c r="J29" s="3">
        <v>5</v>
      </c>
    </row>
    <row r="30" spans="1:10" x14ac:dyDescent="0.25">
      <c r="A30" s="3" t="s">
        <v>7</v>
      </c>
      <c r="B30" s="3" t="s">
        <v>26</v>
      </c>
      <c r="C30" s="3" t="s">
        <v>10</v>
      </c>
      <c r="D30" s="3" t="s">
        <v>110</v>
      </c>
      <c r="E30" s="3" t="s">
        <v>27</v>
      </c>
      <c r="F30" s="4" t="str">
        <f t="shared" si="0"/>
        <v>D14</v>
      </c>
      <c r="G30" s="3"/>
      <c r="H30" s="3" t="s">
        <v>48</v>
      </c>
      <c r="I30" s="3">
        <v>14</v>
      </c>
      <c r="J30" s="3">
        <v>5</v>
      </c>
    </row>
    <row r="31" spans="1:10" x14ac:dyDescent="0.25">
      <c r="A31" s="3" t="s">
        <v>7</v>
      </c>
      <c r="B31" s="3" t="s">
        <v>26</v>
      </c>
      <c r="C31" s="3" t="s">
        <v>10</v>
      </c>
      <c r="D31" s="3" t="s">
        <v>110</v>
      </c>
      <c r="E31" s="3" t="s">
        <v>27</v>
      </c>
      <c r="F31" s="4" t="str">
        <f t="shared" si="0"/>
        <v>D15</v>
      </c>
      <c r="G31" s="3"/>
      <c r="H31" s="3" t="s">
        <v>48</v>
      </c>
      <c r="I31" s="3">
        <v>15</v>
      </c>
      <c r="J31" s="3">
        <v>5</v>
      </c>
    </row>
    <row r="32" spans="1:10" x14ac:dyDescent="0.25">
      <c r="A32" s="3" t="s">
        <v>7</v>
      </c>
      <c r="B32" s="3" t="s">
        <v>26</v>
      </c>
      <c r="C32" s="3" t="s">
        <v>10</v>
      </c>
      <c r="D32" s="3" t="s">
        <v>110</v>
      </c>
      <c r="E32" s="3" t="s">
        <v>27</v>
      </c>
      <c r="F32" s="4" t="str">
        <f t="shared" si="0"/>
        <v>D16</v>
      </c>
      <c r="G32" s="3"/>
      <c r="H32" s="3" t="s">
        <v>48</v>
      </c>
      <c r="I32" s="3">
        <v>16</v>
      </c>
      <c r="J32" s="3">
        <v>5</v>
      </c>
    </row>
    <row r="33" spans="1:10" x14ac:dyDescent="0.25">
      <c r="A33" s="3" t="s">
        <v>7</v>
      </c>
      <c r="B33" s="3" t="s">
        <v>26</v>
      </c>
      <c r="C33" s="3" t="s">
        <v>10</v>
      </c>
      <c r="D33" s="3" t="s">
        <v>110</v>
      </c>
      <c r="E33" s="3" t="s">
        <v>27</v>
      </c>
      <c r="F33" s="4" t="str">
        <f t="shared" si="0"/>
        <v>D17</v>
      </c>
      <c r="G33" s="3"/>
      <c r="H33" s="3" t="s">
        <v>48</v>
      </c>
      <c r="I33" s="3">
        <v>17</v>
      </c>
      <c r="J33" s="3">
        <v>5</v>
      </c>
    </row>
    <row r="34" spans="1:10" x14ac:dyDescent="0.25">
      <c r="A34" s="3" t="s">
        <v>7</v>
      </c>
      <c r="B34" s="3" t="s">
        <v>26</v>
      </c>
      <c r="C34" s="3" t="s">
        <v>10</v>
      </c>
      <c r="D34" s="3" t="s">
        <v>110</v>
      </c>
      <c r="E34" s="3" t="s">
        <v>27</v>
      </c>
      <c r="F34" s="4" t="str">
        <f t="shared" si="0"/>
        <v>D18</v>
      </c>
      <c r="G34" s="3"/>
      <c r="H34" s="3" t="s">
        <v>48</v>
      </c>
      <c r="I34" s="3">
        <v>18</v>
      </c>
      <c r="J34" s="3">
        <v>5</v>
      </c>
    </row>
    <row r="35" spans="1:10" x14ac:dyDescent="0.25">
      <c r="A35" s="3" t="s">
        <v>6</v>
      </c>
      <c r="B35" s="3"/>
      <c r="C35" s="3"/>
      <c r="D35" s="3" t="s">
        <v>110</v>
      </c>
      <c r="E35" s="3" t="s">
        <v>4</v>
      </c>
      <c r="F35" s="4" t="str">
        <f t="shared" ref="F35:F70" si="1">H35&amp;I35</f>
        <v>J4</v>
      </c>
      <c r="G35" s="5" t="s">
        <v>5</v>
      </c>
      <c r="H35" s="5" t="s">
        <v>46</v>
      </c>
      <c r="I35" s="3">
        <v>4</v>
      </c>
      <c r="J35" s="3"/>
    </row>
    <row r="36" spans="1:10" x14ac:dyDescent="0.25">
      <c r="A36" s="3" t="s">
        <v>38</v>
      </c>
      <c r="B36" s="3" t="s">
        <v>39</v>
      </c>
      <c r="C36" s="3"/>
      <c r="D36" s="3" t="s">
        <v>110</v>
      </c>
      <c r="E36" s="3"/>
      <c r="F36" s="4" t="str">
        <f t="shared" si="1"/>
        <v>L1</v>
      </c>
      <c r="G36" s="3" t="s">
        <v>40</v>
      </c>
      <c r="H36" s="3" t="s">
        <v>55</v>
      </c>
      <c r="I36" s="3">
        <v>1</v>
      </c>
      <c r="J36" s="3">
        <v>72</v>
      </c>
    </row>
    <row r="37" spans="1:10" x14ac:dyDescent="0.25">
      <c r="A37" s="3" t="s">
        <v>42</v>
      </c>
      <c r="B37" s="3" t="s">
        <v>41</v>
      </c>
      <c r="C37" s="3" t="s">
        <v>43</v>
      </c>
      <c r="D37" s="3" t="s">
        <v>110</v>
      </c>
      <c r="E37" s="3"/>
      <c r="F37" s="4" t="str">
        <f t="shared" si="1"/>
        <v>M1</v>
      </c>
      <c r="G37" s="3"/>
      <c r="H37" s="3" t="s">
        <v>56</v>
      </c>
      <c r="I37" s="3">
        <v>1</v>
      </c>
      <c r="J37" s="3">
        <v>14</v>
      </c>
    </row>
    <row r="38" spans="1:10" x14ac:dyDescent="0.25">
      <c r="A38" s="3" t="s">
        <v>42</v>
      </c>
      <c r="B38" s="3" t="s">
        <v>41</v>
      </c>
      <c r="C38" s="3" t="s">
        <v>43</v>
      </c>
      <c r="D38" s="3" t="s">
        <v>110</v>
      </c>
      <c r="E38" s="3"/>
      <c r="F38" s="4" t="str">
        <f t="shared" si="1"/>
        <v>M2</v>
      </c>
      <c r="G38" s="3"/>
      <c r="H38" s="3" t="s">
        <v>56</v>
      </c>
      <c r="I38" s="3">
        <v>2</v>
      </c>
      <c r="J38" s="3">
        <v>14</v>
      </c>
    </row>
    <row r="39" spans="1:10" x14ac:dyDescent="0.25">
      <c r="A39" s="3" t="s">
        <v>42</v>
      </c>
      <c r="B39" s="3" t="s">
        <v>41</v>
      </c>
      <c r="C39" s="3" t="s">
        <v>43</v>
      </c>
      <c r="D39" s="3" t="s">
        <v>110</v>
      </c>
      <c r="E39" s="3"/>
      <c r="F39" s="4" t="str">
        <f t="shared" si="1"/>
        <v>M3</v>
      </c>
      <c r="G39" s="3"/>
      <c r="H39" s="3" t="s">
        <v>56</v>
      </c>
      <c r="I39" s="3">
        <v>3</v>
      </c>
      <c r="J39" s="3">
        <v>14</v>
      </c>
    </row>
    <row r="40" spans="1:10" x14ac:dyDescent="0.25">
      <c r="A40" s="3" t="s">
        <v>14</v>
      </c>
      <c r="B40" s="3" t="s">
        <v>25</v>
      </c>
      <c r="C40" s="3" t="s">
        <v>15</v>
      </c>
      <c r="D40" s="3" t="s">
        <v>110</v>
      </c>
      <c r="E40" s="3" t="s">
        <v>24</v>
      </c>
      <c r="F40" s="4" t="str">
        <f t="shared" si="1"/>
        <v>R1</v>
      </c>
      <c r="G40" s="3"/>
      <c r="H40" s="3" t="s">
        <v>49</v>
      </c>
      <c r="I40" s="3">
        <v>1</v>
      </c>
      <c r="J40" s="3">
        <v>3</v>
      </c>
    </row>
    <row r="41" spans="1:10" x14ac:dyDescent="0.25">
      <c r="A41" s="3" t="s">
        <v>14</v>
      </c>
      <c r="B41" s="3" t="s">
        <v>50</v>
      </c>
      <c r="C41" s="3" t="s">
        <v>15</v>
      </c>
      <c r="D41" s="3" t="s">
        <v>110</v>
      </c>
      <c r="E41" s="3"/>
      <c r="F41" s="4" t="str">
        <f t="shared" si="1"/>
        <v>R2</v>
      </c>
      <c r="G41" s="3"/>
      <c r="H41" s="3" t="s">
        <v>49</v>
      </c>
      <c r="I41" s="3">
        <v>2</v>
      </c>
      <c r="J41" s="3">
        <v>71</v>
      </c>
    </row>
    <row r="42" spans="1:10" x14ac:dyDescent="0.25">
      <c r="A42" s="3" t="s">
        <v>14</v>
      </c>
      <c r="B42" s="3" t="s">
        <v>51</v>
      </c>
      <c r="C42" s="3" t="s">
        <v>15</v>
      </c>
      <c r="D42" s="3" t="s">
        <v>110</v>
      </c>
      <c r="E42" s="3"/>
      <c r="F42" s="4" t="str">
        <f t="shared" si="1"/>
        <v>R3</v>
      </c>
      <c r="G42" s="3"/>
      <c r="H42" s="3" t="s">
        <v>49</v>
      </c>
      <c r="I42" s="3">
        <v>3</v>
      </c>
      <c r="J42" s="3">
        <v>70</v>
      </c>
    </row>
    <row r="43" spans="1:10" x14ac:dyDescent="0.25">
      <c r="A43" s="3" t="s">
        <v>14</v>
      </c>
      <c r="B43" s="3" t="s">
        <v>51</v>
      </c>
      <c r="C43" s="3" t="s">
        <v>15</v>
      </c>
      <c r="D43" s="3" t="s">
        <v>110</v>
      </c>
      <c r="E43" s="3"/>
      <c r="F43" s="4" t="str">
        <f t="shared" si="1"/>
        <v>R4</v>
      </c>
      <c r="G43" s="3"/>
      <c r="H43" s="3" t="s">
        <v>49</v>
      </c>
      <c r="I43" s="3">
        <v>4</v>
      </c>
      <c r="J43" s="3">
        <v>70</v>
      </c>
    </row>
    <row r="44" spans="1:10" x14ac:dyDescent="0.25">
      <c r="A44" s="3" t="s">
        <v>14</v>
      </c>
      <c r="B44" s="3" t="s">
        <v>52</v>
      </c>
      <c r="C44" s="3" t="s">
        <v>15</v>
      </c>
      <c r="D44" s="3" t="s">
        <v>110</v>
      </c>
      <c r="E44" s="3"/>
      <c r="F44" s="4" t="str">
        <f t="shared" si="1"/>
        <v>R5</v>
      </c>
      <c r="G44" s="3"/>
      <c r="H44" s="3" t="s">
        <v>49</v>
      </c>
      <c r="I44" s="3">
        <v>5</v>
      </c>
      <c r="J44" s="3">
        <v>64</v>
      </c>
    </row>
    <row r="45" spans="1:10" x14ac:dyDescent="0.25">
      <c r="A45" s="3" t="s">
        <v>14</v>
      </c>
      <c r="B45" s="3" t="s">
        <v>52</v>
      </c>
      <c r="C45" s="3" t="s">
        <v>15</v>
      </c>
      <c r="D45" s="3" t="s">
        <v>110</v>
      </c>
      <c r="E45" s="3"/>
      <c r="F45" s="4" t="str">
        <f t="shared" si="1"/>
        <v>R6</v>
      </c>
      <c r="G45" s="3"/>
      <c r="H45" s="3" t="s">
        <v>49</v>
      </c>
      <c r="I45" s="3">
        <v>6</v>
      </c>
      <c r="J45" s="3">
        <v>64</v>
      </c>
    </row>
    <row r="46" spans="1:10" x14ac:dyDescent="0.25">
      <c r="A46" s="3" t="s">
        <v>14</v>
      </c>
      <c r="B46" s="3" t="s">
        <v>52</v>
      </c>
      <c r="C46" s="3" t="s">
        <v>15</v>
      </c>
      <c r="D46" s="3" t="s">
        <v>110</v>
      </c>
      <c r="E46" s="3"/>
      <c r="F46" s="4" t="str">
        <f t="shared" si="1"/>
        <v>R7</v>
      </c>
      <c r="G46" s="3"/>
      <c r="H46" s="3" t="s">
        <v>49</v>
      </c>
      <c r="I46" s="3">
        <v>7</v>
      </c>
      <c r="J46" s="3">
        <v>64</v>
      </c>
    </row>
    <row r="47" spans="1:10" x14ac:dyDescent="0.25">
      <c r="A47" s="3" t="s">
        <v>14</v>
      </c>
      <c r="B47" s="3" t="s">
        <v>52</v>
      </c>
      <c r="C47" s="3" t="s">
        <v>15</v>
      </c>
      <c r="D47" s="3" t="s">
        <v>110</v>
      </c>
      <c r="E47" s="3"/>
      <c r="F47" s="4" t="str">
        <f t="shared" si="1"/>
        <v>R8</v>
      </c>
      <c r="G47" s="3"/>
      <c r="H47" s="3" t="s">
        <v>49</v>
      </c>
      <c r="I47" s="3">
        <v>8</v>
      </c>
      <c r="J47" s="3">
        <v>64</v>
      </c>
    </row>
    <row r="48" spans="1:10" x14ac:dyDescent="0.25">
      <c r="A48" s="3" t="s">
        <v>14</v>
      </c>
      <c r="B48" s="3" t="s">
        <v>52</v>
      </c>
      <c r="C48" s="3" t="s">
        <v>15</v>
      </c>
      <c r="D48" s="3" t="s">
        <v>110</v>
      </c>
      <c r="E48" s="3"/>
      <c r="F48" s="4" t="str">
        <f t="shared" si="1"/>
        <v>R9</v>
      </c>
      <c r="G48" s="3"/>
      <c r="H48" s="3" t="s">
        <v>49</v>
      </c>
      <c r="I48" s="3">
        <v>9</v>
      </c>
      <c r="J48" s="3">
        <v>64</v>
      </c>
    </row>
    <row r="49" spans="1:10" x14ac:dyDescent="0.25">
      <c r="A49" s="3" t="s">
        <v>14</v>
      </c>
      <c r="B49" s="3" t="s">
        <v>25</v>
      </c>
      <c r="C49" s="3" t="s">
        <v>15</v>
      </c>
      <c r="D49" s="3" t="s">
        <v>110</v>
      </c>
      <c r="E49" s="3"/>
      <c r="F49" s="4" t="str">
        <f t="shared" si="1"/>
        <v>R10</v>
      </c>
      <c r="G49" s="3"/>
      <c r="H49" s="3" t="s">
        <v>49</v>
      </c>
      <c r="I49" s="3">
        <v>10</v>
      </c>
      <c r="J49" s="3">
        <v>3</v>
      </c>
    </row>
    <row r="50" spans="1:10" x14ac:dyDescent="0.25">
      <c r="A50" s="3" t="s">
        <v>14</v>
      </c>
      <c r="B50" s="3" t="s">
        <v>53</v>
      </c>
      <c r="C50" s="3" t="s">
        <v>15</v>
      </c>
      <c r="D50" s="3" t="s">
        <v>110</v>
      </c>
      <c r="E50" s="3"/>
      <c r="F50" s="4" t="str">
        <f t="shared" si="1"/>
        <v>R11</v>
      </c>
      <c r="G50" s="3"/>
      <c r="H50" s="3" t="s">
        <v>49</v>
      </c>
      <c r="I50" s="3">
        <v>11</v>
      </c>
      <c r="J50" s="3">
        <v>13</v>
      </c>
    </row>
    <row r="51" spans="1:10" x14ac:dyDescent="0.25">
      <c r="A51" s="3" t="s">
        <v>14</v>
      </c>
      <c r="B51" s="3" t="s">
        <v>163</v>
      </c>
      <c r="C51" s="3" t="s">
        <v>15</v>
      </c>
      <c r="D51" s="3" t="s">
        <v>110</v>
      </c>
      <c r="E51" s="3"/>
      <c r="F51" s="4" t="str">
        <f t="shared" si="1"/>
        <v>R12</v>
      </c>
      <c r="G51" s="3"/>
      <c r="H51" s="3" t="s">
        <v>49</v>
      </c>
      <c r="I51" s="3">
        <v>12</v>
      </c>
      <c r="J51" s="3">
        <v>69</v>
      </c>
    </row>
    <row r="52" spans="1:10" x14ac:dyDescent="0.25">
      <c r="A52" s="3" t="s">
        <v>14</v>
      </c>
      <c r="B52" s="3" t="s">
        <v>25</v>
      </c>
      <c r="C52" s="3" t="s">
        <v>15</v>
      </c>
      <c r="D52" s="3" t="s">
        <v>110</v>
      </c>
      <c r="E52" s="3"/>
      <c r="F52" s="4" t="str">
        <f t="shared" si="1"/>
        <v>R13</v>
      </c>
      <c r="G52" s="3"/>
      <c r="H52" s="3" t="s">
        <v>49</v>
      </c>
      <c r="I52" s="3">
        <v>13</v>
      </c>
      <c r="J52" s="3">
        <v>3</v>
      </c>
    </row>
    <row r="53" spans="1:10" x14ac:dyDescent="0.25">
      <c r="A53" s="3" t="s">
        <v>14</v>
      </c>
      <c r="B53" s="3" t="s">
        <v>25</v>
      </c>
      <c r="C53" s="3" t="s">
        <v>15</v>
      </c>
      <c r="D53" s="3" t="s">
        <v>110</v>
      </c>
      <c r="E53" s="3"/>
      <c r="F53" s="4" t="str">
        <f t="shared" si="1"/>
        <v>R14</v>
      </c>
      <c r="G53" s="3"/>
      <c r="H53" s="3" t="s">
        <v>49</v>
      </c>
      <c r="I53" s="3">
        <v>14</v>
      </c>
      <c r="J53" s="3">
        <v>3</v>
      </c>
    </row>
    <row r="54" spans="1:10" x14ac:dyDescent="0.25">
      <c r="A54" s="3" t="s">
        <v>14</v>
      </c>
      <c r="B54" s="3" t="s">
        <v>25</v>
      </c>
      <c r="C54" s="3" t="s">
        <v>15</v>
      </c>
      <c r="D54" s="3" t="s">
        <v>110</v>
      </c>
      <c r="E54" s="3"/>
      <c r="F54" s="4" t="str">
        <f t="shared" si="1"/>
        <v>R15</v>
      </c>
      <c r="G54" s="3"/>
      <c r="H54" s="3" t="s">
        <v>49</v>
      </c>
      <c r="I54" s="3">
        <v>15</v>
      </c>
      <c r="J54" s="3">
        <v>3</v>
      </c>
    </row>
    <row r="55" spans="1:10" x14ac:dyDescent="0.25">
      <c r="A55" s="3" t="s">
        <v>14</v>
      </c>
      <c r="B55" s="3" t="s">
        <v>57</v>
      </c>
      <c r="C55" s="3" t="s">
        <v>15</v>
      </c>
      <c r="D55" s="3" t="s">
        <v>110</v>
      </c>
      <c r="E55" s="3"/>
      <c r="F55" s="4" t="str">
        <f t="shared" si="1"/>
        <v>R16</v>
      </c>
      <c r="G55" s="3"/>
      <c r="H55" s="3" t="s">
        <v>49</v>
      </c>
      <c r="I55" s="3">
        <v>16</v>
      </c>
      <c r="J55" s="3">
        <v>19</v>
      </c>
    </row>
    <row r="56" spans="1:10" x14ac:dyDescent="0.25">
      <c r="A56" s="3" t="s">
        <v>14</v>
      </c>
      <c r="B56" s="3"/>
      <c r="C56" s="3" t="s">
        <v>15</v>
      </c>
      <c r="D56" s="3" t="s">
        <v>110</v>
      </c>
      <c r="E56" s="3"/>
      <c r="F56" s="4" t="str">
        <f t="shared" si="1"/>
        <v>R17</v>
      </c>
      <c r="G56" s="3"/>
      <c r="H56" s="3" t="s">
        <v>49</v>
      </c>
      <c r="I56" s="3">
        <v>17</v>
      </c>
      <c r="J56" s="3">
        <v>18</v>
      </c>
    </row>
    <row r="57" spans="1:10" x14ac:dyDescent="0.25">
      <c r="A57" s="3" t="s">
        <v>14</v>
      </c>
      <c r="B57" s="3" t="s">
        <v>25</v>
      </c>
      <c r="C57" s="3" t="s">
        <v>15</v>
      </c>
      <c r="D57" s="3" t="s">
        <v>110</v>
      </c>
      <c r="E57" s="3"/>
      <c r="F57" s="4" t="str">
        <f t="shared" si="1"/>
        <v>R18</v>
      </c>
      <c r="G57" s="3"/>
      <c r="H57" s="3" t="s">
        <v>49</v>
      </c>
      <c r="I57" s="3">
        <v>18</v>
      </c>
      <c r="J57" s="3">
        <v>3</v>
      </c>
    </row>
    <row r="58" spans="1:10" x14ac:dyDescent="0.25">
      <c r="A58" s="3" t="s">
        <v>14</v>
      </c>
      <c r="B58" s="3" t="s">
        <v>52</v>
      </c>
      <c r="C58" s="3" t="s">
        <v>15</v>
      </c>
      <c r="D58" s="3" t="s">
        <v>110</v>
      </c>
      <c r="E58" s="3"/>
      <c r="F58" s="4" t="str">
        <f t="shared" si="1"/>
        <v>R19</v>
      </c>
      <c r="G58" s="3"/>
      <c r="H58" s="3" t="s">
        <v>49</v>
      </c>
      <c r="I58" s="3">
        <v>19</v>
      </c>
      <c r="J58" s="3">
        <v>64</v>
      </c>
    </row>
    <row r="59" spans="1:10" x14ac:dyDescent="0.25">
      <c r="A59" s="3" t="s">
        <v>14</v>
      </c>
      <c r="B59" s="3" t="s">
        <v>52</v>
      </c>
      <c r="C59" s="3" t="s">
        <v>15</v>
      </c>
      <c r="D59" s="3" t="s">
        <v>110</v>
      </c>
      <c r="E59" s="3"/>
      <c r="F59" s="4" t="str">
        <f t="shared" si="1"/>
        <v>R20</v>
      </c>
      <c r="G59" s="3"/>
      <c r="H59" s="3" t="s">
        <v>49</v>
      </c>
      <c r="I59" s="3">
        <v>20</v>
      </c>
      <c r="J59" s="3">
        <v>64</v>
      </c>
    </row>
    <row r="60" spans="1:10" x14ac:dyDescent="0.25">
      <c r="A60" s="3" t="s">
        <v>14</v>
      </c>
      <c r="B60" s="3" t="s">
        <v>52</v>
      </c>
      <c r="C60" s="3" t="s">
        <v>15</v>
      </c>
      <c r="D60" s="3" t="s">
        <v>110</v>
      </c>
      <c r="E60" s="3"/>
      <c r="F60" s="4" t="str">
        <f t="shared" si="1"/>
        <v>R21</v>
      </c>
      <c r="G60" s="3"/>
      <c r="H60" s="3" t="s">
        <v>49</v>
      </c>
      <c r="I60" s="3">
        <v>21</v>
      </c>
      <c r="J60" s="3">
        <v>64</v>
      </c>
    </row>
    <row r="61" spans="1:10" x14ac:dyDescent="0.25">
      <c r="A61" s="3" t="s">
        <v>14</v>
      </c>
      <c r="B61" s="3"/>
      <c r="C61" s="3" t="s">
        <v>15</v>
      </c>
      <c r="D61" s="3" t="s">
        <v>110</v>
      </c>
      <c r="E61" s="3" t="s">
        <v>11</v>
      </c>
      <c r="F61" s="4" t="str">
        <f t="shared" si="1"/>
        <v>R22</v>
      </c>
      <c r="G61" s="3"/>
      <c r="H61" s="3" t="s">
        <v>49</v>
      </c>
      <c r="I61" s="3">
        <v>22</v>
      </c>
      <c r="J61" s="3">
        <v>68</v>
      </c>
    </row>
    <row r="62" spans="1:10" x14ac:dyDescent="0.25">
      <c r="A62" s="3" t="s">
        <v>14</v>
      </c>
      <c r="B62" s="3"/>
      <c r="C62" s="3" t="s">
        <v>15</v>
      </c>
      <c r="D62" s="3" t="s">
        <v>110</v>
      </c>
      <c r="E62" s="3" t="s">
        <v>11</v>
      </c>
      <c r="F62" s="4" t="str">
        <f t="shared" si="1"/>
        <v>R23</v>
      </c>
      <c r="G62" s="3"/>
      <c r="H62" s="3" t="s">
        <v>49</v>
      </c>
      <c r="I62" s="3">
        <v>23</v>
      </c>
      <c r="J62" s="3">
        <v>67</v>
      </c>
    </row>
    <row r="63" spans="1:10" x14ac:dyDescent="0.25">
      <c r="A63" s="3" t="s">
        <v>14</v>
      </c>
      <c r="B63" s="3" t="s">
        <v>25</v>
      </c>
      <c r="C63" s="3" t="s">
        <v>15</v>
      </c>
      <c r="D63" s="3" t="s">
        <v>110</v>
      </c>
      <c r="E63" s="3"/>
      <c r="F63" s="4" t="str">
        <f t="shared" si="1"/>
        <v>R24</v>
      </c>
      <c r="G63" s="3"/>
      <c r="H63" s="3" t="s">
        <v>49</v>
      </c>
      <c r="I63" s="3">
        <v>24</v>
      </c>
      <c r="J63" s="3">
        <v>3</v>
      </c>
    </row>
    <row r="64" spans="1:10" x14ac:dyDescent="0.25">
      <c r="A64" s="3" t="s">
        <v>14</v>
      </c>
      <c r="B64" s="3" t="s">
        <v>25</v>
      </c>
      <c r="C64" s="3" t="s">
        <v>15</v>
      </c>
      <c r="D64" s="3" t="s">
        <v>110</v>
      </c>
      <c r="E64" s="3"/>
      <c r="F64" s="4" t="str">
        <f t="shared" si="1"/>
        <v>R25</v>
      </c>
      <c r="G64" s="3"/>
      <c r="H64" s="3" t="s">
        <v>49</v>
      </c>
      <c r="I64" s="3">
        <v>25</v>
      </c>
      <c r="J64" s="3">
        <v>3</v>
      </c>
    </row>
    <row r="65" spans="1:10" x14ac:dyDescent="0.25">
      <c r="A65" s="3" t="s">
        <v>14</v>
      </c>
      <c r="B65" s="3" t="s">
        <v>53</v>
      </c>
      <c r="C65" s="3" t="s">
        <v>15</v>
      </c>
      <c r="D65" s="3" t="s">
        <v>110</v>
      </c>
      <c r="E65" s="3"/>
      <c r="F65" s="4" t="str">
        <f t="shared" si="1"/>
        <v>R27</v>
      </c>
      <c r="G65" s="3"/>
      <c r="H65" s="3" t="s">
        <v>49</v>
      </c>
      <c r="I65" s="3">
        <v>27</v>
      </c>
      <c r="J65" s="3">
        <v>13</v>
      </c>
    </row>
    <row r="66" spans="1:10" x14ac:dyDescent="0.25">
      <c r="A66" s="3" t="s">
        <v>14</v>
      </c>
      <c r="B66" s="3" t="s">
        <v>77</v>
      </c>
      <c r="C66" s="3" t="s">
        <v>15</v>
      </c>
      <c r="D66" s="3" t="s">
        <v>110</v>
      </c>
      <c r="E66" s="3"/>
      <c r="F66" s="4" t="str">
        <f t="shared" si="1"/>
        <v>R28</v>
      </c>
      <c r="G66" s="3"/>
      <c r="H66" s="3" t="s">
        <v>49</v>
      </c>
      <c r="I66" s="3">
        <v>28</v>
      </c>
      <c r="J66" s="3">
        <v>12</v>
      </c>
    </row>
    <row r="67" spans="1:10" x14ac:dyDescent="0.25">
      <c r="A67" s="3" t="s">
        <v>60</v>
      </c>
      <c r="B67" s="3" t="s">
        <v>58</v>
      </c>
      <c r="C67" s="3" t="s">
        <v>43</v>
      </c>
      <c r="D67" s="3" t="s">
        <v>110</v>
      </c>
      <c r="E67" s="3"/>
      <c r="F67" s="4" t="str">
        <f t="shared" si="1"/>
        <v>TR1</v>
      </c>
      <c r="G67" s="3"/>
      <c r="H67" s="3" t="s">
        <v>59</v>
      </c>
      <c r="I67" s="3">
        <v>1</v>
      </c>
      <c r="J67" s="3">
        <v>4</v>
      </c>
    </row>
    <row r="68" spans="1:10" x14ac:dyDescent="0.25">
      <c r="A68" s="3" t="s">
        <v>60</v>
      </c>
      <c r="B68" s="3" t="s">
        <v>58</v>
      </c>
      <c r="C68" s="3" t="s">
        <v>43</v>
      </c>
      <c r="D68" s="3" t="s">
        <v>110</v>
      </c>
      <c r="E68" s="3"/>
      <c r="F68" s="4" t="str">
        <f t="shared" si="1"/>
        <v>TR2</v>
      </c>
      <c r="G68" s="3"/>
      <c r="H68" s="3" t="s">
        <v>59</v>
      </c>
      <c r="I68" s="3">
        <v>2</v>
      </c>
      <c r="J68" s="3">
        <v>17</v>
      </c>
    </row>
    <row r="69" spans="1:10" x14ac:dyDescent="0.25">
      <c r="A69" s="3" t="s">
        <v>12</v>
      </c>
      <c r="B69" s="3" t="s">
        <v>12</v>
      </c>
      <c r="C69" s="3"/>
      <c r="D69" s="3" t="s">
        <v>110</v>
      </c>
      <c r="E69" s="3" t="s">
        <v>13</v>
      </c>
      <c r="F69" s="4" t="str">
        <f t="shared" si="1"/>
        <v>U1</v>
      </c>
      <c r="G69" s="3" t="s">
        <v>33</v>
      </c>
      <c r="H69" s="3" t="s">
        <v>54</v>
      </c>
      <c r="I69" s="3">
        <v>1</v>
      </c>
      <c r="J69" s="3">
        <v>63</v>
      </c>
    </row>
    <row r="70" spans="1:10" x14ac:dyDescent="0.25">
      <c r="A70" s="3" t="s">
        <v>66</v>
      </c>
      <c r="B70" s="3" t="s">
        <v>16</v>
      </c>
      <c r="C70" s="3" t="s">
        <v>18</v>
      </c>
      <c r="D70" s="3" t="s">
        <v>110</v>
      </c>
      <c r="E70" s="5" t="s">
        <v>23</v>
      </c>
      <c r="F70" s="4" t="str">
        <f t="shared" si="1"/>
        <v>U2</v>
      </c>
      <c r="G70" s="3"/>
      <c r="H70" s="3" t="s">
        <v>54</v>
      </c>
      <c r="I70" s="3">
        <v>2</v>
      </c>
      <c r="J70" s="3">
        <v>1</v>
      </c>
    </row>
    <row r="71" spans="1:10" x14ac:dyDescent="0.25">
      <c r="A71" s="3" t="s">
        <v>62</v>
      </c>
      <c r="B71" s="3" t="s">
        <v>61</v>
      </c>
      <c r="C71" s="3" t="s">
        <v>63</v>
      </c>
      <c r="D71" s="3" t="s">
        <v>110</v>
      </c>
      <c r="E71" s="3"/>
      <c r="F71" s="4" t="str">
        <f t="shared" ref="F71:F72" si="2">H71&amp;I71</f>
        <v>U3</v>
      </c>
      <c r="G71" s="3"/>
      <c r="H71" s="3" t="s">
        <v>54</v>
      </c>
      <c r="I71" s="3">
        <v>3</v>
      </c>
      <c r="J71" s="3">
        <v>66</v>
      </c>
    </row>
    <row r="72" spans="1:10" x14ac:dyDescent="0.25">
      <c r="A72" s="3" t="s">
        <v>65</v>
      </c>
      <c r="B72" s="3" t="s">
        <v>64</v>
      </c>
      <c r="C72" s="3" t="s">
        <v>18</v>
      </c>
      <c r="D72" s="3" t="s">
        <v>110</v>
      </c>
      <c r="E72" s="3"/>
      <c r="F72" s="4" t="str">
        <f t="shared" si="2"/>
        <v>U4</v>
      </c>
      <c r="G72" s="3"/>
      <c r="H72" s="3" t="s">
        <v>54</v>
      </c>
      <c r="I72" s="3">
        <v>4</v>
      </c>
      <c r="J72" s="3">
        <v>25</v>
      </c>
    </row>
    <row r="73" spans="1:10" x14ac:dyDescent="0.25">
      <c r="A73" s="3" t="s">
        <v>66</v>
      </c>
      <c r="B73" s="3" t="s">
        <v>16</v>
      </c>
      <c r="C73" s="3" t="s">
        <v>18</v>
      </c>
      <c r="D73" s="3" t="s">
        <v>110</v>
      </c>
      <c r="E73" s="5" t="s">
        <v>17</v>
      </c>
      <c r="F73" s="4" t="str">
        <f>H73&amp;I73</f>
        <v>U5</v>
      </c>
      <c r="G73" s="3"/>
      <c r="H73" s="3" t="s">
        <v>54</v>
      </c>
      <c r="I73" s="3">
        <v>5</v>
      </c>
      <c r="J73" s="3">
        <v>1</v>
      </c>
    </row>
    <row r="74" spans="1:10" x14ac:dyDescent="0.25">
      <c r="A74" s="3" t="s">
        <v>68</v>
      </c>
      <c r="B74" s="3" t="s">
        <v>67</v>
      </c>
      <c r="C74" s="3" t="s">
        <v>158</v>
      </c>
      <c r="D74" s="3" t="s">
        <v>110</v>
      </c>
      <c r="E74" s="3"/>
      <c r="F74" s="4" t="str">
        <f t="shared" ref="F74:F76" si="3">H74&amp;I74</f>
        <v>U7</v>
      </c>
      <c r="G74" s="3"/>
      <c r="H74" s="3" t="s">
        <v>54</v>
      </c>
      <c r="I74" s="3">
        <v>7</v>
      </c>
      <c r="J74" s="3">
        <v>11</v>
      </c>
    </row>
    <row r="75" spans="1:10" x14ac:dyDescent="0.25">
      <c r="A75" s="3" t="s">
        <v>70</v>
      </c>
      <c r="B75" s="3" t="s">
        <v>69</v>
      </c>
      <c r="C75" s="3" t="s">
        <v>71</v>
      </c>
      <c r="D75" s="3" t="s">
        <v>110</v>
      </c>
      <c r="E75" s="3"/>
      <c r="F75" s="4" t="str">
        <f t="shared" si="3"/>
        <v>U10</v>
      </c>
      <c r="G75" s="3"/>
      <c r="H75" s="3" t="s">
        <v>54</v>
      </c>
      <c r="I75" s="3">
        <v>10</v>
      </c>
      <c r="J75" s="3">
        <v>65</v>
      </c>
    </row>
    <row r="76" spans="1:10" x14ac:dyDescent="0.25">
      <c r="A76" s="3" t="s">
        <v>72</v>
      </c>
      <c r="B76" s="3" t="s">
        <v>73</v>
      </c>
      <c r="C76" s="3" t="s">
        <v>74</v>
      </c>
      <c r="D76" s="3" t="s">
        <v>110</v>
      </c>
      <c r="E76" s="3"/>
      <c r="F76" s="4" t="str">
        <f t="shared" si="3"/>
        <v>Y1</v>
      </c>
      <c r="G76" s="3"/>
      <c r="H76" s="3" t="s">
        <v>75</v>
      </c>
      <c r="I76" s="3">
        <v>1</v>
      </c>
      <c r="J76" s="3">
        <v>10</v>
      </c>
    </row>
  </sheetData>
  <sortState xmlns:xlrd2="http://schemas.microsoft.com/office/spreadsheetml/2017/richdata2" ref="A3:I73">
    <sortCondition ref="H3:H73"/>
    <sortCondition ref="I3:I73"/>
  </sortState>
  <mergeCells count="2">
    <mergeCell ref="A1:C1"/>
    <mergeCell ref="D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4EF8-BBA9-4758-B69E-D2110F36EFCE}">
  <dimension ref="A1:J51"/>
  <sheetViews>
    <sheetView workbookViewId="0">
      <pane ySplit="2" topLeftCell="A3" activePane="bottomLeft" state="frozen"/>
      <selection pane="bottomLeft" activeCell="A32" sqref="A32"/>
    </sheetView>
  </sheetViews>
  <sheetFormatPr defaultRowHeight="15" x14ac:dyDescent="0.25"/>
  <cols>
    <col min="1" max="1" width="44.140625" bestFit="1" customWidth="1"/>
    <col min="2" max="2" width="19.42578125" bestFit="1" customWidth="1"/>
    <col min="3" max="3" width="11.42578125" bestFit="1" customWidth="1"/>
    <col min="4" max="4" width="22" bestFit="1" customWidth="1"/>
    <col min="5" max="5" width="8.42578125" bestFit="1" customWidth="1"/>
    <col min="6" max="6" width="9.42578125" bestFit="1" customWidth="1"/>
    <col min="7" max="7" width="5.42578125" bestFit="1" customWidth="1"/>
    <col min="8" max="8" width="9.42578125" bestFit="1" customWidth="1"/>
    <col min="9" max="9" width="8.28515625" bestFit="1" customWidth="1"/>
    <col min="10" max="10" width="3" bestFit="1" customWidth="1"/>
  </cols>
  <sheetData>
    <row r="1" spans="1:10" x14ac:dyDescent="0.25">
      <c r="A1" s="19" t="s">
        <v>9</v>
      </c>
      <c r="B1" s="19"/>
      <c r="C1" s="19"/>
      <c r="D1" s="19" t="s">
        <v>1</v>
      </c>
      <c r="E1" s="19"/>
      <c r="F1" s="19"/>
      <c r="G1" s="19"/>
      <c r="H1" s="2" t="s">
        <v>2</v>
      </c>
      <c r="I1" s="6"/>
      <c r="J1" s="7"/>
    </row>
    <row r="2" spans="1:10" x14ac:dyDescent="0.25">
      <c r="A2" s="2" t="s">
        <v>0</v>
      </c>
      <c r="B2" s="2" t="s">
        <v>20</v>
      </c>
      <c r="C2" s="2" t="s">
        <v>8</v>
      </c>
      <c r="D2" s="2" t="s">
        <v>1</v>
      </c>
      <c r="E2" s="2" t="s">
        <v>3</v>
      </c>
      <c r="F2" s="2" t="s">
        <v>2</v>
      </c>
      <c r="G2" s="2" t="s">
        <v>31</v>
      </c>
      <c r="H2" s="2" t="s">
        <v>44</v>
      </c>
      <c r="I2" s="2" t="s">
        <v>45</v>
      </c>
      <c r="J2" s="2" t="s">
        <v>76</v>
      </c>
    </row>
    <row r="3" spans="1:10" x14ac:dyDescent="0.25">
      <c r="A3" s="3" t="s">
        <v>107</v>
      </c>
      <c r="B3" s="3" t="s">
        <v>108</v>
      </c>
      <c r="C3" s="3"/>
      <c r="D3" s="3" t="s">
        <v>109</v>
      </c>
      <c r="E3" s="3"/>
      <c r="F3" s="4" t="str">
        <f t="shared" ref="F3:F34" si="0">H3&amp;I3</f>
        <v>J3</v>
      </c>
      <c r="G3" s="3"/>
      <c r="H3" s="3" t="s">
        <v>46</v>
      </c>
      <c r="I3" s="3">
        <v>3</v>
      </c>
      <c r="J3" s="3">
        <v>1</v>
      </c>
    </row>
    <row r="4" spans="1:10" x14ac:dyDescent="0.25">
      <c r="A4" s="3" t="s">
        <v>89</v>
      </c>
      <c r="B4" s="3" t="s">
        <v>88</v>
      </c>
      <c r="C4" s="3" t="s">
        <v>87</v>
      </c>
      <c r="D4" s="3" t="s">
        <v>109</v>
      </c>
      <c r="E4" s="3"/>
      <c r="F4" s="4" t="str">
        <f t="shared" si="0"/>
        <v>U8</v>
      </c>
      <c r="G4" s="3"/>
      <c r="H4" s="3" t="s">
        <v>54</v>
      </c>
      <c r="I4" s="3">
        <v>8</v>
      </c>
      <c r="J4" s="3">
        <v>3</v>
      </c>
    </row>
    <row r="5" spans="1:10" x14ac:dyDescent="0.25">
      <c r="A5" s="3" t="s">
        <v>60</v>
      </c>
      <c r="B5" s="3" t="s">
        <v>58</v>
      </c>
      <c r="C5" s="3" t="s">
        <v>43</v>
      </c>
      <c r="D5" s="3" t="s">
        <v>109</v>
      </c>
      <c r="E5" s="3"/>
      <c r="F5" s="4" t="str">
        <f t="shared" si="0"/>
        <v>TR3</v>
      </c>
      <c r="G5" s="3"/>
      <c r="H5" s="3" t="s">
        <v>59</v>
      </c>
      <c r="I5" s="3">
        <v>3</v>
      </c>
      <c r="J5" s="3">
        <v>4</v>
      </c>
    </row>
    <row r="6" spans="1:10" x14ac:dyDescent="0.25">
      <c r="A6" s="3" t="s">
        <v>60</v>
      </c>
      <c r="B6" s="3" t="s">
        <v>58</v>
      </c>
      <c r="C6" s="3" t="s">
        <v>43</v>
      </c>
      <c r="D6" s="3" t="s">
        <v>109</v>
      </c>
      <c r="E6" s="3"/>
      <c r="F6" s="4" t="str">
        <f t="shared" si="0"/>
        <v>TR1</v>
      </c>
      <c r="G6" s="3"/>
      <c r="H6" s="3" t="s">
        <v>59</v>
      </c>
      <c r="I6" s="3">
        <v>1</v>
      </c>
      <c r="J6" s="3">
        <v>4</v>
      </c>
    </row>
    <row r="7" spans="1:10" x14ac:dyDescent="0.25">
      <c r="A7" s="3" t="s">
        <v>60</v>
      </c>
      <c r="B7" s="3" t="s">
        <v>58</v>
      </c>
      <c r="C7" s="3" t="s">
        <v>43</v>
      </c>
      <c r="D7" s="3" t="s">
        <v>109</v>
      </c>
      <c r="E7" s="3"/>
      <c r="F7" s="4" t="str">
        <f t="shared" si="0"/>
        <v>TR2</v>
      </c>
      <c r="G7" s="3"/>
      <c r="H7" s="3" t="s">
        <v>59</v>
      </c>
      <c r="I7" s="3">
        <v>2</v>
      </c>
      <c r="J7" s="3">
        <v>5</v>
      </c>
    </row>
    <row r="8" spans="1:10" x14ac:dyDescent="0.25">
      <c r="A8" s="3" t="s">
        <v>14</v>
      </c>
      <c r="B8" s="3" t="s">
        <v>25</v>
      </c>
      <c r="C8" s="3" t="s">
        <v>15</v>
      </c>
      <c r="D8" s="3" t="s">
        <v>109</v>
      </c>
      <c r="E8" s="3"/>
      <c r="F8" s="4" t="str">
        <f t="shared" si="0"/>
        <v>R17</v>
      </c>
      <c r="G8" s="3"/>
      <c r="H8" s="3" t="s">
        <v>49</v>
      </c>
      <c r="I8" s="3">
        <v>17</v>
      </c>
      <c r="J8" s="3">
        <v>6</v>
      </c>
    </row>
    <row r="9" spans="1:10" x14ac:dyDescent="0.25">
      <c r="A9" s="3" t="s">
        <v>14</v>
      </c>
      <c r="B9" s="3" t="s">
        <v>25</v>
      </c>
      <c r="C9" s="3" t="s">
        <v>15</v>
      </c>
      <c r="D9" s="3" t="s">
        <v>109</v>
      </c>
      <c r="E9" s="3"/>
      <c r="F9" s="4" t="str">
        <f t="shared" si="0"/>
        <v>R16</v>
      </c>
      <c r="G9" s="3"/>
      <c r="H9" s="3" t="s">
        <v>49</v>
      </c>
      <c r="I9" s="3">
        <v>16</v>
      </c>
      <c r="J9" s="3">
        <v>6</v>
      </c>
    </row>
    <row r="10" spans="1:10" x14ac:dyDescent="0.25">
      <c r="A10" s="3" t="s">
        <v>14</v>
      </c>
      <c r="B10" s="3" t="s">
        <v>25</v>
      </c>
      <c r="C10" s="3" t="s">
        <v>15</v>
      </c>
      <c r="D10" s="3" t="s">
        <v>109</v>
      </c>
      <c r="E10" s="3"/>
      <c r="F10" s="4" t="str">
        <f t="shared" si="0"/>
        <v>R14</v>
      </c>
      <c r="G10" s="3"/>
      <c r="H10" s="3" t="s">
        <v>49</v>
      </c>
      <c r="I10" s="3">
        <v>14</v>
      </c>
      <c r="J10" s="3">
        <v>6</v>
      </c>
    </row>
    <row r="11" spans="1:10" x14ac:dyDescent="0.25">
      <c r="A11" s="3" t="s">
        <v>14</v>
      </c>
      <c r="B11" s="3" t="s">
        <v>25</v>
      </c>
      <c r="C11" s="3" t="s">
        <v>15</v>
      </c>
      <c r="D11" s="3" t="s">
        <v>109</v>
      </c>
      <c r="E11" s="3"/>
      <c r="F11" s="4" t="str">
        <f t="shared" si="0"/>
        <v>R13</v>
      </c>
      <c r="G11" s="3"/>
      <c r="H11" s="3" t="s">
        <v>49</v>
      </c>
      <c r="I11" s="3">
        <v>13</v>
      </c>
      <c r="J11" s="3">
        <v>6</v>
      </c>
    </row>
    <row r="12" spans="1:10" x14ac:dyDescent="0.25">
      <c r="A12" s="3" t="s">
        <v>14</v>
      </c>
      <c r="B12" s="3" t="s">
        <v>25</v>
      </c>
      <c r="C12" s="3" t="s">
        <v>15</v>
      </c>
      <c r="D12" s="3" t="s">
        <v>109</v>
      </c>
      <c r="E12" s="3"/>
      <c r="F12" s="4" t="str">
        <f t="shared" si="0"/>
        <v>R1</v>
      </c>
      <c r="G12" s="3"/>
      <c r="H12" s="3" t="s">
        <v>49</v>
      </c>
      <c r="I12" s="3">
        <v>1</v>
      </c>
      <c r="J12" s="3">
        <v>6</v>
      </c>
    </row>
    <row r="13" spans="1:10" x14ac:dyDescent="0.25">
      <c r="A13" s="3" t="s">
        <v>14</v>
      </c>
      <c r="B13" s="3" t="s">
        <v>25</v>
      </c>
      <c r="C13" s="3" t="s">
        <v>15</v>
      </c>
      <c r="D13" s="3" t="s">
        <v>109</v>
      </c>
      <c r="E13" s="3"/>
      <c r="F13" s="4" t="str">
        <f t="shared" si="0"/>
        <v>R2</v>
      </c>
      <c r="G13" s="3"/>
      <c r="H13" s="3" t="s">
        <v>49</v>
      </c>
      <c r="I13" s="3">
        <v>2</v>
      </c>
      <c r="J13" s="3">
        <v>6</v>
      </c>
    </row>
    <row r="14" spans="1:10" x14ac:dyDescent="0.25">
      <c r="A14" s="3" t="s">
        <v>14</v>
      </c>
      <c r="B14" s="3" t="s">
        <v>52</v>
      </c>
      <c r="C14" s="3" t="s">
        <v>15</v>
      </c>
      <c r="D14" s="3" t="s">
        <v>109</v>
      </c>
      <c r="E14" s="3"/>
      <c r="F14" s="4" t="str">
        <f t="shared" si="0"/>
        <v>R12</v>
      </c>
      <c r="G14" s="3"/>
      <c r="H14" s="3" t="s">
        <v>49</v>
      </c>
      <c r="I14" s="3">
        <v>12</v>
      </c>
      <c r="J14" s="3">
        <v>7</v>
      </c>
    </row>
    <row r="15" spans="1:10" x14ac:dyDescent="0.25">
      <c r="A15" s="3" t="s">
        <v>14</v>
      </c>
      <c r="B15" s="3" t="s">
        <v>52</v>
      </c>
      <c r="C15" s="3" t="s">
        <v>15</v>
      </c>
      <c r="D15" s="3" t="s">
        <v>109</v>
      </c>
      <c r="E15" s="3"/>
      <c r="F15" s="4" t="str">
        <f t="shared" si="0"/>
        <v>R11</v>
      </c>
      <c r="G15" s="3"/>
      <c r="H15" s="3" t="s">
        <v>49</v>
      </c>
      <c r="I15" s="3">
        <v>11</v>
      </c>
      <c r="J15" s="3">
        <v>7</v>
      </c>
    </row>
    <row r="16" spans="1:10" x14ac:dyDescent="0.25">
      <c r="A16" s="3" t="s">
        <v>14</v>
      </c>
      <c r="B16" s="3" t="s">
        <v>52</v>
      </c>
      <c r="C16" s="3" t="s">
        <v>15</v>
      </c>
      <c r="D16" s="3" t="s">
        <v>109</v>
      </c>
      <c r="E16" s="3"/>
      <c r="F16" s="4" t="str">
        <f t="shared" si="0"/>
        <v>R10</v>
      </c>
      <c r="G16" s="3"/>
      <c r="H16" s="3" t="s">
        <v>49</v>
      </c>
      <c r="I16" s="3">
        <v>10</v>
      </c>
      <c r="J16" s="3">
        <v>7</v>
      </c>
    </row>
    <row r="17" spans="1:10" x14ac:dyDescent="0.25">
      <c r="A17" s="3" t="s">
        <v>14</v>
      </c>
      <c r="B17" s="3" t="s">
        <v>52</v>
      </c>
      <c r="C17" s="3" t="s">
        <v>15</v>
      </c>
      <c r="D17" s="3" t="s">
        <v>109</v>
      </c>
      <c r="E17" s="3"/>
      <c r="F17" s="4" t="str">
        <f t="shared" si="0"/>
        <v>R9</v>
      </c>
      <c r="G17" s="3"/>
      <c r="H17" s="3" t="s">
        <v>49</v>
      </c>
      <c r="I17" s="3">
        <v>9</v>
      </c>
      <c r="J17" s="3">
        <v>7</v>
      </c>
    </row>
    <row r="18" spans="1:10" x14ac:dyDescent="0.25">
      <c r="A18" s="3" t="s">
        <v>14</v>
      </c>
      <c r="B18" s="3" t="s">
        <v>52</v>
      </c>
      <c r="C18" s="3" t="s">
        <v>15</v>
      </c>
      <c r="D18" s="3" t="s">
        <v>109</v>
      </c>
      <c r="E18" s="3"/>
      <c r="F18" s="4" t="str">
        <f t="shared" si="0"/>
        <v>R8</v>
      </c>
      <c r="G18" s="3"/>
      <c r="H18" s="3" t="s">
        <v>49</v>
      </c>
      <c r="I18" s="3">
        <v>8</v>
      </c>
      <c r="J18" s="3">
        <v>7</v>
      </c>
    </row>
    <row r="19" spans="1:10" x14ac:dyDescent="0.25">
      <c r="A19" s="3" t="s">
        <v>14</v>
      </c>
      <c r="B19" s="3" t="s">
        <v>52</v>
      </c>
      <c r="C19" s="3" t="s">
        <v>15</v>
      </c>
      <c r="D19" s="3" t="s">
        <v>109</v>
      </c>
      <c r="E19" s="3"/>
      <c r="F19" s="4" t="str">
        <f t="shared" si="0"/>
        <v>R7</v>
      </c>
      <c r="G19" s="3"/>
      <c r="H19" s="3" t="s">
        <v>49</v>
      </c>
      <c r="I19" s="3">
        <v>7</v>
      </c>
      <c r="J19" s="3">
        <v>7</v>
      </c>
    </row>
    <row r="20" spans="1:10" x14ac:dyDescent="0.25">
      <c r="A20" s="3" t="s">
        <v>14</v>
      </c>
      <c r="B20" s="3" t="s">
        <v>52</v>
      </c>
      <c r="C20" s="3" t="s">
        <v>15</v>
      </c>
      <c r="D20" s="3" t="s">
        <v>109</v>
      </c>
      <c r="E20" s="3"/>
      <c r="F20" s="4" t="str">
        <f t="shared" si="0"/>
        <v>R6</v>
      </c>
      <c r="G20" s="3"/>
      <c r="H20" s="3" t="s">
        <v>49</v>
      </c>
      <c r="I20" s="3">
        <v>6</v>
      </c>
      <c r="J20" s="3">
        <v>7</v>
      </c>
    </row>
    <row r="21" spans="1:10" x14ac:dyDescent="0.25">
      <c r="A21" s="3" t="s">
        <v>14</v>
      </c>
      <c r="B21" s="3" t="s">
        <v>52</v>
      </c>
      <c r="C21" s="3" t="s">
        <v>15</v>
      </c>
      <c r="D21" s="3" t="s">
        <v>109</v>
      </c>
      <c r="E21" s="3"/>
      <c r="F21" s="4" t="str">
        <f t="shared" si="0"/>
        <v>R5</v>
      </c>
      <c r="G21" s="3"/>
      <c r="H21" s="3" t="s">
        <v>49</v>
      </c>
      <c r="I21" s="3">
        <v>5</v>
      </c>
      <c r="J21" s="3">
        <v>7</v>
      </c>
    </row>
    <row r="22" spans="1:10" x14ac:dyDescent="0.25">
      <c r="A22" s="3" t="s">
        <v>14</v>
      </c>
      <c r="B22" s="3" t="s">
        <v>52</v>
      </c>
      <c r="C22" s="3" t="s">
        <v>15</v>
      </c>
      <c r="D22" s="3" t="s">
        <v>109</v>
      </c>
      <c r="E22" s="3"/>
      <c r="F22" s="4" t="str">
        <f t="shared" si="0"/>
        <v>R4</v>
      </c>
      <c r="G22" s="3"/>
      <c r="H22" s="3" t="s">
        <v>49</v>
      </c>
      <c r="I22" s="3">
        <v>4</v>
      </c>
      <c r="J22" s="3">
        <v>7</v>
      </c>
    </row>
    <row r="23" spans="1:10" x14ac:dyDescent="0.25">
      <c r="A23" s="3" t="s">
        <v>14</v>
      </c>
      <c r="B23" s="3" t="s">
        <v>52</v>
      </c>
      <c r="C23" s="3" t="s">
        <v>15</v>
      </c>
      <c r="D23" s="3" t="s">
        <v>109</v>
      </c>
      <c r="E23" s="3"/>
      <c r="F23" s="4" t="str">
        <f t="shared" si="0"/>
        <v>R3</v>
      </c>
      <c r="G23" s="3"/>
      <c r="H23" s="3" t="s">
        <v>49</v>
      </c>
      <c r="I23" s="3">
        <v>3</v>
      </c>
      <c r="J23" s="3">
        <v>7</v>
      </c>
    </row>
    <row r="24" spans="1:10" x14ac:dyDescent="0.25">
      <c r="A24" s="3" t="s">
        <v>14</v>
      </c>
      <c r="B24" s="3" t="s">
        <v>52</v>
      </c>
      <c r="C24" s="3" t="s">
        <v>15</v>
      </c>
      <c r="D24" s="3" t="s">
        <v>109</v>
      </c>
      <c r="E24" s="3"/>
      <c r="F24" s="4" t="str">
        <f t="shared" si="0"/>
        <v>R15</v>
      </c>
      <c r="G24" s="3"/>
      <c r="H24" s="3" t="s">
        <v>49</v>
      </c>
      <c r="I24" s="3">
        <v>15</v>
      </c>
      <c r="J24" s="3">
        <v>7</v>
      </c>
    </row>
    <row r="25" spans="1:10" x14ac:dyDescent="0.25">
      <c r="A25" s="3" t="s">
        <v>42</v>
      </c>
      <c r="B25" s="3" t="s">
        <v>41</v>
      </c>
      <c r="C25" s="3" t="s">
        <v>43</v>
      </c>
      <c r="D25" s="3" t="s">
        <v>109</v>
      </c>
      <c r="E25" s="3"/>
      <c r="F25" s="4" t="str">
        <f t="shared" si="0"/>
        <v>M1</v>
      </c>
      <c r="G25" s="3"/>
      <c r="H25" s="3" t="s">
        <v>56</v>
      </c>
      <c r="I25" s="3">
        <v>1</v>
      </c>
      <c r="J25" s="3">
        <v>8</v>
      </c>
    </row>
    <row r="26" spans="1:10" x14ac:dyDescent="0.25">
      <c r="A26" s="3" t="s">
        <v>42</v>
      </c>
      <c r="B26" s="3" t="s">
        <v>41</v>
      </c>
      <c r="C26" s="3" t="s">
        <v>43</v>
      </c>
      <c r="D26" s="3" t="s">
        <v>109</v>
      </c>
      <c r="E26" s="3"/>
      <c r="F26" s="4" t="str">
        <f t="shared" si="0"/>
        <v>M2</v>
      </c>
      <c r="G26" s="3"/>
      <c r="H26" s="3" t="s">
        <v>56</v>
      </c>
      <c r="I26" s="3">
        <v>2</v>
      </c>
      <c r="J26" s="3">
        <v>8</v>
      </c>
    </row>
    <row r="27" spans="1:10" x14ac:dyDescent="0.25">
      <c r="A27" s="3" t="s">
        <v>7</v>
      </c>
      <c r="B27" s="3" t="s">
        <v>37</v>
      </c>
      <c r="C27" s="3" t="s">
        <v>10</v>
      </c>
      <c r="D27" s="3" t="s">
        <v>109</v>
      </c>
      <c r="E27" s="3"/>
      <c r="F27" s="4" t="str">
        <f t="shared" si="0"/>
        <v>D2</v>
      </c>
      <c r="G27" s="3"/>
      <c r="H27" s="3" t="s">
        <v>48</v>
      </c>
      <c r="I27" s="3">
        <v>2</v>
      </c>
      <c r="J27" s="3">
        <v>11</v>
      </c>
    </row>
    <row r="28" spans="1:10" x14ac:dyDescent="0.25">
      <c r="A28" s="3" t="s">
        <v>7</v>
      </c>
      <c r="B28" s="3" t="s">
        <v>90</v>
      </c>
      <c r="C28" s="3" t="s">
        <v>10</v>
      </c>
      <c r="D28" s="3" t="s">
        <v>109</v>
      </c>
      <c r="E28" s="3"/>
      <c r="F28" s="4" t="str">
        <f t="shared" si="0"/>
        <v>D1</v>
      </c>
      <c r="G28" s="3"/>
      <c r="H28" s="3" t="s">
        <v>48</v>
      </c>
      <c r="I28" s="3">
        <v>1</v>
      </c>
      <c r="J28" s="3">
        <v>12</v>
      </c>
    </row>
    <row r="29" spans="1:10" x14ac:dyDescent="0.25">
      <c r="A29" s="3" t="s">
        <v>19</v>
      </c>
      <c r="B29" s="3" t="s">
        <v>91</v>
      </c>
      <c r="C29" s="3" t="s">
        <v>15</v>
      </c>
      <c r="D29" s="3" t="s">
        <v>109</v>
      </c>
      <c r="E29" s="3"/>
      <c r="F29" s="4" t="str">
        <f t="shared" si="0"/>
        <v>C12</v>
      </c>
      <c r="G29" s="3"/>
      <c r="H29" s="3" t="s">
        <v>47</v>
      </c>
      <c r="I29" s="3">
        <v>12</v>
      </c>
      <c r="J29" s="3">
        <v>13</v>
      </c>
    </row>
    <row r="30" spans="1:10" x14ac:dyDescent="0.25">
      <c r="A30" s="3" t="s">
        <v>19</v>
      </c>
      <c r="B30" s="3" t="s">
        <v>22</v>
      </c>
      <c r="C30" s="3" t="s">
        <v>15</v>
      </c>
      <c r="D30" s="3" t="s">
        <v>109</v>
      </c>
      <c r="E30" s="3"/>
      <c r="F30" s="4" t="str">
        <f t="shared" si="0"/>
        <v>C11</v>
      </c>
      <c r="G30" s="3"/>
      <c r="H30" s="3" t="s">
        <v>47</v>
      </c>
      <c r="I30" s="3">
        <v>11</v>
      </c>
      <c r="J30" s="3">
        <v>14</v>
      </c>
    </row>
    <row r="31" spans="1:10" x14ac:dyDescent="0.25">
      <c r="A31" s="3" t="s">
        <v>19</v>
      </c>
      <c r="B31" s="3" t="s">
        <v>22</v>
      </c>
      <c r="C31" s="3" t="s">
        <v>15</v>
      </c>
      <c r="D31" s="3" t="s">
        <v>109</v>
      </c>
      <c r="E31" s="3"/>
      <c r="F31" s="4" t="str">
        <f t="shared" si="0"/>
        <v>C10</v>
      </c>
      <c r="G31" s="3"/>
      <c r="H31" s="3" t="s">
        <v>47</v>
      </c>
      <c r="I31" s="3">
        <v>10</v>
      </c>
      <c r="J31" s="3">
        <v>14</v>
      </c>
    </row>
    <row r="32" spans="1:10" x14ac:dyDescent="0.25">
      <c r="A32" s="3" t="s">
        <v>19</v>
      </c>
      <c r="B32" s="3" t="s">
        <v>22</v>
      </c>
      <c r="C32" s="3" t="s">
        <v>15</v>
      </c>
      <c r="D32" s="3" t="s">
        <v>109</v>
      </c>
      <c r="E32" s="3"/>
      <c r="F32" s="4" t="str">
        <f t="shared" si="0"/>
        <v>C9</v>
      </c>
      <c r="G32" s="3"/>
      <c r="H32" s="3" t="s">
        <v>47</v>
      </c>
      <c r="I32" s="3">
        <v>9</v>
      </c>
      <c r="J32" s="3">
        <v>14</v>
      </c>
    </row>
    <row r="33" spans="1:10" x14ac:dyDescent="0.25">
      <c r="A33" s="3" t="s">
        <v>19</v>
      </c>
      <c r="B33" s="3" t="s">
        <v>22</v>
      </c>
      <c r="C33" s="3" t="s">
        <v>15</v>
      </c>
      <c r="D33" s="3" t="s">
        <v>109</v>
      </c>
      <c r="E33" s="3"/>
      <c r="F33" s="4" t="str">
        <f t="shared" si="0"/>
        <v>C7</v>
      </c>
      <c r="G33" s="3"/>
      <c r="H33" s="3" t="s">
        <v>47</v>
      </c>
      <c r="I33" s="3">
        <v>7</v>
      </c>
      <c r="J33" s="3">
        <v>14</v>
      </c>
    </row>
    <row r="34" spans="1:10" x14ac:dyDescent="0.25">
      <c r="A34" s="3" t="s">
        <v>19</v>
      </c>
      <c r="B34" s="3" t="s">
        <v>22</v>
      </c>
      <c r="C34" s="3" t="s">
        <v>15</v>
      </c>
      <c r="D34" s="3" t="s">
        <v>109</v>
      </c>
      <c r="E34" s="3"/>
      <c r="F34" s="4" t="str">
        <f t="shared" si="0"/>
        <v>C8</v>
      </c>
      <c r="G34" s="3"/>
      <c r="H34" s="3" t="s">
        <v>47</v>
      </c>
      <c r="I34" s="3">
        <v>8</v>
      </c>
      <c r="J34" s="3">
        <v>14</v>
      </c>
    </row>
    <row r="35" spans="1:10" x14ac:dyDescent="0.25">
      <c r="A35" s="3" t="s">
        <v>19</v>
      </c>
      <c r="B35" s="3" t="s">
        <v>22</v>
      </c>
      <c r="C35" s="3" t="s">
        <v>15</v>
      </c>
      <c r="D35" s="3" t="s">
        <v>109</v>
      </c>
      <c r="E35" s="3"/>
      <c r="F35" s="4" t="str">
        <f t="shared" ref="F35:F51" si="1">H35&amp;I35</f>
        <v>C6</v>
      </c>
      <c r="G35" s="3"/>
      <c r="H35" s="3" t="s">
        <v>47</v>
      </c>
      <c r="I35" s="3">
        <v>6</v>
      </c>
      <c r="J35" s="3">
        <v>14</v>
      </c>
    </row>
    <row r="36" spans="1:10" x14ac:dyDescent="0.25">
      <c r="A36" s="3" t="s">
        <v>19</v>
      </c>
      <c r="B36" s="3" t="s">
        <v>22</v>
      </c>
      <c r="C36" s="3" t="s">
        <v>15</v>
      </c>
      <c r="D36" s="3" t="s">
        <v>109</v>
      </c>
      <c r="E36" s="3"/>
      <c r="F36" s="4" t="str">
        <f t="shared" si="1"/>
        <v>C1</v>
      </c>
      <c r="G36" s="3"/>
      <c r="H36" s="3" t="s">
        <v>47</v>
      </c>
      <c r="I36" s="3">
        <v>1</v>
      </c>
      <c r="J36" s="3">
        <v>15</v>
      </c>
    </row>
    <row r="37" spans="1:10" x14ac:dyDescent="0.25">
      <c r="A37" s="3" t="s">
        <v>19</v>
      </c>
      <c r="B37" s="3" t="s">
        <v>22</v>
      </c>
      <c r="C37" s="3" t="s">
        <v>15</v>
      </c>
      <c r="D37" s="3" t="s">
        <v>109</v>
      </c>
      <c r="E37" s="3"/>
      <c r="F37" s="4" t="str">
        <f t="shared" si="1"/>
        <v>C2</v>
      </c>
      <c r="G37" s="3"/>
      <c r="H37" s="3" t="s">
        <v>47</v>
      </c>
      <c r="I37" s="3">
        <v>2</v>
      </c>
      <c r="J37" s="3">
        <v>15</v>
      </c>
    </row>
    <row r="38" spans="1:10" x14ac:dyDescent="0.25">
      <c r="A38" s="3" t="s">
        <v>19</v>
      </c>
      <c r="B38" s="3" t="s">
        <v>22</v>
      </c>
      <c r="C38" s="3" t="s">
        <v>15</v>
      </c>
      <c r="D38" s="3" t="s">
        <v>109</v>
      </c>
      <c r="E38" s="3"/>
      <c r="F38" s="4" t="str">
        <f t="shared" si="1"/>
        <v>C3</v>
      </c>
      <c r="G38" s="3"/>
      <c r="H38" s="3" t="s">
        <v>47</v>
      </c>
      <c r="I38" s="3">
        <v>3</v>
      </c>
      <c r="J38" s="3">
        <v>15</v>
      </c>
    </row>
    <row r="39" spans="1:10" x14ac:dyDescent="0.25">
      <c r="A39" s="3" t="s">
        <v>19</v>
      </c>
      <c r="B39" s="3" t="s">
        <v>22</v>
      </c>
      <c r="C39" s="3" t="s">
        <v>15</v>
      </c>
      <c r="D39" s="3" t="s">
        <v>109</v>
      </c>
      <c r="E39" s="3"/>
      <c r="F39" s="4" t="str">
        <f t="shared" si="1"/>
        <v>C4</v>
      </c>
      <c r="G39" s="3"/>
      <c r="H39" s="3" t="s">
        <v>47</v>
      </c>
      <c r="I39" s="3">
        <v>4</v>
      </c>
      <c r="J39" s="3">
        <v>15</v>
      </c>
    </row>
    <row r="40" spans="1:10" x14ac:dyDescent="0.25">
      <c r="A40" s="3" t="s">
        <v>19</v>
      </c>
      <c r="B40" s="3" t="s">
        <v>22</v>
      </c>
      <c r="C40" s="3" t="s">
        <v>15</v>
      </c>
      <c r="D40" s="3" t="s">
        <v>109</v>
      </c>
      <c r="E40" s="3"/>
      <c r="F40" s="4" t="str">
        <f t="shared" si="1"/>
        <v>C5</v>
      </c>
      <c r="G40" s="3"/>
      <c r="H40" s="3" t="s">
        <v>47</v>
      </c>
      <c r="I40" s="3">
        <v>5</v>
      </c>
      <c r="J40" s="3">
        <v>15</v>
      </c>
    </row>
    <row r="41" spans="1:10" x14ac:dyDescent="0.25">
      <c r="A41" s="3" t="s">
        <v>94</v>
      </c>
      <c r="B41" s="3" t="s">
        <v>93</v>
      </c>
      <c r="C41" s="3" t="s">
        <v>92</v>
      </c>
      <c r="D41" s="3" t="s">
        <v>109</v>
      </c>
      <c r="E41" s="3"/>
      <c r="F41" s="4" t="str">
        <f t="shared" si="1"/>
        <v>U6</v>
      </c>
      <c r="G41" s="3"/>
      <c r="H41" s="3" t="s">
        <v>54</v>
      </c>
      <c r="I41" s="3">
        <v>6</v>
      </c>
      <c r="J41" s="3">
        <v>16</v>
      </c>
    </row>
    <row r="42" spans="1:10" x14ac:dyDescent="0.25">
      <c r="A42" s="3" t="s">
        <v>94</v>
      </c>
      <c r="B42" s="3" t="s">
        <v>93</v>
      </c>
      <c r="C42" s="3" t="s">
        <v>92</v>
      </c>
      <c r="D42" s="3" t="s">
        <v>109</v>
      </c>
      <c r="E42" s="3"/>
      <c r="F42" s="4" t="str">
        <f t="shared" si="1"/>
        <v>U7</v>
      </c>
      <c r="G42" s="3"/>
      <c r="H42" s="3" t="s">
        <v>54</v>
      </c>
      <c r="I42" s="3">
        <v>7</v>
      </c>
      <c r="J42" s="3">
        <v>16</v>
      </c>
    </row>
    <row r="43" spans="1:10" x14ac:dyDescent="0.25">
      <c r="A43" s="3" t="s">
        <v>98</v>
      </c>
      <c r="B43" s="3" t="s">
        <v>96</v>
      </c>
      <c r="C43" s="3" t="s">
        <v>99</v>
      </c>
      <c r="D43" s="3" t="s">
        <v>109</v>
      </c>
      <c r="E43" s="3"/>
      <c r="F43" s="4" t="str">
        <f t="shared" si="1"/>
        <v>J1</v>
      </c>
      <c r="G43" s="3"/>
      <c r="H43" s="3" t="s">
        <v>46</v>
      </c>
      <c r="I43" s="3">
        <v>1</v>
      </c>
      <c r="J43" s="3">
        <v>18</v>
      </c>
    </row>
    <row r="44" spans="1:10" x14ac:dyDescent="0.25">
      <c r="A44" s="3" t="s">
        <v>95</v>
      </c>
      <c r="B44" s="3" t="s">
        <v>97</v>
      </c>
      <c r="C44" s="3" t="s">
        <v>99</v>
      </c>
      <c r="D44" s="3" t="s">
        <v>109</v>
      </c>
      <c r="E44" s="3"/>
      <c r="F44" s="4" t="str">
        <f t="shared" si="1"/>
        <v>J2</v>
      </c>
      <c r="G44" s="3"/>
      <c r="H44" s="3" t="s">
        <v>46</v>
      </c>
      <c r="I44" s="3">
        <v>2</v>
      </c>
      <c r="J44" s="3">
        <v>19</v>
      </c>
    </row>
    <row r="45" spans="1:10" x14ac:dyDescent="0.25">
      <c r="A45" s="3" t="s">
        <v>95</v>
      </c>
      <c r="B45" s="3" t="s">
        <v>97</v>
      </c>
      <c r="C45" s="3" t="s">
        <v>99</v>
      </c>
      <c r="D45" s="3" t="s">
        <v>109</v>
      </c>
      <c r="E45" s="3"/>
      <c r="F45" s="4" t="str">
        <f t="shared" si="1"/>
        <v>J4</v>
      </c>
      <c r="G45" s="3"/>
      <c r="H45" s="3" t="s">
        <v>46</v>
      </c>
      <c r="I45" s="3">
        <v>4</v>
      </c>
      <c r="J45" s="3">
        <v>19</v>
      </c>
    </row>
    <row r="46" spans="1:10" ht="17.25" x14ac:dyDescent="0.25">
      <c r="A46" s="3" t="s">
        <v>102</v>
      </c>
      <c r="B46" s="3" t="s">
        <v>101</v>
      </c>
      <c r="C46" s="3" t="s">
        <v>100</v>
      </c>
      <c r="D46" s="3" t="s">
        <v>109</v>
      </c>
      <c r="E46" s="3"/>
      <c r="F46" s="4" t="str">
        <f t="shared" si="1"/>
        <v>U3</v>
      </c>
      <c r="G46" s="3"/>
      <c r="H46" s="3" t="s">
        <v>54</v>
      </c>
      <c r="I46" s="3">
        <v>3</v>
      </c>
      <c r="J46" s="3">
        <v>20</v>
      </c>
    </row>
    <row r="47" spans="1:10" ht="17.25" x14ac:dyDescent="0.25">
      <c r="A47" s="3" t="s">
        <v>102</v>
      </c>
      <c r="B47" s="3" t="s">
        <v>101</v>
      </c>
      <c r="C47" s="3" t="s">
        <v>100</v>
      </c>
      <c r="D47" s="3" t="s">
        <v>109</v>
      </c>
      <c r="E47" s="3"/>
      <c r="F47" s="4" t="str">
        <f t="shared" si="1"/>
        <v>U4</v>
      </c>
      <c r="G47" s="3"/>
      <c r="H47" s="3" t="s">
        <v>54</v>
      </c>
      <c r="I47" s="3">
        <v>4</v>
      </c>
      <c r="J47" s="3">
        <v>20</v>
      </c>
    </row>
    <row r="48" spans="1:10" x14ac:dyDescent="0.25">
      <c r="A48" s="3" t="s">
        <v>66</v>
      </c>
      <c r="B48" s="3" t="s">
        <v>16</v>
      </c>
      <c r="C48" s="3" t="s">
        <v>18</v>
      </c>
      <c r="D48" s="3" t="s">
        <v>109</v>
      </c>
      <c r="E48" s="3"/>
      <c r="F48" s="4" t="str">
        <f t="shared" si="1"/>
        <v>U5</v>
      </c>
      <c r="G48" s="3"/>
      <c r="H48" s="3" t="s">
        <v>54</v>
      </c>
      <c r="I48" s="3">
        <v>5</v>
      </c>
      <c r="J48" s="3">
        <v>21</v>
      </c>
    </row>
    <row r="49" spans="1:10" x14ac:dyDescent="0.25">
      <c r="A49" s="3" t="s">
        <v>105</v>
      </c>
      <c r="B49" s="3" t="s">
        <v>106</v>
      </c>
      <c r="C49" s="3"/>
      <c r="D49" s="3" t="s">
        <v>109</v>
      </c>
      <c r="E49" s="3"/>
      <c r="F49" s="4" t="str">
        <f t="shared" si="1"/>
        <v>J5</v>
      </c>
      <c r="G49" s="3"/>
      <c r="H49" s="3" t="s">
        <v>46</v>
      </c>
      <c r="I49" s="3">
        <v>5</v>
      </c>
      <c r="J49" s="3">
        <v>22</v>
      </c>
    </row>
    <row r="50" spans="1:10" x14ac:dyDescent="0.25">
      <c r="A50" s="3" t="s">
        <v>103</v>
      </c>
      <c r="B50" s="3" t="s">
        <v>69</v>
      </c>
      <c r="C50" s="3" t="s">
        <v>87</v>
      </c>
      <c r="D50" s="3" t="s">
        <v>109</v>
      </c>
      <c r="E50" s="3"/>
      <c r="F50" s="4" t="str">
        <f t="shared" si="1"/>
        <v>U2</v>
      </c>
      <c r="G50" s="3"/>
      <c r="H50" s="3" t="s">
        <v>54</v>
      </c>
      <c r="I50" s="3">
        <v>2</v>
      </c>
      <c r="J50" s="3">
        <v>23</v>
      </c>
    </row>
    <row r="51" spans="1:10" x14ac:dyDescent="0.25">
      <c r="A51" s="3" t="s">
        <v>104</v>
      </c>
      <c r="B51" s="3" t="s">
        <v>104</v>
      </c>
      <c r="C51" s="3"/>
      <c r="D51" s="3" t="s">
        <v>109</v>
      </c>
      <c r="E51" s="3"/>
      <c r="F51" s="4" t="str">
        <f t="shared" si="1"/>
        <v>U1</v>
      </c>
      <c r="G51" s="3"/>
      <c r="H51" s="3" t="s">
        <v>54</v>
      </c>
      <c r="I51" s="3">
        <v>1</v>
      </c>
      <c r="J51" s="3">
        <v>24</v>
      </c>
    </row>
  </sheetData>
  <sortState xmlns:xlrd2="http://schemas.microsoft.com/office/spreadsheetml/2017/richdata2" ref="A3:J51">
    <sortCondition ref="J3:J51"/>
  </sortState>
  <mergeCells count="2">
    <mergeCell ref="A1:C1"/>
    <mergeCell ref="D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50E19-0D12-4CC9-984E-21CCB5543ECF}">
  <dimension ref="A1:L47"/>
  <sheetViews>
    <sheetView tabSelected="1" workbookViewId="0">
      <pane ySplit="2" topLeftCell="A3" activePane="bottomLeft" state="frozen"/>
      <selection pane="bottomLeft" activeCell="H36" sqref="H36"/>
    </sheetView>
  </sheetViews>
  <sheetFormatPr defaultRowHeight="15" x14ac:dyDescent="0.25"/>
  <cols>
    <col min="1" max="1" width="9.140625" style="18"/>
    <col min="2" max="2" width="44.140625" bestFit="1" customWidth="1"/>
    <col min="3" max="3" width="19.42578125" bestFit="1" customWidth="1"/>
    <col min="4" max="4" width="11.42578125" bestFit="1" customWidth="1"/>
    <col min="5" max="5" width="5.5703125" bestFit="1" customWidth="1"/>
    <col min="6" max="6" width="6.7109375" bestFit="1" customWidth="1"/>
    <col min="7" max="7" width="5.42578125" bestFit="1" customWidth="1"/>
    <col min="8" max="8" width="10.7109375" bestFit="1" customWidth="1"/>
    <col min="9" max="9" width="30" bestFit="1" customWidth="1"/>
    <col min="10" max="10" width="95.140625" bestFit="1" customWidth="1"/>
    <col min="11" max="12" width="9.140625" style="12"/>
  </cols>
  <sheetData>
    <row r="1" spans="1:12" x14ac:dyDescent="0.25">
      <c r="B1" s="19" t="s">
        <v>9</v>
      </c>
      <c r="C1" s="19"/>
      <c r="D1" s="19"/>
      <c r="E1" s="19" t="s">
        <v>119</v>
      </c>
      <c r="F1" s="19"/>
      <c r="G1" s="19"/>
      <c r="H1" s="19" t="s">
        <v>120</v>
      </c>
      <c r="I1" s="19"/>
      <c r="J1" s="19"/>
      <c r="K1" s="23" t="s">
        <v>123</v>
      </c>
      <c r="L1" s="23"/>
    </row>
    <row r="2" spans="1:12" x14ac:dyDescent="0.25">
      <c r="A2" s="2" t="s">
        <v>159</v>
      </c>
      <c r="B2" s="2" t="s">
        <v>0</v>
      </c>
      <c r="C2" s="2" t="s">
        <v>20</v>
      </c>
      <c r="D2" s="2" t="s">
        <v>8</v>
      </c>
      <c r="E2" s="2" t="s">
        <v>118</v>
      </c>
      <c r="F2" s="2" t="s">
        <v>117</v>
      </c>
      <c r="G2" s="2" t="s">
        <v>116</v>
      </c>
      <c r="H2" s="8" t="s">
        <v>121</v>
      </c>
      <c r="I2" s="8" t="s">
        <v>134</v>
      </c>
      <c r="J2" s="8" t="s">
        <v>122</v>
      </c>
      <c r="K2" s="10" t="s">
        <v>124</v>
      </c>
      <c r="L2" s="10" t="s">
        <v>125</v>
      </c>
    </row>
    <row r="3" spans="1:12" x14ac:dyDescent="0.25">
      <c r="A3" s="17" t="s">
        <v>160</v>
      </c>
      <c r="B3" s="3" t="s">
        <v>66</v>
      </c>
      <c r="C3" s="3" t="s">
        <v>16</v>
      </c>
      <c r="D3" s="3" t="s">
        <v>18</v>
      </c>
      <c r="E3" s="3">
        <v>2</v>
      </c>
      <c r="F3" s="3">
        <v>1</v>
      </c>
      <c r="G3" s="4">
        <f>IF(AND(E3="",F3=""),"",E3+F3)</f>
        <v>3</v>
      </c>
      <c r="H3" s="3" t="s">
        <v>132</v>
      </c>
      <c r="I3" s="3"/>
      <c r="J3" s="3"/>
      <c r="K3" s="11"/>
      <c r="L3" s="13" t="str">
        <f>IF(OR(G3="",K3=""),"",G3*K3)</f>
        <v/>
      </c>
    </row>
    <row r="4" spans="1:12" x14ac:dyDescent="0.25">
      <c r="A4" s="17" t="s">
        <v>160</v>
      </c>
      <c r="B4" s="3" t="s">
        <v>19</v>
      </c>
      <c r="C4" s="3" t="s">
        <v>22</v>
      </c>
      <c r="D4" s="3" t="s">
        <v>15</v>
      </c>
      <c r="E4" s="3">
        <v>7</v>
      </c>
      <c r="F4" s="3">
        <v>11</v>
      </c>
      <c r="G4" s="4">
        <f>IF(AND(E4="",F4=""),"",E4+F4)</f>
        <v>18</v>
      </c>
      <c r="H4" s="3" t="s">
        <v>132</v>
      </c>
      <c r="I4" s="3"/>
      <c r="J4" s="3"/>
      <c r="K4" s="11"/>
      <c r="L4" s="13" t="str">
        <f>IF(OR(G4="",K4=""),"",G4*K4)</f>
        <v/>
      </c>
    </row>
    <row r="5" spans="1:12" x14ac:dyDescent="0.25">
      <c r="A5" s="17" t="s">
        <v>160</v>
      </c>
      <c r="B5" s="3" t="s">
        <v>19</v>
      </c>
      <c r="C5" s="3" t="s">
        <v>78</v>
      </c>
      <c r="D5" s="3" t="s">
        <v>15</v>
      </c>
      <c r="E5" s="3">
        <v>3</v>
      </c>
      <c r="F5" s="3"/>
      <c r="G5" s="4">
        <f>IF(AND(E5="",F5=""),"",E5+F5)</f>
        <v>3</v>
      </c>
      <c r="H5" s="3" t="s">
        <v>132</v>
      </c>
      <c r="I5" s="3"/>
      <c r="J5" s="3"/>
      <c r="K5" s="11"/>
      <c r="L5" s="13" t="str">
        <f>IF(OR(G5="",K5=""),"",G5*K5)</f>
        <v/>
      </c>
    </row>
    <row r="6" spans="1:12" x14ac:dyDescent="0.25">
      <c r="A6" s="17" t="s">
        <v>160</v>
      </c>
      <c r="B6" s="3" t="s">
        <v>19</v>
      </c>
      <c r="C6" s="3" t="s">
        <v>28</v>
      </c>
      <c r="D6" s="3" t="s">
        <v>30</v>
      </c>
      <c r="E6" s="3">
        <v>2</v>
      </c>
      <c r="F6" s="3"/>
      <c r="G6" s="4">
        <f>IF(AND(E6="",F6=""),"",E6+F6)</f>
        <v>2</v>
      </c>
      <c r="H6" s="3" t="s">
        <v>132</v>
      </c>
      <c r="I6" s="3"/>
      <c r="J6" s="3"/>
      <c r="K6" s="11"/>
      <c r="L6" s="13" t="str">
        <f>IF(OR(G6="",K6=""),"",G6*K6)</f>
        <v/>
      </c>
    </row>
    <row r="7" spans="1:12" x14ac:dyDescent="0.25">
      <c r="A7" s="17" t="s">
        <v>160</v>
      </c>
      <c r="B7" s="3" t="s">
        <v>19</v>
      </c>
      <c r="C7" s="3" t="s">
        <v>81</v>
      </c>
      <c r="D7" s="3" t="s">
        <v>15</v>
      </c>
      <c r="E7" s="3">
        <v>2</v>
      </c>
      <c r="F7" s="3">
        <v>1</v>
      </c>
      <c r="G7" s="4">
        <f>IF(AND(E7="",F7=""),"",E7+F7)</f>
        <v>3</v>
      </c>
      <c r="H7" s="3" t="s">
        <v>132</v>
      </c>
      <c r="I7" s="3"/>
      <c r="J7" s="3"/>
      <c r="K7" s="11"/>
      <c r="L7" s="13" t="str">
        <f>IF(OR(G7="",K7=""),"",G7*K7)</f>
        <v/>
      </c>
    </row>
    <row r="8" spans="1:12" x14ac:dyDescent="0.25">
      <c r="A8" s="17" t="s">
        <v>160</v>
      </c>
      <c r="B8" s="3" t="s">
        <v>72</v>
      </c>
      <c r="C8" s="3" t="s">
        <v>73</v>
      </c>
      <c r="D8" s="3" t="s">
        <v>74</v>
      </c>
      <c r="E8" s="3">
        <v>1</v>
      </c>
      <c r="F8" s="3"/>
      <c r="G8" s="4">
        <f>IF(AND(E8="",F8=""),"",E8+F8)</f>
        <v>1</v>
      </c>
      <c r="H8" s="3" t="s">
        <v>132</v>
      </c>
      <c r="I8" s="3" t="s">
        <v>142</v>
      </c>
      <c r="J8" s="9" t="s">
        <v>143</v>
      </c>
      <c r="K8" s="11">
        <v>1.36</v>
      </c>
      <c r="L8" s="13">
        <f>IF(OR(G8="",K8=""),"",G8*K8)</f>
        <v>1.36</v>
      </c>
    </row>
    <row r="9" spans="1:12" x14ac:dyDescent="0.25">
      <c r="A9" s="17" t="s">
        <v>160</v>
      </c>
      <c r="B9" s="3" t="s">
        <v>7</v>
      </c>
      <c r="C9" s="3" t="s">
        <v>26</v>
      </c>
      <c r="D9" s="3" t="s">
        <v>10</v>
      </c>
      <c r="E9" s="3">
        <v>10</v>
      </c>
      <c r="F9" s="3"/>
      <c r="G9" s="4">
        <f>IF(AND(E9="",F9=""),"",E9+F9)</f>
        <v>10</v>
      </c>
      <c r="H9" s="3" t="s">
        <v>129</v>
      </c>
      <c r="I9" s="3" t="s">
        <v>140</v>
      </c>
      <c r="J9" s="9" t="s">
        <v>141</v>
      </c>
      <c r="K9" s="11">
        <f>8.95/100</f>
        <v>8.9499999999999996E-2</v>
      </c>
      <c r="L9" s="13">
        <f>IF(OR(G9="",K9=""),"",G9*K9)</f>
        <v>0.89500000000000002</v>
      </c>
    </row>
    <row r="10" spans="1:12" x14ac:dyDescent="0.25">
      <c r="A10" s="17" t="s">
        <v>160</v>
      </c>
      <c r="B10" s="3" t="s">
        <v>7</v>
      </c>
      <c r="C10" s="3" t="s">
        <v>36</v>
      </c>
      <c r="D10" s="3" t="s">
        <v>10</v>
      </c>
      <c r="E10" s="3">
        <v>2</v>
      </c>
      <c r="F10" s="3"/>
      <c r="G10" s="4">
        <f>IF(AND(E10="",F10=""),"",E10+F10)</f>
        <v>2</v>
      </c>
      <c r="H10" s="3" t="s">
        <v>132</v>
      </c>
      <c r="I10" s="3"/>
      <c r="J10" s="3"/>
      <c r="K10" s="11"/>
      <c r="L10" s="13" t="str">
        <f>IF(OR(G10="",K10=""),"",G10*K10)</f>
        <v/>
      </c>
    </row>
    <row r="11" spans="1:12" x14ac:dyDescent="0.25">
      <c r="A11" s="17" t="s">
        <v>160</v>
      </c>
      <c r="B11" s="3" t="s">
        <v>7</v>
      </c>
      <c r="C11" s="3" t="s">
        <v>80</v>
      </c>
      <c r="D11" s="3" t="s">
        <v>10</v>
      </c>
      <c r="E11" s="3">
        <v>1</v>
      </c>
      <c r="F11" s="3"/>
      <c r="G11" s="4">
        <f>IF(AND(E11="",F11=""),"",E11+F11)</f>
        <v>1</v>
      </c>
      <c r="H11" s="3" t="s">
        <v>132</v>
      </c>
      <c r="I11" s="3"/>
      <c r="J11" s="3"/>
      <c r="K11" s="11"/>
      <c r="L11" s="13" t="str">
        <f>IF(OR(G11="",K11=""),"",G11*K11)</f>
        <v/>
      </c>
    </row>
    <row r="12" spans="1:12" x14ac:dyDescent="0.25">
      <c r="A12" s="17" t="s">
        <v>160</v>
      </c>
      <c r="B12" s="3" t="s">
        <v>168</v>
      </c>
      <c r="C12" s="3" t="s">
        <v>79</v>
      </c>
      <c r="D12" s="3" t="s">
        <v>10</v>
      </c>
      <c r="E12" s="3">
        <v>1</v>
      </c>
      <c r="F12" s="3"/>
      <c r="G12" s="4">
        <f>IF(AND(E12="",F12=""),"",E12+F12)</f>
        <v>1</v>
      </c>
      <c r="H12" s="3" t="s">
        <v>132</v>
      </c>
      <c r="I12" s="3"/>
      <c r="J12" s="3"/>
      <c r="K12" s="11"/>
      <c r="L12" s="13" t="str">
        <f>IF(OR(G12="",K12=""),"",G12*K12)</f>
        <v/>
      </c>
    </row>
    <row r="13" spans="1:12" x14ac:dyDescent="0.25">
      <c r="A13" s="17" t="s">
        <v>160</v>
      </c>
      <c r="B13" s="3" t="s">
        <v>111</v>
      </c>
      <c r="C13" s="3" t="s">
        <v>34</v>
      </c>
      <c r="D13" s="3" t="s">
        <v>10</v>
      </c>
      <c r="E13" s="3">
        <v>1</v>
      </c>
      <c r="F13" s="3"/>
      <c r="G13" s="4">
        <f>IF(AND(E13="",F13=""),"",E13+F13)</f>
        <v>1</v>
      </c>
      <c r="H13" s="3" t="s">
        <v>132</v>
      </c>
      <c r="I13" s="3"/>
      <c r="J13" s="3"/>
      <c r="K13" s="11"/>
      <c r="L13" s="13" t="str">
        <f>IF(OR(G13="",K13=""),"",G13*K13)</f>
        <v/>
      </c>
    </row>
    <row r="14" spans="1:12" x14ac:dyDescent="0.25">
      <c r="A14" s="17" t="s">
        <v>160</v>
      </c>
      <c r="B14" s="3" t="s">
        <v>111</v>
      </c>
      <c r="C14" s="3" t="s">
        <v>90</v>
      </c>
      <c r="D14" s="3" t="s">
        <v>10</v>
      </c>
      <c r="E14" s="3"/>
      <c r="F14" s="3">
        <v>1</v>
      </c>
      <c r="G14" s="4">
        <f>IF(AND(E14="",F14=""),"",E14+F14)</f>
        <v>1</v>
      </c>
      <c r="H14" s="3" t="s">
        <v>132</v>
      </c>
      <c r="I14" s="3"/>
      <c r="J14" s="3"/>
      <c r="K14" s="11"/>
      <c r="L14" s="13" t="str">
        <f>IF(OR(G14="",K14=""),"",G14*K14)</f>
        <v/>
      </c>
    </row>
    <row r="15" spans="1:12" x14ac:dyDescent="0.25">
      <c r="A15" s="17" t="s">
        <v>160</v>
      </c>
      <c r="B15" s="3" t="s">
        <v>111</v>
      </c>
      <c r="C15" s="3" t="s">
        <v>37</v>
      </c>
      <c r="D15" s="3" t="s">
        <v>10</v>
      </c>
      <c r="E15" s="3">
        <v>2</v>
      </c>
      <c r="F15" s="3">
        <v>1</v>
      </c>
      <c r="G15" s="4">
        <f>IF(AND(E15="",F15=""),"",E15+F15)</f>
        <v>3</v>
      </c>
      <c r="H15" s="3" t="s">
        <v>132</v>
      </c>
      <c r="I15" s="3"/>
      <c r="J15" s="3"/>
      <c r="K15" s="11"/>
      <c r="L15" s="13" t="str">
        <f>IF(OR(G15="",K15=""),"",G15*K15)</f>
        <v/>
      </c>
    </row>
    <row r="16" spans="1:12" ht="17.25" x14ac:dyDescent="0.25">
      <c r="A16" s="17" t="s">
        <v>160</v>
      </c>
      <c r="B16" s="3" t="s">
        <v>102</v>
      </c>
      <c r="C16" s="3" t="s">
        <v>101</v>
      </c>
      <c r="D16" s="3" t="s">
        <v>100</v>
      </c>
      <c r="E16" s="3"/>
      <c r="F16" s="3">
        <v>2</v>
      </c>
      <c r="G16" s="4">
        <f>IF(AND(E16="",F16=""),"",E16+F16)</f>
        <v>2</v>
      </c>
      <c r="H16" s="3" t="s">
        <v>132</v>
      </c>
      <c r="I16" s="3"/>
      <c r="J16" s="3"/>
      <c r="K16" s="11"/>
      <c r="L16" s="13" t="str">
        <f>IF(OR(G16="",K16=""),"",G16*K16)</f>
        <v/>
      </c>
    </row>
    <row r="17" spans="1:12" x14ac:dyDescent="0.25">
      <c r="A17" s="17" t="s">
        <v>160</v>
      </c>
      <c r="B17" s="3" t="s">
        <v>104</v>
      </c>
      <c r="C17" s="3" t="s">
        <v>104</v>
      </c>
      <c r="D17" s="3"/>
      <c r="E17" s="3"/>
      <c r="F17" s="3">
        <v>1</v>
      </c>
      <c r="G17" s="4">
        <f>IF(AND(E17="",F17=""),"",E17+F17)</f>
        <v>1</v>
      </c>
      <c r="H17" s="3" t="s">
        <v>129</v>
      </c>
      <c r="I17" s="3" t="s">
        <v>137</v>
      </c>
      <c r="J17" s="9" t="s">
        <v>128</v>
      </c>
      <c r="K17" s="11">
        <f>26.98/5</f>
        <v>5.3959999999999999</v>
      </c>
      <c r="L17" s="13">
        <f>IF(OR(G17="",K17=""),"",G17*K17)</f>
        <v>5.3959999999999999</v>
      </c>
    </row>
    <row r="18" spans="1:12" x14ac:dyDescent="0.25">
      <c r="A18" s="17" t="s">
        <v>160</v>
      </c>
      <c r="B18" s="3" t="s">
        <v>38</v>
      </c>
      <c r="C18" s="3" t="s">
        <v>39</v>
      </c>
      <c r="D18" s="3"/>
      <c r="E18" s="3">
        <v>1</v>
      </c>
      <c r="F18" s="3"/>
      <c r="G18" s="4">
        <f>IF(AND(E18="",F18=""),"",E18+F18)</f>
        <v>1</v>
      </c>
      <c r="H18" s="3" t="s">
        <v>132</v>
      </c>
      <c r="I18" s="3"/>
      <c r="J18" s="3"/>
      <c r="K18" s="11"/>
      <c r="L18" s="13" t="str">
        <f>IF(OR(G18="",K18=""),"",G18*K18)</f>
        <v/>
      </c>
    </row>
    <row r="19" spans="1:12" x14ac:dyDescent="0.25">
      <c r="A19" s="17" t="s">
        <v>160</v>
      </c>
      <c r="B19" s="3" t="s">
        <v>115</v>
      </c>
      <c r="C19" s="3"/>
      <c r="D19" s="3"/>
      <c r="E19" s="3">
        <v>1</v>
      </c>
      <c r="F19" s="3"/>
      <c r="G19" s="4">
        <f>IF(AND(E19="",F19=""),"",E19+F19)</f>
        <v>1</v>
      </c>
      <c r="H19" s="3" t="s">
        <v>130</v>
      </c>
      <c r="I19" s="3"/>
      <c r="J19" s="9" t="s">
        <v>126</v>
      </c>
      <c r="K19" s="11">
        <v>10.62</v>
      </c>
      <c r="L19" s="13">
        <f>IF(OR(G19="",K19=""),"",G19*K19)</f>
        <v>10.62</v>
      </c>
    </row>
    <row r="20" spans="1:12" x14ac:dyDescent="0.25">
      <c r="A20" s="17" t="s">
        <v>160</v>
      </c>
      <c r="B20" s="3" t="s">
        <v>127</v>
      </c>
      <c r="C20" s="3"/>
      <c r="D20" s="3"/>
      <c r="E20" s="3">
        <v>1</v>
      </c>
      <c r="F20" s="3"/>
      <c r="G20" s="4">
        <f>IF(AND(E20="",F20=""),"",E20+F20)</f>
        <v>1</v>
      </c>
      <c r="H20" s="3" t="s">
        <v>130</v>
      </c>
      <c r="I20" s="3"/>
      <c r="J20" s="9" t="s">
        <v>126</v>
      </c>
      <c r="K20" s="11">
        <v>0.16</v>
      </c>
      <c r="L20" s="13">
        <f>IF(OR(G20="",K20=""),"",G20*K20)</f>
        <v>0.16</v>
      </c>
    </row>
    <row r="21" spans="1:12" x14ac:dyDescent="0.25">
      <c r="A21" s="17" t="s">
        <v>160</v>
      </c>
      <c r="B21" s="3" t="s">
        <v>60</v>
      </c>
      <c r="C21" s="3" t="s">
        <v>58</v>
      </c>
      <c r="D21" s="3" t="s">
        <v>43</v>
      </c>
      <c r="E21" s="3">
        <v>2</v>
      </c>
      <c r="F21" s="3">
        <v>3</v>
      </c>
      <c r="G21" s="4">
        <f>IF(AND(E21="",F21=""),"",E21+F21)</f>
        <v>5</v>
      </c>
      <c r="H21" s="3" t="s">
        <v>132</v>
      </c>
      <c r="I21" s="3" t="s">
        <v>165</v>
      </c>
      <c r="J21" s="9" t="s">
        <v>164</v>
      </c>
      <c r="K21" s="11">
        <v>0.43</v>
      </c>
      <c r="L21" s="13">
        <f>IF(OR(G21="",K21=""),"",G21*K21)</f>
        <v>2.15</v>
      </c>
    </row>
    <row r="22" spans="1:12" x14ac:dyDescent="0.25">
      <c r="A22" s="17" t="s">
        <v>169</v>
      </c>
      <c r="B22" s="3" t="s">
        <v>94</v>
      </c>
      <c r="C22" s="3" t="s">
        <v>93</v>
      </c>
      <c r="D22" s="3" t="s">
        <v>92</v>
      </c>
      <c r="E22" s="3"/>
      <c r="F22" s="3">
        <v>2</v>
      </c>
      <c r="G22" s="4">
        <f>IF(AND(E22="",F22=""),"",E22+F22)</f>
        <v>2</v>
      </c>
      <c r="H22" s="3" t="s">
        <v>132</v>
      </c>
      <c r="I22" s="3" t="s">
        <v>166</v>
      </c>
      <c r="J22" s="9" t="s">
        <v>167</v>
      </c>
      <c r="K22" s="11">
        <v>1.2</v>
      </c>
      <c r="L22" s="13">
        <f>IF(OR(G22="",K22=""),"",G22*K22)</f>
        <v>2.4</v>
      </c>
    </row>
    <row r="23" spans="1:12" x14ac:dyDescent="0.25">
      <c r="A23" s="17" t="s">
        <v>160</v>
      </c>
      <c r="B23" s="3" t="s">
        <v>42</v>
      </c>
      <c r="C23" s="3" t="s">
        <v>41</v>
      </c>
      <c r="D23" s="3" t="s">
        <v>43</v>
      </c>
      <c r="E23" s="3">
        <v>3</v>
      </c>
      <c r="F23" s="3">
        <v>2</v>
      </c>
      <c r="G23" s="4">
        <f>IF(AND(E23="",F23=""),"",E23+F23)</f>
        <v>5</v>
      </c>
      <c r="H23" s="3" t="s">
        <v>132</v>
      </c>
      <c r="I23" s="3"/>
      <c r="J23" s="3"/>
      <c r="K23" s="11"/>
      <c r="L23" s="13" t="str">
        <f>IF(OR(G23="",K23=""),"",G23*K23)</f>
        <v/>
      </c>
    </row>
    <row r="24" spans="1:12" x14ac:dyDescent="0.25">
      <c r="A24" s="17" t="s">
        <v>160</v>
      </c>
      <c r="B24" s="3" t="s">
        <v>105</v>
      </c>
      <c r="C24" s="3" t="s">
        <v>106</v>
      </c>
      <c r="D24" s="3"/>
      <c r="E24" s="3"/>
      <c r="F24" s="3">
        <v>1</v>
      </c>
      <c r="G24" s="4">
        <f>IF(AND(E24="",F24=""),"",E24+F24)</f>
        <v>1</v>
      </c>
      <c r="H24" s="3" t="s">
        <v>132</v>
      </c>
      <c r="I24" s="3"/>
      <c r="J24" s="3"/>
      <c r="K24" s="11"/>
      <c r="L24" s="13" t="str">
        <f>IF(OR(G24="",K24=""),"",G24*K24)</f>
        <v/>
      </c>
    </row>
    <row r="25" spans="1:12" x14ac:dyDescent="0.25">
      <c r="A25" s="17" t="s">
        <v>160</v>
      </c>
      <c r="B25" s="3" t="s">
        <v>105</v>
      </c>
      <c r="C25" s="3" t="s">
        <v>114</v>
      </c>
      <c r="D25" s="3"/>
      <c r="E25" s="3">
        <v>1</v>
      </c>
      <c r="F25" s="3"/>
      <c r="G25" s="4">
        <f>IF(AND(E25="",F25=""),"",E25+F25)</f>
        <v>1</v>
      </c>
      <c r="H25" s="3" t="s">
        <v>132</v>
      </c>
      <c r="I25" s="3"/>
      <c r="J25" s="3"/>
      <c r="K25" s="11"/>
      <c r="L25" s="13" t="str">
        <f>IF(OR(G25="",K25=""),"",G25*K25)</f>
        <v/>
      </c>
    </row>
    <row r="26" spans="1:12" x14ac:dyDescent="0.25">
      <c r="A26" s="17" t="s">
        <v>160</v>
      </c>
      <c r="B26" s="3" t="s">
        <v>107</v>
      </c>
      <c r="C26" s="3" t="s">
        <v>108</v>
      </c>
      <c r="D26" s="3"/>
      <c r="E26" s="3"/>
      <c r="F26" s="3">
        <v>1</v>
      </c>
      <c r="G26" s="4">
        <f>IF(AND(E26="",F26=""),"",E26+F26)</f>
        <v>1</v>
      </c>
      <c r="H26" s="3" t="s">
        <v>132</v>
      </c>
      <c r="I26" s="3"/>
      <c r="J26" s="3"/>
      <c r="K26" s="11"/>
      <c r="L26" s="13" t="str">
        <f>IF(OR(G26="",K26=""),"",G26*K26)</f>
        <v/>
      </c>
    </row>
    <row r="27" spans="1:12" x14ac:dyDescent="0.25">
      <c r="A27" s="17" t="s">
        <v>160</v>
      </c>
      <c r="B27" s="3" t="s">
        <v>107</v>
      </c>
      <c r="C27" s="3" t="s">
        <v>113</v>
      </c>
      <c r="D27" s="3"/>
      <c r="E27" s="3">
        <v>1</v>
      </c>
      <c r="F27" s="3"/>
      <c r="G27" s="4">
        <f>IF(AND(E27="",F27=""),"",E27+F27)</f>
        <v>1</v>
      </c>
      <c r="H27" s="3" t="s">
        <v>132</v>
      </c>
      <c r="I27" s="3"/>
      <c r="J27" s="3"/>
      <c r="K27" s="11"/>
      <c r="L27" s="13" t="str">
        <f>IF(OR(G27="",K27=""),"",G27*K27)</f>
        <v/>
      </c>
    </row>
    <row r="28" spans="1:12" x14ac:dyDescent="0.25">
      <c r="A28" s="17" t="s">
        <v>160</v>
      </c>
      <c r="B28" s="3" t="s">
        <v>12</v>
      </c>
      <c r="C28" s="3" t="s">
        <v>12</v>
      </c>
      <c r="D28" s="3"/>
      <c r="E28" s="3">
        <v>1</v>
      </c>
      <c r="F28" s="3"/>
      <c r="G28" s="4">
        <f>IF(AND(E28="",F28=""),"",E28+F28)</f>
        <v>1</v>
      </c>
      <c r="H28" s="3" t="s">
        <v>132</v>
      </c>
      <c r="I28" s="3" t="s">
        <v>133</v>
      </c>
      <c r="J28" s="9" t="s">
        <v>131</v>
      </c>
      <c r="K28" s="11">
        <v>4</v>
      </c>
      <c r="L28" s="13">
        <f>IF(OR(G28="",K28=""),"",G28*K28)</f>
        <v>4</v>
      </c>
    </row>
    <row r="29" spans="1:12" x14ac:dyDescent="0.25">
      <c r="A29" s="17" t="s">
        <v>160</v>
      </c>
      <c r="B29" s="3" t="s">
        <v>68</v>
      </c>
      <c r="C29" s="3" t="s">
        <v>67</v>
      </c>
      <c r="D29" s="3" t="s">
        <v>158</v>
      </c>
      <c r="E29" s="3">
        <v>1</v>
      </c>
      <c r="F29" s="3"/>
      <c r="G29" s="4">
        <f>IF(AND(E29="",F29=""),"",E29+F29)</f>
        <v>1</v>
      </c>
      <c r="H29" s="5" t="s">
        <v>132</v>
      </c>
      <c r="I29" s="5" t="s">
        <v>162</v>
      </c>
      <c r="J29" s="9" t="s">
        <v>161</v>
      </c>
      <c r="K29" s="11">
        <v>0.86</v>
      </c>
      <c r="L29" s="13">
        <f>IF(OR(G29="",K29=""),"",G29*K29)</f>
        <v>0.86</v>
      </c>
    </row>
    <row r="30" spans="1:12" x14ac:dyDescent="0.25">
      <c r="A30" s="17" t="s">
        <v>160</v>
      </c>
      <c r="B30" s="3" t="s">
        <v>14</v>
      </c>
      <c r="C30" s="3" t="s">
        <v>52</v>
      </c>
      <c r="D30" s="3" t="s">
        <v>15</v>
      </c>
      <c r="E30" s="3">
        <v>8</v>
      </c>
      <c r="F30" s="3">
        <v>11</v>
      </c>
      <c r="G30" s="4">
        <f>IF(AND(E30="",F30=""),"",E30+F30)</f>
        <v>19</v>
      </c>
      <c r="H30" s="3" t="s">
        <v>132</v>
      </c>
      <c r="I30" s="3" t="s">
        <v>145</v>
      </c>
      <c r="J30" s="9" t="s">
        <v>144</v>
      </c>
      <c r="K30" s="11">
        <v>0.1</v>
      </c>
      <c r="L30" s="13">
        <f>IF(OR(G30="",K30=""),"",G30*K30)</f>
        <v>1.9000000000000001</v>
      </c>
    </row>
    <row r="31" spans="1:12" x14ac:dyDescent="0.25">
      <c r="A31" s="17" t="s">
        <v>169</v>
      </c>
      <c r="B31" s="3" t="s">
        <v>14</v>
      </c>
      <c r="C31" s="3" t="s">
        <v>25</v>
      </c>
      <c r="D31" s="3" t="s">
        <v>15</v>
      </c>
      <c r="E31" s="3">
        <v>8</v>
      </c>
      <c r="F31" s="3">
        <v>6</v>
      </c>
      <c r="G31" s="4">
        <f>IF(AND(E31="",F31=""),"",E31+F31)</f>
        <v>14</v>
      </c>
      <c r="H31" s="3" t="s">
        <v>132</v>
      </c>
      <c r="I31" s="3" t="s">
        <v>147</v>
      </c>
      <c r="J31" s="9" t="s">
        <v>146</v>
      </c>
      <c r="K31" s="11">
        <v>0.1</v>
      </c>
      <c r="L31" s="13">
        <f>IF(OR(G31="",K31=""),"",G31*K31)</f>
        <v>1.4000000000000001</v>
      </c>
    </row>
    <row r="32" spans="1:12" x14ac:dyDescent="0.25">
      <c r="A32" s="17" t="s">
        <v>160</v>
      </c>
      <c r="B32" s="3" t="s">
        <v>14</v>
      </c>
      <c r="C32" s="3" t="s">
        <v>53</v>
      </c>
      <c r="D32" s="3" t="s">
        <v>15</v>
      </c>
      <c r="E32" s="3">
        <v>2</v>
      </c>
      <c r="F32" s="3"/>
      <c r="G32" s="4">
        <f>IF(AND(E32="",F32=""),"",E32+F32)</f>
        <v>2</v>
      </c>
      <c r="H32" s="3" t="s">
        <v>132</v>
      </c>
      <c r="I32" s="3" t="s">
        <v>149</v>
      </c>
      <c r="J32" s="9" t="s">
        <v>148</v>
      </c>
      <c r="K32" s="11">
        <v>0.1</v>
      </c>
      <c r="L32" s="13">
        <f>IF(OR(G32="",K32=""),"",G32*K32)</f>
        <v>0.2</v>
      </c>
    </row>
    <row r="33" spans="1:12" x14ac:dyDescent="0.25">
      <c r="A33" s="17" t="s">
        <v>160</v>
      </c>
      <c r="B33" s="3" t="s">
        <v>14</v>
      </c>
      <c r="C33" s="3" t="s">
        <v>57</v>
      </c>
      <c r="D33" s="3" t="s">
        <v>15</v>
      </c>
      <c r="E33" s="3">
        <v>1</v>
      </c>
      <c r="F33" s="3"/>
      <c r="G33" s="4">
        <f>IF(AND(E33="",F33=""),"",E33+F33)</f>
        <v>1</v>
      </c>
      <c r="H33" s="3" t="s">
        <v>132</v>
      </c>
      <c r="I33" s="3" t="s">
        <v>150</v>
      </c>
      <c r="J33" s="9" t="s">
        <v>151</v>
      </c>
      <c r="K33" s="11">
        <v>0.1</v>
      </c>
      <c r="L33" s="13">
        <f>IF(OR(G33="",K33=""),"",G33*K33)</f>
        <v>0.1</v>
      </c>
    </row>
    <row r="34" spans="1:12" x14ac:dyDescent="0.25">
      <c r="A34" s="17" t="s">
        <v>160</v>
      </c>
      <c r="B34" s="3" t="s">
        <v>14</v>
      </c>
      <c r="C34" s="3" t="s">
        <v>51</v>
      </c>
      <c r="D34" s="3" t="s">
        <v>15</v>
      </c>
      <c r="E34" s="3">
        <v>2</v>
      </c>
      <c r="F34" s="3"/>
      <c r="G34" s="4">
        <f>IF(AND(E34="",F34=""),"",E34+F34)</f>
        <v>2</v>
      </c>
      <c r="H34" s="3" t="s">
        <v>132</v>
      </c>
      <c r="I34" s="3" t="s">
        <v>153</v>
      </c>
      <c r="J34" s="9" t="s">
        <v>152</v>
      </c>
      <c r="K34" s="11">
        <v>0.1</v>
      </c>
      <c r="L34" s="13">
        <f>IF(OR(G34="",K34=""),"",G34*K34)</f>
        <v>0.2</v>
      </c>
    </row>
    <row r="35" spans="1:12" x14ac:dyDescent="0.25">
      <c r="A35" s="17" t="s">
        <v>160</v>
      </c>
      <c r="B35" s="3" t="s">
        <v>14</v>
      </c>
      <c r="C35" s="3" t="s">
        <v>77</v>
      </c>
      <c r="D35" s="3" t="s">
        <v>15</v>
      </c>
      <c r="E35" s="3">
        <v>1</v>
      </c>
      <c r="F35" s="3"/>
      <c r="G35" s="4">
        <f>IF(AND(E35="",F35=""),"",E35+F35)</f>
        <v>1</v>
      </c>
      <c r="H35" s="3" t="s">
        <v>132</v>
      </c>
      <c r="I35" s="3" t="s">
        <v>154</v>
      </c>
      <c r="J35" s="9" t="s">
        <v>155</v>
      </c>
      <c r="K35" s="11">
        <v>0.1</v>
      </c>
      <c r="L35" s="13">
        <f>IF(OR(G35="",K35=""),"",G35*K35)</f>
        <v>0.1</v>
      </c>
    </row>
    <row r="36" spans="1:12" x14ac:dyDescent="0.25">
      <c r="A36" s="17" t="s">
        <v>160</v>
      </c>
      <c r="B36" s="3" t="s">
        <v>14</v>
      </c>
      <c r="C36" s="3" t="s">
        <v>50</v>
      </c>
      <c r="D36" s="3" t="s">
        <v>15</v>
      </c>
      <c r="E36" s="3">
        <v>1</v>
      </c>
      <c r="F36" s="3"/>
      <c r="G36" s="4">
        <f>IF(AND(E36="",F36=""),"",E36+F36)</f>
        <v>1</v>
      </c>
      <c r="H36" s="3" t="s">
        <v>132</v>
      </c>
      <c r="I36" s="3" t="s">
        <v>157</v>
      </c>
      <c r="J36" s="9" t="s">
        <v>156</v>
      </c>
      <c r="K36" s="11">
        <v>0.1</v>
      </c>
      <c r="L36" s="13">
        <f>IF(OR(G36="",K36=""),"",G36*K36)</f>
        <v>0.1</v>
      </c>
    </row>
    <row r="37" spans="1:12" x14ac:dyDescent="0.25">
      <c r="A37" s="17" t="s">
        <v>160</v>
      </c>
      <c r="B37" s="3" t="s">
        <v>174</v>
      </c>
      <c r="C37" s="3" t="s">
        <v>175</v>
      </c>
      <c r="D37" s="3" t="s">
        <v>15</v>
      </c>
      <c r="E37" s="3">
        <v>1</v>
      </c>
      <c r="F37" s="3"/>
      <c r="G37" s="4">
        <f>IF(AND(E37="",F37=""),"",E37+F37)</f>
        <v>1</v>
      </c>
      <c r="H37" s="3" t="s">
        <v>132</v>
      </c>
      <c r="I37" s="3"/>
      <c r="J37" s="3"/>
      <c r="K37" s="11">
        <v>0.1</v>
      </c>
      <c r="L37" s="13">
        <f>IF(OR(G37="",K37=""),"",G37*K37)</f>
        <v>0.1</v>
      </c>
    </row>
    <row r="38" spans="1:12" x14ac:dyDescent="0.25">
      <c r="A38" s="17" t="s">
        <v>160</v>
      </c>
      <c r="B38" s="3" t="s">
        <v>98</v>
      </c>
      <c r="C38" s="3" t="s">
        <v>96</v>
      </c>
      <c r="D38" s="3" t="s">
        <v>99</v>
      </c>
      <c r="E38" s="3"/>
      <c r="F38" s="3">
        <v>1</v>
      </c>
      <c r="G38" s="4">
        <f>IF(AND(E38="",F38=""),"",E38+F38)</f>
        <v>1</v>
      </c>
      <c r="H38" s="3" t="s">
        <v>132</v>
      </c>
      <c r="I38" s="3" t="s">
        <v>172</v>
      </c>
      <c r="J38" s="9" t="s">
        <v>173</v>
      </c>
      <c r="K38" s="11">
        <v>1.38</v>
      </c>
      <c r="L38" s="13">
        <f>IF(OR(G38="",K38=""),"",G38*K38)</f>
        <v>1.38</v>
      </c>
    </row>
    <row r="39" spans="1:12" x14ac:dyDescent="0.25">
      <c r="A39" s="17" t="s">
        <v>160</v>
      </c>
      <c r="B39" s="3" t="s">
        <v>95</v>
      </c>
      <c r="C39" s="3" t="s">
        <v>97</v>
      </c>
      <c r="D39" s="3" t="s">
        <v>99</v>
      </c>
      <c r="E39" s="3"/>
      <c r="F39" s="3">
        <v>2</v>
      </c>
      <c r="G39" s="4">
        <f>IF(AND(E39="",F39=""),"",E39+F39)</f>
        <v>2</v>
      </c>
      <c r="H39" s="3" t="s">
        <v>132</v>
      </c>
      <c r="I39" s="3" t="s">
        <v>171</v>
      </c>
      <c r="J39" s="9" t="s">
        <v>170</v>
      </c>
      <c r="K39" s="11">
        <v>0.47</v>
      </c>
      <c r="L39" s="13">
        <f>IF(OR(G39="",K39=""),"",G39*K39)</f>
        <v>0.94</v>
      </c>
    </row>
    <row r="40" spans="1:12" x14ac:dyDescent="0.25">
      <c r="A40" s="17" t="s">
        <v>160</v>
      </c>
      <c r="B40" s="3" t="s">
        <v>65</v>
      </c>
      <c r="C40" s="3" t="s">
        <v>64</v>
      </c>
      <c r="D40" s="3" t="s">
        <v>18</v>
      </c>
      <c r="E40" s="3">
        <v>1</v>
      </c>
      <c r="F40" s="3"/>
      <c r="G40" s="4">
        <f>IF(AND(E40="",F40=""),"",E40+F40)</f>
        <v>1</v>
      </c>
      <c r="H40" s="3" t="s">
        <v>132</v>
      </c>
      <c r="I40" s="3"/>
      <c r="J40" s="3"/>
      <c r="K40" s="11"/>
      <c r="L40" s="13" t="str">
        <f>IF(OR(G40="",K40=""),"",G40*K40)</f>
        <v/>
      </c>
    </row>
    <row r="41" spans="1:12" x14ac:dyDescent="0.25">
      <c r="A41" s="17" t="s">
        <v>160</v>
      </c>
      <c r="B41" s="3" t="s">
        <v>62</v>
      </c>
      <c r="C41" s="3" t="s">
        <v>61</v>
      </c>
      <c r="D41" s="3" t="s">
        <v>63</v>
      </c>
      <c r="E41" s="3">
        <v>1</v>
      </c>
      <c r="F41" s="3"/>
      <c r="G41" s="4">
        <f>IF(AND(E41="",F41=""),"",E41+F41)</f>
        <v>1</v>
      </c>
      <c r="H41" s="3" t="s">
        <v>132</v>
      </c>
      <c r="I41" s="3"/>
      <c r="J41" s="3"/>
      <c r="K41" s="11"/>
      <c r="L41" s="13" t="str">
        <f>IF(OR(G41="",K41=""),"",G41*K41)</f>
        <v/>
      </c>
    </row>
    <row r="42" spans="1:12" x14ac:dyDescent="0.25">
      <c r="A42" s="17" t="s">
        <v>160</v>
      </c>
      <c r="B42" s="3" t="s">
        <v>103</v>
      </c>
      <c r="C42" s="3" t="s">
        <v>69</v>
      </c>
      <c r="D42" s="3" t="s">
        <v>71</v>
      </c>
      <c r="E42" s="3">
        <v>1</v>
      </c>
      <c r="F42" s="3">
        <v>1</v>
      </c>
      <c r="G42" s="4">
        <f>IF(AND(E42="",F42=""),"",E42+F42)</f>
        <v>2</v>
      </c>
      <c r="H42" s="3" t="s">
        <v>129</v>
      </c>
      <c r="I42" s="3" t="s">
        <v>136</v>
      </c>
      <c r="J42" s="9" t="s">
        <v>135</v>
      </c>
      <c r="K42" s="11">
        <f>5.99/10</f>
        <v>0.59899999999999998</v>
      </c>
      <c r="L42" s="13">
        <f>IF(OR(G42="",K42=""),"",G42*K42)</f>
        <v>1.198</v>
      </c>
    </row>
    <row r="43" spans="1:12" x14ac:dyDescent="0.25">
      <c r="A43" s="17" t="s">
        <v>160</v>
      </c>
      <c r="B43" s="3" t="s">
        <v>89</v>
      </c>
      <c r="C43" s="3" t="s">
        <v>88</v>
      </c>
      <c r="D43" s="3" t="s">
        <v>87</v>
      </c>
      <c r="E43" s="3"/>
      <c r="F43" s="3">
        <v>1</v>
      </c>
      <c r="G43" s="4">
        <f>IF(AND(E43="",F43=""),"",E43+F43)</f>
        <v>1</v>
      </c>
      <c r="H43" s="3" t="s">
        <v>129</v>
      </c>
      <c r="I43" s="3" t="s">
        <v>138</v>
      </c>
      <c r="J43" s="3" t="s">
        <v>139</v>
      </c>
      <c r="K43" s="11">
        <f>6.99/10</f>
        <v>0.69900000000000007</v>
      </c>
      <c r="L43" s="13">
        <f>IF(OR(G43="",K43=""),"",G43*K43)</f>
        <v>0.69900000000000007</v>
      </c>
    </row>
    <row r="44" spans="1:12" x14ac:dyDescent="0.25">
      <c r="A44" s="17"/>
      <c r="B44" s="3"/>
      <c r="C44" s="3"/>
      <c r="D44" s="3"/>
      <c r="E44" s="3"/>
      <c r="F44" s="3"/>
      <c r="G44" s="4" t="str">
        <f t="shared" ref="G43:G46" si="0">IF(AND(E44="",F44=""),"",E44+F44)</f>
        <v/>
      </c>
      <c r="H44" s="3"/>
      <c r="I44" s="3"/>
      <c r="J44" s="3"/>
      <c r="K44" s="11"/>
      <c r="L44" s="13" t="str">
        <f t="shared" ref="L43:L46" si="1">IF(OR(G44="",K44=""),"",G44*K44)</f>
        <v/>
      </c>
    </row>
    <row r="45" spans="1:12" x14ac:dyDescent="0.25">
      <c r="A45" s="17"/>
      <c r="B45" s="3"/>
      <c r="C45" s="3"/>
      <c r="D45" s="3"/>
      <c r="E45" s="3"/>
      <c r="F45" s="3"/>
      <c r="G45" s="4" t="str">
        <f t="shared" si="0"/>
        <v/>
      </c>
      <c r="H45" s="3"/>
      <c r="I45" s="3"/>
      <c r="J45" s="3"/>
      <c r="K45" s="11"/>
      <c r="L45" s="13" t="str">
        <f t="shared" si="1"/>
        <v/>
      </c>
    </row>
    <row r="46" spans="1:12" x14ac:dyDescent="0.25">
      <c r="A46" s="17"/>
      <c r="B46" s="3"/>
      <c r="C46" s="3"/>
      <c r="D46" s="3"/>
      <c r="E46" s="3"/>
      <c r="F46" s="3"/>
      <c r="G46" s="4" t="str">
        <f t="shared" si="0"/>
        <v/>
      </c>
      <c r="H46" s="3"/>
      <c r="I46" s="3"/>
      <c r="J46" s="3"/>
      <c r="K46" s="11"/>
      <c r="L46" s="13" t="str">
        <f t="shared" si="1"/>
        <v/>
      </c>
    </row>
    <row r="47" spans="1:12" x14ac:dyDescent="0.25">
      <c r="A47" s="20" t="s">
        <v>112</v>
      </c>
      <c r="B47" s="21"/>
      <c r="C47" s="21"/>
      <c r="D47" s="22"/>
      <c r="E47" s="4">
        <f>SUM(E3:E46)</f>
        <v>73</v>
      </c>
      <c r="F47" s="4">
        <f>SUM(F3:F46)</f>
        <v>49</v>
      </c>
      <c r="G47" s="4">
        <f>SUM(G3:G46)</f>
        <v>122</v>
      </c>
      <c r="H47" s="14"/>
      <c r="I47" s="15"/>
      <c r="J47" s="15"/>
      <c r="K47" s="16"/>
      <c r="L47" s="13">
        <f>SUM(L3:L46)</f>
        <v>36.157999999999994</v>
      </c>
    </row>
  </sheetData>
  <sortState xmlns:xlrd2="http://schemas.microsoft.com/office/spreadsheetml/2017/richdata2" ref="A3:L43">
    <sortCondition ref="B3:B43"/>
    <sortCondition ref="C3:C43"/>
  </sortState>
  <mergeCells count="5">
    <mergeCell ref="A47:D47"/>
    <mergeCell ref="B1:D1"/>
    <mergeCell ref="E1:G1"/>
    <mergeCell ref="H1:J1"/>
    <mergeCell ref="K1:L1"/>
  </mergeCells>
  <hyperlinks>
    <hyperlink ref="J19" r:id="rId1" xr:uid="{1349C23A-652A-4F2C-B7CC-51B982525F81}"/>
    <hyperlink ref="J20" r:id="rId2" xr:uid="{59A1172A-144E-40D8-AA10-50EF63D6966E}"/>
    <hyperlink ref="J28" r:id="rId3" xr:uid="{14D72D94-0502-46E5-8F0E-77AD63A6B2A7}"/>
    <hyperlink ref="J42" r:id="rId4" xr:uid="{BE4837D3-DD52-45D6-A59D-BAE94B6EFB24}"/>
    <hyperlink ref="J17" r:id="rId5" xr:uid="{2B0B01E2-7181-4C52-BC1D-F026362758CE}"/>
    <hyperlink ref="J9" r:id="rId6" xr:uid="{B5A2CF87-E7EE-49F0-B454-B4072D3DB215}"/>
    <hyperlink ref="J8" r:id="rId7" xr:uid="{13A34A0F-F46D-4598-AD5A-1995D442027F}"/>
    <hyperlink ref="J30" r:id="rId8" xr:uid="{FA74B05D-2B74-40B4-B513-D7EE92549B71}"/>
    <hyperlink ref="J31" r:id="rId9" xr:uid="{9055DB52-9DDA-4CB6-AE8A-6120B034D081}"/>
    <hyperlink ref="J32" r:id="rId10" xr:uid="{BFCD196C-707E-417B-9287-62281B4EE933}"/>
    <hyperlink ref="J33" r:id="rId11" xr:uid="{3A3C3899-CB4F-4FBF-93AD-ECB72FF19897}"/>
    <hyperlink ref="J34" r:id="rId12" xr:uid="{D8EEEEC4-A195-4873-AC2F-00F4561CD0CF}"/>
    <hyperlink ref="J35" r:id="rId13" xr:uid="{4F4AF3A9-FF53-40EF-96BC-AF78342CE7B7}"/>
    <hyperlink ref="J36" r:id="rId14" xr:uid="{7627BDA3-94C8-4D42-9A16-B087860985ED}"/>
    <hyperlink ref="J29" r:id="rId15" xr:uid="{A01578E0-FE10-4C5F-BE08-12A0E6E21BE0}"/>
    <hyperlink ref="J21" r:id="rId16" xr:uid="{416BF3FB-960B-4655-9238-EE7366BE1443}"/>
    <hyperlink ref="J22" r:id="rId17" xr:uid="{D4CABD02-A37E-456E-BE5B-B14F0798A3CF}"/>
    <hyperlink ref="J39" r:id="rId18" xr:uid="{98354FFE-45F1-417B-8F2C-D83E02F7BF47}"/>
    <hyperlink ref="J38" r:id="rId19" xr:uid="{D6F09501-1068-498C-BF00-DD43305E2CA2}"/>
  </hyperlinks>
  <pageMargins left="0.7" right="0.7" top="0.75" bottom="0.75" header="0.3" footer="0.3"/>
  <pageSetup orientation="portrait"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68FA2-1D66-4BCF-BE31-19228F056408}">
  <dimension ref="A1:C4"/>
  <sheetViews>
    <sheetView workbookViewId="0">
      <selection activeCell="B1" sqref="B1"/>
    </sheetView>
  </sheetViews>
  <sheetFormatPr defaultRowHeight="15" x14ac:dyDescent="0.25"/>
  <cols>
    <col min="2" max="2" width="12" bestFit="1" customWidth="1"/>
  </cols>
  <sheetData>
    <row r="1" spans="1:3" ht="18" x14ac:dyDescent="0.35">
      <c r="A1" t="s">
        <v>84</v>
      </c>
      <c r="B1">
        <v>5</v>
      </c>
      <c r="C1" t="s">
        <v>86</v>
      </c>
    </row>
    <row r="2" spans="1:3" x14ac:dyDescent="0.25">
      <c r="A2" t="s">
        <v>82</v>
      </c>
      <c r="B2">
        <v>110000</v>
      </c>
      <c r="C2">
        <f>B2*B$4</f>
        <v>3.5031847133757958</v>
      </c>
    </row>
    <row r="3" spans="1:3" x14ac:dyDescent="0.25">
      <c r="A3" t="s">
        <v>83</v>
      </c>
      <c r="B3">
        <v>47000</v>
      </c>
      <c r="C3">
        <f>B3*B$4</f>
        <v>1.4968152866242037</v>
      </c>
    </row>
    <row r="4" spans="1:3" x14ac:dyDescent="0.25">
      <c r="A4" t="s">
        <v>85</v>
      </c>
      <c r="B4">
        <f>B1/SUM(B2:B3)</f>
        <v>3.184713375796178E-5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 PCB</vt:lpstr>
      <vt:lpstr>Power PCB</vt:lpstr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Teel</dc:creator>
  <cp:lastModifiedBy>Richard Teel</cp:lastModifiedBy>
  <dcterms:created xsi:type="dcterms:W3CDTF">2022-07-24T23:47:08Z</dcterms:created>
  <dcterms:modified xsi:type="dcterms:W3CDTF">2022-08-09T23:55:53Z</dcterms:modified>
</cp:coreProperties>
</file>