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6c97ba8ed48425/Documents/Projects/PyPortal/"/>
    </mc:Choice>
  </mc:AlternateContent>
  <xr:revisionPtr revIDLastSave="113" documentId="8_{945BB614-6608-4548-AF5A-49E98F29DEE0}" xr6:coauthVersionLast="47" xr6:coauthVersionMax="47" xr10:uidLastSave="{B572C03B-F2CE-4AC4-9753-D8C3FB5BE13B}"/>
  <bookViews>
    <workbookView xWindow="-120" yWindow="-120" windowWidth="29040" windowHeight="15720" activeTab="3" xr2:uid="{3BF368A0-C6B0-4408-BE9E-AE65BC90D0E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4" l="1"/>
  <c r="C29" i="4"/>
  <c r="C30" i="4" s="1"/>
  <c r="B29" i="4"/>
  <c r="B30" i="4" s="1"/>
  <c r="D27" i="4"/>
  <c r="D30" i="4" s="1"/>
  <c r="C27" i="4"/>
  <c r="B27" i="4"/>
  <c r="D26" i="4"/>
  <c r="C26" i="4"/>
  <c r="B26" i="4"/>
  <c r="C24" i="4"/>
  <c r="C28" i="4" s="1"/>
  <c r="I28" i="4" s="1"/>
  <c r="K23" i="4"/>
  <c r="J23" i="4"/>
  <c r="I23" i="4"/>
  <c r="B23" i="4"/>
  <c r="H23" i="4" s="1"/>
  <c r="J4" i="4"/>
  <c r="H5" i="4" s="1"/>
  <c r="J3" i="4"/>
  <c r="H25" i="4" s="1"/>
  <c r="D15" i="4"/>
  <c r="J15" i="4" s="1"/>
  <c r="C15" i="4"/>
  <c r="C16" i="4" s="1"/>
  <c r="I16" i="4" s="1"/>
  <c r="B15" i="4"/>
  <c r="B16" i="4" s="1"/>
  <c r="H16" i="4" s="1"/>
  <c r="D12" i="4"/>
  <c r="J12" i="4" s="1"/>
  <c r="C12" i="4"/>
  <c r="I12" i="4" s="1"/>
  <c r="B12" i="4"/>
  <c r="B9" i="4"/>
  <c r="B10" i="4" s="1"/>
  <c r="B14" i="4" s="1"/>
  <c r="C10" i="4"/>
  <c r="D13" i="4"/>
  <c r="C13" i="4"/>
  <c r="B13" i="4"/>
  <c r="M5" i="3"/>
  <c r="L5" i="3"/>
  <c r="K5" i="3"/>
  <c r="J5" i="3"/>
  <c r="M4" i="3"/>
  <c r="L4" i="3"/>
  <c r="K4" i="3"/>
  <c r="J4" i="3"/>
  <c r="K3" i="3"/>
  <c r="M3" i="3" s="1"/>
  <c r="J3" i="3"/>
  <c r="L3" i="3" s="1"/>
  <c r="C5" i="2"/>
  <c r="C4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" i="2"/>
  <c r="B6" i="2"/>
  <c r="B7" i="2"/>
  <c r="B8" i="2"/>
  <c r="B9" i="2"/>
  <c r="B10" i="2"/>
  <c r="B11" i="2"/>
  <c r="B12" i="2"/>
  <c r="B13" i="2"/>
  <c r="B14" i="2"/>
  <c r="B15" i="2"/>
  <c r="B16" i="2"/>
  <c r="B4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68" i="2"/>
  <c r="A61" i="2"/>
  <c r="A62" i="2"/>
  <c r="A63" i="2" s="1"/>
  <c r="A64" i="2" s="1"/>
  <c r="A65" i="2" s="1"/>
  <c r="A66" i="2" s="1"/>
  <c r="A67" i="2" s="1"/>
  <c r="A68" i="2" s="1"/>
  <c r="A46" i="2"/>
  <c r="A47" i="2"/>
  <c r="A48" i="2"/>
  <c r="A49" i="2"/>
  <c r="A50" i="2"/>
  <c r="A51" i="2"/>
  <c r="A52" i="2"/>
  <c r="A53" i="2"/>
  <c r="A54" i="2"/>
  <c r="A55" i="2"/>
  <c r="A56" i="2"/>
  <c r="A57" i="2" s="1"/>
  <c r="A58" i="2" s="1"/>
  <c r="A59" i="2" s="1"/>
  <c r="A60" i="2" s="1"/>
  <c r="A40" i="2"/>
  <c r="A41" i="2"/>
  <c r="A42" i="2" s="1"/>
  <c r="A43" i="2" s="1"/>
  <c r="A44" i="2" s="1"/>
  <c r="A45" i="2" s="1"/>
  <c r="A29" i="2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6" i="2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5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4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4" i="1"/>
  <c r="C58" i="1"/>
  <c r="C57" i="1"/>
  <c r="D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C56" i="1" s="1"/>
  <c r="I11" i="4" l="1"/>
  <c r="J25" i="4"/>
  <c r="H15" i="4"/>
  <c r="I26" i="4"/>
  <c r="I25" i="4"/>
  <c r="H26" i="4"/>
  <c r="J26" i="4"/>
  <c r="H27" i="4"/>
  <c r="I13" i="4"/>
  <c r="K9" i="4"/>
  <c r="J13" i="4"/>
  <c r="I10" i="4"/>
  <c r="J11" i="4"/>
  <c r="H14" i="4"/>
  <c r="K10" i="4"/>
  <c r="I15" i="4"/>
  <c r="H13" i="4"/>
  <c r="J9" i="4"/>
  <c r="I27" i="4"/>
  <c r="H12" i="4"/>
  <c r="J10" i="4"/>
  <c r="J30" i="4"/>
  <c r="J27" i="4"/>
  <c r="J14" i="4"/>
  <c r="I24" i="4"/>
  <c r="J28" i="4"/>
  <c r="H9" i="4"/>
  <c r="J24" i="4"/>
  <c r="H30" i="4"/>
  <c r="B24" i="4"/>
  <c r="I9" i="4"/>
  <c r="K24" i="4"/>
  <c r="I30" i="4"/>
  <c r="H11" i="4"/>
  <c r="J29" i="4"/>
  <c r="E25" i="4"/>
  <c r="H29" i="4"/>
  <c r="I29" i="4"/>
  <c r="D16" i="4"/>
  <c r="J16" i="4" s="1"/>
  <c r="C14" i="4"/>
  <c r="I14" i="4" s="1"/>
  <c r="E11" i="4"/>
  <c r="K11" i="4" s="1"/>
  <c r="H10" i="4"/>
  <c r="E20" i="1"/>
  <c r="E19" i="1"/>
  <c r="E18" i="1"/>
  <c r="E17" i="1"/>
  <c r="E15" i="1"/>
  <c r="E14" i="1"/>
  <c r="E13" i="1"/>
  <c r="E12" i="1"/>
  <c r="E11" i="1"/>
  <c r="C27" i="1"/>
  <c r="E8" i="1"/>
  <c r="E22" i="1"/>
  <c r="E6" i="1"/>
  <c r="E16" i="1"/>
  <c r="C11" i="1"/>
  <c r="C12" i="1"/>
  <c r="C13" i="1"/>
  <c r="C14" i="1"/>
  <c r="C15" i="1"/>
  <c r="E10" i="1"/>
  <c r="E9" i="1"/>
  <c r="E7" i="1"/>
  <c r="E21" i="1"/>
  <c r="E5" i="1"/>
  <c r="C47" i="1"/>
  <c r="C28" i="1"/>
  <c r="C31" i="1"/>
  <c r="C54" i="1"/>
  <c r="C44" i="1"/>
  <c r="C32" i="1"/>
  <c r="C55" i="1"/>
  <c r="C46" i="1"/>
  <c r="C16" i="1"/>
  <c r="C43" i="1"/>
  <c r="C29" i="1"/>
  <c r="C45" i="1"/>
  <c r="C30" i="1"/>
  <c r="C48" i="1"/>
  <c r="C17" i="1"/>
  <c r="C33" i="1"/>
  <c r="C49" i="1"/>
  <c r="C35" i="1"/>
  <c r="C51" i="1"/>
  <c r="C20" i="1"/>
  <c r="C36" i="1"/>
  <c r="C53" i="1"/>
  <c r="C6" i="1"/>
  <c r="C38" i="1"/>
  <c r="C23" i="1"/>
  <c r="C40" i="1"/>
  <c r="C9" i="1"/>
  <c r="C25" i="1"/>
  <c r="C41" i="1"/>
  <c r="C18" i="1"/>
  <c r="C34" i="1"/>
  <c r="C50" i="1"/>
  <c r="C19" i="1"/>
  <c r="C52" i="1"/>
  <c r="C5" i="1"/>
  <c r="C21" i="1"/>
  <c r="C37" i="1"/>
  <c r="C22" i="1"/>
  <c r="C7" i="1"/>
  <c r="C39" i="1"/>
  <c r="C8" i="1"/>
  <c r="C24" i="1"/>
  <c r="C10" i="1"/>
  <c r="C26" i="1"/>
  <c r="C42" i="1"/>
  <c r="B37" i="1"/>
  <c r="D16" i="1"/>
  <c r="B52" i="1"/>
  <c r="D14" i="1"/>
  <c r="D12" i="1"/>
  <c r="D41" i="1"/>
  <c r="D32" i="1"/>
  <c r="B36" i="1"/>
  <c r="D30" i="1"/>
  <c r="D29" i="1"/>
  <c r="B32" i="1"/>
  <c r="D39" i="1"/>
  <c r="B18" i="1"/>
  <c r="D11" i="1"/>
  <c r="D10" i="1"/>
  <c r="B14" i="1"/>
  <c r="B11" i="1"/>
  <c r="D47" i="1"/>
  <c r="D46" i="1"/>
  <c r="B51" i="1"/>
  <c r="B50" i="1"/>
  <c r="D28" i="1"/>
  <c r="B48" i="1"/>
  <c r="D42" i="1"/>
  <c r="B46" i="1"/>
  <c r="D24" i="1"/>
  <c r="D21" i="1"/>
  <c r="D48" i="1"/>
  <c r="D31" i="1"/>
  <c r="B35" i="1"/>
  <c r="D13" i="1"/>
  <c r="B33" i="1"/>
  <c r="D43" i="1"/>
  <c r="B15" i="1"/>
  <c r="D56" i="1"/>
  <c r="B13" i="1"/>
  <c r="B12" i="1"/>
  <c r="B43" i="1"/>
  <c r="B42" i="1"/>
  <c r="B5" i="1"/>
  <c r="B25" i="1"/>
  <c r="B9" i="1"/>
  <c r="B21" i="1"/>
  <c r="B34" i="1"/>
  <c r="D44" i="1"/>
  <c r="B16" i="1"/>
  <c r="D26" i="1"/>
  <c r="D25" i="1"/>
  <c r="D40" i="1"/>
  <c r="B45" i="1"/>
  <c r="D23" i="1"/>
  <c r="B44" i="1"/>
  <c r="D22" i="1"/>
  <c r="B27" i="1"/>
  <c r="D37" i="1"/>
  <c r="D5" i="1"/>
  <c r="D52" i="1"/>
  <c r="B41" i="1"/>
  <c r="D51" i="1"/>
  <c r="D35" i="1"/>
  <c r="D19" i="1"/>
  <c r="B56" i="1"/>
  <c r="B40" i="1"/>
  <c r="B24" i="1"/>
  <c r="B8" i="1"/>
  <c r="B20" i="1"/>
  <c r="D45" i="1"/>
  <c r="B17" i="1"/>
  <c r="D27" i="1"/>
  <c r="B47" i="1"/>
  <c r="B30" i="1"/>
  <c r="B29" i="1"/>
  <c r="B28" i="1"/>
  <c r="D38" i="1"/>
  <c r="B10" i="1"/>
  <c r="D20" i="1"/>
  <c r="D50" i="1"/>
  <c r="D34" i="1"/>
  <c r="D18" i="1"/>
  <c r="B55" i="1"/>
  <c r="B39" i="1"/>
  <c r="B23" i="1"/>
  <c r="B7" i="1"/>
  <c r="B53" i="1"/>
  <c r="D15" i="1"/>
  <c r="B19" i="1"/>
  <c r="B49" i="1"/>
  <c r="D58" i="1"/>
  <c r="B31" i="1"/>
  <c r="D57" i="1"/>
  <c r="D9" i="1"/>
  <c r="D8" i="1"/>
  <c r="D55" i="1"/>
  <c r="D7" i="1"/>
  <c r="D54" i="1"/>
  <c r="D6" i="1"/>
  <c r="D53" i="1"/>
  <c r="B26" i="1"/>
  <c r="D36" i="1"/>
  <c r="D49" i="1"/>
  <c r="D33" i="1"/>
  <c r="D17" i="1"/>
  <c r="B54" i="1"/>
  <c r="B38" i="1"/>
  <c r="B22" i="1"/>
  <c r="B6" i="1"/>
  <c r="B28" i="4" l="1"/>
  <c r="H28" i="4" s="1"/>
  <c r="H24" i="4"/>
  <c r="E26" i="4"/>
  <c r="K26" i="4" s="1"/>
  <c r="E28" i="4"/>
  <c r="K25" i="4"/>
  <c r="E27" i="4"/>
  <c r="K27" i="4" s="1"/>
  <c r="E13" i="4"/>
  <c r="K13" i="4" s="1"/>
  <c r="E14" i="4"/>
  <c r="K14" i="4" s="1"/>
  <c r="E12" i="4"/>
  <c r="K12" i="4" s="1"/>
  <c r="K28" i="4" l="1"/>
  <c r="E29" i="4"/>
  <c r="E15" i="4"/>
  <c r="K15" i="4" s="1"/>
  <c r="E30" i="4" l="1"/>
  <c r="K30" i="4" s="1"/>
  <c r="K29" i="4"/>
  <c r="E16" i="4"/>
  <c r="K16" i="4" s="1"/>
</calcChain>
</file>

<file path=xl/sharedStrings.xml><?xml version="1.0" encoding="utf-8"?>
<sst xmlns="http://schemas.openxmlformats.org/spreadsheetml/2006/main" count="105" uniqueCount="43">
  <si>
    <t>Light</t>
  </si>
  <si>
    <t>Dim</t>
  </si>
  <si>
    <t>Step</t>
  </si>
  <si>
    <t>Goal</t>
  </si>
  <si>
    <t>Log</t>
  </si>
  <si>
    <t>Lux</t>
  </si>
  <si>
    <t>% Bright</t>
  </si>
  <si>
    <r>
      <t>R</t>
    </r>
    <r>
      <rPr>
        <vertAlign val="subscript"/>
        <sz val="11"/>
        <color theme="1"/>
        <rFont val="Calibri"/>
        <family val="2"/>
        <scheme val="minor"/>
      </rPr>
      <t>l</t>
    </r>
  </si>
  <si>
    <t>Ohms</t>
  </si>
  <si>
    <t>I (uA)</t>
  </si>
  <si>
    <r>
      <t>R</t>
    </r>
    <r>
      <rPr>
        <vertAlign val="subscript"/>
        <sz val="11"/>
        <color theme="1"/>
        <rFont val="Calibri"/>
        <family val="2"/>
        <scheme val="minor"/>
      </rPr>
      <t>EQ</t>
    </r>
  </si>
  <si>
    <t>Vs</t>
  </si>
  <si>
    <t>V</t>
  </si>
  <si>
    <t>Symbol</t>
  </si>
  <si>
    <t>Min</t>
  </si>
  <si>
    <t>Typical</t>
  </si>
  <si>
    <t>i@100 lux</t>
  </si>
  <si>
    <t>?</t>
  </si>
  <si>
    <r>
      <t>I</t>
    </r>
    <r>
      <rPr>
        <vertAlign val="subscript"/>
        <sz val="11"/>
        <color theme="1"/>
        <rFont val="Calibri"/>
        <family val="2"/>
        <scheme val="minor"/>
      </rPr>
      <t>PH1</t>
    </r>
  </si>
  <si>
    <t>Lux Min</t>
  </si>
  <si>
    <t>lux</t>
  </si>
  <si>
    <r>
      <t>I</t>
    </r>
    <r>
      <rPr>
        <vertAlign val="subscript"/>
        <sz val="11"/>
        <color theme="1"/>
        <rFont val="Calibri"/>
        <family val="2"/>
        <scheme val="minor"/>
      </rPr>
      <t>PH2</t>
    </r>
  </si>
  <si>
    <t>Lux Max</t>
  </si>
  <si>
    <r>
      <t>I</t>
    </r>
    <r>
      <rPr>
        <vertAlign val="subscript"/>
        <sz val="11"/>
        <color theme="1"/>
        <rFont val="Calibri"/>
        <family val="2"/>
        <scheme val="minor"/>
      </rPr>
      <t>PH3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</si>
  <si>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out(max.) </t>
    </r>
    <r>
      <rPr>
        <sz val="11"/>
        <color theme="1"/>
        <rFont val="Calibri"/>
        <family val="2"/>
        <scheme val="minor"/>
      </rPr>
      <t>= I</t>
    </r>
    <r>
      <rPr>
        <vertAlign val="subscript"/>
        <sz val="11"/>
        <color theme="1"/>
        <rFont val="Calibri"/>
        <family val="2"/>
        <scheme val="minor"/>
      </rPr>
      <t>PH(max.)</t>
    </r>
    <r>
      <rPr>
        <sz val="11"/>
        <color theme="1"/>
        <rFont val="Calibri"/>
        <family val="2"/>
        <scheme val="minor"/>
      </rPr>
      <t xml:space="preserve"> × </t>
    </r>
    <r>
      <rPr>
        <vertAlign val="subscript"/>
        <sz val="11"/>
        <color theme="1"/>
        <rFont val="Calibri"/>
        <family val="2"/>
        <scheme val="minor"/>
      </rPr>
      <t>RL</t>
    </r>
    <r>
      <rPr>
        <sz val="11"/>
        <color theme="1"/>
        <rFont val="Calibri"/>
        <family val="2"/>
        <scheme val="minor"/>
      </rPr>
      <t xml:space="preserve"> ≦ V</t>
    </r>
    <r>
      <rPr>
        <vertAlign val="subscript"/>
        <sz val="11"/>
        <color theme="1"/>
        <rFont val="Calibri"/>
        <family val="2"/>
        <scheme val="minor"/>
      </rPr>
      <t>out(saturation)</t>
    </r>
    <r>
      <rPr>
        <sz val="11"/>
        <color theme="1"/>
        <rFont val="Calibri"/>
        <family val="2"/>
        <scheme val="minor"/>
      </rPr>
      <t>＝V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>－0.4V</t>
    </r>
  </si>
  <si>
    <t>Width</t>
  </si>
  <si>
    <t>Height</t>
  </si>
  <si>
    <t>px</t>
  </si>
  <si>
    <t>Menu</t>
  </si>
  <si>
    <t>X</t>
  </si>
  <si>
    <t>Y</t>
  </si>
  <si>
    <t>Space</t>
  </si>
  <si>
    <t>Previous</t>
  </si>
  <si>
    <t>Next</t>
  </si>
  <si>
    <t>Spacing</t>
  </si>
  <si>
    <t>Dim -</t>
  </si>
  <si>
    <t>Dim +</t>
  </si>
  <si>
    <t>Pixels</t>
  </si>
  <si>
    <t>Inches</t>
  </si>
  <si>
    <t>inches</t>
  </si>
  <si>
    <t>px/inch</t>
  </si>
  <si>
    <t>Offset X</t>
  </si>
  <si>
    <t>Offset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</si>
</sst>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CF93-9471-40CF-893D-8AD9964D1812}">
  <dimension ref="A1:F58"/>
  <sheetViews>
    <sheetView workbookViewId="0">
      <selection sqref="A1:B3"/>
    </sheetView>
  </sheetViews>
  <sheetFormatPr defaultRowHeight="15" x14ac:dyDescent="0.25"/>
  <sheetData>
    <row r="1" spans="1:6" x14ac:dyDescent="0.25">
      <c r="A1" t="s">
        <v>2</v>
      </c>
      <c r="B1">
        <v>-1024</v>
      </c>
    </row>
    <row r="3" spans="1:6" x14ac:dyDescent="0.25">
      <c r="A3" t="s">
        <v>0</v>
      </c>
      <c r="B3" t="s">
        <v>1</v>
      </c>
      <c r="D3" t="s">
        <v>3</v>
      </c>
      <c r="E3" t="s">
        <v>4</v>
      </c>
      <c r="F3">
        <v>4096</v>
      </c>
    </row>
    <row r="4" spans="1:6" x14ac:dyDescent="0.25">
      <c r="A4">
        <v>65536</v>
      </c>
      <c r="D4">
        <f>IF(A4&gt;1536, 1,IF(A4&lt;1024, 0.05,""))</f>
        <v>1</v>
      </c>
      <c r="E4">
        <f>LOG(A4)</f>
        <v>4.8164799306236992</v>
      </c>
      <c r="F4">
        <f>LOG(A4)/LOG($F$3)</f>
        <v>1.3333333333333335</v>
      </c>
    </row>
    <row r="5" spans="1:6" x14ac:dyDescent="0.25">
      <c r="A5">
        <f>A4+$B$1</f>
        <v>64512</v>
      </c>
      <c r="B5">
        <f>((A5-1024)/(1536-1024))+0.05</f>
        <v>124.05</v>
      </c>
      <c r="C5">
        <f t="shared" ref="C5:C56" si="0">((A5-1024)/(1-0.05))/(1536-1024)</f>
        <v>130.5263157894737</v>
      </c>
      <c r="D5">
        <f t="shared" ref="D5:D58" si="1">IF(A5&gt;1536, 1,IF(A5&lt;1024, 0.05,""))</f>
        <v>1</v>
      </c>
      <c r="E5">
        <f t="shared" ref="E5:E58" si="2">LOG(A5)</f>
        <v>4.8096405060933938</v>
      </c>
      <c r="F5">
        <f t="shared" ref="F5:F58" si="3">LOG(A5)/LOG($F$3)</f>
        <v>1.3314399936249932</v>
      </c>
    </row>
    <row r="6" spans="1:6" x14ac:dyDescent="0.25">
      <c r="A6">
        <f t="shared" ref="A6:A56" si="4">A5+$B$1</f>
        <v>63488</v>
      </c>
      <c r="B6">
        <f t="shared" ref="B6:B56" si="5">((A6-1024)/(1536-1024))+0.05</f>
        <v>122.05</v>
      </c>
      <c r="C6">
        <f t="shared" si="0"/>
        <v>128.42105263157896</v>
      </c>
      <c r="D6">
        <f t="shared" si="1"/>
        <v>1</v>
      </c>
      <c r="E6">
        <f t="shared" si="2"/>
        <v>4.802691646138066</v>
      </c>
      <c r="F6">
        <f t="shared" si="3"/>
        <v>1.3295163591989063</v>
      </c>
    </row>
    <row r="7" spans="1:6" x14ac:dyDescent="0.25">
      <c r="A7">
        <f t="shared" si="4"/>
        <v>62464</v>
      </c>
      <c r="B7">
        <f t="shared" si="5"/>
        <v>120.05</v>
      </c>
      <c r="C7">
        <f t="shared" si="0"/>
        <v>126.31578947368422</v>
      </c>
      <c r="D7">
        <f t="shared" si="1"/>
        <v>1</v>
      </c>
      <c r="E7">
        <f t="shared" si="2"/>
        <v>4.7956297916505788</v>
      </c>
      <c r="F7">
        <f t="shared" si="3"/>
        <v>1.3275614447969073</v>
      </c>
    </row>
    <row r="8" spans="1:6" x14ac:dyDescent="0.25">
      <c r="A8">
        <f t="shared" si="4"/>
        <v>61440</v>
      </c>
      <c r="B8">
        <f t="shared" si="5"/>
        <v>118.05</v>
      </c>
      <c r="C8">
        <f t="shared" si="0"/>
        <v>124.21052631578948</v>
      </c>
      <c r="D8">
        <f t="shared" si="1"/>
        <v>1</v>
      </c>
      <c r="E8">
        <f t="shared" si="2"/>
        <v>4.7884512070234555</v>
      </c>
      <c r="F8">
        <f t="shared" si="3"/>
        <v>1.3255742163007098</v>
      </c>
    </row>
    <row r="9" spans="1:6" x14ac:dyDescent="0.25">
      <c r="A9">
        <f t="shared" si="4"/>
        <v>60416</v>
      </c>
      <c r="B9">
        <f t="shared" si="5"/>
        <v>116.05</v>
      </c>
      <c r="C9">
        <f t="shared" si="0"/>
        <v>122.10526315789474</v>
      </c>
      <c r="D9">
        <f t="shared" si="1"/>
        <v>1</v>
      </c>
      <c r="E9">
        <f t="shared" si="2"/>
        <v>4.7811519682819563</v>
      </c>
      <c r="F9">
        <f t="shared" si="3"/>
        <v>1.3235535874468203</v>
      </c>
    </row>
    <row r="10" spans="1:6" x14ac:dyDescent="0.25">
      <c r="A10">
        <f t="shared" si="4"/>
        <v>59392</v>
      </c>
      <c r="B10">
        <f t="shared" si="5"/>
        <v>114.05</v>
      </c>
      <c r="C10">
        <f t="shared" si="0"/>
        <v>120</v>
      </c>
      <c r="D10">
        <f t="shared" si="1"/>
        <v>1</v>
      </c>
      <c r="E10">
        <f t="shared" si="2"/>
        <v>4.7737279502027494</v>
      </c>
      <c r="F10">
        <f t="shared" si="3"/>
        <v>1.3214984162606311</v>
      </c>
    </row>
    <row r="11" spans="1:6" x14ac:dyDescent="0.25">
      <c r="A11">
        <f t="shared" si="4"/>
        <v>58368</v>
      </c>
      <c r="B11">
        <f t="shared" si="5"/>
        <v>112.05</v>
      </c>
      <c r="C11">
        <f t="shared" si="0"/>
        <v>117.89473684210527</v>
      </c>
      <c r="D11">
        <f t="shared" si="1"/>
        <v>1</v>
      </c>
      <c r="E11">
        <f t="shared" si="2"/>
        <v>4.7661748123123031</v>
      </c>
      <c r="F11">
        <f t="shared" si="3"/>
        <v>1.3194075011803952</v>
      </c>
    </row>
    <row r="12" spans="1:6" x14ac:dyDescent="0.25">
      <c r="A12">
        <f t="shared" si="4"/>
        <v>57344</v>
      </c>
      <c r="B12">
        <f t="shared" si="5"/>
        <v>110.05</v>
      </c>
      <c r="C12">
        <f t="shared" si="0"/>
        <v>115.78947368421053</v>
      </c>
      <c r="D12">
        <f t="shared" si="1"/>
        <v>1</v>
      </c>
      <c r="E12">
        <f t="shared" si="2"/>
        <v>4.7584879836460123</v>
      </c>
      <c r="F12">
        <f t="shared" si="3"/>
        <v>1.3172795768381338</v>
      </c>
    </row>
    <row r="13" spans="1:6" x14ac:dyDescent="0.25">
      <c r="A13">
        <f t="shared" si="4"/>
        <v>56320</v>
      </c>
      <c r="B13">
        <f t="shared" si="5"/>
        <v>108.05</v>
      </c>
      <c r="C13">
        <f t="shared" si="0"/>
        <v>113.68421052631579</v>
      </c>
      <c r="D13">
        <f t="shared" si="1"/>
        <v>1</v>
      </c>
      <c r="E13">
        <f t="shared" si="2"/>
        <v>4.7506626461340558</v>
      </c>
      <c r="F13">
        <f t="shared" si="3"/>
        <v>1.3151133094603884</v>
      </c>
    </row>
    <row r="14" spans="1:6" x14ac:dyDescent="0.25">
      <c r="A14">
        <f t="shared" si="4"/>
        <v>55296</v>
      </c>
      <c r="B14">
        <f t="shared" si="5"/>
        <v>106.05</v>
      </c>
      <c r="C14">
        <f t="shared" si="0"/>
        <v>111.57894736842105</v>
      </c>
      <c r="D14">
        <f t="shared" si="1"/>
        <v>1</v>
      </c>
      <c r="E14">
        <f t="shared" si="2"/>
        <v>4.7426937164627807</v>
      </c>
      <c r="F14">
        <f t="shared" si="3"/>
        <v>1.3129072918469558</v>
      </c>
    </row>
    <row r="15" spans="1:6" x14ac:dyDescent="0.25">
      <c r="A15">
        <f t="shared" si="4"/>
        <v>54272</v>
      </c>
      <c r="B15">
        <f t="shared" si="5"/>
        <v>104.05</v>
      </c>
      <c r="C15">
        <f t="shared" si="0"/>
        <v>109.47368421052632</v>
      </c>
      <c r="D15">
        <f t="shared" si="1"/>
        <v>1</v>
      </c>
      <c r="E15">
        <f t="shared" si="2"/>
        <v>4.7345758262406008</v>
      </c>
      <c r="F15">
        <f t="shared" si="3"/>
        <v>1.3106600378802666</v>
      </c>
    </row>
    <row r="16" spans="1:6" x14ac:dyDescent="0.25">
      <c r="A16">
        <f t="shared" si="4"/>
        <v>53248</v>
      </c>
      <c r="B16">
        <f t="shared" si="5"/>
        <v>102.05</v>
      </c>
      <c r="C16">
        <f t="shared" si="0"/>
        <v>107.36842105263159</v>
      </c>
      <c r="D16">
        <f t="shared" si="1"/>
        <v>1</v>
      </c>
      <c r="E16">
        <f t="shared" si="2"/>
        <v>4.7263033002746111</v>
      </c>
      <c r="F16">
        <f t="shared" si="3"/>
        <v>1.3083699765117578</v>
      </c>
    </row>
    <row r="17" spans="1:6" x14ac:dyDescent="0.25">
      <c r="A17">
        <f t="shared" si="4"/>
        <v>52224</v>
      </c>
      <c r="B17">
        <f t="shared" si="5"/>
        <v>100.05</v>
      </c>
      <c r="C17">
        <f t="shared" si="0"/>
        <v>105.26315789473685</v>
      </c>
      <c r="D17">
        <f t="shared" si="1"/>
        <v>1</v>
      </c>
      <c r="E17">
        <f t="shared" si="2"/>
        <v>4.7178701327377484</v>
      </c>
      <c r="F17">
        <f t="shared" si="3"/>
        <v>1.3060354451642915</v>
      </c>
    </row>
    <row r="18" spans="1:6" x14ac:dyDescent="0.25">
      <c r="A18">
        <f t="shared" si="4"/>
        <v>51200</v>
      </c>
      <c r="B18">
        <f t="shared" si="5"/>
        <v>98.05</v>
      </c>
      <c r="C18">
        <f t="shared" si="0"/>
        <v>103.15789473684211</v>
      </c>
      <c r="D18">
        <f t="shared" si="1"/>
        <v>1</v>
      </c>
      <c r="E18">
        <f t="shared" si="2"/>
        <v>4.7092699609758304</v>
      </c>
      <c r="F18">
        <f t="shared" si="3"/>
        <v>1.303654682481227</v>
      </c>
    </row>
    <row r="19" spans="1:6" x14ac:dyDescent="0.25">
      <c r="A19">
        <f t="shared" si="4"/>
        <v>50176</v>
      </c>
      <c r="B19">
        <f t="shared" si="5"/>
        <v>96.05</v>
      </c>
      <c r="C19">
        <f t="shared" si="0"/>
        <v>101.05263157894737</v>
      </c>
      <c r="D19">
        <f t="shared" si="1"/>
        <v>1</v>
      </c>
      <c r="E19">
        <f t="shared" si="2"/>
        <v>4.7004960366683255</v>
      </c>
      <c r="F19">
        <f t="shared" si="3"/>
        <v>1.3012258203429341</v>
      </c>
    </row>
    <row r="20" spans="1:6" x14ac:dyDescent="0.25">
      <c r="A20">
        <f t="shared" si="4"/>
        <v>49152</v>
      </c>
      <c r="B20">
        <f t="shared" si="5"/>
        <v>94.05</v>
      </c>
      <c r="C20">
        <f t="shared" si="0"/>
        <v>98.94736842105263</v>
      </c>
      <c r="D20">
        <f t="shared" si="1"/>
        <v>1</v>
      </c>
      <c r="E20">
        <f t="shared" si="2"/>
        <v>4.6915411940153993</v>
      </c>
      <c r="F20">
        <f t="shared" si="3"/>
        <v>1.2987468750600963</v>
      </c>
    </row>
    <row r="21" spans="1:6" x14ac:dyDescent="0.25">
      <c r="A21">
        <f t="shared" si="4"/>
        <v>48128</v>
      </c>
      <c r="B21">
        <f t="shared" si="5"/>
        <v>92.05</v>
      </c>
      <c r="C21">
        <f t="shared" si="0"/>
        <v>96.842105263157904</v>
      </c>
      <c r="D21">
        <f t="shared" si="1"/>
        <v>1</v>
      </c>
      <c r="E21">
        <f t="shared" si="2"/>
        <v>4.6823978145755296</v>
      </c>
      <c r="F21">
        <f t="shared" si="3"/>
        <v>1.2962157376398031</v>
      </c>
    </row>
    <row r="22" spans="1:6" x14ac:dyDescent="0.25">
      <c r="A22">
        <f t="shared" si="4"/>
        <v>47104</v>
      </c>
      <c r="B22">
        <f t="shared" si="5"/>
        <v>90.05</v>
      </c>
      <c r="C22">
        <f t="shared" si="0"/>
        <v>94.736842105263165</v>
      </c>
      <c r="D22">
        <f t="shared" si="1"/>
        <v>1</v>
      </c>
      <c r="E22">
        <f t="shared" si="2"/>
        <v>4.673057788321386</v>
      </c>
      <c r="F22">
        <f t="shared" si="3"/>
        <v>1.2936301630047511</v>
      </c>
    </row>
    <row r="23" spans="1:6" x14ac:dyDescent="0.25">
      <c r="A23">
        <f t="shared" si="4"/>
        <v>46080</v>
      </c>
      <c r="B23">
        <f t="shared" si="5"/>
        <v>88.05</v>
      </c>
      <c r="C23">
        <f t="shared" si="0"/>
        <v>92.631578947368425</v>
      </c>
      <c r="D23">
        <f t="shared" si="1"/>
        <v>1</v>
      </c>
      <c r="E23">
        <f t="shared" si="2"/>
        <v>4.6635124704151556</v>
      </c>
      <c r="F23">
        <f t="shared" si="3"/>
        <v>1.2909877580274729</v>
      </c>
    </row>
    <row r="24" spans="1:6" x14ac:dyDescent="0.25">
      <c r="A24">
        <f t="shared" si="4"/>
        <v>45056</v>
      </c>
      <c r="B24">
        <f t="shared" si="5"/>
        <v>86.05</v>
      </c>
      <c r="C24">
        <f t="shared" si="0"/>
        <v>90.526315789473685</v>
      </c>
      <c r="D24">
        <f t="shared" si="1"/>
        <v>1</v>
      </c>
      <c r="E24">
        <f t="shared" si="2"/>
        <v>4.6537526331259995</v>
      </c>
      <c r="F24">
        <f t="shared" si="3"/>
        <v>1.2882859682197749</v>
      </c>
    </row>
    <row r="25" spans="1:6" x14ac:dyDescent="0.25">
      <c r="A25">
        <f t="shared" si="4"/>
        <v>44032</v>
      </c>
      <c r="B25">
        <f t="shared" si="5"/>
        <v>84.05</v>
      </c>
      <c r="C25">
        <f t="shared" si="0"/>
        <v>88.421052631578945</v>
      </c>
      <c r="D25">
        <f t="shared" si="1"/>
        <v>1</v>
      </c>
      <c r="E25">
        <f t="shared" si="2"/>
        <v>4.6437684122193987</v>
      </c>
      <c r="F25">
        <f t="shared" si="3"/>
        <v>1.2855220628918416</v>
      </c>
    </row>
    <row r="26" spans="1:6" x14ac:dyDescent="0.25">
      <c r="A26">
        <f t="shared" si="4"/>
        <v>43008</v>
      </c>
      <c r="B26">
        <f t="shared" si="5"/>
        <v>82.05</v>
      </c>
      <c r="C26">
        <f t="shared" si="0"/>
        <v>86.31578947368422</v>
      </c>
      <c r="D26">
        <f t="shared" si="1"/>
        <v>1</v>
      </c>
      <c r="E26">
        <f t="shared" si="2"/>
        <v>4.6335492470377124</v>
      </c>
      <c r="F26">
        <f t="shared" si="3"/>
        <v>1.2826931185648967</v>
      </c>
    </row>
    <row r="27" spans="1:6" x14ac:dyDescent="0.25">
      <c r="A27">
        <f t="shared" si="4"/>
        <v>41984</v>
      </c>
      <c r="B27">
        <f t="shared" si="5"/>
        <v>80.05</v>
      </c>
      <c r="C27">
        <f t="shared" si="0"/>
        <v>84.21052631578948</v>
      </c>
      <c r="D27">
        <f t="shared" si="1"/>
        <v>1</v>
      </c>
      <c r="E27">
        <f t="shared" si="2"/>
        <v>4.6230838133595471</v>
      </c>
      <c r="F27">
        <f t="shared" si="3"/>
        <v>1.2797960003848403</v>
      </c>
    </row>
    <row r="28" spans="1:6" x14ac:dyDescent="0.25">
      <c r="A28">
        <f t="shared" si="4"/>
        <v>40960</v>
      </c>
      <c r="B28">
        <f t="shared" si="5"/>
        <v>78.05</v>
      </c>
      <c r="C28">
        <f t="shared" si="0"/>
        <v>82.10526315789474</v>
      </c>
      <c r="D28">
        <f t="shared" si="1"/>
        <v>1</v>
      </c>
      <c r="E28">
        <f t="shared" si="2"/>
        <v>4.6123599479677742</v>
      </c>
      <c r="F28">
        <f t="shared" si="3"/>
        <v>1.2768273412406135</v>
      </c>
    </row>
    <row r="29" spans="1:6" x14ac:dyDescent="0.25">
      <c r="A29">
        <f t="shared" si="4"/>
        <v>39936</v>
      </c>
      <c r="B29">
        <f t="shared" si="5"/>
        <v>76.05</v>
      </c>
      <c r="C29">
        <f t="shared" si="0"/>
        <v>80</v>
      </c>
      <c r="D29">
        <f t="shared" si="1"/>
        <v>1</v>
      </c>
      <c r="E29">
        <f t="shared" si="2"/>
        <v>4.6013645636663112</v>
      </c>
      <c r="F29">
        <f t="shared" si="3"/>
        <v>1.2737835182385209</v>
      </c>
    </row>
    <row r="30" spans="1:6" x14ac:dyDescent="0.25">
      <c r="A30">
        <f t="shared" si="4"/>
        <v>38912</v>
      </c>
      <c r="B30">
        <f t="shared" si="5"/>
        <v>74.05</v>
      </c>
      <c r="C30">
        <f t="shared" si="0"/>
        <v>77.89473684210526</v>
      </c>
      <c r="D30">
        <f t="shared" si="1"/>
        <v>1</v>
      </c>
      <c r="E30">
        <f t="shared" si="2"/>
        <v>4.5900835532566218</v>
      </c>
      <c r="F30">
        <f t="shared" si="3"/>
        <v>1.2706606261202988</v>
      </c>
    </row>
    <row r="31" spans="1:6" x14ac:dyDescent="0.25">
      <c r="A31">
        <f t="shared" si="4"/>
        <v>37888</v>
      </c>
      <c r="B31">
        <f t="shared" si="5"/>
        <v>72.05</v>
      </c>
      <c r="C31">
        <f t="shared" si="0"/>
        <v>75.789473684210535</v>
      </c>
      <c r="D31">
        <f t="shared" si="1"/>
        <v>1</v>
      </c>
      <c r="E31">
        <f t="shared" si="2"/>
        <v>4.5785016807068066</v>
      </c>
      <c r="F31">
        <f t="shared" si="3"/>
        <v>1.2674544471357458</v>
      </c>
    </row>
    <row r="32" spans="1:6" x14ac:dyDescent="0.25">
      <c r="A32">
        <f t="shared" si="4"/>
        <v>36864</v>
      </c>
      <c r="B32">
        <f t="shared" si="5"/>
        <v>70.05</v>
      </c>
      <c r="C32">
        <f t="shared" si="0"/>
        <v>73.684210526315795</v>
      </c>
      <c r="D32">
        <f t="shared" si="1"/>
        <v>1</v>
      </c>
      <c r="E32">
        <f t="shared" si="2"/>
        <v>4.5666024574070994</v>
      </c>
      <c r="F32">
        <f t="shared" si="3"/>
        <v>1.2641604167868594</v>
      </c>
    </row>
    <row r="33" spans="1:6" x14ac:dyDescent="0.25">
      <c r="A33">
        <f t="shared" si="4"/>
        <v>35840</v>
      </c>
      <c r="B33">
        <f t="shared" si="5"/>
        <v>68.05</v>
      </c>
      <c r="C33">
        <f t="shared" si="0"/>
        <v>71.578947368421055</v>
      </c>
      <c r="D33">
        <f t="shared" si="1"/>
        <v>1</v>
      </c>
      <c r="E33">
        <f t="shared" si="2"/>
        <v>4.5543680009900873</v>
      </c>
      <c r="F33">
        <f t="shared" si="3"/>
        <v>1.2607735847454138</v>
      </c>
    </row>
    <row r="34" spans="1:6" x14ac:dyDescent="0.25">
      <c r="A34">
        <f t="shared" si="4"/>
        <v>34816</v>
      </c>
      <c r="B34">
        <f t="shared" si="5"/>
        <v>66.05</v>
      </c>
      <c r="C34">
        <f t="shared" si="0"/>
        <v>69.473684210526315</v>
      </c>
      <c r="D34">
        <f t="shared" si="1"/>
        <v>1</v>
      </c>
      <c r="E34">
        <f t="shared" si="2"/>
        <v>4.541778873682067</v>
      </c>
      <c r="F34">
        <f t="shared" si="3"/>
        <v>1.2572885701041949</v>
      </c>
    </row>
    <row r="35" spans="1:6" x14ac:dyDescent="0.25">
      <c r="A35">
        <f t="shared" si="4"/>
        <v>33792</v>
      </c>
      <c r="B35">
        <f t="shared" si="5"/>
        <v>64.05</v>
      </c>
      <c r="C35">
        <f t="shared" si="0"/>
        <v>67.368421052631575</v>
      </c>
      <c r="D35">
        <f t="shared" si="1"/>
        <v>1</v>
      </c>
      <c r="E35">
        <f t="shared" si="2"/>
        <v>4.5288138965176996</v>
      </c>
      <c r="F35">
        <f t="shared" si="3"/>
        <v>1.253699509946538</v>
      </c>
    </row>
    <row r="36" spans="1:6" x14ac:dyDescent="0.25">
      <c r="A36">
        <f t="shared" si="4"/>
        <v>32768</v>
      </c>
      <c r="B36">
        <f t="shared" si="5"/>
        <v>62.05</v>
      </c>
      <c r="C36">
        <f t="shared" si="0"/>
        <v>65.26315789473685</v>
      </c>
      <c r="D36">
        <f t="shared" si="1"/>
        <v>1</v>
      </c>
      <c r="E36">
        <f t="shared" si="2"/>
        <v>4.5154499349597179</v>
      </c>
      <c r="F36">
        <f t="shared" si="3"/>
        <v>1.25</v>
      </c>
    </row>
    <row r="37" spans="1:6" x14ac:dyDescent="0.25">
      <c r="A37">
        <f t="shared" si="4"/>
        <v>31744</v>
      </c>
      <c r="B37">
        <f t="shared" si="5"/>
        <v>60.05</v>
      </c>
      <c r="C37">
        <f t="shared" si="0"/>
        <v>63.15789473684211</v>
      </c>
      <c r="D37">
        <f t="shared" si="1"/>
        <v>1</v>
      </c>
      <c r="E37">
        <f t="shared" si="2"/>
        <v>4.5016616504740847</v>
      </c>
      <c r="F37">
        <f t="shared" si="3"/>
        <v>1.2461830258655731</v>
      </c>
    </row>
    <row r="38" spans="1:6" x14ac:dyDescent="0.25">
      <c r="A38">
        <f t="shared" si="4"/>
        <v>30720</v>
      </c>
      <c r="B38">
        <f t="shared" si="5"/>
        <v>58.05</v>
      </c>
      <c r="C38">
        <f t="shared" si="0"/>
        <v>61.05263157894737</v>
      </c>
      <c r="D38">
        <f t="shared" si="1"/>
        <v>1</v>
      </c>
      <c r="E38">
        <f t="shared" si="2"/>
        <v>4.4874212113594742</v>
      </c>
      <c r="F38">
        <f t="shared" si="3"/>
        <v>1.2422408829673766</v>
      </c>
    </row>
    <row r="39" spans="1:6" x14ac:dyDescent="0.25">
      <c r="A39">
        <f t="shared" si="4"/>
        <v>29696</v>
      </c>
      <c r="B39">
        <f t="shared" si="5"/>
        <v>56.05</v>
      </c>
      <c r="C39">
        <f t="shared" si="0"/>
        <v>58.947368421052637</v>
      </c>
      <c r="D39">
        <f t="shared" si="1"/>
        <v>1</v>
      </c>
      <c r="E39">
        <f t="shared" si="2"/>
        <v>4.4726979545387682</v>
      </c>
      <c r="F39">
        <f t="shared" si="3"/>
        <v>1.2381650829272979</v>
      </c>
    </row>
    <row r="40" spans="1:6" x14ac:dyDescent="0.25">
      <c r="A40">
        <f t="shared" si="4"/>
        <v>28672</v>
      </c>
      <c r="B40">
        <f t="shared" si="5"/>
        <v>54.05</v>
      </c>
      <c r="C40">
        <f t="shared" si="0"/>
        <v>56.842105263157897</v>
      </c>
      <c r="D40">
        <f t="shared" si="1"/>
        <v>1</v>
      </c>
      <c r="E40">
        <f t="shared" si="2"/>
        <v>4.4574579879820311</v>
      </c>
      <c r="F40">
        <f t="shared" si="3"/>
        <v>1.2339462435048003</v>
      </c>
    </row>
    <row r="41" spans="1:6" x14ac:dyDescent="0.25">
      <c r="A41">
        <f t="shared" si="4"/>
        <v>27648</v>
      </c>
      <c r="B41">
        <f t="shared" si="5"/>
        <v>52.05</v>
      </c>
      <c r="C41">
        <f t="shared" si="0"/>
        <v>54.736842105263158</v>
      </c>
      <c r="D41">
        <f t="shared" si="1"/>
        <v>1</v>
      </c>
      <c r="E41">
        <f t="shared" si="2"/>
        <v>4.4416637207987995</v>
      </c>
      <c r="F41">
        <f t="shared" si="3"/>
        <v>1.2295739585136225</v>
      </c>
    </row>
    <row r="42" spans="1:6" x14ac:dyDescent="0.25">
      <c r="A42">
        <f t="shared" si="4"/>
        <v>26624</v>
      </c>
      <c r="B42">
        <f t="shared" si="5"/>
        <v>50.05</v>
      </c>
      <c r="C42">
        <f t="shared" si="0"/>
        <v>52.631578947368425</v>
      </c>
      <c r="D42">
        <f t="shared" si="1"/>
        <v>1</v>
      </c>
      <c r="E42">
        <f t="shared" si="2"/>
        <v>4.4252733046106298</v>
      </c>
      <c r="F42">
        <f t="shared" si="3"/>
        <v>1.2250366431784243</v>
      </c>
    </row>
    <row r="43" spans="1:6" x14ac:dyDescent="0.25">
      <c r="A43">
        <f t="shared" si="4"/>
        <v>25600</v>
      </c>
      <c r="B43">
        <f t="shared" si="5"/>
        <v>48.05</v>
      </c>
      <c r="C43">
        <f t="shared" si="0"/>
        <v>50.526315789473685</v>
      </c>
      <c r="D43">
        <f t="shared" si="1"/>
        <v>1</v>
      </c>
      <c r="E43">
        <f t="shared" si="2"/>
        <v>4.4082399653118491</v>
      </c>
      <c r="F43">
        <f t="shared" si="3"/>
        <v>1.2203213491478937</v>
      </c>
    </row>
    <row r="44" spans="1:6" x14ac:dyDescent="0.25">
      <c r="A44">
        <f t="shared" si="4"/>
        <v>24576</v>
      </c>
      <c r="B44">
        <f t="shared" si="5"/>
        <v>46.05</v>
      </c>
      <c r="C44">
        <f t="shared" si="0"/>
        <v>48.421052631578952</v>
      </c>
      <c r="D44">
        <f t="shared" si="1"/>
        <v>1</v>
      </c>
      <c r="E44">
        <f t="shared" si="2"/>
        <v>4.390511198351418</v>
      </c>
      <c r="F44">
        <f t="shared" si="3"/>
        <v>1.2154135417267631</v>
      </c>
    </row>
    <row r="45" spans="1:6" x14ac:dyDescent="0.25">
      <c r="A45">
        <f t="shared" si="4"/>
        <v>23552</v>
      </c>
      <c r="B45">
        <f t="shared" si="5"/>
        <v>44.05</v>
      </c>
      <c r="C45">
        <f t="shared" si="0"/>
        <v>46.315789473684212</v>
      </c>
      <c r="D45">
        <f t="shared" si="1"/>
        <v>1</v>
      </c>
      <c r="E45">
        <f t="shared" si="2"/>
        <v>4.3720277926574047</v>
      </c>
      <c r="F45">
        <f t="shared" si="3"/>
        <v>1.2102968296714178</v>
      </c>
    </row>
    <row r="46" spans="1:6" x14ac:dyDescent="0.25">
      <c r="A46">
        <f t="shared" si="4"/>
        <v>22528</v>
      </c>
      <c r="B46">
        <f t="shared" si="5"/>
        <v>42.05</v>
      </c>
      <c r="C46">
        <f t="shared" si="0"/>
        <v>44.210526315789473</v>
      </c>
      <c r="D46">
        <f t="shared" si="1"/>
        <v>1</v>
      </c>
      <c r="E46">
        <f t="shared" si="2"/>
        <v>4.3527226374620183</v>
      </c>
      <c r="F46">
        <f t="shared" si="3"/>
        <v>1.2049526348864414</v>
      </c>
    </row>
    <row r="47" spans="1:6" x14ac:dyDescent="0.25">
      <c r="A47">
        <f t="shared" si="4"/>
        <v>21504</v>
      </c>
      <c r="B47">
        <f t="shared" si="5"/>
        <v>40.049999999999997</v>
      </c>
      <c r="C47">
        <f t="shared" si="0"/>
        <v>42.10526315789474</v>
      </c>
      <c r="D47">
        <f t="shared" si="1"/>
        <v>1</v>
      </c>
      <c r="E47">
        <f t="shared" si="2"/>
        <v>4.3325192513737312</v>
      </c>
      <c r="F47">
        <f t="shared" si="3"/>
        <v>1.1993597852315634</v>
      </c>
    </row>
    <row r="48" spans="1:6" x14ac:dyDescent="0.25">
      <c r="A48">
        <f t="shared" si="4"/>
        <v>20480</v>
      </c>
      <c r="B48">
        <f t="shared" si="5"/>
        <v>38.049999999999997</v>
      </c>
      <c r="C48">
        <f t="shared" si="0"/>
        <v>40</v>
      </c>
      <c r="D48">
        <f t="shared" si="1"/>
        <v>1</v>
      </c>
      <c r="E48">
        <f t="shared" si="2"/>
        <v>4.3113299523037929</v>
      </c>
      <c r="F48">
        <f t="shared" si="3"/>
        <v>1.1934940079072802</v>
      </c>
    </row>
    <row r="49" spans="1:6" x14ac:dyDescent="0.25">
      <c r="A49">
        <f t="shared" si="4"/>
        <v>19456</v>
      </c>
      <c r="B49">
        <f t="shared" si="5"/>
        <v>36.049999999999997</v>
      </c>
      <c r="C49">
        <f t="shared" si="0"/>
        <v>37.894736842105267</v>
      </c>
      <c r="D49">
        <f t="shared" si="1"/>
        <v>1</v>
      </c>
      <c r="E49">
        <f t="shared" si="2"/>
        <v>4.2890535575926405</v>
      </c>
      <c r="F49">
        <f t="shared" si="3"/>
        <v>1.1873272927869654</v>
      </c>
    </row>
    <row r="50" spans="1:6" x14ac:dyDescent="0.25">
      <c r="A50">
        <f t="shared" si="4"/>
        <v>18432</v>
      </c>
      <c r="B50">
        <f t="shared" si="5"/>
        <v>34.049999999999997</v>
      </c>
      <c r="C50">
        <f t="shared" si="0"/>
        <v>35.789473684210527</v>
      </c>
      <c r="D50">
        <f t="shared" si="1"/>
        <v>1</v>
      </c>
      <c r="E50">
        <f t="shared" si="2"/>
        <v>4.2655724617431181</v>
      </c>
      <c r="F50">
        <f t="shared" si="3"/>
        <v>1.1808270834535262</v>
      </c>
    </row>
    <row r="51" spans="1:6" x14ac:dyDescent="0.25">
      <c r="A51">
        <f t="shared" si="4"/>
        <v>17408</v>
      </c>
      <c r="B51">
        <f t="shared" si="5"/>
        <v>32.049999999999997</v>
      </c>
      <c r="C51">
        <f t="shared" si="0"/>
        <v>33.684210526315788</v>
      </c>
      <c r="D51">
        <f t="shared" si="1"/>
        <v>1</v>
      </c>
      <c r="E51">
        <f t="shared" si="2"/>
        <v>4.2407488780180858</v>
      </c>
      <c r="F51">
        <f t="shared" si="3"/>
        <v>1.1739552367708617</v>
      </c>
    </row>
    <row r="52" spans="1:6" x14ac:dyDescent="0.25">
      <c r="A52">
        <f t="shared" si="4"/>
        <v>16384</v>
      </c>
      <c r="B52">
        <f t="shared" si="5"/>
        <v>30.05</v>
      </c>
      <c r="C52">
        <f t="shared" si="0"/>
        <v>31.578947368421055</v>
      </c>
      <c r="D52">
        <f t="shared" si="1"/>
        <v>1</v>
      </c>
      <c r="E52">
        <f t="shared" si="2"/>
        <v>4.2144199392957367</v>
      </c>
      <c r="F52">
        <f t="shared" si="3"/>
        <v>1.1666666666666667</v>
      </c>
    </row>
    <row r="53" spans="1:6" x14ac:dyDescent="0.25">
      <c r="A53">
        <f t="shared" si="4"/>
        <v>15360</v>
      </c>
      <c r="B53">
        <f t="shared" si="5"/>
        <v>28.05</v>
      </c>
      <c r="C53">
        <f t="shared" si="0"/>
        <v>29.473684210526319</v>
      </c>
      <c r="D53">
        <f t="shared" si="1"/>
        <v>1</v>
      </c>
      <c r="E53">
        <f t="shared" si="2"/>
        <v>4.186391215695493</v>
      </c>
      <c r="F53">
        <f t="shared" si="3"/>
        <v>1.1589075496340433</v>
      </c>
    </row>
    <row r="54" spans="1:6" x14ac:dyDescent="0.25">
      <c r="A54">
        <f t="shared" si="4"/>
        <v>14336</v>
      </c>
      <c r="B54">
        <f t="shared" si="5"/>
        <v>26.05</v>
      </c>
      <c r="C54">
        <f t="shared" si="0"/>
        <v>27.368421052631579</v>
      </c>
      <c r="D54">
        <f t="shared" si="1"/>
        <v>1</v>
      </c>
      <c r="E54">
        <f t="shared" si="2"/>
        <v>4.1564279923180498</v>
      </c>
      <c r="F54">
        <f t="shared" si="3"/>
        <v>1.1506129101714671</v>
      </c>
    </row>
    <row r="55" spans="1:6" x14ac:dyDescent="0.25">
      <c r="A55">
        <f t="shared" si="4"/>
        <v>13312</v>
      </c>
      <c r="B55">
        <f t="shared" si="5"/>
        <v>24.05</v>
      </c>
      <c r="C55">
        <f t="shared" si="0"/>
        <v>25.263157894736842</v>
      </c>
      <c r="D55">
        <f t="shared" si="1"/>
        <v>1</v>
      </c>
      <c r="E55">
        <f t="shared" si="2"/>
        <v>4.1242433089466486</v>
      </c>
      <c r="F55">
        <f t="shared" si="3"/>
        <v>1.1417033098450911</v>
      </c>
    </row>
    <row r="56" spans="1:6" x14ac:dyDescent="0.25">
      <c r="A56">
        <f t="shared" si="4"/>
        <v>12288</v>
      </c>
      <c r="B56">
        <f t="shared" si="5"/>
        <v>22.05</v>
      </c>
      <c r="C56">
        <f t="shared" si="0"/>
        <v>23.157894736842106</v>
      </c>
      <c r="D56">
        <f t="shared" si="1"/>
        <v>1</v>
      </c>
      <c r="E56">
        <f t="shared" si="2"/>
        <v>4.0894812026874368</v>
      </c>
      <c r="F56">
        <f t="shared" si="3"/>
        <v>1.1320802083934298</v>
      </c>
    </row>
    <row r="57" spans="1:6" x14ac:dyDescent="0.25">
      <c r="A57">
        <v>1024</v>
      </c>
      <c r="C57">
        <f>((A57-1024)/(1-0.05))/(1536-1024)</f>
        <v>0</v>
      </c>
      <c r="D57" t="str">
        <f t="shared" si="1"/>
        <v/>
      </c>
      <c r="E57">
        <f t="shared" si="2"/>
        <v>3.0102999566398121</v>
      </c>
      <c r="F57">
        <f t="shared" si="3"/>
        <v>0.83333333333333337</v>
      </c>
    </row>
    <row r="58" spans="1:6" x14ac:dyDescent="0.25">
      <c r="A58">
        <v>1016</v>
      </c>
      <c r="C58">
        <f t="shared" ref="C58" si="6">((A58-1024)/(1-0.05))/(1536-1024)</f>
        <v>-1.6447368421052631E-2</v>
      </c>
      <c r="D58">
        <f t="shared" si="1"/>
        <v>0.05</v>
      </c>
      <c r="E58">
        <f t="shared" si="2"/>
        <v>3.0068937079479006</v>
      </c>
      <c r="F58">
        <f t="shared" si="3"/>
        <v>0.83239039056434727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2F228-8D55-42A6-9B04-10A7C9BD2662}">
  <dimension ref="A1:C68"/>
  <sheetViews>
    <sheetView workbookViewId="0">
      <selection activeCell="B5" sqref="B5"/>
    </sheetView>
  </sheetViews>
  <sheetFormatPr defaultRowHeight="15" x14ac:dyDescent="0.25"/>
  <sheetData>
    <row r="1" spans="1:3" x14ac:dyDescent="0.25">
      <c r="A1" t="s">
        <v>2</v>
      </c>
      <c r="B1">
        <v>1024</v>
      </c>
    </row>
    <row r="3" spans="1:3" x14ac:dyDescent="0.25">
      <c r="A3" t="s">
        <v>0</v>
      </c>
      <c r="B3" t="s">
        <v>5</v>
      </c>
      <c r="C3" s="1" t="s">
        <v>6</v>
      </c>
    </row>
    <row r="4" spans="1:3" x14ac:dyDescent="0.25">
      <c r="A4">
        <v>0</v>
      </c>
      <c r="B4">
        <f>(A4/65536)*2000</f>
        <v>0</v>
      </c>
      <c r="C4" t="e">
        <f>(9.9323*LOG(B4) + 27.059)/100</f>
        <v>#NUM!</v>
      </c>
    </row>
    <row r="5" spans="1:3" x14ac:dyDescent="0.25">
      <c r="A5">
        <f>A4+$B$1</f>
        <v>1024</v>
      </c>
      <c r="B5">
        <f t="shared" ref="B5:B50" si="0">(A5/65536)*2000</f>
        <v>31.25</v>
      </c>
      <c r="C5">
        <f t="shared" ref="C5:C68" si="1">(9.9323*LOG(B5) + 27.059)/100</f>
        <v>0.41906298870333197</v>
      </c>
    </row>
    <row r="6" spans="1:3" x14ac:dyDescent="0.25">
      <c r="A6">
        <f t="shared" ref="A6:A68" si="2">A5+$B$1</f>
        <v>2048</v>
      </c>
      <c r="B6">
        <f t="shared" si="0"/>
        <v>62.5</v>
      </c>
      <c r="C6">
        <f t="shared" si="1"/>
        <v>0.44896219096266565</v>
      </c>
    </row>
    <row r="7" spans="1:3" x14ac:dyDescent="0.25">
      <c r="A7">
        <f t="shared" si="2"/>
        <v>3072</v>
      </c>
      <c r="B7">
        <f t="shared" si="0"/>
        <v>93.75</v>
      </c>
      <c r="C7">
        <f t="shared" si="1"/>
        <v>0.46645210308585305</v>
      </c>
    </row>
    <row r="8" spans="1:3" x14ac:dyDescent="0.25">
      <c r="A8">
        <f t="shared" si="2"/>
        <v>4096</v>
      </c>
      <c r="B8">
        <f t="shared" si="0"/>
        <v>125</v>
      </c>
      <c r="C8">
        <f t="shared" si="1"/>
        <v>0.47886139322199917</v>
      </c>
    </row>
    <row r="9" spans="1:3" x14ac:dyDescent="0.25">
      <c r="A9">
        <f t="shared" si="2"/>
        <v>5120</v>
      </c>
      <c r="B9">
        <f t="shared" si="0"/>
        <v>156.25</v>
      </c>
      <c r="C9">
        <f t="shared" si="1"/>
        <v>0.4884867864439984</v>
      </c>
    </row>
    <row r="10" spans="1:3" x14ac:dyDescent="0.25">
      <c r="A10">
        <f t="shared" si="2"/>
        <v>6144</v>
      </c>
      <c r="B10">
        <f t="shared" si="0"/>
        <v>187.5</v>
      </c>
      <c r="C10">
        <f t="shared" si="1"/>
        <v>0.49635130534518668</v>
      </c>
    </row>
    <row r="11" spans="1:3" x14ac:dyDescent="0.25">
      <c r="A11">
        <f t="shared" si="2"/>
        <v>7168</v>
      </c>
      <c r="B11">
        <f t="shared" si="0"/>
        <v>218.75</v>
      </c>
      <c r="C11">
        <f t="shared" si="1"/>
        <v>0.50300066133166799</v>
      </c>
    </row>
    <row r="12" spans="1:3" x14ac:dyDescent="0.25">
      <c r="A12">
        <f t="shared" si="2"/>
        <v>8192</v>
      </c>
      <c r="B12">
        <f t="shared" si="0"/>
        <v>250</v>
      </c>
      <c r="C12">
        <f t="shared" si="1"/>
        <v>0.50876059548133279</v>
      </c>
    </row>
    <row r="13" spans="1:3" x14ac:dyDescent="0.25">
      <c r="A13">
        <f t="shared" si="2"/>
        <v>9216</v>
      </c>
      <c r="B13">
        <f t="shared" si="0"/>
        <v>281.25</v>
      </c>
      <c r="C13">
        <f t="shared" si="1"/>
        <v>0.51384121746837408</v>
      </c>
    </row>
    <row r="14" spans="1:3" x14ac:dyDescent="0.25">
      <c r="A14">
        <f t="shared" si="2"/>
        <v>10240</v>
      </c>
      <c r="B14">
        <f t="shared" si="0"/>
        <v>312.5</v>
      </c>
      <c r="C14">
        <f t="shared" si="1"/>
        <v>0.51838598870333197</v>
      </c>
    </row>
    <row r="15" spans="1:3" x14ac:dyDescent="0.25">
      <c r="A15">
        <f t="shared" si="2"/>
        <v>11264</v>
      </c>
      <c r="B15">
        <f t="shared" si="0"/>
        <v>343.75</v>
      </c>
      <c r="C15">
        <f t="shared" si="1"/>
        <v>0.52249723437130235</v>
      </c>
    </row>
    <row r="16" spans="1:3" x14ac:dyDescent="0.25">
      <c r="A16">
        <f t="shared" si="2"/>
        <v>12288</v>
      </c>
      <c r="B16">
        <f t="shared" si="0"/>
        <v>375</v>
      </c>
      <c r="C16">
        <f t="shared" si="1"/>
        <v>0.5262505076045203</v>
      </c>
    </row>
    <row r="17" spans="1:3" x14ac:dyDescent="0.25">
      <c r="A17">
        <f t="shared" si="2"/>
        <v>13312</v>
      </c>
      <c r="B17">
        <f t="shared" si="0"/>
        <v>406.25</v>
      </c>
      <c r="C17">
        <f t="shared" si="1"/>
        <v>0.52970318428450391</v>
      </c>
    </row>
    <row r="18" spans="1:3" x14ac:dyDescent="0.25">
      <c r="A18">
        <f t="shared" si="2"/>
        <v>14336</v>
      </c>
      <c r="B18">
        <f t="shared" si="0"/>
        <v>437.5</v>
      </c>
      <c r="C18">
        <f t="shared" si="1"/>
        <v>0.53289986359100161</v>
      </c>
    </row>
    <row r="19" spans="1:3" x14ac:dyDescent="0.25">
      <c r="A19">
        <f t="shared" si="2"/>
        <v>15360</v>
      </c>
      <c r="B19">
        <f t="shared" si="0"/>
        <v>468.75</v>
      </c>
      <c r="C19">
        <f t="shared" si="1"/>
        <v>0.53587590082651948</v>
      </c>
    </row>
    <row r="20" spans="1:3" x14ac:dyDescent="0.25">
      <c r="A20">
        <f t="shared" si="2"/>
        <v>16384</v>
      </c>
      <c r="B20">
        <f t="shared" si="0"/>
        <v>500</v>
      </c>
      <c r="C20">
        <f t="shared" si="1"/>
        <v>0.53865979774066641</v>
      </c>
    </row>
    <row r="21" spans="1:3" x14ac:dyDescent="0.25">
      <c r="A21">
        <f t="shared" si="2"/>
        <v>17408</v>
      </c>
      <c r="B21">
        <f t="shared" si="0"/>
        <v>531.25</v>
      </c>
      <c r="C21">
        <f t="shared" si="1"/>
        <v>0.54127486692138627</v>
      </c>
    </row>
    <row r="22" spans="1:3" x14ac:dyDescent="0.25">
      <c r="A22">
        <f t="shared" si="2"/>
        <v>18432</v>
      </c>
      <c r="B22">
        <f t="shared" si="0"/>
        <v>562.5</v>
      </c>
      <c r="C22">
        <f t="shared" si="1"/>
        <v>0.5437404197277077</v>
      </c>
    </row>
    <row r="23" spans="1:3" x14ac:dyDescent="0.25">
      <c r="A23">
        <f t="shared" si="2"/>
        <v>19456</v>
      </c>
      <c r="B23">
        <f t="shared" si="0"/>
        <v>593.75</v>
      </c>
      <c r="C23">
        <f t="shared" si="1"/>
        <v>0.54607263261076977</v>
      </c>
    </row>
    <row r="24" spans="1:3" x14ac:dyDescent="0.25">
      <c r="A24">
        <f t="shared" si="2"/>
        <v>20480</v>
      </c>
      <c r="B24">
        <f t="shared" si="0"/>
        <v>625</v>
      </c>
      <c r="C24">
        <f t="shared" si="1"/>
        <v>0.54828519096266559</v>
      </c>
    </row>
    <row r="25" spans="1:3" x14ac:dyDescent="0.25">
      <c r="A25">
        <f t="shared" si="2"/>
        <v>21504</v>
      </c>
      <c r="B25">
        <f t="shared" si="0"/>
        <v>656.25</v>
      </c>
      <c r="C25">
        <f t="shared" si="1"/>
        <v>0.55038977571418901</v>
      </c>
    </row>
    <row r="26" spans="1:3" x14ac:dyDescent="0.25">
      <c r="A26">
        <f t="shared" si="2"/>
        <v>22528</v>
      </c>
      <c r="B26">
        <f t="shared" si="0"/>
        <v>687.5</v>
      </c>
      <c r="C26">
        <f t="shared" si="1"/>
        <v>0.55239643663063598</v>
      </c>
    </row>
    <row r="27" spans="1:3" x14ac:dyDescent="0.25">
      <c r="A27">
        <f t="shared" si="2"/>
        <v>23552</v>
      </c>
      <c r="B27">
        <f t="shared" si="0"/>
        <v>718.75</v>
      </c>
      <c r="C27">
        <f t="shared" si="1"/>
        <v>0.55431388256010738</v>
      </c>
    </row>
    <row r="28" spans="1:3" x14ac:dyDescent="0.25">
      <c r="A28">
        <f t="shared" si="2"/>
        <v>24576</v>
      </c>
      <c r="B28">
        <f t="shared" si="0"/>
        <v>750</v>
      </c>
      <c r="C28">
        <f t="shared" si="1"/>
        <v>0.55614970986385392</v>
      </c>
    </row>
    <row r="29" spans="1:3" x14ac:dyDescent="0.25">
      <c r="A29">
        <f t="shared" si="2"/>
        <v>25600</v>
      </c>
      <c r="B29">
        <f t="shared" si="0"/>
        <v>781.25</v>
      </c>
      <c r="C29">
        <f t="shared" si="1"/>
        <v>0.55791058418466477</v>
      </c>
    </row>
    <row r="30" spans="1:3" x14ac:dyDescent="0.25">
      <c r="A30">
        <f t="shared" si="2"/>
        <v>26624</v>
      </c>
      <c r="B30">
        <f t="shared" si="0"/>
        <v>812.5</v>
      </c>
      <c r="C30">
        <f t="shared" si="1"/>
        <v>0.55960238654383754</v>
      </c>
    </row>
    <row r="31" spans="1:3" x14ac:dyDescent="0.25">
      <c r="A31">
        <f t="shared" si="2"/>
        <v>27648</v>
      </c>
      <c r="B31">
        <f t="shared" si="0"/>
        <v>843.75</v>
      </c>
      <c r="C31">
        <f t="shared" si="1"/>
        <v>0.5612303318508951</v>
      </c>
    </row>
    <row r="32" spans="1:3" x14ac:dyDescent="0.25">
      <c r="A32">
        <f t="shared" si="2"/>
        <v>28672</v>
      </c>
      <c r="B32">
        <f t="shared" si="0"/>
        <v>875</v>
      </c>
      <c r="C32">
        <f t="shared" si="1"/>
        <v>0.56279906585033523</v>
      </c>
    </row>
    <row r="33" spans="1:3" x14ac:dyDescent="0.25">
      <c r="A33">
        <f t="shared" si="2"/>
        <v>29696</v>
      </c>
      <c r="B33">
        <f t="shared" si="0"/>
        <v>906.25</v>
      </c>
      <c r="C33">
        <f t="shared" si="1"/>
        <v>0.56431274504865003</v>
      </c>
    </row>
    <row r="34" spans="1:3" x14ac:dyDescent="0.25">
      <c r="A34">
        <f t="shared" si="2"/>
        <v>30720</v>
      </c>
      <c r="B34">
        <f t="shared" si="0"/>
        <v>937.5</v>
      </c>
      <c r="C34">
        <f t="shared" si="1"/>
        <v>0.56577510308585299</v>
      </c>
    </row>
    <row r="35" spans="1:3" x14ac:dyDescent="0.25">
      <c r="A35">
        <f t="shared" si="2"/>
        <v>31744</v>
      </c>
      <c r="B35">
        <f t="shared" si="0"/>
        <v>968.75</v>
      </c>
      <c r="C35">
        <f t="shared" si="1"/>
        <v>0.5671895062200335</v>
      </c>
    </row>
    <row r="36" spans="1:3" x14ac:dyDescent="0.25">
      <c r="A36">
        <f t="shared" si="2"/>
        <v>32768</v>
      </c>
      <c r="B36">
        <f t="shared" si="0"/>
        <v>1000</v>
      </c>
      <c r="C36">
        <f t="shared" si="1"/>
        <v>0.56855900000000004</v>
      </c>
    </row>
    <row r="37" spans="1:3" x14ac:dyDescent="0.25">
      <c r="A37">
        <f t="shared" si="2"/>
        <v>33792</v>
      </c>
      <c r="B37">
        <f t="shared" si="0"/>
        <v>1031.25</v>
      </c>
      <c r="C37">
        <f t="shared" si="1"/>
        <v>0.56988634875382349</v>
      </c>
    </row>
    <row r="38" spans="1:3" x14ac:dyDescent="0.25">
      <c r="A38">
        <f t="shared" si="2"/>
        <v>34816</v>
      </c>
      <c r="B38">
        <f t="shared" si="0"/>
        <v>1062.5</v>
      </c>
      <c r="C38">
        <f t="shared" si="1"/>
        <v>0.57117406918071989</v>
      </c>
    </row>
    <row r="39" spans="1:3" x14ac:dyDescent="0.25">
      <c r="A39">
        <f t="shared" si="2"/>
        <v>35840</v>
      </c>
      <c r="B39">
        <f t="shared" si="0"/>
        <v>1093.75</v>
      </c>
      <c r="C39">
        <f t="shared" si="1"/>
        <v>0.57242445907233441</v>
      </c>
    </row>
    <row r="40" spans="1:3" x14ac:dyDescent="0.25">
      <c r="A40">
        <f t="shared" si="2"/>
        <v>36864</v>
      </c>
      <c r="B40">
        <f t="shared" si="0"/>
        <v>1125</v>
      </c>
      <c r="C40">
        <f t="shared" si="1"/>
        <v>0.57363962198704133</v>
      </c>
    </row>
    <row r="41" spans="1:3" x14ac:dyDescent="0.25">
      <c r="A41">
        <f t="shared" si="2"/>
        <v>37888</v>
      </c>
      <c r="B41">
        <f t="shared" si="0"/>
        <v>1156.25</v>
      </c>
      <c r="C41">
        <f t="shared" si="1"/>
        <v>0.5748214885428381</v>
      </c>
    </row>
    <row r="42" spans="1:3" x14ac:dyDescent="0.25">
      <c r="A42">
        <f t="shared" si="2"/>
        <v>38912</v>
      </c>
      <c r="B42">
        <f t="shared" si="0"/>
        <v>1187.5</v>
      </c>
      <c r="C42">
        <f t="shared" si="1"/>
        <v>0.57597183487010339</v>
      </c>
    </row>
    <row r="43" spans="1:3" x14ac:dyDescent="0.25">
      <c r="A43">
        <f t="shared" si="2"/>
        <v>39936</v>
      </c>
      <c r="B43">
        <f t="shared" si="0"/>
        <v>1218.75</v>
      </c>
      <c r="C43">
        <f t="shared" si="1"/>
        <v>0.57709229866702505</v>
      </c>
    </row>
    <row r="44" spans="1:3" x14ac:dyDescent="0.25">
      <c r="A44">
        <f t="shared" si="2"/>
        <v>40960</v>
      </c>
      <c r="B44">
        <f t="shared" si="0"/>
        <v>1250</v>
      </c>
      <c r="C44">
        <f t="shared" si="1"/>
        <v>0.57818439322199922</v>
      </c>
    </row>
    <row r="45" spans="1:3" x14ac:dyDescent="0.25">
      <c r="A45">
        <f t="shared" si="2"/>
        <v>41984</v>
      </c>
      <c r="B45">
        <f t="shared" si="0"/>
        <v>1281.25</v>
      </c>
      <c r="C45">
        <f t="shared" si="1"/>
        <v>0.57924951970430627</v>
      </c>
    </row>
    <row r="46" spans="1:3" x14ac:dyDescent="0.25">
      <c r="A46">
        <f t="shared" si="2"/>
        <v>43008</v>
      </c>
      <c r="B46">
        <f t="shared" si="0"/>
        <v>1312.5</v>
      </c>
      <c r="C46">
        <f t="shared" si="1"/>
        <v>0.58028897797352263</v>
      </c>
    </row>
    <row r="47" spans="1:3" x14ac:dyDescent="0.25">
      <c r="A47">
        <f t="shared" si="2"/>
        <v>44032</v>
      </c>
      <c r="B47">
        <f t="shared" si="0"/>
        <v>1343.75</v>
      </c>
      <c r="C47">
        <f t="shared" si="1"/>
        <v>0.58130397611686324</v>
      </c>
    </row>
    <row r="48" spans="1:3" x14ac:dyDescent="0.25">
      <c r="A48">
        <f t="shared" si="2"/>
        <v>45056</v>
      </c>
      <c r="B48">
        <f t="shared" si="0"/>
        <v>1375</v>
      </c>
      <c r="C48">
        <f t="shared" si="1"/>
        <v>0.5822956388899696</v>
      </c>
    </row>
    <row r="49" spans="1:3" x14ac:dyDescent="0.25">
      <c r="A49">
        <f t="shared" si="2"/>
        <v>46080</v>
      </c>
      <c r="B49">
        <f t="shared" si="0"/>
        <v>1406.25</v>
      </c>
      <c r="C49">
        <f t="shared" si="1"/>
        <v>0.5832650152090405</v>
      </c>
    </row>
    <row r="50" spans="1:3" x14ac:dyDescent="0.25">
      <c r="A50">
        <f t="shared" si="2"/>
        <v>47104</v>
      </c>
      <c r="B50">
        <f t="shared" si="0"/>
        <v>1437.5</v>
      </c>
      <c r="C50">
        <f t="shared" si="1"/>
        <v>0.5842130848194409</v>
      </c>
    </row>
    <row r="51" spans="1:3" x14ac:dyDescent="0.25">
      <c r="A51">
        <f t="shared" si="2"/>
        <v>48128</v>
      </c>
      <c r="B51">
        <f t="shared" ref="B51:B67" si="3">(A51/65536)*2000</f>
        <v>1468.75</v>
      </c>
      <c r="C51">
        <f t="shared" si="1"/>
        <v>0.58514076424708117</v>
      </c>
    </row>
    <row r="52" spans="1:3" x14ac:dyDescent="0.25">
      <c r="A52">
        <f t="shared" si="2"/>
        <v>49152</v>
      </c>
      <c r="B52">
        <f t="shared" si="3"/>
        <v>1500</v>
      </c>
      <c r="C52">
        <f t="shared" si="1"/>
        <v>0.58604891212318744</v>
      </c>
    </row>
    <row r="53" spans="1:3" x14ac:dyDescent="0.25">
      <c r="A53">
        <f t="shared" si="2"/>
        <v>50176</v>
      </c>
      <c r="B53">
        <f t="shared" si="3"/>
        <v>1531.25</v>
      </c>
      <c r="C53">
        <f t="shared" si="1"/>
        <v>0.58693833396000406</v>
      </c>
    </row>
    <row r="54" spans="1:3" x14ac:dyDescent="0.25">
      <c r="A54">
        <f t="shared" si="2"/>
        <v>51200</v>
      </c>
      <c r="B54">
        <f t="shared" si="3"/>
        <v>1562.5</v>
      </c>
      <c r="C54">
        <f t="shared" si="1"/>
        <v>0.58780978644399839</v>
      </c>
    </row>
    <row r="55" spans="1:3" x14ac:dyDescent="0.25">
      <c r="A55">
        <f t="shared" si="2"/>
        <v>52224</v>
      </c>
      <c r="B55">
        <f t="shared" si="3"/>
        <v>1593.75</v>
      </c>
      <c r="C55">
        <f t="shared" si="1"/>
        <v>0.5886639813039074</v>
      </c>
    </row>
    <row r="56" spans="1:3" x14ac:dyDescent="0.25">
      <c r="A56">
        <f t="shared" si="2"/>
        <v>53248</v>
      </c>
      <c r="B56">
        <f t="shared" si="3"/>
        <v>1625</v>
      </c>
      <c r="C56">
        <f t="shared" si="1"/>
        <v>0.58950158880317116</v>
      </c>
    </row>
    <row r="57" spans="1:3" x14ac:dyDescent="0.25">
      <c r="A57">
        <f t="shared" si="2"/>
        <v>54272</v>
      </c>
      <c r="B57">
        <f t="shared" si="3"/>
        <v>1656.25</v>
      </c>
      <c r="C57">
        <f t="shared" si="1"/>
        <v>0.59032324089969113</v>
      </c>
    </row>
    <row r="58" spans="1:3" x14ac:dyDescent="0.25">
      <c r="A58">
        <f t="shared" si="2"/>
        <v>55296</v>
      </c>
      <c r="B58">
        <f t="shared" si="3"/>
        <v>1687.5</v>
      </c>
      <c r="C58">
        <f t="shared" si="1"/>
        <v>0.59112953411022873</v>
      </c>
    </row>
    <row r="59" spans="1:3" x14ac:dyDescent="0.25">
      <c r="A59">
        <f t="shared" si="2"/>
        <v>56320</v>
      </c>
      <c r="B59">
        <f t="shared" si="3"/>
        <v>1718.75</v>
      </c>
      <c r="C59">
        <f t="shared" si="1"/>
        <v>0.59192103211196878</v>
      </c>
    </row>
    <row r="60" spans="1:3" x14ac:dyDescent="0.25">
      <c r="A60">
        <f t="shared" si="2"/>
        <v>57344</v>
      </c>
      <c r="B60">
        <f t="shared" si="3"/>
        <v>1750</v>
      </c>
      <c r="C60">
        <f t="shared" si="1"/>
        <v>0.59269826810966875</v>
      </c>
    </row>
    <row r="61" spans="1:3" x14ac:dyDescent="0.25">
      <c r="A61">
        <f t="shared" si="2"/>
        <v>58368</v>
      </c>
      <c r="B61">
        <f t="shared" si="3"/>
        <v>1781.25</v>
      </c>
      <c r="C61">
        <f t="shared" si="1"/>
        <v>0.5934617469932908</v>
      </c>
    </row>
    <row r="62" spans="1:3" x14ac:dyDescent="0.25">
      <c r="A62">
        <f t="shared" si="2"/>
        <v>59392</v>
      </c>
      <c r="B62">
        <f t="shared" si="3"/>
        <v>1812.5</v>
      </c>
      <c r="C62">
        <f t="shared" si="1"/>
        <v>0.59421194730798366</v>
      </c>
    </row>
    <row r="63" spans="1:3" x14ac:dyDescent="0.25">
      <c r="A63">
        <f t="shared" si="2"/>
        <v>60416</v>
      </c>
      <c r="B63">
        <f t="shared" si="3"/>
        <v>1843.75</v>
      </c>
      <c r="C63">
        <f t="shared" si="1"/>
        <v>0.59494932305566461</v>
      </c>
    </row>
    <row r="64" spans="1:3" x14ac:dyDescent="0.25">
      <c r="A64">
        <f t="shared" si="2"/>
        <v>61440</v>
      </c>
      <c r="B64">
        <f t="shared" si="3"/>
        <v>1875</v>
      </c>
      <c r="C64">
        <f t="shared" si="1"/>
        <v>0.59567430534518662</v>
      </c>
    </row>
    <row r="65" spans="1:3" x14ac:dyDescent="0.25">
      <c r="A65">
        <f t="shared" si="2"/>
        <v>62464</v>
      </c>
      <c r="B65">
        <f t="shared" si="3"/>
        <v>1906.25</v>
      </c>
      <c r="C65">
        <f t="shared" si="1"/>
        <v>0.59638730390610628</v>
      </c>
    </row>
    <row r="66" spans="1:3" x14ac:dyDescent="0.25">
      <c r="A66">
        <f t="shared" si="2"/>
        <v>63488</v>
      </c>
      <c r="B66">
        <f t="shared" si="3"/>
        <v>1937.5</v>
      </c>
      <c r="C66">
        <f t="shared" si="1"/>
        <v>0.59708870847936713</v>
      </c>
    </row>
    <row r="67" spans="1:3" x14ac:dyDescent="0.25">
      <c r="A67">
        <f t="shared" si="2"/>
        <v>64512</v>
      </c>
      <c r="B67">
        <f t="shared" si="3"/>
        <v>1968.75</v>
      </c>
      <c r="C67">
        <f t="shared" si="1"/>
        <v>0.59777889009671015</v>
      </c>
    </row>
    <row r="68" spans="1:3" x14ac:dyDescent="0.25">
      <c r="A68">
        <f t="shared" si="2"/>
        <v>65536</v>
      </c>
      <c r="B68">
        <f>(A68/65536)*2000</f>
        <v>2000</v>
      </c>
      <c r="C68">
        <f t="shared" si="1"/>
        <v>0.59845820225933366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96A8-0BC4-4832-BB45-ED684B028D44}">
  <dimension ref="A1:M9"/>
  <sheetViews>
    <sheetView workbookViewId="0"/>
  </sheetViews>
  <sheetFormatPr defaultRowHeight="15" x14ac:dyDescent="0.25"/>
  <cols>
    <col min="12" max="12" width="10" bestFit="1" customWidth="1"/>
  </cols>
  <sheetData>
    <row r="1" spans="1:13" ht="18" x14ac:dyDescent="0.35">
      <c r="A1" t="s">
        <v>7</v>
      </c>
      <c r="B1">
        <v>10000</v>
      </c>
      <c r="C1" t="s">
        <v>8</v>
      </c>
      <c r="G1" s="2" t="s">
        <v>9</v>
      </c>
      <c r="H1" s="2"/>
      <c r="J1" s="2" t="s">
        <v>10</v>
      </c>
      <c r="K1" s="2"/>
      <c r="L1" s="2" t="s">
        <v>9</v>
      </c>
      <c r="M1" s="2"/>
    </row>
    <row r="2" spans="1:13" x14ac:dyDescent="0.25">
      <c r="A2" t="s">
        <v>11</v>
      </c>
      <c r="B2">
        <v>3.3</v>
      </c>
      <c r="C2" t="s">
        <v>12</v>
      </c>
      <c r="E2" t="s">
        <v>13</v>
      </c>
      <c r="F2" t="s">
        <v>5</v>
      </c>
      <c r="G2" t="s">
        <v>14</v>
      </c>
      <c r="H2" t="s">
        <v>15</v>
      </c>
      <c r="I2" t="s">
        <v>12</v>
      </c>
      <c r="J2" t="s">
        <v>14</v>
      </c>
      <c r="K2" t="s">
        <v>15</v>
      </c>
      <c r="L2" t="s">
        <v>14</v>
      </c>
      <c r="M2" t="s">
        <v>15</v>
      </c>
    </row>
    <row r="3" spans="1:13" ht="18" x14ac:dyDescent="0.35">
      <c r="A3" t="s">
        <v>16</v>
      </c>
      <c r="B3">
        <v>1.018</v>
      </c>
      <c r="C3" t="s">
        <v>17</v>
      </c>
      <c r="E3" t="s">
        <v>18</v>
      </c>
      <c r="F3">
        <v>100</v>
      </c>
      <c r="G3">
        <v>5</v>
      </c>
      <c r="H3">
        <v>15</v>
      </c>
      <c r="I3">
        <v>5</v>
      </c>
      <c r="J3">
        <f>$I3/(G3*0.000001)</f>
        <v>1000000.0000000001</v>
      </c>
      <c r="K3">
        <f>$I3/(H3*0.000001)</f>
        <v>333333.33333333337</v>
      </c>
      <c r="L3">
        <f>3.3/J3</f>
        <v>3.2999999999999993E-6</v>
      </c>
      <c r="M3">
        <f t="shared" ref="M3:M5" si="0">3.3/K3</f>
        <v>9.8999999999999984E-6</v>
      </c>
    </row>
    <row r="4" spans="1:13" ht="18" x14ac:dyDescent="0.35">
      <c r="A4" t="s">
        <v>19</v>
      </c>
      <c r="B4">
        <v>100</v>
      </c>
      <c r="C4" t="s">
        <v>20</v>
      </c>
      <c r="E4" t="s">
        <v>21</v>
      </c>
      <c r="F4">
        <v>1000</v>
      </c>
      <c r="G4">
        <v>50</v>
      </c>
      <c r="H4">
        <v>150</v>
      </c>
      <c r="I4">
        <v>5</v>
      </c>
      <c r="J4">
        <f t="shared" ref="J4:K5" si="1">$I4/(G4*0.000001)</f>
        <v>100000.00000000001</v>
      </c>
      <c r="K4">
        <f t="shared" si="1"/>
        <v>33333.333333333336</v>
      </c>
      <c r="L4">
        <f t="shared" ref="L4:L5" si="2">3.3/J4</f>
        <v>3.2999999999999996E-5</v>
      </c>
      <c r="M4">
        <f t="shared" si="0"/>
        <v>9.8999999999999994E-5</v>
      </c>
    </row>
    <row r="5" spans="1:13" ht="18" x14ac:dyDescent="0.35">
      <c r="A5" t="s">
        <v>22</v>
      </c>
      <c r="B5">
        <v>1000</v>
      </c>
      <c r="C5" t="s">
        <v>20</v>
      </c>
      <c r="E5" t="s">
        <v>23</v>
      </c>
      <c r="F5">
        <v>1000</v>
      </c>
      <c r="G5">
        <v>140</v>
      </c>
      <c r="H5">
        <v>520</v>
      </c>
      <c r="I5">
        <v>5</v>
      </c>
      <c r="J5">
        <f t="shared" si="1"/>
        <v>35714.285714285717</v>
      </c>
      <c r="K5">
        <f t="shared" si="1"/>
        <v>9615.3846153846171</v>
      </c>
      <c r="L5">
        <f t="shared" si="2"/>
        <v>9.2399999999999983E-5</v>
      </c>
      <c r="M5">
        <f t="shared" si="0"/>
        <v>3.4319999999999994E-4</v>
      </c>
    </row>
    <row r="9" spans="1:13" ht="18" x14ac:dyDescent="0.35">
      <c r="A9" t="s">
        <v>24</v>
      </c>
    </row>
  </sheetData>
  <mergeCells count="3">
    <mergeCell ref="G1:H1"/>
    <mergeCell ref="J1:K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589F-0D8B-4203-B0AD-C61D48D19582}">
  <dimension ref="A1:K30"/>
  <sheetViews>
    <sheetView tabSelected="1" workbookViewId="0">
      <selection activeCell="A22" sqref="A22"/>
    </sheetView>
  </sheetViews>
  <sheetFormatPr defaultRowHeight="15" x14ac:dyDescent="0.25"/>
  <sheetData>
    <row r="1" spans="1:11" x14ac:dyDescent="0.25">
      <c r="G1" s="3" t="s">
        <v>41</v>
      </c>
      <c r="H1" s="3">
        <v>3.47</v>
      </c>
      <c r="I1" s="3" t="s">
        <v>39</v>
      </c>
    </row>
    <row r="2" spans="1:11" x14ac:dyDescent="0.25">
      <c r="G2" s="3" t="s">
        <v>42</v>
      </c>
      <c r="H2" s="3">
        <v>1.35</v>
      </c>
      <c r="I2" s="3" t="s">
        <v>39</v>
      </c>
    </row>
    <row r="3" spans="1:11" x14ac:dyDescent="0.25">
      <c r="A3" s="3" t="s">
        <v>25</v>
      </c>
      <c r="B3" s="3">
        <v>320</v>
      </c>
      <c r="C3" s="3" t="s">
        <v>27</v>
      </c>
      <c r="G3" s="3" t="s">
        <v>25</v>
      </c>
      <c r="H3" s="3">
        <v>6.4</v>
      </c>
      <c r="I3" s="3" t="s">
        <v>39</v>
      </c>
      <c r="J3" s="3">
        <f>B3/H3</f>
        <v>50</v>
      </c>
      <c r="K3" s="3" t="s">
        <v>40</v>
      </c>
    </row>
    <row r="4" spans="1:11" x14ac:dyDescent="0.25">
      <c r="A4" s="3" t="s">
        <v>26</v>
      </c>
      <c r="B4" s="3">
        <v>240</v>
      </c>
      <c r="C4" s="3" t="s">
        <v>27</v>
      </c>
      <c r="G4" s="3" t="s">
        <v>26</v>
      </c>
      <c r="H4" s="3">
        <v>4.8</v>
      </c>
      <c r="I4" s="3" t="s">
        <v>39</v>
      </c>
      <c r="J4" s="3">
        <f>B4/H4</f>
        <v>50</v>
      </c>
      <c r="K4" s="3" t="s">
        <v>40</v>
      </c>
    </row>
    <row r="5" spans="1:11" x14ac:dyDescent="0.25">
      <c r="A5" s="3" t="s">
        <v>34</v>
      </c>
      <c r="B5" s="3">
        <v>20</v>
      </c>
      <c r="C5" s="3" t="s">
        <v>27</v>
      </c>
      <c r="G5" s="3" t="s">
        <v>34</v>
      </c>
      <c r="H5" s="3">
        <f>B5/J4</f>
        <v>0.4</v>
      </c>
      <c r="I5" s="3" t="s">
        <v>39</v>
      </c>
    </row>
    <row r="7" spans="1:11" x14ac:dyDescent="0.25">
      <c r="B7" s="4" t="s">
        <v>37</v>
      </c>
      <c r="C7" s="4"/>
      <c r="D7" s="4"/>
      <c r="E7" s="4"/>
      <c r="H7" s="4" t="s">
        <v>38</v>
      </c>
      <c r="I7" s="4"/>
      <c r="J7" s="4"/>
      <c r="K7" s="4"/>
    </row>
    <row r="8" spans="1:11" x14ac:dyDescent="0.25">
      <c r="A8" s="6"/>
      <c r="B8" s="5" t="s">
        <v>25</v>
      </c>
      <c r="C8" s="5" t="s">
        <v>26</v>
      </c>
      <c r="D8" s="5" t="s">
        <v>29</v>
      </c>
      <c r="E8" s="5" t="s">
        <v>30</v>
      </c>
      <c r="G8" s="6"/>
      <c r="H8" s="5" t="s">
        <v>25</v>
      </c>
      <c r="I8" s="5" t="s">
        <v>26</v>
      </c>
      <c r="J8" s="5" t="s">
        <v>29</v>
      </c>
      <c r="K8" s="5" t="s">
        <v>30</v>
      </c>
    </row>
    <row r="9" spans="1:11" x14ac:dyDescent="0.25">
      <c r="A9" s="3" t="s">
        <v>28</v>
      </c>
      <c r="B9" s="3">
        <f>$B$3</f>
        <v>320</v>
      </c>
      <c r="C9" s="3">
        <v>20</v>
      </c>
      <c r="D9" s="3">
        <v>0</v>
      </c>
      <c r="E9" s="3">
        <v>0</v>
      </c>
      <c r="G9" s="3" t="s">
        <v>28</v>
      </c>
      <c r="H9" s="3">
        <f>B9/$J$3</f>
        <v>6.4</v>
      </c>
      <c r="I9" s="3">
        <f t="shared" ref="I9:I16" si="0">C9/$J$3</f>
        <v>0.4</v>
      </c>
      <c r="J9" s="3">
        <f>$H$1+(D9/$J$3)</f>
        <v>3.47</v>
      </c>
      <c r="K9" s="3">
        <f>$H$2+E9/$J$3</f>
        <v>1.35</v>
      </c>
    </row>
    <row r="10" spans="1:11" x14ac:dyDescent="0.25">
      <c r="A10" s="3" t="s">
        <v>31</v>
      </c>
      <c r="B10" s="3">
        <f>B9</f>
        <v>320</v>
      </c>
      <c r="C10" s="3">
        <f>$B$5</f>
        <v>20</v>
      </c>
      <c r="D10" s="3">
        <v>0</v>
      </c>
      <c r="E10" s="3">
        <v>20</v>
      </c>
      <c r="G10" s="3" t="s">
        <v>31</v>
      </c>
      <c r="H10" s="3">
        <f t="shared" ref="H10:H16" si="1">B10/$J$3</f>
        <v>6.4</v>
      </c>
      <c r="I10" s="3">
        <f t="shared" si="0"/>
        <v>0.4</v>
      </c>
      <c r="J10" s="3">
        <f t="shared" ref="J10:J16" si="2">$H$1+(D10/$J$3)</f>
        <v>3.47</v>
      </c>
      <c r="K10" s="3">
        <f t="shared" ref="K10:K16" si="3">$H$2+E10/$J$3</f>
        <v>1.75</v>
      </c>
    </row>
    <row r="11" spans="1:11" x14ac:dyDescent="0.25">
      <c r="A11" s="3" t="s">
        <v>32</v>
      </c>
      <c r="B11" s="3">
        <v>150</v>
      </c>
      <c r="C11" s="3">
        <v>160</v>
      </c>
      <c r="D11" s="3">
        <v>0</v>
      </c>
      <c r="E11" s="3">
        <f>E10+C10</f>
        <v>40</v>
      </c>
      <c r="G11" s="3" t="s">
        <v>32</v>
      </c>
      <c r="H11" s="3">
        <f t="shared" si="1"/>
        <v>3</v>
      </c>
      <c r="I11" s="3">
        <f t="shared" si="0"/>
        <v>3.2</v>
      </c>
      <c r="J11" s="3">
        <f t="shared" si="2"/>
        <v>3.47</v>
      </c>
      <c r="K11" s="3">
        <f t="shared" si="3"/>
        <v>2.1500000000000004</v>
      </c>
    </row>
    <row r="12" spans="1:11" x14ac:dyDescent="0.25">
      <c r="A12" s="3" t="s">
        <v>31</v>
      </c>
      <c r="B12" s="3">
        <f>$B$5</f>
        <v>20</v>
      </c>
      <c r="C12" s="3">
        <f>C11</f>
        <v>160</v>
      </c>
      <c r="D12" s="3">
        <f>B11</f>
        <v>150</v>
      </c>
      <c r="E12" s="3">
        <f>E11</f>
        <v>40</v>
      </c>
      <c r="G12" s="3" t="s">
        <v>31</v>
      </c>
      <c r="H12" s="3">
        <f t="shared" si="1"/>
        <v>0.4</v>
      </c>
      <c r="I12" s="3">
        <f t="shared" si="0"/>
        <v>3.2</v>
      </c>
      <c r="J12" s="3">
        <f t="shared" si="2"/>
        <v>6.4700000000000006</v>
      </c>
      <c r="K12" s="3">
        <f t="shared" si="3"/>
        <v>2.1500000000000004</v>
      </c>
    </row>
    <row r="13" spans="1:11" x14ac:dyDescent="0.25">
      <c r="A13" s="3" t="s">
        <v>33</v>
      </c>
      <c r="B13" s="3">
        <f>B11</f>
        <v>150</v>
      </c>
      <c r="C13" s="3">
        <f>C11</f>
        <v>160</v>
      </c>
      <c r="D13" s="3">
        <f>$B$3-B11</f>
        <v>170</v>
      </c>
      <c r="E13" s="3">
        <f>E11</f>
        <v>40</v>
      </c>
      <c r="G13" s="3" t="s">
        <v>33</v>
      </c>
      <c r="H13" s="3">
        <f t="shared" si="1"/>
        <v>3</v>
      </c>
      <c r="I13" s="3">
        <f t="shared" si="0"/>
        <v>3.2</v>
      </c>
      <c r="J13" s="3">
        <f t="shared" si="2"/>
        <v>6.87</v>
      </c>
      <c r="K13" s="3">
        <f t="shared" si="3"/>
        <v>2.1500000000000004</v>
      </c>
    </row>
    <row r="14" spans="1:11" x14ac:dyDescent="0.25">
      <c r="A14" s="3" t="s">
        <v>31</v>
      </c>
      <c r="B14" s="3">
        <f>B10</f>
        <v>320</v>
      </c>
      <c r="C14" s="3">
        <f>C10</f>
        <v>20</v>
      </c>
      <c r="D14" s="3">
        <v>0</v>
      </c>
      <c r="E14" s="3">
        <f>E11+C13</f>
        <v>200</v>
      </c>
      <c r="G14" s="3" t="s">
        <v>31</v>
      </c>
      <c r="H14" s="3">
        <f t="shared" si="1"/>
        <v>6.4</v>
      </c>
      <c r="I14" s="3">
        <f t="shared" si="0"/>
        <v>0.4</v>
      </c>
      <c r="J14" s="3">
        <f t="shared" si="2"/>
        <v>3.47</v>
      </c>
      <c r="K14" s="3">
        <f t="shared" si="3"/>
        <v>5.35</v>
      </c>
    </row>
    <row r="15" spans="1:11" x14ac:dyDescent="0.25">
      <c r="A15" s="3" t="s">
        <v>35</v>
      </c>
      <c r="B15" s="3">
        <f>B11</f>
        <v>150</v>
      </c>
      <c r="C15" s="3">
        <f>C9</f>
        <v>20</v>
      </c>
      <c r="D15" s="3">
        <f>D11</f>
        <v>0</v>
      </c>
      <c r="E15" s="3">
        <f>E14+C14</f>
        <v>220</v>
      </c>
      <c r="G15" s="3" t="s">
        <v>35</v>
      </c>
      <c r="H15" s="3">
        <f t="shared" si="1"/>
        <v>3</v>
      </c>
      <c r="I15" s="3">
        <f t="shared" si="0"/>
        <v>0.4</v>
      </c>
      <c r="J15" s="3">
        <f t="shared" si="2"/>
        <v>3.47</v>
      </c>
      <c r="K15" s="3">
        <f t="shared" si="3"/>
        <v>5.75</v>
      </c>
    </row>
    <row r="16" spans="1:11" x14ac:dyDescent="0.25">
      <c r="A16" s="3" t="s">
        <v>36</v>
      </c>
      <c r="B16" s="3">
        <f>B15</f>
        <v>150</v>
      </c>
      <c r="C16" s="3">
        <f>C15</f>
        <v>20</v>
      </c>
      <c r="D16" s="3">
        <f>D13</f>
        <v>170</v>
      </c>
      <c r="E16" s="3">
        <f>E15</f>
        <v>220</v>
      </c>
      <c r="G16" s="3" t="s">
        <v>36</v>
      </c>
      <c r="H16" s="3">
        <f t="shared" si="1"/>
        <v>3</v>
      </c>
      <c r="I16" s="3">
        <f t="shared" si="0"/>
        <v>0.4</v>
      </c>
      <c r="J16" s="3">
        <f t="shared" si="2"/>
        <v>6.87</v>
      </c>
      <c r="K16" s="3">
        <f t="shared" si="3"/>
        <v>5.75</v>
      </c>
    </row>
    <row r="20" spans="1:11" x14ac:dyDescent="0.25">
      <c r="B20" s="4" t="s">
        <v>37</v>
      </c>
      <c r="C20" s="4"/>
      <c r="D20" s="4"/>
      <c r="E20" s="4"/>
      <c r="H20" s="4" t="s">
        <v>38</v>
      </c>
      <c r="I20" s="4"/>
      <c r="J20" s="4"/>
      <c r="K20" s="4"/>
    </row>
    <row r="21" spans="1:11" x14ac:dyDescent="0.25">
      <c r="A21" s="6"/>
      <c r="B21" s="5" t="s">
        <v>25</v>
      </c>
      <c r="C21" s="5" t="s">
        <v>26</v>
      </c>
      <c r="D21" s="5" t="s">
        <v>29</v>
      </c>
      <c r="E21" s="5" t="s">
        <v>30</v>
      </c>
      <c r="G21" s="6"/>
      <c r="H21" s="5" t="s">
        <v>25</v>
      </c>
      <c r="I21" s="5" t="s">
        <v>26</v>
      </c>
      <c r="J21" s="5" t="s">
        <v>29</v>
      </c>
      <c r="K21" s="5" t="s">
        <v>30</v>
      </c>
    </row>
    <row r="22" spans="1:11" x14ac:dyDescent="0.25">
      <c r="A22" s="3"/>
      <c r="B22" s="5"/>
      <c r="C22" s="5"/>
      <c r="D22" s="5"/>
      <c r="E22" s="5"/>
      <c r="G22" s="3"/>
      <c r="H22" s="5"/>
      <c r="I22" s="5"/>
      <c r="J22" s="5"/>
      <c r="K22" s="5"/>
    </row>
    <row r="23" spans="1:11" x14ac:dyDescent="0.25">
      <c r="A23" s="3" t="s">
        <v>28</v>
      </c>
      <c r="B23" s="3">
        <f>$B$3</f>
        <v>320</v>
      </c>
      <c r="C23" s="3">
        <v>20</v>
      </c>
      <c r="D23" s="3">
        <v>0</v>
      </c>
      <c r="E23" s="3">
        <v>0</v>
      </c>
      <c r="G23" s="3" t="s">
        <v>28</v>
      </c>
      <c r="H23" s="3">
        <f>B23/$J$3</f>
        <v>6.4</v>
      </c>
      <c r="I23" s="3">
        <f t="shared" ref="I23:I30" si="4">C23/$J$3</f>
        <v>0.4</v>
      </c>
      <c r="J23" s="3">
        <f>$H$1+(D23/$J$3)</f>
        <v>3.47</v>
      </c>
      <c r="K23" s="3">
        <f>$H$2+E23/$J$3</f>
        <v>1.35</v>
      </c>
    </row>
    <row r="24" spans="1:11" x14ac:dyDescent="0.25">
      <c r="A24" s="3" t="s">
        <v>31</v>
      </c>
      <c r="B24" s="3">
        <f>B23</f>
        <v>320</v>
      </c>
      <c r="C24" s="3">
        <f>$B$5</f>
        <v>20</v>
      </c>
      <c r="D24" s="3">
        <v>0</v>
      </c>
      <c r="E24" s="3">
        <v>20</v>
      </c>
      <c r="G24" s="3" t="s">
        <v>31</v>
      </c>
      <c r="H24" s="3">
        <f t="shared" ref="H24:H30" si="5">B24/$J$3</f>
        <v>6.4</v>
      </c>
      <c r="I24" s="3">
        <f t="shared" si="4"/>
        <v>0.4</v>
      </c>
      <c r="J24" s="3">
        <f t="shared" ref="J24:J30" si="6">$H$1+(D24/$J$3)</f>
        <v>3.47</v>
      </c>
      <c r="K24" s="3">
        <f t="shared" ref="K24:K30" si="7">$H$2+E24/$J$3</f>
        <v>1.75</v>
      </c>
    </row>
    <row r="25" spans="1:11" x14ac:dyDescent="0.25">
      <c r="A25" s="3" t="s">
        <v>32</v>
      </c>
      <c r="B25" s="3">
        <v>150</v>
      </c>
      <c r="C25" s="3">
        <v>160</v>
      </c>
      <c r="D25" s="3">
        <v>0</v>
      </c>
      <c r="E25" s="3">
        <f>E24+C24</f>
        <v>40</v>
      </c>
      <c r="G25" s="3" t="s">
        <v>32</v>
      </c>
      <c r="H25" s="3">
        <f t="shared" si="5"/>
        <v>3</v>
      </c>
      <c r="I25" s="3">
        <f t="shared" si="4"/>
        <v>3.2</v>
      </c>
      <c r="J25" s="3">
        <f t="shared" si="6"/>
        <v>3.47</v>
      </c>
      <c r="K25" s="3">
        <f t="shared" si="7"/>
        <v>2.1500000000000004</v>
      </c>
    </row>
    <row r="26" spans="1:11" x14ac:dyDescent="0.25">
      <c r="A26" s="3" t="s">
        <v>31</v>
      </c>
      <c r="B26" s="3">
        <f>$B$5</f>
        <v>20</v>
      </c>
      <c r="C26" s="3">
        <f>C25</f>
        <v>160</v>
      </c>
      <c r="D26" s="3">
        <f>B25</f>
        <v>150</v>
      </c>
      <c r="E26" s="3">
        <f>E25</f>
        <v>40</v>
      </c>
      <c r="G26" s="3" t="s">
        <v>31</v>
      </c>
      <c r="H26" s="3">
        <f t="shared" si="5"/>
        <v>0.4</v>
      </c>
      <c r="I26" s="3">
        <f t="shared" si="4"/>
        <v>3.2</v>
      </c>
      <c r="J26" s="3">
        <f t="shared" si="6"/>
        <v>6.4700000000000006</v>
      </c>
      <c r="K26" s="3">
        <f t="shared" si="7"/>
        <v>2.1500000000000004</v>
      </c>
    </row>
    <row r="27" spans="1:11" x14ac:dyDescent="0.25">
      <c r="A27" s="3" t="s">
        <v>33</v>
      </c>
      <c r="B27" s="3">
        <f>B25</f>
        <v>150</v>
      </c>
      <c r="C27" s="3">
        <f>C25</f>
        <v>160</v>
      </c>
      <c r="D27" s="3">
        <f>$B$3-B25</f>
        <v>170</v>
      </c>
      <c r="E27" s="3">
        <f>E25</f>
        <v>40</v>
      </c>
      <c r="G27" s="3" t="s">
        <v>33</v>
      </c>
      <c r="H27" s="3">
        <f t="shared" si="5"/>
        <v>3</v>
      </c>
      <c r="I27" s="3">
        <f t="shared" si="4"/>
        <v>3.2</v>
      </c>
      <c r="J27" s="3">
        <f t="shared" si="6"/>
        <v>6.87</v>
      </c>
      <c r="K27" s="3">
        <f t="shared" si="7"/>
        <v>2.1500000000000004</v>
      </c>
    </row>
    <row r="28" spans="1:11" x14ac:dyDescent="0.25">
      <c r="A28" s="3" t="s">
        <v>31</v>
      </c>
      <c r="B28" s="3">
        <f>B24</f>
        <v>320</v>
      </c>
      <c r="C28" s="3">
        <f>C24</f>
        <v>20</v>
      </c>
      <c r="D28" s="3">
        <v>0</v>
      </c>
      <c r="E28" s="3">
        <f>E25+C27</f>
        <v>200</v>
      </c>
      <c r="G28" s="3" t="s">
        <v>31</v>
      </c>
      <c r="H28" s="3">
        <f t="shared" si="5"/>
        <v>6.4</v>
      </c>
      <c r="I28" s="3">
        <f t="shared" si="4"/>
        <v>0.4</v>
      </c>
      <c r="J28" s="3">
        <f t="shared" si="6"/>
        <v>3.47</v>
      </c>
      <c r="K28" s="3">
        <f t="shared" si="7"/>
        <v>5.35</v>
      </c>
    </row>
    <row r="29" spans="1:11" x14ac:dyDescent="0.25">
      <c r="A29" s="3" t="s">
        <v>35</v>
      </c>
      <c r="B29" s="3">
        <f>B25</f>
        <v>150</v>
      </c>
      <c r="C29" s="3">
        <f>C23</f>
        <v>20</v>
      </c>
      <c r="D29" s="3">
        <f>D25</f>
        <v>0</v>
      </c>
      <c r="E29" s="3">
        <f>E28+C28</f>
        <v>220</v>
      </c>
      <c r="G29" s="3" t="s">
        <v>35</v>
      </c>
      <c r="H29" s="3">
        <f t="shared" si="5"/>
        <v>3</v>
      </c>
      <c r="I29" s="3">
        <f t="shared" si="4"/>
        <v>0.4</v>
      </c>
      <c r="J29" s="3">
        <f t="shared" si="6"/>
        <v>3.47</v>
      </c>
      <c r="K29" s="3">
        <f t="shared" si="7"/>
        <v>5.75</v>
      </c>
    </row>
    <row r="30" spans="1:11" x14ac:dyDescent="0.25">
      <c r="A30" s="3" t="s">
        <v>36</v>
      </c>
      <c r="B30" s="3">
        <f>B29</f>
        <v>150</v>
      </c>
      <c r="C30" s="3">
        <f>C29</f>
        <v>20</v>
      </c>
      <c r="D30" s="3">
        <f>D27</f>
        <v>170</v>
      </c>
      <c r="E30" s="3">
        <f>E29</f>
        <v>220</v>
      </c>
      <c r="G30" s="3" t="s">
        <v>36</v>
      </c>
      <c r="H30" s="3">
        <f t="shared" si="5"/>
        <v>3</v>
      </c>
      <c r="I30" s="3">
        <f t="shared" si="4"/>
        <v>0.4</v>
      </c>
      <c r="J30" s="3">
        <f t="shared" si="6"/>
        <v>6.87</v>
      </c>
      <c r="K30" s="3">
        <f t="shared" si="7"/>
        <v>5.75</v>
      </c>
    </row>
  </sheetData>
  <mergeCells count="4">
    <mergeCell ref="B7:E7"/>
    <mergeCell ref="H7:K7"/>
    <mergeCell ref="B20:E20"/>
    <mergeCell ref="H20:K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Teel</dc:creator>
  <cp:lastModifiedBy>Richard Teel</cp:lastModifiedBy>
  <dcterms:created xsi:type="dcterms:W3CDTF">2023-05-11T00:02:17Z</dcterms:created>
  <dcterms:modified xsi:type="dcterms:W3CDTF">2023-05-13T19:36:27Z</dcterms:modified>
</cp:coreProperties>
</file>