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Documents\Web Sites\ecircuitcenter.com\DVM1\calc\"/>
    </mc:Choice>
  </mc:AlternateContent>
  <xr:revisionPtr revIDLastSave="0" documentId="13_ncr:1_{62881CBE-6729-41BE-A502-8D062191D0D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elim Calc" sheetId="24" r:id="rId1"/>
  </sheets>
  <calcPr calcId="191029"/>
</workbook>
</file>

<file path=xl/calcChain.xml><?xml version="1.0" encoding="utf-8"?>
<calcChain xmlns="http://schemas.openxmlformats.org/spreadsheetml/2006/main">
  <c r="B53" i="24" l="1"/>
  <c r="B44" i="24"/>
  <c r="B15" i="24"/>
  <c r="B25" i="24"/>
  <c r="B26" i="24" s="1"/>
  <c r="C8" i="24"/>
  <c r="B8" i="24"/>
  <c r="B33" i="24" l="1"/>
  <c r="B30" i="24"/>
  <c r="B17" i="24"/>
  <c r="B18" i="24" l="1"/>
</calcChain>
</file>

<file path=xl/sharedStrings.xml><?xml version="1.0" encoding="utf-8"?>
<sst xmlns="http://schemas.openxmlformats.org/spreadsheetml/2006/main" count="58" uniqueCount="50">
  <si>
    <t>Enter</t>
  </si>
  <si>
    <t>Calc</t>
  </si>
  <si>
    <t>Vrange</t>
  </si>
  <si>
    <t>Vrange'</t>
  </si>
  <si>
    <t>Tau1 (s)</t>
  </si>
  <si>
    <t>-ln(0.01) / ln( e ) * Tau</t>
  </si>
  <si>
    <t>-ln(0.001) / ln( e ) * Tau</t>
  </si>
  <si>
    <t>Vref</t>
  </si>
  <si>
    <t>Nbits</t>
  </si>
  <si>
    <t>Ncounts</t>
  </si>
  <si>
    <t>fc (-3db)</t>
  </si>
  <si>
    <t>1/(2*pi*fc)</t>
  </si>
  <si>
    <t>ts 1% (s)</t>
  </si>
  <si>
    <t>ts 0.1% (s)</t>
  </si>
  <si>
    <t>Settling time</t>
  </si>
  <si>
    <t>Preliminary Calculations, Analysis</t>
  </si>
  <si>
    <t>2^N</t>
  </si>
  <si>
    <t>Time Constant</t>
  </si>
  <si>
    <t>ADC</t>
  </si>
  <si>
    <t>Errors</t>
  </si>
  <si>
    <t>Vres (V/LSB)</t>
  </si>
  <si>
    <t>Voff_err (V)</t>
  </si>
  <si>
    <t>Gain Err (LSBs)</t>
  </si>
  <si>
    <t>Offset Err (LSBs)</t>
  </si>
  <si>
    <t>Kerr (%)</t>
  </si>
  <si>
    <t>LP Filter</t>
  </si>
  <si>
    <t>Resolution</t>
  </si>
  <si>
    <t>K_err (%)</t>
  </si>
  <si>
    <t>Voffset (V)</t>
  </si>
  <si>
    <t>Range (V)</t>
  </si>
  <si>
    <t>Vin (V)</t>
  </si>
  <si>
    <t>Verr (V)</t>
  </si>
  <si>
    <t>Implementaion Strategy</t>
  </si>
  <si>
    <t>Choose filter bandwidth</t>
  </si>
  <si>
    <t>offset error</t>
  </si>
  <si>
    <t>gain error</t>
  </si>
  <si>
    <t>for a 10x reduction of 60Hz noise, choose fc = 60Hz / 10 = 6Hz</t>
  </si>
  <si>
    <t>low charge reading for 1.5V battery</t>
  </si>
  <si>
    <t>low charge reading for 9V battery</t>
  </si>
  <si>
    <t>Hi voltage range</t>
  </si>
  <si>
    <t>Lo voltage range</t>
  </si>
  <si>
    <t>System - Offset and Gain Error</t>
  </si>
  <si>
    <t>Error = Voffset + Vin*Kerr/100</t>
  </si>
  <si>
    <t>1 / Ncounts * Vref</t>
  </si>
  <si>
    <t>Offset / Ncounts * Vref</t>
  </si>
  <si>
    <t>Gain / Ncounts*100%</t>
  </si>
  <si>
    <t>Measure Overange Range</t>
  </si>
  <si>
    <t>Overange (%)</t>
  </si>
  <si>
    <t>Low V Range</t>
  </si>
  <si>
    <t>High V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</si>
</sst>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0"/>
    <numFmt numFmtId="166" formatCode="0.000"/>
    <numFmt numFmtId="167" formatCode="0.0E+00"/>
    <numFmt numFmtId="168" formatCode="0.0000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indexed="9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3" fillId="0" borderId="0" xfId="1" applyFont="1" applyAlignment="1">
      <alignment horizontal="left" vertical="top"/>
    </xf>
    <xf numFmtId="0" fontId="2" fillId="0" borderId="0" xfId="1" applyAlignment="1">
      <alignment horizontal="center" vertical="top"/>
    </xf>
    <xf numFmtId="0" fontId="2" fillId="0" borderId="0" xfId="1" applyAlignment="1">
      <alignment horizontal="left" vertical="top"/>
    </xf>
    <xf numFmtId="0" fontId="1" fillId="0" borderId="0" xfId="1" applyFont="1" applyAlignment="1">
      <alignment horizontal="left" vertical="top"/>
    </xf>
    <xf numFmtId="0" fontId="2" fillId="2" borderId="0" xfId="1" applyFill="1" applyAlignment="1">
      <alignment horizontal="center" vertical="top"/>
    </xf>
    <xf numFmtId="0" fontId="2" fillId="3" borderId="0" xfId="1" applyFill="1" applyAlignment="1">
      <alignment horizontal="center" vertical="top"/>
    </xf>
    <xf numFmtId="0" fontId="4" fillId="0" borderId="0" xfId="1" applyFont="1" applyAlignment="1">
      <alignment horizontal="center" vertical="top"/>
    </xf>
    <xf numFmtId="0" fontId="2" fillId="2" borderId="0" xfId="1" applyFill="1" applyAlignment="1">
      <alignment horizontal="center" vertical="top" wrapText="1"/>
    </xf>
    <xf numFmtId="164" fontId="2" fillId="0" borderId="0" xfId="1" applyNumberFormat="1" applyAlignment="1">
      <alignment horizontal="center" vertical="top"/>
    </xf>
    <xf numFmtId="1" fontId="2" fillId="0" borderId="0" xfId="1" applyNumberFormat="1" applyAlignment="1">
      <alignment horizontal="center" vertical="top"/>
    </xf>
    <xf numFmtId="0" fontId="2" fillId="3" borderId="0" xfId="1" applyFill="1" applyAlignment="1">
      <alignment horizontal="center" vertical="top" wrapText="1"/>
    </xf>
    <xf numFmtId="2" fontId="2" fillId="0" borderId="0" xfId="1" applyNumberFormat="1" applyAlignment="1">
      <alignment horizontal="center" vertical="top"/>
    </xf>
    <xf numFmtId="0" fontId="2" fillId="0" borderId="0" xfId="1" applyAlignment="1">
      <alignment horizontal="left" vertical="top" wrapText="1"/>
    </xf>
    <xf numFmtId="3" fontId="2" fillId="0" borderId="0" xfId="1" applyNumberFormat="1" applyAlignment="1">
      <alignment horizontal="center" vertical="top"/>
    </xf>
    <xf numFmtId="164" fontId="1" fillId="0" borderId="0" xfId="1" applyNumberFormat="1" applyFont="1" applyAlignment="1">
      <alignment horizontal="center" vertical="top"/>
    </xf>
    <xf numFmtId="165" fontId="2" fillId="0" borderId="0" xfId="1" applyNumberFormat="1" applyAlignment="1">
      <alignment horizontal="center" vertical="top"/>
    </xf>
    <xf numFmtId="0" fontId="2" fillId="0" borderId="0" xfId="1" applyAlignment="1">
      <alignment horizontal="center" vertical="top" wrapText="1"/>
    </xf>
    <xf numFmtId="166" fontId="2" fillId="0" borderId="0" xfId="1" applyNumberFormat="1" applyAlignment="1">
      <alignment horizontal="center"/>
    </xf>
    <xf numFmtId="0" fontId="2" fillId="0" borderId="0" xfId="1" applyAlignment="1">
      <alignment horizontal="left"/>
    </xf>
    <xf numFmtId="0" fontId="2" fillId="3" borderId="0" xfId="1" applyFill="1" applyAlignment="1">
      <alignment horizontal="center"/>
    </xf>
    <xf numFmtId="0" fontId="2" fillId="0" borderId="0" xfId="1"/>
    <xf numFmtId="167" fontId="2" fillId="0" borderId="0" xfId="1" applyNumberFormat="1" applyAlignment="1">
      <alignment horizontal="center"/>
    </xf>
    <xf numFmtId="0" fontId="2" fillId="0" borderId="0" xfId="1" quotePrefix="1"/>
    <xf numFmtId="168" fontId="2" fillId="0" borderId="0" xfId="1" applyNumberFormat="1" applyAlignment="1">
      <alignment horizontal="center" vertical="top"/>
    </xf>
    <xf numFmtId="166" fontId="2" fillId="0" borderId="0" xfId="1" applyNumberFormat="1" applyAlignment="1">
      <alignment horizontal="center" vertical="top"/>
    </xf>
    <xf numFmtId="0" fontId="1" fillId="0" borderId="0" xfId="1" applyFont="1" applyAlignment="1">
      <alignment horizontal="left" vertical="top" wrapText="1"/>
    </xf>
    <xf numFmtId="0" fontId="5" fillId="0" borderId="0" xfId="1" applyFont="1" applyAlignment="1">
      <alignment horizontal="left" vertical="top"/>
    </xf>
    <xf numFmtId="0" fontId="1" fillId="3" borderId="0" xfId="1" applyFont="1" applyFill="1" applyAlignment="1">
      <alignment horizontal="center"/>
    </xf>
    <xf numFmtId="166" fontId="1" fillId="0" borderId="0" xfId="1" applyNumberFormat="1" applyFont="1" applyAlignment="1">
      <alignment horizontal="center" vertical="top"/>
    </xf>
  </cellXfs>
  <cellStyles count="2">
    <cellStyle name="Normal" xfId="0" builtinId="0"/>
    <cellStyle name="Normal 2" xfId="1" xr:uid="{6A3D3F05-B9DB-4308-AA1F-90BDF00C3E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0771-D948-4711-BFF1-B132C27A88FF}">
  <dimension ref="A1:H53"/>
  <sheetViews>
    <sheetView tabSelected="1" topLeftCell="A28" zoomScaleNormal="100" workbookViewId="0">
      <selection activeCell="A47" sqref="A47"/>
    </sheetView>
  </sheetViews>
  <sheetFormatPr defaultColWidth="9.08984375" defaultRowHeight="12.5" x14ac:dyDescent="0.25"/>
  <cols>
    <col min="1" max="1" width="21.6328125" style="17" customWidth="1"/>
    <col min="2" max="2" width="11.08984375" style="2" customWidth="1"/>
    <col min="3" max="3" width="9.6328125" style="2" customWidth="1"/>
    <col min="4" max="4" width="10.36328125" style="2" customWidth="1"/>
    <col min="5" max="11" width="9.08984375" style="2"/>
    <col min="12" max="12" width="31" style="2" customWidth="1"/>
    <col min="13" max="16384" width="9.08984375" style="2"/>
  </cols>
  <sheetData>
    <row r="1" spans="1:8" ht="14" x14ac:dyDescent="0.25">
      <c r="A1" s="1" t="s">
        <v>32</v>
      </c>
      <c r="E1" s="3"/>
    </row>
    <row r="2" spans="1:8" ht="13" x14ac:dyDescent="0.25">
      <c r="A2" s="27" t="s">
        <v>15</v>
      </c>
      <c r="B2" s="4"/>
      <c r="D2" s="5" t="s">
        <v>0</v>
      </c>
      <c r="E2" s="3"/>
    </row>
    <row r="3" spans="1:8" ht="13" x14ac:dyDescent="0.25">
      <c r="A3" s="3"/>
      <c r="B3" s="4"/>
      <c r="D3" s="6" t="s">
        <v>1</v>
      </c>
      <c r="E3" s="3"/>
    </row>
    <row r="4" spans="1:8" x14ac:dyDescent="0.25">
      <c r="A4" s="3"/>
      <c r="B4" s="3"/>
      <c r="C4" s="3"/>
      <c r="E4" s="3"/>
    </row>
    <row r="5" spans="1:8" ht="13" x14ac:dyDescent="0.25">
      <c r="A5" s="4" t="s">
        <v>46</v>
      </c>
      <c r="B5" s="3"/>
      <c r="C5" s="3"/>
      <c r="E5" s="3"/>
      <c r="F5" s="3"/>
      <c r="G5" s="3"/>
      <c r="H5" s="7"/>
    </row>
    <row r="6" spans="1:8" x14ac:dyDescent="0.25">
      <c r="A6" s="8" t="s">
        <v>2</v>
      </c>
      <c r="B6" s="9">
        <v>4</v>
      </c>
      <c r="C6" s="9">
        <v>20</v>
      </c>
      <c r="E6" s="9"/>
      <c r="F6" s="9"/>
    </row>
    <row r="7" spans="1:8" x14ac:dyDescent="0.25">
      <c r="A7" s="8" t="s">
        <v>47</v>
      </c>
      <c r="B7" s="10">
        <v>20</v>
      </c>
      <c r="C7" s="10">
        <v>20</v>
      </c>
      <c r="E7" s="9"/>
      <c r="F7" s="9"/>
    </row>
    <row r="8" spans="1:8" x14ac:dyDescent="0.25">
      <c r="A8" s="11" t="s">
        <v>3</v>
      </c>
      <c r="B8" s="12">
        <f>B6*(1+B7/100)</f>
        <v>4.8</v>
      </c>
      <c r="C8" s="9">
        <f>C6*(1+C7/100)</f>
        <v>24</v>
      </c>
      <c r="E8" s="9"/>
      <c r="F8" s="9"/>
    </row>
    <row r="9" spans="1:8" x14ac:dyDescent="0.25">
      <c r="A9" s="2"/>
      <c r="C9" s="9"/>
      <c r="E9" s="9"/>
      <c r="F9" s="9"/>
    </row>
    <row r="10" spans="1:8" x14ac:dyDescent="0.25">
      <c r="A10" s="2"/>
      <c r="B10" s="16"/>
      <c r="C10" s="16"/>
      <c r="E10" s="16"/>
      <c r="F10" s="16"/>
    </row>
    <row r="11" spans="1:8" ht="13" x14ac:dyDescent="0.25">
      <c r="A11" s="4" t="s">
        <v>25</v>
      </c>
      <c r="B11" s="16"/>
      <c r="C11" s="16"/>
      <c r="E11" s="16"/>
      <c r="F11" s="16"/>
    </row>
    <row r="12" spans="1:8" x14ac:dyDescent="0.25">
      <c r="A12" s="3" t="s">
        <v>33</v>
      </c>
      <c r="B12" s="14"/>
      <c r="C12" s="9"/>
      <c r="D12" s="9"/>
      <c r="E12" s="9"/>
    </row>
    <row r="13" spans="1:8" ht="13" x14ac:dyDescent="0.25">
      <c r="A13" s="8" t="s">
        <v>10</v>
      </c>
      <c r="B13" s="9">
        <v>6</v>
      </c>
      <c r="C13" s="19" t="s">
        <v>36</v>
      </c>
      <c r="D13" s="15"/>
      <c r="E13" s="15"/>
    </row>
    <row r="14" spans="1:8" x14ac:dyDescent="0.25">
      <c r="A14" s="3" t="s">
        <v>17</v>
      </c>
    </row>
    <row r="15" spans="1:8" x14ac:dyDescent="0.25">
      <c r="A15" s="11" t="s">
        <v>4</v>
      </c>
      <c r="B15" s="18">
        <f>1/(2*PI()*B13)</f>
        <v>2.6525823848649224E-2</v>
      </c>
      <c r="C15" s="19" t="s">
        <v>11</v>
      </c>
    </row>
    <row r="16" spans="1:8" x14ac:dyDescent="0.25">
      <c r="A16" s="21" t="s">
        <v>14</v>
      </c>
      <c r="B16" s="22"/>
      <c r="C16" s="19"/>
    </row>
    <row r="17" spans="1:4" x14ac:dyDescent="0.25">
      <c r="A17" s="11" t="s">
        <v>12</v>
      </c>
      <c r="B17" s="18">
        <f>-LN(0.01)/LN(EXP(1))*B15</f>
        <v>0.12215593314657129</v>
      </c>
      <c r="C17" s="23" t="s">
        <v>5</v>
      </c>
      <c r="D17" s="19"/>
    </row>
    <row r="18" spans="1:4" x14ac:dyDescent="0.25">
      <c r="A18" s="11" t="s">
        <v>13</v>
      </c>
      <c r="B18" s="18">
        <f>-LN(0.001)/LN(EXP(1))*B15</f>
        <v>0.18323389971985693</v>
      </c>
      <c r="C18" s="23" t="s">
        <v>6</v>
      </c>
      <c r="D18" s="19"/>
    </row>
    <row r="21" spans="1:4" ht="13" x14ac:dyDescent="0.25">
      <c r="A21" s="26" t="s">
        <v>18</v>
      </c>
    </row>
    <row r="22" spans="1:4" x14ac:dyDescent="0.25">
      <c r="A22" s="13" t="s">
        <v>26</v>
      </c>
    </row>
    <row r="23" spans="1:4" x14ac:dyDescent="0.25">
      <c r="A23" s="8" t="s">
        <v>7</v>
      </c>
      <c r="B23" s="9">
        <v>5</v>
      </c>
      <c r="C23" s="3"/>
    </row>
    <row r="24" spans="1:4" x14ac:dyDescent="0.25">
      <c r="A24" s="8" t="s">
        <v>8</v>
      </c>
      <c r="B24" s="2">
        <v>10</v>
      </c>
      <c r="C24" s="3"/>
    </row>
    <row r="25" spans="1:4" x14ac:dyDescent="0.25">
      <c r="A25" s="20" t="s">
        <v>9</v>
      </c>
      <c r="B25" s="2">
        <f>2^B24</f>
        <v>1024</v>
      </c>
      <c r="C25" s="3" t="s">
        <v>16</v>
      </c>
    </row>
    <row r="26" spans="1:4" x14ac:dyDescent="0.25">
      <c r="A26" s="20" t="s">
        <v>20</v>
      </c>
      <c r="B26" s="24">
        <f>B23/B25</f>
        <v>4.8828125E-3</v>
      </c>
      <c r="C26" s="3" t="s">
        <v>43</v>
      </c>
    </row>
    <row r="28" spans="1:4" x14ac:dyDescent="0.25">
      <c r="A28" s="13" t="s">
        <v>19</v>
      </c>
    </row>
    <row r="29" spans="1:4" x14ac:dyDescent="0.25">
      <c r="A29" s="8" t="s">
        <v>23</v>
      </c>
      <c r="B29" s="2">
        <v>2</v>
      </c>
      <c r="C29" s="3"/>
    </row>
    <row r="30" spans="1:4" x14ac:dyDescent="0.25">
      <c r="A30" s="20" t="s">
        <v>21</v>
      </c>
      <c r="B30" s="24">
        <f>B29/B25*B23</f>
        <v>9.765625E-3</v>
      </c>
      <c r="C30" s="3" t="s">
        <v>44</v>
      </c>
    </row>
    <row r="32" spans="1:4" x14ac:dyDescent="0.25">
      <c r="A32" s="8" t="s">
        <v>22</v>
      </c>
      <c r="B32" s="2">
        <v>2</v>
      </c>
      <c r="C32" s="3"/>
    </row>
    <row r="33" spans="1:3" x14ac:dyDescent="0.25">
      <c r="A33" s="20" t="s">
        <v>27</v>
      </c>
      <c r="B33" s="12">
        <f>B32/B25*100</f>
        <v>0.1953125</v>
      </c>
      <c r="C33" s="3" t="s">
        <v>45</v>
      </c>
    </row>
    <row r="36" spans="1:3" ht="13" x14ac:dyDescent="0.25">
      <c r="A36" s="4" t="s">
        <v>41</v>
      </c>
    </row>
    <row r="37" spans="1:3" x14ac:dyDescent="0.25">
      <c r="A37" s="13" t="s">
        <v>48</v>
      </c>
    </row>
    <row r="38" spans="1:3" x14ac:dyDescent="0.25">
      <c r="A38" s="8" t="s">
        <v>29</v>
      </c>
      <c r="B38" s="9">
        <v>4</v>
      </c>
      <c r="C38" s="3" t="s">
        <v>40</v>
      </c>
    </row>
    <row r="40" spans="1:3" x14ac:dyDescent="0.25">
      <c r="A40" s="8" t="s">
        <v>28</v>
      </c>
      <c r="B40" s="25">
        <v>0.05</v>
      </c>
      <c r="C40" s="3" t="s">
        <v>34</v>
      </c>
    </row>
    <row r="41" spans="1:3" x14ac:dyDescent="0.25">
      <c r="A41" s="8" t="s">
        <v>24</v>
      </c>
      <c r="B41" s="12">
        <v>5</v>
      </c>
      <c r="C41" s="3" t="s">
        <v>35</v>
      </c>
    </row>
    <row r="43" spans="1:3" x14ac:dyDescent="0.25">
      <c r="A43" s="8" t="s">
        <v>30</v>
      </c>
      <c r="B43" s="25">
        <v>1.1000000000000001</v>
      </c>
      <c r="C43" s="3" t="s">
        <v>37</v>
      </c>
    </row>
    <row r="44" spans="1:3" ht="13" x14ac:dyDescent="0.3">
      <c r="A44" s="28" t="s">
        <v>31</v>
      </c>
      <c r="B44" s="29">
        <f>B40+B43*B41/100</f>
        <v>0.10500000000000001</v>
      </c>
      <c r="C44" s="4" t="s">
        <v>42</v>
      </c>
    </row>
    <row r="46" spans="1:3" x14ac:dyDescent="0.25">
      <c r="A46" s="13" t="s">
        <v>49</v>
      </c>
    </row>
    <row r="47" spans="1:3" x14ac:dyDescent="0.25">
      <c r="A47" s="8" t="s">
        <v>29</v>
      </c>
      <c r="B47" s="9">
        <v>20</v>
      </c>
      <c r="C47" s="3" t="s">
        <v>39</v>
      </c>
    </row>
    <row r="49" spans="1:3" x14ac:dyDescent="0.25">
      <c r="A49" s="8" t="s">
        <v>28</v>
      </c>
      <c r="B49" s="25">
        <v>0.25</v>
      </c>
      <c r="C49" s="3" t="s">
        <v>34</v>
      </c>
    </row>
    <row r="50" spans="1:3" x14ac:dyDescent="0.25">
      <c r="A50" s="8" t="s">
        <v>24</v>
      </c>
      <c r="B50" s="12">
        <v>5</v>
      </c>
      <c r="C50" s="3" t="s">
        <v>35</v>
      </c>
    </row>
    <row r="52" spans="1:3" x14ac:dyDescent="0.25">
      <c r="A52" s="8" t="s">
        <v>30</v>
      </c>
      <c r="B52" s="25">
        <v>7</v>
      </c>
      <c r="C52" s="3" t="s">
        <v>38</v>
      </c>
    </row>
    <row r="53" spans="1:3" ht="13" x14ac:dyDescent="0.3">
      <c r="A53" s="28" t="s">
        <v>31</v>
      </c>
      <c r="B53" s="29">
        <f>B49+B52*B50/100</f>
        <v>0.6</v>
      </c>
      <c r="C53" s="4" t="s">
        <v>42</v>
      </c>
    </row>
  </sheetData>
  <pageMargins left="0.75" right="0.75" top="1" bottom="1" header="0.5" footer="0.5"/>
  <pageSetup paperSize="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Prelim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Rick Faehnrich</cp:lastModifiedBy>
  <cp:lastPrinted>2008-02-27T22:26:45Z</cp:lastPrinted>
  <dcterms:created xsi:type="dcterms:W3CDTF">1996-10-14T23:33:28Z</dcterms:created>
  <dcterms:modified xsi:type="dcterms:W3CDTF">2024-12-28T22:17:12Z</dcterms:modified>
</cp:coreProperties>
</file>