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ocuments\Web Sites\ecircuitcenter.com\DVM1\calc\"/>
    </mc:Choice>
  </mc:AlternateContent>
  <xr:revisionPtr revIDLastSave="0" documentId="13_ncr:1_{67F6EBDD-4E0E-45AC-81FB-67787C76E94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asic" sheetId="19" r:id="rId1"/>
    <sheet name="Advanced" sheetId="24" r:id="rId2"/>
  </sheets>
  <calcPr calcId="191029"/>
</workbook>
</file>

<file path=xl/calcChain.xml><?xml version="1.0" encoding="utf-8"?>
<calcChain xmlns="http://schemas.openxmlformats.org/spreadsheetml/2006/main">
  <c r="E13" i="24" l="1"/>
  <c r="I13" i="24" s="1"/>
  <c r="E10" i="24"/>
  <c r="I10" i="24" s="1"/>
  <c r="E9" i="24"/>
  <c r="I9" i="24" s="1"/>
  <c r="E14" i="19"/>
  <c r="I14" i="19" s="1"/>
  <c r="E8" i="19"/>
  <c r="I8" i="19" s="1"/>
  <c r="E9" i="19"/>
  <c r="I13" i="19"/>
  <c r="I12" i="19"/>
  <c r="H9" i="24" l="1"/>
  <c r="K9" i="24" s="1"/>
  <c r="H10" i="24"/>
  <c r="K10" i="24" s="1"/>
  <c r="H13" i="24"/>
  <c r="K13" i="24" s="1"/>
  <c r="H14" i="19"/>
  <c r="K14" i="19" s="1"/>
  <c r="I9" i="19"/>
  <c r="H9" i="19"/>
  <c r="H8" i="19"/>
  <c r="H13" i="19"/>
  <c r="K13" i="19" s="1"/>
  <c r="H12" i="19"/>
  <c r="K12" i="19" s="1"/>
  <c r="K9" i="19" l="1"/>
  <c r="K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 Faehnrich</author>
  </authors>
  <commentList>
    <comment ref="E5" authorId="0" shapeId="0" xr:uid="{B3D72F5C-B4DA-4663-81E4-61ACDC1CA596}">
      <text>
        <r>
          <rPr>
            <sz val="9"/>
            <color indexed="81"/>
            <rFont val="Tahoma"/>
            <family val="2"/>
          </rPr>
          <t>Enter / calc value from Req / Design and conditions.</t>
        </r>
      </text>
    </comment>
    <comment ref="F5" authorId="0" shapeId="0" xr:uid="{E8E8FA67-6C23-4E75-8094-702C1FB7092B}">
      <text>
        <r>
          <rPr>
            <sz val="9"/>
            <color indexed="81"/>
            <rFont val="Tahoma"/>
            <family val="2"/>
          </rPr>
          <t>For basic functional tests, typically choose:
2% for voltage limits
5% for frequency limits.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 Faehnrich</author>
  </authors>
  <commentList>
    <comment ref="E5" authorId="0" shapeId="0" xr:uid="{5949F640-4DCC-4367-8ABC-23A0F1BAD6C2}">
      <text>
        <r>
          <rPr>
            <sz val="9"/>
            <color indexed="81"/>
            <rFont val="Tahoma"/>
            <family val="2"/>
          </rPr>
          <t>Enter / calc value from Req / Design and conditions.</t>
        </r>
      </text>
    </comment>
    <comment ref="F5" authorId="0" shapeId="0" xr:uid="{5537649A-7764-4B90-86E2-C908F227977D}">
      <text>
        <r>
          <rPr>
            <sz val="9"/>
            <color indexed="81"/>
            <rFont val="Tahoma"/>
            <family val="2"/>
          </rPr>
          <t>For basic functional tests, typically choose:
2% for voltage limits
5% for frequency limits.</t>
        </r>
      </text>
    </comment>
  </commentList>
</comments>
</file>

<file path=xl/sharedStrings.xml><?xml version="1.0" encoding="utf-8"?>
<sst xmlns="http://schemas.openxmlformats.org/spreadsheetml/2006/main" count="76" uniqueCount="51">
  <si>
    <t>Enter</t>
  </si>
  <si>
    <t>Calc</t>
  </si>
  <si>
    <t>Units</t>
  </si>
  <si>
    <t>%</t>
  </si>
  <si>
    <t>P/F?</t>
  </si>
  <si>
    <t>Error Limit</t>
  </si>
  <si>
    <t>Specification</t>
  </si>
  <si>
    <t>Input Divider, Gain (K), 20V</t>
  </si>
  <si>
    <t>Input Divider, Gain (K), 4V</t>
  </si>
  <si>
    <t>measure vadc final value</t>
  </si>
  <si>
    <t>Inputs /
Conditions</t>
  </si>
  <si>
    <t>Outputs /
Measurements</t>
  </si>
  <si>
    <t>Expected Value</t>
  </si>
  <si>
    <t>Measured Value</t>
  </si>
  <si>
    <t>Limit
Lo</t>
  </si>
  <si>
    <t>Limit
Hi</t>
  </si>
  <si>
    <t>K=1/5
vadc=Vin*K</t>
  </si>
  <si>
    <t>K=1
vadc=Vin*K</t>
  </si>
  <si>
    <t>tr63=0.030s
K=1, vadc=Vin*K*0.63=0.63V</t>
  </si>
  <si>
    <t>vin=1VAC
Rsw1=1, Rsw2=1e9
AC simulation</t>
  </si>
  <si>
    <t>vin=1V
Rsw1=1, Rsw2=1e9
TRAN simulation</t>
  </si>
  <si>
    <t>vin=4V
Rsw1=1, Rsw2=1e9
TRAN simulation</t>
  </si>
  <si>
    <t>vin=20V
Rsw1=1e9, Rsw2=1
TRAN simulation</t>
  </si>
  <si>
    <t>H(fc)=0.707 or -3dB</t>
  </si>
  <si>
    <t>Params / Calc / Notes</t>
  </si>
  <si>
    <t>Alt-Enter to start new line in cell</t>
  </si>
  <si>
    <t>measure vadc,
find freq fc where vadc crosses -3dB</t>
  </si>
  <si>
    <t>measure vadc,
find time where vadc rises to 63%</t>
  </si>
  <si>
    <t>PhotoMOS Relay, LED Current (Iled)</t>
  </si>
  <si>
    <t>measure I(LED1) at any time.</t>
  </si>
  <si>
    <t>Iled = (Vcc-Vled)/Rled</t>
  </si>
  <si>
    <t>LP Filter, Risetime (tr63)</t>
  </si>
  <si>
    <t>LP Filter, Bandwidth -3dB (fc)</t>
  </si>
  <si>
    <t>LP Filter, Atten at 60Hz (H(60Hz)</t>
  </si>
  <si>
    <t>measure vadc,
find MAGNITUDE at 60 Hz</t>
  </si>
  <si>
    <t>H(fc)=fc/fmeas = 5.3/60
       = 20*log(5.3/60)</t>
  </si>
  <si>
    <t>dB</t>
  </si>
  <si>
    <t>Battery Measure, 1.5V (adc_word)</t>
  </si>
  <si>
    <t>adc_word = vin*K/Vrefin*1024</t>
  </si>
  <si>
    <t>Battery Measure, 9V (adc_word)</t>
  </si>
  <si>
    <t>measure adc_word at final time</t>
  </si>
  <si>
    <t>vin=9V
D12=5V, D13=0V (K=0.2)
TRAN simulation</t>
  </si>
  <si>
    <t>LOW PASS FILTER</t>
  </si>
  <si>
    <t>BATTERY MEASURE</t>
  </si>
  <si>
    <t>INPUT DIVIDER</t>
  </si>
  <si>
    <t>PHOTOMOS RELAY</t>
  </si>
  <si>
    <t>vcc=5V, Vled=1.1V
D12=0V, D13=0V
TRAN simulation</t>
  </si>
  <si>
    <t>vin=1.5V
D12=0V, D13=5V (K=1)
TRAN simulation</t>
  </si>
  <si>
    <t>Basic SPICE Simulation</t>
  </si>
  <si>
    <t>Test List</t>
  </si>
  <si>
    <t>Advanced SPICE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</si>
</sst>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6D75-0106-4773-BF67-F4AEDC979FE1}">
  <dimension ref="A1:K15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9.08984375" defaultRowHeight="12.5" x14ac:dyDescent="0.25"/>
  <cols>
    <col min="1" max="1" width="24.36328125" style="4" customWidth="1"/>
    <col min="2" max="2" width="23.26953125" style="14" customWidth="1"/>
    <col min="3" max="3" width="17.6328125" style="11" customWidth="1"/>
    <col min="4" max="4" width="24.81640625" style="11" customWidth="1"/>
    <col min="5" max="5" width="10.1796875" style="1" customWidth="1"/>
    <col min="6" max="6" width="6.08984375" style="1" customWidth="1"/>
    <col min="7" max="7" width="6" style="1" customWidth="1"/>
    <col min="8" max="8" width="8" style="1" customWidth="1"/>
    <col min="9" max="9" width="9.453125" style="1" customWidth="1"/>
    <col min="10" max="10" width="11.1796875" style="1" customWidth="1"/>
    <col min="11" max="16384" width="9.08984375" style="1"/>
  </cols>
  <sheetData>
    <row r="1" spans="1:11" ht="15.5" x14ac:dyDescent="0.25">
      <c r="A1" s="40" t="s">
        <v>48</v>
      </c>
    </row>
    <row r="2" spans="1:11" ht="13" x14ac:dyDescent="0.25">
      <c r="A2" s="5" t="s">
        <v>49</v>
      </c>
      <c r="C2" s="2" t="s">
        <v>0</v>
      </c>
      <c r="E2" s="3" t="s">
        <v>25</v>
      </c>
    </row>
    <row r="3" spans="1:11" x14ac:dyDescent="0.25">
      <c r="C3" s="6" t="s">
        <v>1</v>
      </c>
    </row>
    <row r="4" spans="1:11" ht="13" x14ac:dyDescent="0.25">
      <c r="A4" s="17"/>
      <c r="B4" s="20"/>
      <c r="E4" s="16"/>
      <c r="H4" s="12"/>
      <c r="J4" s="16"/>
    </row>
    <row r="5" spans="1:11" s="36" customFormat="1" ht="26" x14ac:dyDescent="0.25">
      <c r="A5" s="38" t="s">
        <v>6</v>
      </c>
      <c r="B5" s="38" t="s">
        <v>10</v>
      </c>
      <c r="C5" s="39" t="s">
        <v>11</v>
      </c>
      <c r="D5" s="31" t="s">
        <v>24</v>
      </c>
      <c r="E5" s="32" t="s">
        <v>12</v>
      </c>
      <c r="F5" s="33" t="s">
        <v>5</v>
      </c>
      <c r="G5" s="33" t="s">
        <v>2</v>
      </c>
      <c r="H5" s="34" t="s">
        <v>14</v>
      </c>
      <c r="I5" s="34" t="s">
        <v>15</v>
      </c>
      <c r="J5" s="35" t="s">
        <v>13</v>
      </c>
      <c r="K5" s="32" t="s">
        <v>4</v>
      </c>
    </row>
    <row r="7" spans="1:11" ht="13" x14ac:dyDescent="0.25">
      <c r="A7" s="44" t="s">
        <v>44</v>
      </c>
    </row>
    <row r="8" spans="1:11" ht="37.5" x14ac:dyDescent="0.25">
      <c r="A8" s="21" t="s">
        <v>7</v>
      </c>
      <c r="B8" s="22" t="s">
        <v>22</v>
      </c>
      <c r="C8" s="23" t="s">
        <v>9</v>
      </c>
      <c r="D8" s="24" t="s">
        <v>16</v>
      </c>
      <c r="E8" s="25">
        <f>20*1/5</f>
        <v>4</v>
      </c>
      <c r="F8" s="27">
        <v>2</v>
      </c>
      <c r="G8" s="26" t="s">
        <v>3</v>
      </c>
      <c r="H8" s="25">
        <f>E8*(1-F8/100)</f>
        <v>3.92</v>
      </c>
      <c r="I8" s="25">
        <f>E8*(1+F8/100)</f>
        <v>4.08</v>
      </c>
      <c r="J8" s="29">
        <v>0</v>
      </c>
      <c r="K8" s="28" t="str">
        <f>IF(AND(J8&gt;H8,J8&lt;I8),"Pass","Fail")</f>
        <v>Fail</v>
      </c>
    </row>
    <row r="9" spans="1:11" ht="37.5" x14ac:dyDescent="0.25">
      <c r="A9" s="21" t="s">
        <v>8</v>
      </c>
      <c r="B9" s="22" t="s">
        <v>21</v>
      </c>
      <c r="C9" s="23" t="s">
        <v>9</v>
      </c>
      <c r="D9" s="24" t="s">
        <v>17</v>
      </c>
      <c r="E9" s="25">
        <f>4*1</f>
        <v>4</v>
      </c>
      <c r="F9" s="27">
        <v>2</v>
      </c>
      <c r="G9" s="26" t="s">
        <v>3</v>
      </c>
      <c r="H9" s="25">
        <f>E9*(1-F9/100)</f>
        <v>3.92</v>
      </c>
      <c r="I9" s="25">
        <f>E9*(1+F9/100)</f>
        <v>4.08</v>
      </c>
      <c r="J9" s="29">
        <v>0</v>
      </c>
      <c r="K9" s="28" t="str">
        <f>IF(AND(J9&gt;H9,J9&lt;I9),"Pass","Fail")</f>
        <v>Fail</v>
      </c>
    </row>
    <row r="10" spans="1:11" x14ac:dyDescent="0.25">
      <c r="A10" s="7"/>
      <c r="B10" s="17"/>
      <c r="C10" s="42"/>
      <c r="D10" s="19"/>
      <c r="E10" s="9"/>
      <c r="F10" s="8"/>
      <c r="G10" s="12"/>
      <c r="H10" s="9"/>
      <c r="I10" s="9"/>
      <c r="J10" s="9"/>
    </row>
    <row r="11" spans="1:11" ht="13" x14ac:dyDescent="0.25">
      <c r="A11" s="44" t="s">
        <v>42</v>
      </c>
      <c r="B11" s="17"/>
      <c r="C11" s="42"/>
      <c r="D11" s="19"/>
      <c r="E11" s="9"/>
      <c r="F11" s="8"/>
      <c r="G11" s="12"/>
      <c r="H11" s="9"/>
      <c r="I11" s="9"/>
      <c r="J11" s="9"/>
    </row>
    <row r="12" spans="1:11" ht="37.5" x14ac:dyDescent="0.25">
      <c r="A12" s="21" t="s">
        <v>31</v>
      </c>
      <c r="B12" s="22" t="s">
        <v>20</v>
      </c>
      <c r="C12" s="37" t="s">
        <v>27</v>
      </c>
      <c r="D12" s="24" t="s">
        <v>18</v>
      </c>
      <c r="E12" s="29">
        <v>0.03</v>
      </c>
      <c r="F12" s="27">
        <v>5</v>
      </c>
      <c r="G12" s="26" t="s">
        <v>3</v>
      </c>
      <c r="H12" s="30">
        <f>E12*(1-F12/100)</f>
        <v>2.8499999999999998E-2</v>
      </c>
      <c r="I12" s="30">
        <f>E12*(1+F12/100)</f>
        <v>3.15E-2</v>
      </c>
      <c r="J12" s="41">
        <v>0</v>
      </c>
      <c r="K12" s="28" t="str">
        <f>IF(AND(J12&gt;H12,J12&lt;I12),"Pass","Fail")</f>
        <v>Fail</v>
      </c>
    </row>
    <row r="13" spans="1:11" ht="37.5" x14ac:dyDescent="0.25">
      <c r="A13" s="21" t="s">
        <v>32</v>
      </c>
      <c r="B13" s="22" t="s">
        <v>19</v>
      </c>
      <c r="C13" s="23" t="s">
        <v>26</v>
      </c>
      <c r="D13" s="24" t="s">
        <v>23</v>
      </c>
      <c r="E13" s="29">
        <v>5.3</v>
      </c>
      <c r="F13" s="27">
        <v>5</v>
      </c>
      <c r="G13" s="26" t="s">
        <v>3</v>
      </c>
      <c r="H13" s="25">
        <f>E13*(1-F13/100)</f>
        <v>5.0349999999999993</v>
      </c>
      <c r="I13" s="25">
        <f>E13*(1+F13/100)</f>
        <v>5.5650000000000004</v>
      </c>
      <c r="J13" s="29">
        <v>0</v>
      </c>
      <c r="K13" s="28" t="str">
        <f>IF(AND(J13&gt;H13,J13&lt;I13),"Pass","Fail")</f>
        <v>Fail</v>
      </c>
    </row>
    <row r="14" spans="1:11" ht="37.5" x14ac:dyDescent="0.25">
      <c r="A14" s="21" t="s">
        <v>33</v>
      </c>
      <c r="B14" s="22" t="s">
        <v>19</v>
      </c>
      <c r="C14" s="23" t="s">
        <v>34</v>
      </c>
      <c r="D14" s="24" t="s">
        <v>35</v>
      </c>
      <c r="E14" s="25">
        <f>20*LOG10(5.3/60)</f>
        <v>-21.077507615657094</v>
      </c>
      <c r="F14" s="27">
        <v>0.5</v>
      </c>
      <c r="G14" s="26" t="s">
        <v>36</v>
      </c>
      <c r="H14" s="25">
        <f>E14-F14</f>
        <v>-21.577507615657094</v>
      </c>
      <c r="I14" s="25">
        <f>E14+F14</f>
        <v>-20.577507615657094</v>
      </c>
      <c r="J14" s="25">
        <v>0</v>
      </c>
      <c r="K14" s="28" t="str">
        <f>IF(AND(J14&gt;H14,J14&lt;I14),"Pass","Fail")</f>
        <v>Fail</v>
      </c>
    </row>
    <row r="15" spans="1:11" x14ac:dyDescent="0.25">
      <c r="A15" s="7"/>
      <c r="B15" s="17"/>
      <c r="C15" s="42"/>
      <c r="D15" s="19"/>
      <c r="E15" s="9"/>
      <c r="F15" s="8"/>
      <c r="G15" s="12"/>
      <c r="H15" s="9"/>
      <c r="I15" s="9"/>
      <c r="J15" s="9"/>
    </row>
  </sheetData>
  <conditionalFormatting sqref="K8:K15">
    <cfRule type="containsText" dxfId="3" priority="1" operator="containsText" text="Fail">
      <formula>NOT(ISERROR(SEARCH("Fail",K8)))</formula>
    </cfRule>
    <cfRule type="containsText" dxfId="2" priority="2" operator="containsText" text="Pass">
      <formula>NOT(ISERROR(SEARCH("Pass",K8)))</formula>
    </cfRule>
  </conditionalFormatting>
  <pageMargins left="0.75" right="0.75" top="1" bottom="1" header="0.5" footer="0.5"/>
  <pageSetup paperSize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F476-5B2E-413E-9E32-8A1888215DB2}">
  <dimension ref="A1:K13"/>
  <sheetViews>
    <sheetView tabSelected="1" zoomScaleNormal="100" workbookViewId="0">
      <pane ySplit="5" topLeftCell="A6" activePane="bottomLeft" state="frozen"/>
      <selection pane="bottomLeft" activeCell="C16" sqref="C16"/>
    </sheetView>
  </sheetViews>
  <sheetFormatPr defaultColWidth="9.08984375" defaultRowHeight="12.5" x14ac:dyDescent="0.25"/>
  <cols>
    <col min="1" max="1" width="24.36328125" style="4" customWidth="1"/>
    <col min="2" max="2" width="23.26953125" style="14" customWidth="1"/>
    <col min="3" max="3" width="17.6328125" style="11" customWidth="1"/>
    <col min="4" max="4" width="24.81640625" style="11" customWidth="1"/>
    <col min="5" max="5" width="10.1796875" style="1" customWidth="1"/>
    <col min="6" max="6" width="6.08984375" style="1" customWidth="1"/>
    <col min="7" max="7" width="6" style="1" customWidth="1"/>
    <col min="8" max="8" width="8" style="1" customWidth="1"/>
    <col min="9" max="9" width="9.453125" style="1" customWidth="1"/>
    <col min="10" max="10" width="11.1796875" style="1" customWidth="1"/>
    <col min="11" max="16384" width="9.08984375" style="1"/>
  </cols>
  <sheetData>
    <row r="1" spans="1:11" ht="15.5" x14ac:dyDescent="0.25">
      <c r="A1" s="40" t="s">
        <v>50</v>
      </c>
    </row>
    <row r="2" spans="1:11" ht="13" x14ac:dyDescent="0.25">
      <c r="A2" s="5" t="s">
        <v>49</v>
      </c>
      <c r="C2" s="2" t="s">
        <v>0</v>
      </c>
      <c r="E2" s="3" t="s">
        <v>25</v>
      </c>
    </row>
    <row r="3" spans="1:11" x14ac:dyDescent="0.25">
      <c r="C3" s="6" t="s">
        <v>1</v>
      </c>
    </row>
    <row r="4" spans="1:11" ht="13" x14ac:dyDescent="0.25">
      <c r="A4" s="17"/>
      <c r="B4" s="20"/>
      <c r="E4" s="16"/>
      <c r="H4" s="12"/>
      <c r="J4" s="16"/>
    </row>
    <row r="5" spans="1:11" s="36" customFormat="1" ht="26" x14ac:dyDescent="0.25">
      <c r="A5" s="38" t="s">
        <v>6</v>
      </c>
      <c r="B5" s="38" t="s">
        <v>10</v>
      </c>
      <c r="C5" s="39" t="s">
        <v>11</v>
      </c>
      <c r="D5" s="31" t="s">
        <v>24</v>
      </c>
      <c r="E5" s="32" t="s">
        <v>12</v>
      </c>
      <c r="F5" s="33" t="s">
        <v>5</v>
      </c>
      <c r="G5" s="33" t="s">
        <v>2</v>
      </c>
      <c r="H5" s="34" t="s">
        <v>14</v>
      </c>
      <c r="I5" s="34" t="s">
        <v>15</v>
      </c>
      <c r="J5" s="35" t="s">
        <v>13</v>
      </c>
      <c r="K5" s="32" t="s">
        <v>4</v>
      </c>
    </row>
    <row r="7" spans="1:11" x14ac:dyDescent="0.25">
      <c r="A7" s="7"/>
      <c r="B7" s="17"/>
      <c r="C7" s="42"/>
      <c r="D7" s="19"/>
      <c r="E7" s="9"/>
      <c r="F7" s="8"/>
      <c r="G7" s="12"/>
      <c r="H7" s="9"/>
      <c r="I7" s="9"/>
      <c r="J7" s="9"/>
    </row>
    <row r="8" spans="1:11" ht="13" x14ac:dyDescent="0.25">
      <c r="A8" s="44" t="s">
        <v>43</v>
      </c>
      <c r="B8" s="15"/>
      <c r="C8" s="18"/>
      <c r="D8" s="19"/>
      <c r="E8" s="13"/>
      <c r="F8" s="8"/>
      <c r="G8" s="12"/>
      <c r="H8" s="10"/>
      <c r="I8" s="10"/>
      <c r="J8" s="9"/>
    </row>
    <row r="9" spans="1:11" ht="37.5" x14ac:dyDescent="0.25">
      <c r="A9" s="21" t="s">
        <v>37</v>
      </c>
      <c r="B9" s="22" t="s">
        <v>47</v>
      </c>
      <c r="C9" s="37" t="s">
        <v>40</v>
      </c>
      <c r="D9" s="24" t="s">
        <v>38</v>
      </c>
      <c r="E9" s="43">
        <f>(1.5*1/5*1024)</f>
        <v>307.2</v>
      </c>
      <c r="F9" s="27">
        <v>2</v>
      </c>
      <c r="G9" s="26" t="s">
        <v>3</v>
      </c>
      <c r="H9" s="43">
        <f>E9*(1-F9/100)</f>
        <v>301.05599999999998</v>
      </c>
      <c r="I9" s="43">
        <f>E9*(1+F9/100)</f>
        <v>313.34399999999999</v>
      </c>
      <c r="J9" s="27">
        <v>0</v>
      </c>
      <c r="K9" s="28" t="str">
        <f>IF(AND(J9&gt;H9,J9&lt;I9),"Pass","Fail")</f>
        <v>Fail</v>
      </c>
    </row>
    <row r="10" spans="1:11" ht="37.5" x14ac:dyDescent="0.25">
      <c r="A10" s="21" t="s">
        <v>39</v>
      </c>
      <c r="B10" s="22" t="s">
        <v>41</v>
      </c>
      <c r="C10" s="37" t="s">
        <v>40</v>
      </c>
      <c r="D10" s="24" t="s">
        <v>38</v>
      </c>
      <c r="E10" s="43">
        <f>(9*0.2/5*1024)</f>
        <v>368.64</v>
      </c>
      <c r="F10" s="27">
        <v>2</v>
      </c>
      <c r="G10" s="26" t="s">
        <v>3</v>
      </c>
      <c r="H10" s="43">
        <f>E10*(1-F10/100)</f>
        <v>361.2672</v>
      </c>
      <c r="I10" s="43">
        <f>E10*(1+F10/100)</f>
        <v>376.01279999999997</v>
      </c>
      <c r="J10" s="27">
        <v>0</v>
      </c>
      <c r="K10" s="28" t="str">
        <f>IF(AND(J10&gt;H10,J10&lt;I10),"Pass","Fail")</f>
        <v>Fail</v>
      </c>
    </row>
    <row r="11" spans="1:11" x14ac:dyDescent="0.25">
      <c r="A11" s="7"/>
      <c r="B11" s="15"/>
      <c r="C11" s="18"/>
      <c r="D11" s="19"/>
      <c r="E11" s="13"/>
      <c r="F11" s="8"/>
      <c r="G11" s="12"/>
      <c r="H11" s="10"/>
      <c r="I11" s="10"/>
      <c r="J11" s="9"/>
    </row>
    <row r="12" spans="1:11" ht="13" x14ac:dyDescent="0.25">
      <c r="A12" s="44" t="s">
        <v>45</v>
      </c>
    </row>
    <row r="13" spans="1:11" ht="37.5" x14ac:dyDescent="0.25">
      <c r="A13" s="21" t="s">
        <v>28</v>
      </c>
      <c r="B13" s="22" t="s">
        <v>46</v>
      </c>
      <c r="C13" s="37" t="s">
        <v>29</v>
      </c>
      <c r="D13" s="24" t="s">
        <v>30</v>
      </c>
      <c r="E13" s="41">
        <f>(5-1.1)/1000</f>
        <v>3.8999999999999998E-3</v>
      </c>
      <c r="F13" s="27">
        <v>5</v>
      </c>
      <c r="G13" s="26" t="s">
        <v>3</v>
      </c>
      <c r="H13" s="41">
        <f>E13*(1-F13/100)</f>
        <v>3.7049999999999995E-3</v>
      </c>
      <c r="I13" s="41">
        <f>E13*(1+F13/100)</f>
        <v>4.0949999999999997E-3</v>
      </c>
      <c r="J13" s="41">
        <v>0</v>
      </c>
      <c r="K13" s="28" t="str">
        <f>IF(AND(J13&gt;H13,J13&lt;I13),"Pass","Fail")</f>
        <v>Fail</v>
      </c>
    </row>
  </sheetData>
  <conditionalFormatting sqref="K7:K11 K13">
    <cfRule type="containsText" dxfId="1" priority="1" operator="containsText" text="Fail">
      <formula>NOT(ISERROR(SEARCH("Fail",K7)))</formula>
    </cfRule>
    <cfRule type="containsText" dxfId="0" priority="2" operator="containsText" text="Pass">
      <formula>NOT(ISERROR(SEARCH("Pass",K7)))</formula>
    </cfRule>
  </conditionalFormatting>
  <pageMargins left="0.75" right="0.75" top="1" bottom="1" header="0.5" footer="0.5"/>
  <pageSetup paperSize="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Rick Faehnrich</cp:lastModifiedBy>
  <cp:lastPrinted>2008-02-27T22:26:45Z</cp:lastPrinted>
  <dcterms:created xsi:type="dcterms:W3CDTF">1996-10-14T23:33:28Z</dcterms:created>
  <dcterms:modified xsi:type="dcterms:W3CDTF">2024-12-28T20:18:54Z</dcterms:modified>
</cp:coreProperties>
</file>