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12345"/>
  </bookViews>
  <sheets>
    <sheet name="Instrument Comparison" sheetId="1" r:id="rId1"/>
  </sheets>
  <calcPr calcId="145621"/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2" i="1"/>
  <c r="M11" i="1"/>
  <c r="M10" i="1"/>
  <c r="M9" i="1"/>
  <c r="M8" i="1"/>
  <c r="M7" i="1"/>
  <c r="M6" i="1"/>
  <c r="M5" i="1"/>
  <c r="M4" i="1"/>
  <c r="M3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77" i="1"/>
  <c r="M76" i="1"/>
  <c r="M62" i="1"/>
  <c r="M61" i="1"/>
  <c r="K25" i="1" l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2" i="1" l="1"/>
  <c r="K11" i="1"/>
  <c r="K10" i="1"/>
  <c r="K9" i="1"/>
  <c r="K8" i="1"/>
  <c r="K7" i="1"/>
  <c r="K6" i="1"/>
  <c r="K5" i="1"/>
  <c r="K4" i="1"/>
  <c r="K3" i="1"/>
  <c r="K87" i="1"/>
  <c r="K86" i="1"/>
  <c r="K85" i="1"/>
  <c r="K84" i="1"/>
  <c r="K83" i="1"/>
  <c r="K82" i="1"/>
  <c r="K81" i="1"/>
  <c r="K80" i="1"/>
  <c r="K79" i="1"/>
  <c r="K78" i="1"/>
  <c r="K77" i="1"/>
  <c r="K76" i="1"/>
  <c r="K61" i="1"/>
  <c r="K67" i="1"/>
  <c r="K66" i="1"/>
  <c r="K65" i="1"/>
  <c r="K64" i="1"/>
  <c r="K72" i="1"/>
  <c r="K71" i="1"/>
  <c r="K70" i="1"/>
  <c r="K69" i="1"/>
  <c r="K68" i="1"/>
  <c r="K63" i="1"/>
  <c r="K6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56" i="1"/>
  <c r="K55" i="1"/>
  <c r="K54" i="1"/>
  <c r="K53" i="1"/>
  <c r="K52" i="1"/>
  <c r="K51" i="1"/>
  <c r="K50" i="1"/>
  <c r="K49" i="1"/>
  <c r="K48" i="1"/>
  <c r="K57" i="1"/>
  <c r="K47" i="1"/>
  <c r="K46" i="1"/>
  <c r="K45" i="1"/>
  <c r="M87" i="1" l="1"/>
  <c r="I87" i="1"/>
  <c r="M86" i="1"/>
  <c r="I86" i="1"/>
  <c r="M85" i="1"/>
  <c r="I85" i="1"/>
  <c r="M84" i="1"/>
  <c r="I84" i="1"/>
  <c r="M83" i="1"/>
  <c r="I83" i="1"/>
  <c r="M82" i="1"/>
  <c r="I82" i="1"/>
  <c r="M81" i="1"/>
  <c r="I81" i="1"/>
  <c r="M80" i="1"/>
  <c r="I80" i="1"/>
  <c r="M79" i="1"/>
  <c r="I79" i="1"/>
  <c r="M78" i="1"/>
  <c r="I78" i="1"/>
  <c r="I77" i="1"/>
  <c r="I76" i="1"/>
  <c r="M72" i="1"/>
  <c r="M71" i="1"/>
  <c r="M70" i="1"/>
  <c r="M69" i="1"/>
  <c r="M68" i="1"/>
  <c r="M67" i="1"/>
  <c r="M66" i="1"/>
  <c r="M65" i="1"/>
  <c r="M64" i="1"/>
  <c r="M63" i="1"/>
  <c r="I72" i="1"/>
  <c r="I71" i="1"/>
  <c r="I70" i="1"/>
  <c r="I69" i="1"/>
  <c r="I68" i="1"/>
  <c r="I66" i="1"/>
  <c r="I65" i="1"/>
  <c r="I64" i="1"/>
  <c r="I63" i="1"/>
  <c r="I62" i="1"/>
  <c r="I61" i="1"/>
  <c r="I67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10" i="1"/>
  <c r="I9" i="1"/>
  <c r="I8" i="1"/>
  <c r="I7" i="1"/>
  <c r="I6" i="1"/>
  <c r="I5" i="1"/>
  <c r="I4" i="1"/>
  <c r="I3" i="1"/>
  <c r="I12" i="1"/>
  <c r="I11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</calcChain>
</file>

<file path=xl/comments1.xml><?xml version="1.0" encoding="utf-8"?>
<comments xmlns="http://schemas.openxmlformats.org/spreadsheetml/2006/main">
  <authors>
    <author>Thomas A. Waples</author>
  </authors>
  <commentList>
    <comment ref="L1" authorId="0">
      <text>
        <r>
          <rPr>
            <b/>
            <sz val="9"/>
            <color indexed="81"/>
            <rFont val="Tahoma"/>
            <charset val="1"/>
          </rPr>
          <t>Thomas A. Waples:</t>
        </r>
        <r>
          <rPr>
            <sz val="9"/>
            <color indexed="81"/>
            <rFont val="Tahoma"/>
            <charset val="1"/>
          </rPr>
          <t xml:space="preserve">
Tolerances are for readings measured as Resistance (2-Wire with lead offset, or 4-Wire).</t>
        </r>
      </text>
    </comment>
    <comment ref="L14" authorId="0">
      <text>
        <r>
          <rPr>
            <b/>
            <sz val="9"/>
            <color indexed="81"/>
            <rFont val="Tahoma"/>
            <charset val="1"/>
          </rPr>
          <t>Thomas A. Waples:</t>
        </r>
        <r>
          <rPr>
            <sz val="9"/>
            <color indexed="81"/>
            <rFont val="Tahoma"/>
            <charset val="1"/>
          </rPr>
          <t xml:space="preserve">
Tolerances are for readings measured as Resistance (2-Wire with lead offset, or 4-Wire).</t>
        </r>
      </text>
    </comment>
    <comment ref="L27" authorId="0">
      <text>
        <r>
          <rPr>
            <b/>
            <sz val="9"/>
            <color indexed="81"/>
            <rFont val="Tahoma"/>
            <charset val="1"/>
          </rPr>
          <t>Thomas A. Waples:</t>
        </r>
        <r>
          <rPr>
            <sz val="9"/>
            <color indexed="81"/>
            <rFont val="Tahoma"/>
            <charset val="1"/>
          </rPr>
          <t xml:space="preserve">
Tolerances are for readings measured as Resistance (2-Wire with lead offset, or 4-Wire).</t>
        </r>
      </text>
    </comment>
    <comment ref="L43" authorId="0">
      <text>
        <r>
          <rPr>
            <b/>
            <sz val="9"/>
            <color indexed="81"/>
            <rFont val="Tahoma"/>
            <charset val="1"/>
          </rPr>
          <t>Thomas A. Waples:</t>
        </r>
        <r>
          <rPr>
            <sz val="9"/>
            <color indexed="81"/>
            <rFont val="Tahoma"/>
            <charset val="1"/>
          </rPr>
          <t xml:space="preserve">
Tolerances are for readings measured as Resistance (2-Wire with lead offset, or 4-Wire).</t>
        </r>
      </text>
    </comment>
    <comment ref="L59" authorId="0">
      <text>
        <r>
          <rPr>
            <b/>
            <sz val="9"/>
            <color indexed="81"/>
            <rFont val="Tahoma"/>
            <charset val="1"/>
          </rPr>
          <t>Thomas A. Waples:</t>
        </r>
        <r>
          <rPr>
            <sz val="9"/>
            <color indexed="81"/>
            <rFont val="Tahoma"/>
            <charset val="1"/>
          </rPr>
          <t xml:space="preserve">
Tolerances are for readings measured as Resistance (2-Wire with lead offset, or 4-Wire).</t>
        </r>
      </text>
    </comment>
    <comment ref="L74" authorId="0">
      <text>
        <r>
          <rPr>
            <b/>
            <sz val="9"/>
            <color indexed="81"/>
            <rFont val="Tahoma"/>
            <charset val="1"/>
          </rPr>
          <t>Thomas A. Waples:</t>
        </r>
        <r>
          <rPr>
            <sz val="9"/>
            <color indexed="81"/>
            <rFont val="Tahoma"/>
            <charset val="1"/>
          </rPr>
          <t xml:space="preserve">
Tolerances are for readings measured as Resistance (2-Wire with lead offset, or 4-Wire).</t>
        </r>
      </text>
    </comment>
  </commentList>
</comments>
</file>

<file path=xl/sharedStrings.xml><?xml version="1.0" encoding="utf-8"?>
<sst xmlns="http://schemas.openxmlformats.org/spreadsheetml/2006/main" count="168" uniqueCount="46">
  <si>
    <t>± Tolerance
Ohms</t>
  </si>
  <si>
    <t>P3 - Excitation
(Black)</t>
  </si>
  <si>
    <t>P2 - Return
(Yellow)</t>
  </si>
  <si>
    <t>P5 - Signal
(Red)</t>
  </si>
  <si>
    <t>P4 - Low Level Excitation
(White)</t>
  </si>
  <si>
    <t>P1 - Low Level Signal
(Blue)</t>
  </si>
  <si>
    <t>P3 - Excitation (Blue)</t>
  </si>
  <si>
    <t>P3 - Excitation (Blue)
P6 - Excitation (Blue)</t>
  </si>
  <si>
    <t>P2 - Return
(Black)</t>
  </si>
  <si>
    <t>P5 - Signal
(Orange)</t>
  </si>
  <si>
    <t>P9 - Excitation (White)
P12 - Excitation (White)</t>
  </si>
  <si>
    <t>P8 - Return
(Yellow)</t>
  </si>
  <si>
    <t>P11 - Signal
(Red)</t>
  </si>
  <si>
    <t>P6 - Excitation (Blue)</t>
  </si>
  <si>
    <t>P9 - Excitation (White)</t>
  </si>
  <si>
    <t>P12 - Excitation (White)</t>
  </si>
  <si>
    <t>8005465.05 (Circuit A Switches)</t>
  </si>
  <si>
    <t>8005465.05 (Circuit B Switches)</t>
  </si>
  <si>
    <t>8005571.05 (Circuit A Switches)</t>
  </si>
  <si>
    <t>Signal (Orange)</t>
  </si>
  <si>
    <t>Return (Black)</t>
  </si>
  <si>
    <t>8005571.05 (Circuit B Switches)</t>
  </si>
  <si>
    <t>Signal (Red)</t>
  </si>
  <si>
    <t>Return (Yellow)</t>
  </si>
  <si>
    <t>P4 - Return
(Yellow)</t>
  </si>
  <si>
    <t>P2 - Signal
(Orange)</t>
  </si>
  <si>
    <t>P3 - Return
(Black)</t>
  </si>
  <si>
    <t>Range</t>
  </si>
  <si>
    <t>6 kΩ</t>
  </si>
  <si>
    <t>600 Ω</t>
  </si>
  <si>
    <t>1 kΩ</t>
  </si>
  <si>
    <t>100 Ω</t>
  </si>
  <si>
    <t>n/a</t>
  </si>
  <si>
    <t>Fluke 117</t>
  </si>
  <si>
    <t>Keysight DAQ970A</t>
  </si>
  <si>
    <t>ATP
Para.</t>
  </si>
  <si>
    <t>Test Lead A</t>
  </si>
  <si>
    <t>Test Lead B</t>
  </si>
  <si>
    <t>Resistance
Ohms</t>
  </si>
  <si>
    <t>Fluke 289</t>
  </si>
  <si>
    <t>50 Ω</t>
  </si>
  <si>
    <t>500 Ω</t>
  </si>
  <si>
    <t>5 kΩ</t>
  </si>
  <si>
    <t>8005553.05     (± 0.1% Resistors)</t>
  </si>
  <si>
    <t>8005553.05     (± 1% Resistors)</t>
  </si>
  <si>
    <t>10 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</si>
</sst>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0" xfId="0" applyFont="1"/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1" fillId="0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12" xfId="0" applyBorder="1"/>
    <xf numFmtId="164" fontId="0" fillId="0" borderId="0" xfId="0" applyNumberForma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64" fontId="3" fillId="5" borderId="7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165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3" borderId="18" xfId="0" applyFont="1" applyFill="1" applyBorder="1" applyAlignment="1">
      <alignment horizontal="left" indent="1"/>
    </xf>
    <xf numFmtId="0" fontId="2" fillId="3" borderId="13" xfId="0" applyFont="1" applyFill="1" applyBorder="1" applyAlignment="1">
      <alignment horizontal="left" indent="1"/>
    </xf>
    <xf numFmtId="0" fontId="2" fillId="3" borderId="5" xfId="0" applyFont="1" applyFill="1" applyBorder="1" applyAlignment="1">
      <alignment horizontal="left" inden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indent="1"/>
    </xf>
    <xf numFmtId="0" fontId="2" fillId="2" borderId="13" xfId="0" applyFont="1" applyFill="1" applyBorder="1" applyAlignment="1">
      <alignment horizontal="left" indent="1"/>
    </xf>
    <xf numFmtId="0" fontId="2" fillId="2" borderId="5" xfId="0" applyFont="1" applyFill="1" applyBorder="1" applyAlignment="1">
      <alignment horizontal="left" indent="1"/>
    </xf>
    <xf numFmtId="164" fontId="0" fillId="0" borderId="15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left" indent="1"/>
    </xf>
    <xf numFmtId="0" fontId="2" fillId="4" borderId="13" xfId="0" applyFont="1" applyFill="1" applyBorder="1" applyAlignment="1">
      <alignment horizontal="left" indent="1"/>
    </xf>
    <xf numFmtId="0" fontId="2" fillId="4" borderId="5" xfId="0" applyFont="1" applyFill="1" applyBorder="1" applyAlignment="1">
      <alignment horizontal="left" indent="1"/>
    </xf>
    <xf numFmtId="164" fontId="3" fillId="5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66</xdr:row>
      <xdr:rowOff>47625</xdr:rowOff>
    </xdr:from>
    <xdr:to>
      <xdr:col>28</xdr:col>
      <xdr:colOff>467956</xdr:colOff>
      <xdr:row>104</xdr:row>
      <xdr:rowOff>48654</xdr:rowOff>
    </xdr:to>
    <xdr:grpSp>
      <xdr:nvGrpSpPr>
        <xdr:cNvPr id="8" name="Group 7"/>
        <xdr:cNvGrpSpPr/>
      </xdr:nvGrpSpPr>
      <xdr:grpSpPr>
        <a:xfrm>
          <a:off x="11925300" y="15030450"/>
          <a:ext cx="8821381" cy="7506729"/>
          <a:chOff x="4467225" y="2447925"/>
          <a:chExt cx="8821381" cy="7373379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467225" y="2447925"/>
            <a:ext cx="8821381" cy="7373379"/>
          </a:xfrm>
          <a:prstGeom prst="rect">
            <a:avLst/>
          </a:prstGeom>
          <a:ln w="38100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sp macro="" textlink="">
        <xdr:nvSpPr>
          <xdr:cNvPr id="6" name="Freeform 5"/>
          <xdr:cNvSpPr/>
        </xdr:nvSpPr>
        <xdr:spPr>
          <a:xfrm>
            <a:off x="7962900" y="6096000"/>
            <a:ext cx="1304925" cy="2381250"/>
          </a:xfrm>
          <a:custGeom>
            <a:avLst/>
            <a:gdLst>
              <a:gd name="connsiteX0" fmla="*/ 1190625 w 1304925"/>
              <a:gd name="connsiteY0" fmla="*/ 76200 h 2381250"/>
              <a:gd name="connsiteX1" fmla="*/ 971550 w 1304925"/>
              <a:gd name="connsiteY1" fmla="*/ 57150 h 2381250"/>
              <a:gd name="connsiteX2" fmla="*/ 866775 w 1304925"/>
              <a:gd name="connsiteY2" fmla="*/ 28575 h 2381250"/>
              <a:gd name="connsiteX3" fmla="*/ 762000 w 1304925"/>
              <a:gd name="connsiteY3" fmla="*/ 9525 h 2381250"/>
              <a:gd name="connsiteX4" fmla="*/ 561975 w 1304925"/>
              <a:gd name="connsiteY4" fmla="*/ 0 h 2381250"/>
              <a:gd name="connsiteX5" fmla="*/ 276225 w 1304925"/>
              <a:gd name="connsiteY5" fmla="*/ 9525 h 2381250"/>
              <a:gd name="connsiteX6" fmla="*/ 238125 w 1304925"/>
              <a:gd name="connsiteY6" fmla="*/ 19050 h 2381250"/>
              <a:gd name="connsiteX7" fmla="*/ 209550 w 1304925"/>
              <a:gd name="connsiteY7" fmla="*/ 47625 h 2381250"/>
              <a:gd name="connsiteX8" fmla="*/ 180975 w 1304925"/>
              <a:gd name="connsiteY8" fmla="*/ 66675 h 2381250"/>
              <a:gd name="connsiteX9" fmla="*/ 161925 w 1304925"/>
              <a:gd name="connsiteY9" fmla="*/ 95250 h 2381250"/>
              <a:gd name="connsiteX10" fmla="*/ 133350 w 1304925"/>
              <a:gd name="connsiteY10" fmla="*/ 114300 h 2381250"/>
              <a:gd name="connsiteX11" fmla="*/ 123825 w 1304925"/>
              <a:gd name="connsiteY11" fmla="*/ 152400 h 2381250"/>
              <a:gd name="connsiteX12" fmla="*/ 104775 w 1304925"/>
              <a:gd name="connsiteY12" fmla="*/ 209550 h 2381250"/>
              <a:gd name="connsiteX13" fmla="*/ 76200 w 1304925"/>
              <a:gd name="connsiteY13" fmla="*/ 266700 h 2381250"/>
              <a:gd name="connsiteX14" fmla="*/ 57150 w 1304925"/>
              <a:gd name="connsiteY14" fmla="*/ 295275 h 2381250"/>
              <a:gd name="connsiteX15" fmla="*/ 38100 w 1304925"/>
              <a:gd name="connsiteY15" fmla="*/ 361950 h 2381250"/>
              <a:gd name="connsiteX16" fmla="*/ 28575 w 1304925"/>
              <a:gd name="connsiteY16" fmla="*/ 1800225 h 2381250"/>
              <a:gd name="connsiteX17" fmla="*/ 19050 w 1304925"/>
              <a:gd name="connsiteY17" fmla="*/ 1828800 h 2381250"/>
              <a:gd name="connsiteX18" fmla="*/ 9525 w 1304925"/>
              <a:gd name="connsiteY18" fmla="*/ 1914525 h 2381250"/>
              <a:gd name="connsiteX19" fmla="*/ 0 w 1304925"/>
              <a:gd name="connsiteY19" fmla="*/ 1990725 h 2381250"/>
              <a:gd name="connsiteX20" fmla="*/ 9525 w 1304925"/>
              <a:gd name="connsiteY20" fmla="*/ 2181225 h 2381250"/>
              <a:gd name="connsiteX21" fmla="*/ 28575 w 1304925"/>
              <a:gd name="connsiteY21" fmla="*/ 2238375 h 2381250"/>
              <a:gd name="connsiteX22" fmla="*/ 57150 w 1304925"/>
              <a:gd name="connsiteY22" fmla="*/ 2266950 h 2381250"/>
              <a:gd name="connsiteX23" fmla="*/ 142875 w 1304925"/>
              <a:gd name="connsiteY23" fmla="*/ 2314575 h 2381250"/>
              <a:gd name="connsiteX24" fmla="*/ 171450 w 1304925"/>
              <a:gd name="connsiteY24" fmla="*/ 2333625 h 2381250"/>
              <a:gd name="connsiteX25" fmla="*/ 238125 w 1304925"/>
              <a:gd name="connsiteY25" fmla="*/ 2343150 h 2381250"/>
              <a:gd name="connsiteX26" fmla="*/ 295275 w 1304925"/>
              <a:gd name="connsiteY26" fmla="*/ 2352675 h 2381250"/>
              <a:gd name="connsiteX27" fmla="*/ 333375 w 1304925"/>
              <a:gd name="connsiteY27" fmla="*/ 2362200 h 2381250"/>
              <a:gd name="connsiteX28" fmla="*/ 390525 w 1304925"/>
              <a:gd name="connsiteY28" fmla="*/ 2381250 h 2381250"/>
              <a:gd name="connsiteX29" fmla="*/ 685800 w 1304925"/>
              <a:gd name="connsiteY29" fmla="*/ 2371725 h 2381250"/>
              <a:gd name="connsiteX30" fmla="*/ 781050 w 1304925"/>
              <a:gd name="connsiteY30" fmla="*/ 2343150 h 2381250"/>
              <a:gd name="connsiteX31" fmla="*/ 819150 w 1304925"/>
              <a:gd name="connsiteY31" fmla="*/ 2333625 h 2381250"/>
              <a:gd name="connsiteX32" fmla="*/ 847725 w 1304925"/>
              <a:gd name="connsiteY32" fmla="*/ 2324100 h 2381250"/>
              <a:gd name="connsiteX33" fmla="*/ 895350 w 1304925"/>
              <a:gd name="connsiteY33" fmla="*/ 2314575 h 2381250"/>
              <a:gd name="connsiteX34" fmla="*/ 923925 w 1304925"/>
              <a:gd name="connsiteY34" fmla="*/ 2305050 h 2381250"/>
              <a:gd name="connsiteX35" fmla="*/ 962025 w 1304925"/>
              <a:gd name="connsiteY35" fmla="*/ 2295525 h 2381250"/>
              <a:gd name="connsiteX36" fmla="*/ 1019175 w 1304925"/>
              <a:gd name="connsiteY36" fmla="*/ 2266950 h 2381250"/>
              <a:gd name="connsiteX37" fmla="*/ 1076325 w 1304925"/>
              <a:gd name="connsiteY37" fmla="*/ 2219325 h 2381250"/>
              <a:gd name="connsiteX38" fmla="*/ 1104900 w 1304925"/>
              <a:gd name="connsiteY38" fmla="*/ 2200275 h 2381250"/>
              <a:gd name="connsiteX39" fmla="*/ 1143000 w 1304925"/>
              <a:gd name="connsiteY39" fmla="*/ 2143125 h 2381250"/>
              <a:gd name="connsiteX40" fmla="*/ 1162050 w 1304925"/>
              <a:gd name="connsiteY40" fmla="*/ 2085975 h 2381250"/>
              <a:gd name="connsiteX41" fmla="*/ 1181100 w 1304925"/>
              <a:gd name="connsiteY41" fmla="*/ 2000250 h 2381250"/>
              <a:gd name="connsiteX42" fmla="*/ 1209675 w 1304925"/>
              <a:gd name="connsiteY42" fmla="*/ 1914525 h 2381250"/>
              <a:gd name="connsiteX43" fmla="*/ 1228725 w 1304925"/>
              <a:gd name="connsiteY43" fmla="*/ 1819275 h 2381250"/>
              <a:gd name="connsiteX44" fmla="*/ 1247775 w 1304925"/>
              <a:gd name="connsiteY44" fmla="*/ 1762125 h 2381250"/>
              <a:gd name="connsiteX45" fmla="*/ 1266825 w 1304925"/>
              <a:gd name="connsiteY45" fmla="*/ 1676400 h 2381250"/>
              <a:gd name="connsiteX46" fmla="*/ 1276350 w 1304925"/>
              <a:gd name="connsiteY46" fmla="*/ 1628775 h 2381250"/>
              <a:gd name="connsiteX47" fmla="*/ 1285875 w 1304925"/>
              <a:gd name="connsiteY47" fmla="*/ 1571625 h 2381250"/>
              <a:gd name="connsiteX48" fmla="*/ 1304925 w 1304925"/>
              <a:gd name="connsiteY48" fmla="*/ 1514475 h 2381250"/>
              <a:gd name="connsiteX49" fmla="*/ 1285875 w 1304925"/>
              <a:gd name="connsiteY49" fmla="*/ 1066800 h 2381250"/>
              <a:gd name="connsiteX50" fmla="*/ 1266825 w 1304925"/>
              <a:gd name="connsiteY50" fmla="*/ 1000125 h 2381250"/>
              <a:gd name="connsiteX51" fmla="*/ 1257300 w 1304925"/>
              <a:gd name="connsiteY51" fmla="*/ 942975 h 2381250"/>
              <a:gd name="connsiteX52" fmla="*/ 1247775 w 1304925"/>
              <a:gd name="connsiteY52" fmla="*/ 914400 h 2381250"/>
              <a:gd name="connsiteX53" fmla="*/ 1238250 w 1304925"/>
              <a:gd name="connsiteY53" fmla="*/ 866775 h 2381250"/>
              <a:gd name="connsiteX54" fmla="*/ 1247775 w 1304925"/>
              <a:gd name="connsiteY54" fmla="*/ 609600 h 2381250"/>
              <a:gd name="connsiteX55" fmla="*/ 1257300 w 1304925"/>
              <a:gd name="connsiteY55" fmla="*/ 571500 h 2381250"/>
              <a:gd name="connsiteX56" fmla="*/ 1247775 w 1304925"/>
              <a:gd name="connsiteY56" fmla="*/ 133350 h 2381250"/>
              <a:gd name="connsiteX57" fmla="*/ 1171575 w 1304925"/>
              <a:gd name="connsiteY57" fmla="*/ 66675 h 2381250"/>
              <a:gd name="connsiteX58" fmla="*/ 1143000 w 1304925"/>
              <a:gd name="connsiteY58" fmla="*/ 57150 h 23812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</a:cxnLst>
            <a:rect l="l" t="t" r="r" b="b"/>
            <a:pathLst>
              <a:path w="1304925" h="2381250">
                <a:moveTo>
                  <a:pt x="1190625" y="76200"/>
                </a:moveTo>
                <a:cubicBezTo>
                  <a:pt x="1141382" y="72917"/>
                  <a:pt x="1031201" y="68335"/>
                  <a:pt x="971550" y="57150"/>
                </a:cubicBezTo>
                <a:cubicBezTo>
                  <a:pt x="785837" y="22329"/>
                  <a:pt x="958449" y="51494"/>
                  <a:pt x="866775" y="28575"/>
                </a:cubicBezTo>
                <a:cubicBezTo>
                  <a:pt x="851390" y="24729"/>
                  <a:pt x="774068" y="10419"/>
                  <a:pt x="762000" y="9525"/>
                </a:cubicBezTo>
                <a:cubicBezTo>
                  <a:pt x="695432" y="4594"/>
                  <a:pt x="628650" y="3175"/>
                  <a:pt x="561975" y="0"/>
                </a:cubicBezTo>
                <a:cubicBezTo>
                  <a:pt x="466725" y="3175"/>
                  <a:pt x="371363" y="3929"/>
                  <a:pt x="276225" y="9525"/>
                </a:cubicBezTo>
                <a:cubicBezTo>
                  <a:pt x="263157" y="10294"/>
                  <a:pt x="249491" y="12555"/>
                  <a:pt x="238125" y="19050"/>
                </a:cubicBezTo>
                <a:cubicBezTo>
                  <a:pt x="226429" y="25733"/>
                  <a:pt x="219898" y="39001"/>
                  <a:pt x="209550" y="47625"/>
                </a:cubicBezTo>
                <a:cubicBezTo>
                  <a:pt x="200756" y="54954"/>
                  <a:pt x="190500" y="60325"/>
                  <a:pt x="180975" y="66675"/>
                </a:cubicBezTo>
                <a:cubicBezTo>
                  <a:pt x="174625" y="76200"/>
                  <a:pt x="170020" y="87155"/>
                  <a:pt x="161925" y="95250"/>
                </a:cubicBezTo>
                <a:cubicBezTo>
                  <a:pt x="153830" y="103345"/>
                  <a:pt x="139700" y="104775"/>
                  <a:pt x="133350" y="114300"/>
                </a:cubicBezTo>
                <a:cubicBezTo>
                  <a:pt x="126088" y="125192"/>
                  <a:pt x="127587" y="139861"/>
                  <a:pt x="123825" y="152400"/>
                </a:cubicBezTo>
                <a:cubicBezTo>
                  <a:pt x="118055" y="171634"/>
                  <a:pt x="115914" y="192842"/>
                  <a:pt x="104775" y="209550"/>
                </a:cubicBezTo>
                <a:cubicBezTo>
                  <a:pt x="50180" y="291442"/>
                  <a:pt x="115635" y="187830"/>
                  <a:pt x="76200" y="266700"/>
                </a:cubicBezTo>
                <a:cubicBezTo>
                  <a:pt x="71080" y="276939"/>
                  <a:pt x="62270" y="285036"/>
                  <a:pt x="57150" y="295275"/>
                </a:cubicBezTo>
                <a:cubicBezTo>
                  <a:pt x="50318" y="308940"/>
                  <a:pt x="41152" y="349743"/>
                  <a:pt x="38100" y="361950"/>
                </a:cubicBezTo>
                <a:cubicBezTo>
                  <a:pt x="34925" y="841375"/>
                  <a:pt x="34801" y="1320830"/>
                  <a:pt x="28575" y="1800225"/>
                </a:cubicBezTo>
                <a:cubicBezTo>
                  <a:pt x="28445" y="1810264"/>
                  <a:pt x="20701" y="1818896"/>
                  <a:pt x="19050" y="1828800"/>
                </a:cubicBezTo>
                <a:cubicBezTo>
                  <a:pt x="14323" y="1857160"/>
                  <a:pt x="12884" y="1885971"/>
                  <a:pt x="9525" y="1914525"/>
                </a:cubicBezTo>
                <a:cubicBezTo>
                  <a:pt x="6534" y="1939947"/>
                  <a:pt x="3175" y="1965325"/>
                  <a:pt x="0" y="1990725"/>
                </a:cubicBezTo>
                <a:cubicBezTo>
                  <a:pt x="3175" y="2054225"/>
                  <a:pt x="2237" y="2118065"/>
                  <a:pt x="9525" y="2181225"/>
                </a:cubicBezTo>
                <a:cubicBezTo>
                  <a:pt x="11827" y="2201173"/>
                  <a:pt x="22225" y="2219325"/>
                  <a:pt x="28575" y="2238375"/>
                </a:cubicBezTo>
                <a:cubicBezTo>
                  <a:pt x="32835" y="2251154"/>
                  <a:pt x="46517" y="2258680"/>
                  <a:pt x="57150" y="2266950"/>
                </a:cubicBezTo>
                <a:cubicBezTo>
                  <a:pt x="106278" y="2305161"/>
                  <a:pt x="99761" y="2300204"/>
                  <a:pt x="142875" y="2314575"/>
                </a:cubicBezTo>
                <a:cubicBezTo>
                  <a:pt x="152400" y="2320925"/>
                  <a:pt x="160485" y="2330336"/>
                  <a:pt x="171450" y="2333625"/>
                </a:cubicBezTo>
                <a:cubicBezTo>
                  <a:pt x="192954" y="2340076"/>
                  <a:pt x="215935" y="2339736"/>
                  <a:pt x="238125" y="2343150"/>
                </a:cubicBezTo>
                <a:cubicBezTo>
                  <a:pt x="257213" y="2346087"/>
                  <a:pt x="276337" y="2348887"/>
                  <a:pt x="295275" y="2352675"/>
                </a:cubicBezTo>
                <a:cubicBezTo>
                  <a:pt x="308112" y="2355242"/>
                  <a:pt x="320836" y="2358438"/>
                  <a:pt x="333375" y="2362200"/>
                </a:cubicBezTo>
                <a:cubicBezTo>
                  <a:pt x="352609" y="2367970"/>
                  <a:pt x="390525" y="2381250"/>
                  <a:pt x="390525" y="2381250"/>
                </a:cubicBezTo>
                <a:cubicBezTo>
                  <a:pt x="488950" y="2378075"/>
                  <a:pt x="587484" y="2377343"/>
                  <a:pt x="685800" y="2371725"/>
                </a:cubicBezTo>
                <a:cubicBezTo>
                  <a:pt x="703174" y="2370732"/>
                  <a:pt x="773156" y="2345781"/>
                  <a:pt x="781050" y="2343150"/>
                </a:cubicBezTo>
                <a:cubicBezTo>
                  <a:pt x="793469" y="2339010"/>
                  <a:pt x="806563" y="2337221"/>
                  <a:pt x="819150" y="2333625"/>
                </a:cubicBezTo>
                <a:cubicBezTo>
                  <a:pt x="828804" y="2330867"/>
                  <a:pt x="837985" y="2326535"/>
                  <a:pt x="847725" y="2324100"/>
                </a:cubicBezTo>
                <a:cubicBezTo>
                  <a:pt x="863431" y="2320173"/>
                  <a:pt x="879644" y="2318502"/>
                  <a:pt x="895350" y="2314575"/>
                </a:cubicBezTo>
                <a:cubicBezTo>
                  <a:pt x="905090" y="2312140"/>
                  <a:pt x="914271" y="2307808"/>
                  <a:pt x="923925" y="2305050"/>
                </a:cubicBezTo>
                <a:cubicBezTo>
                  <a:pt x="936512" y="2301454"/>
                  <a:pt x="949325" y="2298700"/>
                  <a:pt x="962025" y="2295525"/>
                </a:cubicBezTo>
                <a:cubicBezTo>
                  <a:pt x="1043917" y="2240930"/>
                  <a:pt x="940305" y="2306385"/>
                  <a:pt x="1019175" y="2266950"/>
                </a:cubicBezTo>
                <a:cubicBezTo>
                  <a:pt x="1054648" y="2249213"/>
                  <a:pt x="1044727" y="2245657"/>
                  <a:pt x="1076325" y="2219325"/>
                </a:cubicBezTo>
                <a:cubicBezTo>
                  <a:pt x="1085119" y="2211996"/>
                  <a:pt x="1095375" y="2206625"/>
                  <a:pt x="1104900" y="2200275"/>
                </a:cubicBezTo>
                <a:cubicBezTo>
                  <a:pt x="1136412" y="2105740"/>
                  <a:pt x="1083542" y="2250149"/>
                  <a:pt x="1143000" y="2143125"/>
                </a:cubicBezTo>
                <a:cubicBezTo>
                  <a:pt x="1152752" y="2125572"/>
                  <a:pt x="1155700" y="2105025"/>
                  <a:pt x="1162050" y="2085975"/>
                </a:cubicBezTo>
                <a:cubicBezTo>
                  <a:pt x="1189302" y="2004219"/>
                  <a:pt x="1147573" y="2134357"/>
                  <a:pt x="1181100" y="2000250"/>
                </a:cubicBezTo>
                <a:lnTo>
                  <a:pt x="1209675" y="1914525"/>
                </a:lnTo>
                <a:cubicBezTo>
                  <a:pt x="1225505" y="1867034"/>
                  <a:pt x="1214656" y="1875551"/>
                  <a:pt x="1228725" y="1819275"/>
                </a:cubicBezTo>
                <a:cubicBezTo>
                  <a:pt x="1233595" y="1799794"/>
                  <a:pt x="1244474" y="1781932"/>
                  <a:pt x="1247775" y="1762125"/>
                </a:cubicBezTo>
                <a:cubicBezTo>
                  <a:pt x="1273985" y="1604864"/>
                  <a:pt x="1243377" y="1770193"/>
                  <a:pt x="1266825" y="1676400"/>
                </a:cubicBezTo>
                <a:cubicBezTo>
                  <a:pt x="1270752" y="1660694"/>
                  <a:pt x="1273454" y="1644703"/>
                  <a:pt x="1276350" y="1628775"/>
                </a:cubicBezTo>
                <a:cubicBezTo>
                  <a:pt x="1279805" y="1609774"/>
                  <a:pt x="1281191" y="1590361"/>
                  <a:pt x="1285875" y="1571625"/>
                </a:cubicBezTo>
                <a:cubicBezTo>
                  <a:pt x="1290745" y="1552144"/>
                  <a:pt x="1304925" y="1514475"/>
                  <a:pt x="1304925" y="1514475"/>
                </a:cubicBezTo>
                <a:cubicBezTo>
                  <a:pt x="1302257" y="1413110"/>
                  <a:pt x="1306914" y="1203556"/>
                  <a:pt x="1285875" y="1066800"/>
                </a:cubicBezTo>
                <a:cubicBezTo>
                  <a:pt x="1275503" y="999379"/>
                  <a:pt x="1279272" y="1056136"/>
                  <a:pt x="1266825" y="1000125"/>
                </a:cubicBezTo>
                <a:cubicBezTo>
                  <a:pt x="1262635" y="981272"/>
                  <a:pt x="1261490" y="961828"/>
                  <a:pt x="1257300" y="942975"/>
                </a:cubicBezTo>
                <a:cubicBezTo>
                  <a:pt x="1255122" y="933174"/>
                  <a:pt x="1250210" y="924140"/>
                  <a:pt x="1247775" y="914400"/>
                </a:cubicBezTo>
                <a:cubicBezTo>
                  <a:pt x="1243848" y="898694"/>
                  <a:pt x="1241425" y="882650"/>
                  <a:pt x="1238250" y="866775"/>
                </a:cubicBezTo>
                <a:cubicBezTo>
                  <a:pt x="1241425" y="781050"/>
                  <a:pt x="1242252" y="695206"/>
                  <a:pt x="1247775" y="609600"/>
                </a:cubicBezTo>
                <a:cubicBezTo>
                  <a:pt x="1248618" y="596536"/>
                  <a:pt x="1257300" y="584591"/>
                  <a:pt x="1257300" y="571500"/>
                </a:cubicBezTo>
                <a:cubicBezTo>
                  <a:pt x="1257300" y="425415"/>
                  <a:pt x="1256702" y="279161"/>
                  <a:pt x="1247775" y="133350"/>
                </a:cubicBezTo>
                <a:cubicBezTo>
                  <a:pt x="1246154" y="106881"/>
                  <a:pt x="1177991" y="68814"/>
                  <a:pt x="1171575" y="66675"/>
                </a:cubicBezTo>
                <a:lnTo>
                  <a:pt x="1143000" y="57150"/>
                </a:ln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reeform 6"/>
          <xdr:cNvSpPr/>
        </xdr:nvSpPr>
        <xdr:spPr>
          <a:xfrm>
            <a:off x="7791450" y="3295650"/>
            <a:ext cx="1219200" cy="876300"/>
          </a:xfrm>
          <a:custGeom>
            <a:avLst/>
            <a:gdLst>
              <a:gd name="connsiteX0" fmla="*/ 1104900 w 1219200"/>
              <a:gd name="connsiteY0" fmla="*/ 133350 h 876300"/>
              <a:gd name="connsiteX1" fmla="*/ 1057275 w 1219200"/>
              <a:gd name="connsiteY1" fmla="*/ 104775 h 876300"/>
              <a:gd name="connsiteX2" fmla="*/ 933450 w 1219200"/>
              <a:gd name="connsiteY2" fmla="*/ 66675 h 876300"/>
              <a:gd name="connsiteX3" fmla="*/ 904875 w 1219200"/>
              <a:gd name="connsiteY3" fmla="*/ 57150 h 876300"/>
              <a:gd name="connsiteX4" fmla="*/ 866775 w 1219200"/>
              <a:gd name="connsiteY4" fmla="*/ 47625 h 876300"/>
              <a:gd name="connsiteX5" fmla="*/ 838200 w 1219200"/>
              <a:gd name="connsiteY5" fmla="*/ 38100 h 876300"/>
              <a:gd name="connsiteX6" fmla="*/ 790575 w 1219200"/>
              <a:gd name="connsiteY6" fmla="*/ 28575 h 876300"/>
              <a:gd name="connsiteX7" fmla="*/ 752475 w 1219200"/>
              <a:gd name="connsiteY7" fmla="*/ 9525 h 876300"/>
              <a:gd name="connsiteX8" fmla="*/ 704850 w 1219200"/>
              <a:gd name="connsiteY8" fmla="*/ 0 h 876300"/>
              <a:gd name="connsiteX9" fmla="*/ 390525 w 1219200"/>
              <a:gd name="connsiteY9" fmla="*/ 9525 h 876300"/>
              <a:gd name="connsiteX10" fmla="*/ 295275 w 1219200"/>
              <a:gd name="connsiteY10" fmla="*/ 28575 h 876300"/>
              <a:gd name="connsiteX11" fmla="*/ 209550 w 1219200"/>
              <a:gd name="connsiteY11" fmla="*/ 95250 h 876300"/>
              <a:gd name="connsiteX12" fmla="*/ 133350 w 1219200"/>
              <a:gd name="connsiteY12" fmla="*/ 152400 h 876300"/>
              <a:gd name="connsiteX13" fmla="*/ 95250 w 1219200"/>
              <a:gd name="connsiteY13" fmla="*/ 209550 h 876300"/>
              <a:gd name="connsiteX14" fmla="*/ 28575 w 1219200"/>
              <a:gd name="connsiteY14" fmla="*/ 295275 h 876300"/>
              <a:gd name="connsiteX15" fmla="*/ 0 w 1219200"/>
              <a:gd name="connsiteY15" fmla="*/ 400050 h 876300"/>
              <a:gd name="connsiteX16" fmla="*/ 9525 w 1219200"/>
              <a:gd name="connsiteY16" fmla="*/ 561975 h 876300"/>
              <a:gd name="connsiteX17" fmla="*/ 28575 w 1219200"/>
              <a:gd name="connsiteY17" fmla="*/ 657225 h 876300"/>
              <a:gd name="connsiteX18" fmla="*/ 38100 w 1219200"/>
              <a:gd name="connsiteY18" fmla="*/ 685800 h 876300"/>
              <a:gd name="connsiteX19" fmla="*/ 47625 w 1219200"/>
              <a:gd name="connsiteY19" fmla="*/ 723900 h 876300"/>
              <a:gd name="connsiteX20" fmla="*/ 142875 w 1219200"/>
              <a:gd name="connsiteY20" fmla="*/ 781050 h 876300"/>
              <a:gd name="connsiteX21" fmla="*/ 266700 w 1219200"/>
              <a:gd name="connsiteY21" fmla="*/ 828675 h 876300"/>
              <a:gd name="connsiteX22" fmla="*/ 342900 w 1219200"/>
              <a:gd name="connsiteY22" fmla="*/ 838200 h 876300"/>
              <a:gd name="connsiteX23" fmla="*/ 409575 w 1219200"/>
              <a:gd name="connsiteY23" fmla="*/ 857250 h 876300"/>
              <a:gd name="connsiteX24" fmla="*/ 581025 w 1219200"/>
              <a:gd name="connsiteY24" fmla="*/ 876300 h 876300"/>
              <a:gd name="connsiteX25" fmla="*/ 876300 w 1219200"/>
              <a:gd name="connsiteY25" fmla="*/ 866775 h 876300"/>
              <a:gd name="connsiteX26" fmla="*/ 952500 w 1219200"/>
              <a:gd name="connsiteY26" fmla="*/ 847725 h 876300"/>
              <a:gd name="connsiteX27" fmla="*/ 990600 w 1219200"/>
              <a:gd name="connsiteY27" fmla="*/ 838200 h 876300"/>
              <a:gd name="connsiteX28" fmla="*/ 1000125 w 1219200"/>
              <a:gd name="connsiteY28" fmla="*/ 809625 h 876300"/>
              <a:gd name="connsiteX29" fmla="*/ 1028700 w 1219200"/>
              <a:gd name="connsiteY29" fmla="*/ 790575 h 876300"/>
              <a:gd name="connsiteX30" fmla="*/ 1057275 w 1219200"/>
              <a:gd name="connsiteY30" fmla="*/ 762000 h 876300"/>
              <a:gd name="connsiteX31" fmla="*/ 1066800 w 1219200"/>
              <a:gd name="connsiteY31" fmla="*/ 733425 h 876300"/>
              <a:gd name="connsiteX32" fmla="*/ 1104900 w 1219200"/>
              <a:gd name="connsiteY32" fmla="*/ 676275 h 876300"/>
              <a:gd name="connsiteX33" fmla="*/ 1114425 w 1219200"/>
              <a:gd name="connsiteY33" fmla="*/ 638175 h 876300"/>
              <a:gd name="connsiteX34" fmla="*/ 1133475 w 1219200"/>
              <a:gd name="connsiteY34" fmla="*/ 609600 h 876300"/>
              <a:gd name="connsiteX35" fmla="*/ 1152525 w 1219200"/>
              <a:gd name="connsiteY35" fmla="*/ 571500 h 876300"/>
              <a:gd name="connsiteX36" fmla="*/ 1171575 w 1219200"/>
              <a:gd name="connsiteY36" fmla="*/ 504825 h 876300"/>
              <a:gd name="connsiteX37" fmla="*/ 1190625 w 1219200"/>
              <a:gd name="connsiteY37" fmla="*/ 447675 h 876300"/>
              <a:gd name="connsiteX38" fmla="*/ 1209675 w 1219200"/>
              <a:gd name="connsiteY38" fmla="*/ 390525 h 876300"/>
              <a:gd name="connsiteX39" fmla="*/ 1219200 w 1219200"/>
              <a:gd name="connsiteY39" fmla="*/ 342900 h 876300"/>
              <a:gd name="connsiteX40" fmla="*/ 1200150 w 1219200"/>
              <a:gd name="connsiteY40" fmla="*/ 257175 h 876300"/>
              <a:gd name="connsiteX41" fmla="*/ 1181100 w 1219200"/>
              <a:gd name="connsiteY41" fmla="*/ 228600 h 876300"/>
              <a:gd name="connsiteX42" fmla="*/ 1171575 w 1219200"/>
              <a:gd name="connsiteY42" fmla="*/ 200025 h 876300"/>
              <a:gd name="connsiteX43" fmla="*/ 1152525 w 1219200"/>
              <a:gd name="connsiteY43" fmla="*/ 171450 h 876300"/>
              <a:gd name="connsiteX44" fmla="*/ 1143000 w 1219200"/>
              <a:gd name="connsiteY44" fmla="*/ 142875 h 876300"/>
              <a:gd name="connsiteX45" fmla="*/ 1104900 w 1219200"/>
              <a:gd name="connsiteY45" fmla="*/ 133350 h 8763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</a:cxnLst>
            <a:rect l="l" t="t" r="r" b="b"/>
            <a:pathLst>
              <a:path w="1219200" h="876300">
                <a:moveTo>
                  <a:pt x="1104900" y="133350"/>
                </a:moveTo>
                <a:cubicBezTo>
                  <a:pt x="1090612" y="127000"/>
                  <a:pt x="1074291" y="112068"/>
                  <a:pt x="1057275" y="104775"/>
                </a:cubicBezTo>
                <a:cubicBezTo>
                  <a:pt x="985835" y="74158"/>
                  <a:pt x="989165" y="82594"/>
                  <a:pt x="933450" y="66675"/>
                </a:cubicBezTo>
                <a:cubicBezTo>
                  <a:pt x="923796" y="63917"/>
                  <a:pt x="914529" y="59908"/>
                  <a:pt x="904875" y="57150"/>
                </a:cubicBezTo>
                <a:cubicBezTo>
                  <a:pt x="892288" y="53554"/>
                  <a:pt x="879362" y="51221"/>
                  <a:pt x="866775" y="47625"/>
                </a:cubicBezTo>
                <a:cubicBezTo>
                  <a:pt x="857121" y="44867"/>
                  <a:pt x="847940" y="40535"/>
                  <a:pt x="838200" y="38100"/>
                </a:cubicBezTo>
                <a:cubicBezTo>
                  <a:pt x="822494" y="34173"/>
                  <a:pt x="806450" y="31750"/>
                  <a:pt x="790575" y="28575"/>
                </a:cubicBezTo>
                <a:cubicBezTo>
                  <a:pt x="777875" y="22225"/>
                  <a:pt x="765945" y="14015"/>
                  <a:pt x="752475" y="9525"/>
                </a:cubicBezTo>
                <a:cubicBezTo>
                  <a:pt x="737116" y="4405"/>
                  <a:pt x="721039" y="0"/>
                  <a:pt x="704850" y="0"/>
                </a:cubicBezTo>
                <a:cubicBezTo>
                  <a:pt x="600027" y="0"/>
                  <a:pt x="495300" y="6350"/>
                  <a:pt x="390525" y="9525"/>
                </a:cubicBezTo>
                <a:cubicBezTo>
                  <a:pt x="383349" y="10721"/>
                  <a:pt x="309484" y="21470"/>
                  <a:pt x="295275" y="28575"/>
                </a:cubicBezTo>
                <a:cubicBezTo>
                  <a:pt x="223054" y="64686"/>
                  <a:pt x="256587" y="56052"/>
                  <a:pt x="209550" y="95250"/>
                </a:cubicBezTo>
                <a:cubicBezTo>
                  <a:pt x="172438" y="126177"/>
                  <a:pt x="175034" y="106084"/>
                  <a:pt x="133350" y="152400"/>
                </a:cubicBezTo>
                <a:cubicBezTo>
                  <a:pt x="118034" y="169418"/>
                  <a:pt x="107950" y="190500"/>
                  <a:pt x="95250" y="209550"/>
                </a:cubicBezTo>
                <a:cubicBezTo>
                  <a:pt x="62376" y="258860"/>
                  <a:pt x="53937" y="219190"/>
                  <a:pt x="28575" y="295275"/>
                </a:cubicBezTo>
                <a:cubicBezTo>
                  <a:pt x="4405" y="367784"/>
                  <a:pt x="13463" y="332734"/>
                  <a:pt x="0" y="400050"/>
                </a:cubicBezTo>
                <a:cubicBezTo>
                  <a:pt x="3175" y="454025"/>
                  <a:pt x="4841" y="508110"/>
                  <a:pt x="9525" y="561975"/>
                </a:cubicBezTo>
                <a:cubicBezTo>
                  <a:pt x="11864" y="588873"/>
                  <a:pt x="20696" y="629647"/>
                  <a:pt x="28575" y="657225"/>
                </a:cubicBezTo>
                <a:cubicBezTo>
                  <a:pt x="31333" y="666879"/>
                  <a:pt x="35342" y="676146"/>
                  <a:pt x="38100" y="685800"/>
                </a:cubicBezTo>
                <a:cubicBezTo>
                  <a:pt x="41696" y="698387"/>
                  <a:pt x="39005" y="714048"/>
                  <a:pt x="47625" y="723900"/>
                </a:cubicBezTo>
                <a:cubicBezTo>
                  <a:pt x="60270" y="738352"/>
                  <a:pt x="119224" y="771312"/>
                  <a:pt x="142875" y="781050"/>
                </a:cubicBezTo>
                <a:cubicBezTo>
                  <a:pt x="183767" y="797888"/>
                  <a:pt x="222819" y="823190"/>
                  <a:pt x="266700" y="828675"/>
                </a:cubicBezTo>
                <a:cubicBezTo>
                  <a:pt x="292100" y="831850"/>
                  <a:pt x="317651" y="833992"/>
                  <a:pt x="342900" y="838200"/>
                </a:cubicBezTo>
                <a:cubicBezTo>
                  <a:pt x="425879" y="852030"/>
                  <a:pt x="341631" y="842151"/>
                  <a:pt x="409575" y="857250"/>
                </a:cubicBezTo>
                <a:cubicBezTo>
                  <a:pt x="466492" y="869898"/>
                  <a:pt x="522595" y="871431"/>
                  <a:pt x="581025" y="876300"/>
                </a:cubicBezTo>
                <a:cubicBezTo>
                  <a:pt x="679450" y="873125"/>
                  <a:pt x="777975" y="872237"/>
                  <a:pt x="876300" y="866775"/>
                </a:cubicBezTo>
                <a:cubicBezTo>
                  <a:pt x="912359" y="864772"/>
                  <a:pt x="921845" y="856484"/>
                  <a:pt x="952500" y="847725"/>
                </a:cubicBezTo>
                <a:cubicBezTo>
                  <a:pt x="965087" y="844129"/>
                  <a:pt x="977900" y="841375"/>
                  <a:pt x="990600" y="838200"/>
                </a:cubicBezTo>
                <a:cubicBezTo>
                  <a:pt x="993775" y="828675"/>
                  <a:pt x="993853" y="817465"/>
                  <a:pt x="1000125" y="809625"/>
                </a:cubicBezTo>
                <a:cubicBezTo>
                  <a:pt x="1007276" y="800686"/>
                  <a:pt x="1019906" y="797904"/>
                  <a:pt x="1028700" y="790575"/>
                </a:cubicBezTo>
                <a:cubicBezTo>
                  <a:pt x="1039048" y="781951"/>
                  <a:pt x="1047750" y="771525"/>
                  <a:pt x="1057275" y="762000"/>
                </a:cubicBezTo>
                <a:cubicBezTo>
                  <a:pt x="1060450" y="752475"/>
                  <a:pt x="1061924" y="742202"/>
                  <a:pt x="1066800" y="733425"/>
                </a:cubicBezTo>
                <a:cubicBezTo>
                  <a:pt x="1077919" y="713411"/>
                  <a:pt x="1104900" y="676275"/>
                  <a:pt x="1104900" y="676275"/>
                </a:cubicBezTo>
                <a:cubicBezTo>
                  <a:pt x="1108075" y="663575"/>
                  <a:pt x="1109268" y="650207"/>
                  <a:pt x="1114425" y="638175"/>
                </a:cubicBezTo>
                <a:cubicBezTo>
                  <a:pt x="1118934" y="627653"/>
                  <a:pt x="1127795" y="619539"/>
                  <a:pt x="1133475" y="609600"/>
                </a:cubicBezTo>
                <a:cubicBezTo>
                  <a:pt x="1140520" y="597272"/>
                  <a:pt x="1146932" y="584551"/>
                  <a:pt x="1152525" y="571500"/>
                </a:cubicBezTo>
                <a:cubicBezTo>
                  <a:pt x="1163195" y="546603"/>
                  <a:pt x="1163519" y="531678"/>
                  <a:pt x="1171575" y="504825"/>
                </a:cubicBezTo>
                <a:cubicBezTo>
                  <a:pt x="1177345" y="485591"/>
                  <a:pt x="1184275" y="466725"/>
                  <a:pt x="1190625" y="447675"/>
                </a:cubicBezTo>
                <a:lnTo>
                  <a:pt x="1209675" y="390525"/>
                </a:lnTo>
                <a:cubicBezTo>
                  <a:pt x="1214795" y="375166"/>
                  <a:pt x="1216025" y="358775"/>
                  <a:pt x="1219200" y="342900"/>
                </a:cubicBezTo>
                <a:cubicBezTo>
                  <a:pt x="1215542" y="320950"/>
                  <a:pt x="1211874" y="280623"/>
                  <a:pt x="1200150" y="257175"/>
                </a:cubicBezTo>
                <a:cubicBezTo>
                  <a:pt x="1195030" y="246936"/>
                  <a:pt x="1186220" y="238839"/>
                  <a:pt x="1181100" y="228600"/>
                </a:cubicBezTo>
                <a:cubicBezTo>
                  <a:pt x="1176610" y="219620"/>
                  <a:pt x="1176065" y="209005"/>
                  <a:pt x="1171575" y="200025"/>
                </a:cubicBezTo>
                <a:cubicBezTo>
                  <a:pt x="1166455" y="189786"/>
                  <a:pt x="1157645" y="181689"/>
                  <a:pt x="1152525" y="171450"/>
                </a:cubicBezTo>
                <a:cubicBezTo>
                  <a:pt x="1148035" y="162470"/>
                  <a:pt x="1151170" y="148711"/>
                  <a:pt x="1143000" y="142875"/>
                </a:cubicBezTo>
                <a:cubicBezTo>
                  <a:pt x="1126660" y="131203"/>
                  <a:pt x="1119188" y="139700"/>
                  <a:pt x="1104900" y="133350"/>
                </a:cubicBezTo>
                <a:close/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190500</xdr:colOff>
      <xdr:row>0</xdr:row>
      <xdr:rowOff>85725</xdr:rowOff>
    </xdr:from>
    <xdr:to>
      <xdr:col>28</xdr:col>
      <xdr:colOff>476250</xdr:colOff>
      <xdr:row>49</xdr:row>
      <xdr:rowOff>57150</xdr:rowOff>
    </xdr:to>
    <xdr:grpSp>
      <xdr:nvGrpSpPr>
        <xdr:cNvPr id="13" name="Group 12"/>
        <xdr:cNvGrpSpPr/>
      </xdr:nvGrpSpPr>
      <xdr:grpSpPr>
        <a:xfrm>
          <a:off x="11934825" y="85725"/>
          <a:ext cx="8820150" cy="11458575"/>
          <a:chOff x="4457700" y="85725"/>
          <a:chExt cx="5801535" cy="5677692"/>
        </a:xfrm>
      </xdr:grpSpPr>
      <xdr:grpSp>
        <xdr:nvGrpSpPr>
          <xdr:cNvPr id="11" name="Group 10"/>
          <xdr:cNvGrpSpPr/>
        </xdr:nvGrpSpPr>
        <xdr:grpSpPr>
          <a:xfrm>
            <a:off x="4457700" y="85725"/>
            <a:ext cx="5801535" cy="5677692"/>
            <a:chOff x="4457700" y="85725"/>
            <a:chExt cx="5801535" cy="5677692"/>
          </a:xfrm>
        </xdr:grpSpPr>
        <xdr:pic>
          <xdr:nvPicPr>
            <xdr:cNvPr id="9" name="Picture 8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57700" y="85725"/>
              <a:ext cx="5801535" cy="5677692"/>
            </a:xfrm>
            <a:prstGeom prst="rect">
              <a:avLst/>
            </a:prstGeom>
            <a:ln w="38100" cap="sq">
              <a:solidFill>
                <a:srgbClr val="000000"/>
              </a:solidFill>
              <a:prstDash val="solid"/>
              <a:miter lim="800000"/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xdr:spPr>
        </xdr:pic>
        <xdr:sp macro="" textlink="">
          <xdr:nvSpPr>
            <xdr:cNvPr id="10" name="TextBox 9"/>
            <xdr:cNvSpPr txBox="1"/>
          </xdr:nvSpPr>
          <xdr:spPr>
            <a:xfrm>
              <a:off x="9572626" y="114301"/>
              <a:ext cx="609600" cy="304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/>
                <a:t>Fluke</a:t>
              </a:r>
            </a:p>
          </xdr:txBody>
        </xdr:sp>
      </xdr:grpSp>
      <xdr:sp macro="" textlink="">
        <xdr:nvSpPr>
          <xdr:cNvPr id="12" name="Freeform 11"/>
          <xdr:cNvSpPr/>
        </xdr:nvSpPr>
        <xdr:spPr>
          <a:xfrm>
            <a:off x="4495800" y="3332701"/>
            <a:ext cx="762000" cy="334424"/>
          </a:xfrm>
          <a:custGeom>
            <a:avLst/>
            <a:gdLst>
              <a:gd name="connsiteX0" fmla="*/ 76200 w 762000"/>
              <a:gd name="connsiteY0" fmla="*/ 305849 h 334424"/>
              <a:gd name="connsiteX1" fmla="*/ 514350 w 762000"/>
              <a:gd name="connsiteY1" fmla="*/ 315374 h 334424"/>
              <a:gd name="connsiteX2" fmla="*/ 695325 w 762000"/>
              <a:gd name="connsiteY2" fmla="*/ 334424 h 334424"/>
              <a:gd name="connsiteX3" fmla="*/ 723900 w 762000"/>
              <a:gd name="connsiteY3" fmla="*/ 286799 h 334424"/>
              <a:gd name="connsiteX4" fmla="*/ 742950 w 762000"/>
              <a:gd name="connsiteY4" fmla="*/ 258224 h 334424"/>
              <a:gd name="connsiteX5" fmla="*/ 752475 w 762000"/>
              <a:gd name="connsiteY5" fmla="*/ 220124 h 334424"/>
              <a:gd name="connsiteX6" fmla="*/ 762000 w 762000"/>
              <a:gd name="connsiteY6" fmla="*/ 191549 h 334424"/>
              <a:gd name="connsiteX7" fmla="*/ 752475 w 762000"/>
              <a:gd name="connsiteY7" fmla="*/ 105824 h 334424"/>
              <a:gd name="connsiteX8" fmla="*/ 723900 w 762000"/>
              <a:gd name="connsiteY8" fmla="*/ 77249 h 334424"/>
              <a:gd name="connsiteX9" fmla="*/ 638175 w 762000"/>
              <a:gd name="connsiteY9" fmla="*/ 48674 h 334424"/>
              <a:gd name="connsiteX10" fmla="*/ 590550 w 762000"/>
              <a:gd name="connsiteY10" fmla="*/ 29624 h 334424"/>
              <a:gd name="connsiteX11" fmla="*/ 561975 w 762000"/>
              <a:gd name="connsiteY11" fmla="*/ 10574 h 334424"/>
              <a:gd name="connsiteX12" fmla="*/ 523875 w 762000"/>
              <a:gd name="connsiteY12" fmla="*/ 1049 h 334424"/>
              <a:gd name="connsiteX13" fmla="*/ 133350 w 762000"/>
              <a:gd name="connsiteY13" fmla="*/ 20099 h 334424"/>
              <a:gd name="connsiteX14" fmla="*/ 104775 w 762000"/>
              <a:gd name="connsiteY14" fmla="*/ 29624 h 334424"/>
              <a:gd name="connsiteX15" fmla="*/ 76200 w 762000"/>
              <a:gd name="connsiteY15" fmla="*/ 48674 h 334424"/>
              <a:gd name="connsiteX16" fmla="*/ 9525 w 762000"/>
              <a:gd name="connsiteY16" fmla="*/ 134399 h 334424"/>
              <a:gd name="connsiteX17" fmla="*/ 0 w 762000"/>
              <a:gd name="connsiteY17" fmla="*/ 162974 h 334424"/>
              <a:gd name="connsiteX18" fmla="*/ 38100 w 762000"/>
              <a:gd name="connsiteY18" fmla="*/ 267749 h 334424"/>
              <a:gd name="connsiteX19" fmla="*/ 123825 w 762000"/>
              <a:gd name="connsiteY19" fmla="*/ 305849 h 334424"/>
              <a:gd name="connsiteX20" fmla="*/ 190500 w 762000"/>
              <a:gd name="connsiteY20" fmla="*/ 315374 h 3344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</a:cxnLst>
            <a:rect l="l" t="t" r="r" b="b"/>
            <a:pathLst>
              <a:path w="762000" h="334424">
                <a:moveTo>
                  <a:pt x="76200" y="305849"/>
                </a:moveTo>
                <a:lnTo>
                  <a:pt x="514350" y="315374"/>
                </a:lnTo>
                <a:cubicBezTo>
                  <a:pt x="532603" y="316026"/>
                  <a:pt x="673042" y="331948"/>
                  <a:pt x="695325" y="334424"/>
                </a:cubicBezTo>
                <a:cubicBezTo>
                  <a:pt x="704850" y="318549"/>
                  <a:pt x="714088" y="302498"/>
                  <a:pt x="723900" y="286799"/>
                </a:cubicBezTo>
                <a:cubicBezTo>
                  <a:pt x="729967" y="277091"/>
                  <a:pt x="738441" y="268746"/>
                  <a:pt x="742950" y="258224"/>
                </a:cubicBezTo>
                <a:cubicBezTo>
                  <a:pt x="748107" y="246192"/>
                  <a:pt x="748879" y="232711"/>
                  <a:pt x="752475" y="220124"/>
                </a:cubicBezTo>
                <a:cubicBezTo>
                  <a:pt x="755233" y="210470"/>
                  <a:pt x="758825" y="201074"/>
                  <a:pt x="762000" y="191549"/>
                </a:cubicBezTo>
                <a:cubicBezTo>
                  <a:pt x="758825" y="162974"/>
                  <a:pt x="761567" y="133099"/>
                  <a:pt x="752475" y="105824"/>
                </a:cubicBezTo>
                <a:cubicBezTo>
                  <a:pt x="748215" y="93045"/>
                  <a:pt x="735675" y="83791"/>
                  <a:pt x="723900" y="77249"/>
                </a:cubicBezTo>
                <a:lnTo>
                  <a:pt x="638175" y="48674"/>
                </a:lnTo>
                <a:cubicBezTo>
                  <a:pt x="621955" y="43267"/>
                  <a:pt x="605843" y="37270"/>
                  <a:pt x="590550" y="29624"/>
                </a:cubicBezTo>
                <a:cubicBezTo>
                  <a:pt x="580311" y="24504"/>
                  <a:pt x="572497" y="15083"/>
                  <a:pt x="561975" y="10574"/>
                </a:cubicBezTo>
                <a:cubicBezTo>
                  <a:pt x="549943" y="5417"/>
                  <a:pt x="536575" y="4224"/>
                  <a:pt x="523875" y="1049"/>
                </a:cubicBezTo>
                <a:cubicBezTo>
                  <a:pt x="418657" y="3972"/>
                  <a:pt x="257155" y="-10852"/>
                  <a:pt x="133350" y="20099"/>
                </a:cubicBezTo>
                <a:cubicBezTo>
                  <a:pt x="123610" y="22534"/>
                  <a:pt x="114300" y="26449"/>
                  <a:pt x="104775" y="29624"/>
                </a:cubicBezTo>
                <a:cubicBezTo>
                  <a:pt x="95250" y="35974"/>
                  <a:pt x="84994" y="41345"/>
                  <a:pt x="76200" y="48674"/>
                </a:cubicBezTo>
                <a:cubicBezTo>
                  <a:pt x="53441" y="67640"/>
                  <a:pt x="17694" y="109891"/>
                  <a:pt x="9525" y="134399"/>
                </a:cubicBezTo>
                <a:lnTo>
                  <a:pt x="0" y="162974"/>
                </a:lnTo>
                <a:cubicBezTo>
                  <a:pt x="6990" y="197924"/>
                  <a:pt x="11047" y="240696"/>
                  <a:pt x="38100" y="267749"/>
                </a:cubicBezTo>
                <a:cubicBezTo>
                  <a:pt x="60741" y="290390"/>
                  <a:pt x="95531" y="296418"/>
                  <a:pt x="123825" y="305849"/>
                </a:cubicBezTo>
                <a:cubicBezTo>
                  <a:pt x="164448" y="319390"/>
                  <a:pt x="142360" y="315374"/>
                  <a:pt x="190500" y="315374"/>
                </a:cubicBezTo>
              </a:path>
            </a:pathLst>
          </a:cu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14</xdr:col>
      <xdr:colOff>190500</xdr:colOff>
      <xdr:row>50</xdr:row>
      <xdr:rowOff>38100</xdr:rowOff>
    </xdr:from>
    <xdr:to>
      <xdr:col>25</xdr:col>
      <xdr:colOff>277173</xdr:colOff>
      <xdr:row>65</xdr:row>
      <xdr:rowOff>67114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72950" y="8601075"/>
          <a:ext cx="6792273" cy="314368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87"/>
  <sheetViews>
    <sheetView tabSelected="1" workbookViewId="0">
      <selection activeCell="E93" sqref="E93"/>
    </sheetView>
  </sheetViews>
  <sheetFormatPr defaultRowHeight="15" x14ac:dyDescent="0.25"/>
  <cols>
    <col min="1" max="1" width="2.7109375" customWidth="1"/>
    <col min="3" max="4" width="12.7109375" style="1" customWidth="1"/>
    <col min="5" max="6" width="30.7109375" customWidth="1"/>
    <col min="7" max="7" width="2.7109375" customWidth="1"/>
    <col min="9" max="9" width="12.7109375" customWidth="1"/>
    <col min="10" max="10" width="9.140625" style="47" customWidth="1"/>
    <col min="11" max="11" width="12.7109375" style="47" customWidth="1"/>
    <col min="12" max="12" width="9.140625" customWidth="1"/>
    <col min="13" max="13" width="12.7109375" customWidth="1"/>
  </cols>
  <sheetData>
    <row r="1" spans="2:13" ht="18.75" customHeight="1" x14ac:dyDescent="0.3">
      <c r="B1" s="82" t="s">
        <v>44</v>
      </c>
      <c r="C1" s="83"/>
      <c r="D1" s="83"/>
      <c r="E1" s="83"/>
      <c r="F1" s="84"/>
      <c r="G1" s="12"/>
      <c r="H1" s="80" t="s">
        <v>33</v>
      </c>
      <c r="I1" s="81"/>
      <c r="J1" s="80" t="s">
        <v>39</v>
      </c>
      <c r="K1" s="81"/>
      <c r="L1" s="63" t="s">
        <v>34</v>
      </c>
      <c r="M1" s="64"/>
    </row>
    <row r="2" spans="2:13" ht="30" x14ac:dyDescent="0.25">
      <c r="B2" s="40" t="s">
        <v>35</v>
      </c>
      <c r="C2" s="46" t="s">
        <v>38</v>
      </c>
      <c r="D2" s="6" t="s">
        <v>0</v>
      </c>
      <c r="E2" s="5" t="s">
        <v>36</v>
      </c>
      <c r="F2" s="34" t="s">
        <v>37</v>
      </c>
      <c r="G2" s="13"/>
      <c r="H2" s="25" t="s">
        <v>27</v>
      </c>
      <c r="I2" s="14" t="s">
        <v>0</v>
      </c>
      <c r="J2" s="25" t="s">
        <v>27</v>
      </c>
      <c r="K2" s="14" t="s">
        <v>0</v>
      </c>
      <c r="L2" s="25" t="s">
        <v>27</v>
      </c>
      <c r="M2" s="14" t="s">
        <v>0</v>
      </c>
    </row>
    <row r="3" spans="2:13" ht="30" x14ac:dyDescent="0.25">
      <c r="B3" s="65">
        <v>4.5999999999999996</v>
      </c>
      <c r="C3" s="39">
        <v>2700</v>
      </c>
      <c r="D3" s="3">
        <v>27</v>
      </c>
      <c r="E3" s="4" t="s">
        <v>1</v>
      </c>
      <c r="F3" s="30" t="s">
        <v>2</v>
      </c>
      <c r="G3" s="13"/>
      <c r="H3" s="67" t="s">
        <v>28</v>
      </c>
      <c r="I3" s="26">
        <f t="shared" ref="I3:I10" si="0">(C3*0.9%)+(1*0.001*1000)</f>
        <v>25.300000000000004</v>
      </c>
      <c r="J3" s="67" t="s">
        <v>42</v>
      </c>
      <c r="K3" s="49">
        <f>C3*0.05%+(2*0.0001*1000)</f>
        <v>1.55</v>
      </c>
      <c r="L3" s="67" t="s">
        <v>45</v>
      </c>
      <c r="M3" s="15">
        <f>(C3*0.004%)+(10000*0.0005%)</f>
        <v>0.15800000000000003</v>
      </c>
    </row>
    <row r="4" spans="2:13" x14ac:dyDescent="0.25">
      <c r="B4" s="65"/>
      <c r="C4" s="39">
        <v>1700</v>
      </c>
      <c r="D4" s="3">
        <v>18</v>
      </c>
      <c r="E4" s="70" t="s">
        <v>3</v>
      </c>
      <c r="F4" s="72" t="s">
        <v>2</v>
      </c>
      <c r="G4" s="13"/>
      <c r="H4" s="68"/>
      <c r="I4" s="26">
        <f t="shared" si="0"/>
        <v>16.300000000000004</v>
      </c>
      <c r="J4" s="68"/>
      <c r="K4" s="49">
        <f t="shared" ref="K4:K11" si="1">C4*0.05%+(2*0.0001*1000)</f>
        <v>1.05</v>
      </c>
      <c r="L4" s="68"/>
      <c r="M4" s="60">
        <f t="shared" ref="M4:M10" si="2">(C4*0.004%)+(10000*0.0005%)</f>
        <v>0.11800000000000001</v>
      </c>
    </row>
    <row r="5" spans="2:13" x14ac:dyDescent="0.25">
      <c r="B5" s="65"/>
      <c r="C5" s="39">
        <v>1600</v>
      </c>
      <c r="D5" s="3">
        <v>17</v>
      </c>
      <c r="E5" s="71"/>
      <c r="F5" s="73"/>
      <c r="G5" s="13"/>
      <c r="H5" s="68"/>
      <c r="I5" s="26">
        <f t="shared" si="0"/>
        <v>15.400000000000002</v>
      </c>
      <c r="J5" s="68"/>
      <c r="K5" s="49">
        <f t="shared" si="1"/>
        <v>1</v>
      </c>
      <c r="L5" s="68"/>
      <c r="M5" s="60">
        <f t="shared" si="2"/>
        <v>0.114</v>
      </c>
    </row>
    <row r="6" spans="2:13" x14ac:dyDescent="0.25">
      <c r="B6" s="65"/>
      <c r="C6" s="39">
        <v>1500</v>
      </c>
      <c r="D6" s="3">
        <v>16</v>
      </c>
      <c r="E6" s="71"/>
      <c r="F6" s="73"/>
      <c r="G6" s="13"/>
      <c r="H6" s="68"/>
      <c r="I6" s="26">
        <f t="shared" si="0"/>
        <v>14.500000000000002</v>
      </c>
      <c r="J6" s="68"/>
      <c r="K6" s="49">
        <f t="shared" si="1"/>
        <v>0.95</v>
      </c>
      <c r="L6" s="68"/>
      <c r="M6" s="60">
        <f t="shared" si="2"/>
        <v>0.11000000000000001</v>
      </c>
    </row>
    <row r="7" spans="2:13" x14ac:dyDescent="0.25">
      <c r="B7" s="65"/>
      <c r="C7" s="39">
        <v>1400</v>
      </c>
      <c r="D7" s="3">
        <v>15</v>
      </c>
      <c r="E7" s="71"/>
      <c r="F7" s="73"/>
      <c r="G7" s="13"/>
      <c r="H7" s="68"/>
      <c r="I7" s="26">
        <f t="shared" si="0"/>
        <v>13.600000000000001</v>
      </c>
      <c r="J7" s="68"/>
      <c r="K7" s="49">
        <f t="shared" si="1"/>
        <v>0.90000000000000013</v>
      </c>
      <c r="L7" s="68"/>
      <c r="M7" s="60">
        <f t="shared" si="2"/>
        <v>0.10600000000000001</v>
      </c>
    </row>
    <row r="8" spans="2:13" x14ac:dyDescent="0.25">
      <c r="B8" s="65"/>
      <c r="C8" s="39">
        <v>1300</v>
      </c>
      <c r="D8" s="3">
        <v>14</v>
      </c>
      <c r="E8" s="71"/>
      <c r="F8" s="73"/>
      <c r="G8" s="13"/>
      <c r="H8" s="68"/>
      <c r="I8" s="26">
        <f t="shared" si="0"/>
        <v>12.700000000000001</v>
      </c>
      <c r="J8" s="68"/>
      <c r="K8" s="49">
        <f t="shared" si="1"/>
        <v>0.85000000000000009</v>
      </c>
      <c r="L8" s="68"/>
      <c r="M8" s="60">
        <f t="shared" si="2"/>
        <v>0.10200000000000001</v>
      </c>
    </row>
    <row r="9" spans="2:13" x14ac:dyDescent="0.25">
      <c r="B9" s="65"/>
      <c r="C9" s="39">
        <v>1200</v>
      </c>
      <c r="D9" s="3">
        <v>13</v>
      </c>
      <c r="E9" s="71"/>
      <c r="F9" s="73"/>
      <c r="G9" s="13"/>
      <c r="H9" s="68"/>
      <c r="I9" s="26">
        <f t="shared" si="0"/>
        <v>11.8</v>
      </c>
      <c r="J9" s="68"/>
      <c r="K9" s="49">
        <f t="shared" si="1"/>
        <v>0.8</v>
      </c>
      <c r="L9" s="68"/>
      <c r="M9" s="60">
        <f t="shared" si="2"/>
        <v>9.8000000000000004E-2</v>
      </c>
    </row>
    <row r="10" spans="2:13" x14ac:dyDescent="0.25">
      <c r="B10" s="65"/>
      <c r="C10" s="39">
        <v>1100</v>
      </c>
      <c r="D10" s="3">
        <v>12</v>
      </c>
      <c r="E10" s="71"/>
      <c r="F10" s="73"/>
      <c r="G10" s="13"/>
      <c r="H10" s="68"/>
      <c r="I10" s="26">
        <f t="shared" si="0"/>
        <v>10.9</v>
      </c>
      <c r="J10" s="68"/>
      <c r="K10" s="49">
        <f t="shared" si="1"/>
        <v>0.75</v>
      </c>
      <c r="L10" s="69"/>
      <c r="M10" s="60">
        <f t="shared" si="2"/>
        <v>9.4E-2</v>
      </c>
    </row>
    <row r="11" spans="2:13" x14ac:dyDescent="0.25">
      <c r="B11" s="65"/>
      <c r="C11" s="39">
        <v>1000</v>
      </c>
      <c r="D11" s="3">
        <v>11</v>
      </c>
      <c r="E11" s="71"/>
      <c r="F11" s="73"/>
      <c r="G11" s="13"/>
      <c r="H11" s="69"/>
      <c r="I11" s="26">
        <f>(C11*0.9%)+(1*0.001*1000)</f>
        <v>10.000000000000002</v>
      </c>
      <c r="J11" s="69"/>
      <c r="K11" s="49">
        <f t="shared" si="1"/>
        <v>0.7</v>
      </c>
      <c r="L11" s="59" t="s">
        <v>30</v>
      </c>
      <c r="M11" s="15">
        <f>(C11*0.004%)+(1000*0.0007%)</f>
        <v>4.7E-2</v>
      </c>
    </row>
    <row r="12" spans="2:13" ht="30.75" thickBot="1" x14ac:dyDescent="0.3">
      <c r="B12" s="66"/>
      <c r="C12" s="36">
        <v>100</v>
      </c>
      <c r="D12" s="17">
        <v>2</v>
      </c>
      <c r="E12" s="18" t="s">
        <v>4</v>
      </c>
      <c r="F12" s="35" t="s">
        <v>5</v>
      </c>
      <c r="G12" s="19"/>
      <c r="H12" s="16" t="s">
        <v>29</v>
      </c>
      <c r="I12" s="29">
        <f>(C12*0.9%)+(2*0.1)</f>
        <v>1.1000000000000001</v>
      </c>
      <c r="J12" s="28" t="s">
        <v>41</v>
      </c>
      <c r="K12" s="52">
        <f>C12*0.05%+(10*0.01)</f>
        <v>0.15000000000000002</v>
      </c>
      <c r="L12" s="16" t="s">
        <v>31</v>
      </c>
      <c r="M12" s="20">
        <f>(C12*0.006%)+(100*0.006%)</f>
        <v>1.2E-2</v>
      </c>
    </row>
    <row r="13" spans="2:13" ht="15.75" thickBot="1" x14ac:dyDescent="0.3"/>
    <row r="14" spans="2:13" ht="18.75" customHeight="1" x14ac:dyDescent="0.3">
      <c r="B14" s="82" t="s">
        <v>43</v>
      </c>
      <c r="C14" s="83"/>
      <c r="D14" s="83"/>
      <c r="E14" s="83"/>
      <c r="F14" s="84"/>
      <c r="G14" s="12"/>
      <c r="H14" s="80" t="s">
        <v>33</v>
      </c>
      <c r="I14" s="81"/>
      <c r="J14" s="80" t="s">
        <v>39</v>
      </c>
      <c r="K14" s="81"/>
      <c r="L14" s="63" t="s">
        <v>34</v>
      </c>
      <c r="M14" s="64"/>
    </row>
    <row r="15" spans="2:13" ht="30" x14ac:dyDescent="0.25">
      <c r="B15" s="40" t="s">
        <v>35</v>
      </c>
      <c r="C15" s="46" t="s">
        <v>38</v>
      </c>
      <c r="D15" s="6" t="s">
        <v>0</v>
      </c>
      <c r="E15" s="5" t="s">
        <v>36</v>
      </c>
      <c r="F15" s="34" t="s">
        <v>37</v>
      </c>
      <c r="G15" s="13"/>
      <c r="H15" s="25" t="s">
        <v>27</v>
      </c>
      <c r="I15" s="14" t="s">
        <v>0</v>
      </c>
      <c r="J15" s="25" t="s">
        <v>27</v>
      </c>
      <c r="K15" s="14" t="s">
        <v>0</v>
      </c>
      <c r="L15" s="25" t="s">
        <v>27</v>
      </c>
      <c r="M15" s="14" t="s">
        <v>0</v>
      </c>
    </row>
    <row r="16" spans="2:13" ht="30" x14ac:dyDescent="0.25">
      <c r="B16" s="65">
        <v>4.5999999999999996</v>
      </c>
      <c r="C16" s="39">
        <v>2700</v>
      </c>
      <c r="D16" s="55">
        <v>2.7</v>
      </c>
      <c r="E16" s="54" t="s">
        <v>1</v>
      </c>
      <c r="F16" s="56" t="s">
        <v>2</v>
      </c>
      <c r="G16" s="13"/>
      <c r="H16" s="67" t="s">
        <v>28</v>
      </c>
      <c r="I16" s="37">
        <f t="shared" ref="I16:I23" si="3">(C16*0.9%)+(1*0.001*1000)</f>
        <v>25.300000000000004</v>
      </c>
      <c r="J16" s="67" t="s">
        <v>42</v>
      </c>
      <c r="K16" s="49">
        <f>C16*0.05%+(2*0.0001*1000)</f>
        <v>1.55</v>
      </c>
      <c r="L16" s="67" t="s">
        <v>45</v>
      </c>
      <c r="M16" s="60">
        <f>(C16*0.004%)+(10000*0.0005%)</f>
        <v>0.15800000000000003</v>
      </c>
    </row>
    <row r="17" spans="2:13" x14ac:dyDescent="0.25">
      <c r="B17" s="65"/>
      <c r="C17" s="39">
        <v>1700</v>
      </c>
      <c r="D17" s="55">
        <v>2.5</v>
      </c>
      <c r="E17" s="70" t="s">
        <v>3</v>
      </c>
      <c r="F17" s="72" t="s">
        <v>2</v>
      </c>
      <c r="G17" s="13"/>
      <c r="H17" s="68"/>
      <c r="I17" s="37">
        <f t="shared" si="3"/>
        <v>16.300000000000004</v>
      </c>
      <c r="J17" s="68"/>
      <c r="K17" s="49">
        <f t="shared" ref="K17:K24" si="4">C17*0.05%+(2*0.0001*1000)</f>
        <v>1.05</v>
      </c>
      <c r="L17" s="68"/>
      <c r="M17" s="60">
        <f t="shared" ref="M17:M23" si="5">(C17*0.004%)+(10000*0.0005%)</f>
        <v>0.11800000000000001</v>
      </c>
    </row>
    <row r="18" spans="2:13" x14ac:dyDescent="0.25">
      <c r="B18" s="65"/>
      <c r="C18" s="39">
        <v>1600</v>
      </c>
      <c r="D18" s="55">
        <v>2.4</v>
      </c>
      <c r="E18" s="71"/>
      <c r="F18" s="73"/>
      <c r="G18" s="13"/>
      <c r="H18" s="68"/>
      <c r="I18" s="37">
        <f t="shared" si="3"/>
        <v>15.400000000000002</v>
      </c>
      <c r="J18" s="68"/>
      <c r="K18" s="49">
        <f t="shared" si="4"/>
        <v>1</v>
      </c>
      <c r="L18" s="68"/>
      <c r="M18" s="60">
        <f t="shared" si="5"/>
        <v>0.114</v>
      </c>
    </row>
    <row r="19" spans="2:13" x14ac:dyDescent="0.25">
      <c r="B19" s="65"/>
      <c r="C19" s="39">
        <v>1500</v>
      </c>
      <c r="D19" s="55">
        <v>2.2999999999999998</v>
      </c>
      <c r="E19" s="71"/>
      <c r="F19" s="73"/>
      <c r="G19" s="13"/>
      <c r="H19" s="68"/>
      <c r="I19" s="37">
        <f t="shared" si="3"/>
        <v>14.500000000000002</v>
      </c>
      <c r="J19" s="68"/>
      <c r="K19" s="49">
        <f t="shared" si="4"/>
        <v>0.95</v>
      </c>
      <c r="L19" s="68"/>
      <c r="M19" s="60">
        <f t="shared" si="5"/>
        <v>0.11000000000000001</v>
      </c>
    </row>
    <row r="20" spans="2:13" x14ac:dyDescent="0.25">
      <c r="B20" s="65"/>
      <c r="C20" s="39">
        <v>1400</v>
      </c>
      <c r="D20" s="55">
        <v>2.2000000000000002</v>
      </c>
      <c r="E20" s="71"/>
      <c r="F20" s="73"/>
      <c r="G20" s="13"/>
      <c r="H20" s="68"/>
      <c r="I20" s="37">
        <f t="shared" si="3"/>
        <v>13.600000000000001</v>
      </c>
      <c r="J20" s="68"/>
      <c r="K20" s="49">
        <f t="shared" si="4"/>
        <v>0.90000000000000013</v>
      </c>
      <c r="L20" s="68"/>
      <c r="M20" s="60">
        <f t="shared" si="5"/>
        <v>0.10600000000000001</v>
      </c>
    </row>
    <row r="21" spans="2:13" x14ac:dyDescent="0.25">
      <c r="B21" s="65"/>
      <c r="C21" s="39">
        <v>1300</v>
      </c>
      <c r="D21" s="55">
        <v>2.1</v>
      </c>
      <c r="E21" s="71"/>
      <c r="F21" s="73"/>
      <c r="G21" s="13"/>
      <c r="H21" s="68"/>
      <c r="I21" s="37">
        <f t="shared" si="3"/>
        <v>12.700000000000001</v>
      </c>
      <c r="J21" s="68"/>
      <c r="K21" s="49">
        <f t="shared" si="4"/>
        <v>0.85000000000000009</v>
      </c>
      <c r="L21" s="68"/>
      <c r="M21" s="60">
        <f t="shared" si="5"/>
        <v>0.10200000000000001</v>
      </c>
    </row>
    <row r="22" spans="2:13" x14ac:dyDescent="0.25">
      <c r="B22" s="65"/>
      <c r="C22" s="39">
        <v>1200</v>
      </c>
      <c r="D22" s="62">
        <v>2</v>
      </c>
      <c r="E22" s="71"/>
      <c r="F22" s="73"/>
      <c r="G22" s="13"/>
      <c r="H22" s="68"/>
      <c r="I22" s="37">
        <f t="shared" si="3"/>
        <v>11.8</v>
      </c>
      <c r="J22" s="68"/>
      <c r="K22" s="49">
        <f t="shared" si="4"/>
        <v>0.8</v>
      </c>
      <c r="L22" s="68"/>
      <c r="M22" s="60">
        <f t="shared" si="5"/>
        <v>9.8000000000000004E-2</v>
      </c>
    </row>
    <row r="23" spans="2:13" x14ac:dyDescent="0.25">
      <c r="B23" s="65"/>
      <c r="C23" s="39">
        <v>1100</v>
      </c>
      <c r="D23" s="55">
        <v>1.9</v>
      </c>
      <c r="E23" s="71"/>
      <c r="F23" s="73"/>
      <c r="G23" s="13"/>
      <c r="H23" s="68"/>
      <c r="I23" s="37">
        <f t="shared" si="3"/>
        <v>10.9</v>
      </c>
      <c r="J23" s="68"/>
      <c r="K23" s="49">
        <f t="shared" si="4"/>
        <v>0.75</v>
      </c>
      <c r="L23" s="69"/>
      <c r="M23" s="60">
        <f t="shared" si="5"/>
        <v>9.4E-2</v>
      </c>
    </row>
    <row r="24" spans="2:13" x14ac:dyDescent="0.25">
      <c r="B24" s="65"/>
      <c r="C24" s="39">
        <v>1000</v>
      </c>
      <c r="D24" s="55">
        <v>1.8</v>
      </c>
      <c r="E24" s="71"/>
      <c r="F24" s="73"/>
      <c r="G24" s="13"/>
      <c r="H24" s="69"/>
      <c r="I24" s="37">
        <f>(C24*0.9%)+(1*0.001*1000)</f>
        <v>10.000000000000002</v>
      </c>
      <c r="J24" s="69"/>
      <c r="K24" s="49">
        <f t="shared" si="4"/>
        <v>0.7</v>
      </c>
      <c r="L24" s="59" t="s">
        <v>30</v>
      </c>
      <c r="M24" s="60">
        <f>(C24*0.004%)+(1000*0.0007%)</f>
        <v>4.7E-2</v>
      </c>
    </row>
    <row r="25" spans="2:13" ht="30.75" thickBot="1" x14ac:dyDescent="0.3">
      <c r="B25" s="66"/>
      <c r="C25" s="36">
        <v>100</v>
      </c>
      <c r="D25" s="57">
        <v>0.9</v>
      </c>
      <c r="E25" s="18" t="s">
        <v>4</v>
      </c>
      <c r="F25" s="35" t="s">
        <v>5</v>
      </c>
      <c r="G25" s="19"/>
      <c r="H25" s="53" t="s">
        <v>29</v>
      </c>
      <c r="I25" s="92">
        <f>(C25*0.9%)+(2*0.1)</f>
        <v>1.1000000000000001</v>
      </c>
      <c r="J25" s="53" t="s">
        <v>41</v>
      </c>
      <c r="K25" s="52">
        <f>C25*0.05%+(10*0.01)</f>
        <v>0.15000000000000002</v>
      </c>
      <c r="L25" s="53" t="s">
        <v>31</v>
      </c>
      <c r="M25" s="61">
        <f>(C25*0.006%)+(100*0.006%)</f>
        <v>1.2E-2</v>
      </c>
    </row>
    <row r="26" spans="2:13" ht="15.75" thickBot="1" x14ac:dyDescent="0.3"/>
    <row r="27" spans="2:13" ht="18.75" customHeight="1" x14ac:dyDescent="0.3">
      <c r="B27" s="75" t="s">
        <v>16</v>
      </c>
      <c r="C27" s="76"/>
      <c r="D27" s="76"/>
      <c r="E27" s="76"/>
      <c r="F27" s="77"/>
      <c r="G27" s="12"/>
      <c r="H27" s="80" t="s">
        <v>33</v>
      </c>
      <c r="I27" s="81"/>
      <c r="J27" s="80" t="s">
        <v>39</v>
      </c>
      <c r="K27" s="81"/>
      <c r="L27" s="63" t="s">
        <v>34</v>
      </c>
      <c r="M27" s="64"/>
    </row>
    <row r="28" spans="2:13" ht="30" x14ac:dyDescent="0.25">
      <c r="B28" s="40" t="s">
        <v>35</v>
      </c>
      <c r="C28" s="46" t="s">
        <v>38</v>
      </c>
      <c r="D28" s="2" t="s">
        <v>0</v>
      </c>
      <c r="E28" s="5" t="s">
        <v>36</v>
      </c>
      <c r="F28" s="34" t="s">
        <v>37</v>
      </c>
      <c r="G28" s="13"/>
      <c r="H28" s="25" t="s">
        <v>27</v>
      </c>
      <c r="I28" s="14" t="s">
        <v>0</v>
      </c>
      <c r="J28" s="25" t="s">
        <v>27</v>
      </c>
      <c r="K28" s="14" t="s">
        <v>0</v>
      </c>
      <c r="L28" s="32" t="s">
        <v>27</v>
      </c>
      <c r="M28" s="14" t="s">
        <v>0</v>
      </c>
    </row>
    <row r="29" spans="2:13" s="9" customFormat="1" x14ac:dyDescent="0.25">
      <c r="B29" s="41">
        <v>4.5999999999999996</v>
      </c>
      <c r="C29" s="38">
        <v>0</v>
      </c>
      <c r="D29" s="8" t="s">
        <v>32</v>
      </c>
      <c r="E29" s="4" t="s">
        <v>6</v>
      </c>
      <c r="F29" s="30" t="s">
        <v>13</v>
      </c>
      <c r="G29" s="21"/>
      <c r="H29" s="65" t="s">
        <v>29</v>
      </c>
      <c r="I29" s="26">
        <f>(C29*0.9%)+(0.1*2)</f>
        <v>0.2</v>
      </c>
      <c r="J29" s="27" t="s">
        <v>40</v>
      </c>
      <c r="K29" s="49">
        <f>C29*0.15%+(20*0.001)</f>
        <v>0.02</v>
      </c>
      <c r="L29" s="58" t="s">
        <v>31</v>
      </c>
      <c r="M29" s="60">
        <f>(C29*0.006%)+(100*0.006%)</f>
        <v>6.0000000000000001E-3</v>
      </c>
    </row>
    <row r="30" spans="2:13" ht="30" x14ac:dyDescent="0.25">
      <c r="B30" s="65">
        <v>4.7</v>
      </c>
      <c r="C30" s="39">
        <v>600</v>
      </c>
      <c r="D30" s="3">
        <v>2</v>
      </c>
      <c r="E30" s="4" t="s">
        <v>7</v>
      </c>
      <c r="F30" s="30" t="s">
        <v>8</v>
      </c>
      <c r="G30" s="13"/>
      <c r="H30" s="65"/>
      <c r="I30" s="37">
        <f>(C30*0.9%)+(2*0.1)</f>
        <v>5.6000000000000005</v>
      </c>
      <c r="J30" s="65" t="s">
        <v>42</v>
      </c>
      <c r="K30" s="49">
        <f>C30*0.05%+(2*0.0001*1000)</f>
        <v>0.5</v>
      </c>
      <c r="L30" s="85" t="s">
        <v>30</v>
      </c>
      <c r="M30" s="60">
        <f>(C30*0.004%)+(1000*0.0007%)</f>
        <v>3.1E-2</v>
      </c>
    </row>
    <row r="31" spans="2:13" x14ac:dyDescent="0.25">
      <c r="B31" s="65"/>
      <c r="C31" s="39">
        <v>550</v>
      </c>
      <c r="D31" s="3">
        <v>2</v>
      </c>
      <c r="E31" s="70" t="s">
        <v>9</v>
      </c>
      <c r="F31" s="72" t="s">
        <v>8</v>
      </c>
      <c r="G31" s="13"/>
      <c r="H31" s="65"/>
      <c r="I31" s="37">
        <f t="shared" ref="I31:I41" si="6">(C31*0.9%)+(2*0.1)</f>
        <v>5.15</v>
      </c>
      <c r="J31" s="65"/>
      <c r="K31" s="49">
        <f>C31*0.05%+(2*0.0001*1000)</f>
        <v>0.47500000000000003</v>
      </c>
      <c r="L31" s="87"/>
      <c r="M31" s="60">
        <f t="shared" ref="M31:M39" si="7">(C31*0.004%)+(1000*0.0007%)</f>
        <v>2.9000000000000001E-2</v>
      </c>
    </row>
    <row r="32" spans="2:13" x14ac:dyDescent="0.25">
      <c r="B32" s="65"/>
      <c r="C32" s="39">
        <v>500</v>
      </c>
      <c r="D32" s="3">
        <v>2</v>
      </c>
      <c r="E32" s="71"/>
      <c r="F32" s="73"/>
      <c r="G32" s="13"/>
      <c r="H32" s="65"/>
      <c r="I32" s="37">
        <f t="shared" si="6"/>
        <v>4.7000000000000011</v>
      </c>
      <c r="J32" s="65" t="s">
        <v>41</v>
      </c>
      <c r="K32" s="49">
        <f>C32*0.05%+(10*0.01)</f>
        <v>0.35</v>
      </c>
      <c r="L32" s="87"/>
      <c r="M32" s="60">
        <f t="shared" si="7"/>
        <v>2.7E-2</v>
      </c>
    </row>
    <row r="33" spans="2:13" x14ac:dyDescent="0.25">
      <c r="B33" s="65"/>
      <c r="C33" s="39">
        <v>450</v>
      </c>
      <c r="D33" s="3">
        <v>2</v>
      </c>
      <c r="E33" s="71"/>
      <c r="F33" s="73"/>
      <c r="G33" s="13"/>
      <c r="H33" s="65"/>
      <c r="I33" s="37">
        <f t="shared" si="6"/>
        <v>4.2500000000000009</v>
      </c>
      <c r="J33" s="65"/>
      <c r="K33" s="49">
        <f t="shared" ref="K33:K40" si="8">C33*0.05%+(10*0.01)</f>
        <v>0.32500000000000001</v>
      </c>
      <c r="L33" s="87"/>
      <c r="M33" s="60">
        <f t="shared" si="7"/>
        <v>2.5000000000000001E-2</v>
      </c>
    </row>
    <row r="34" spans="2:13" x14ac:dyDescent="0.25">
      <c r="B34" s="65"/>
      <c r="C34" s="39">
        <v>400</v>
      </c>
      <c r="D34" s="3">
        <v>2</v>
      </c>
      <c r="E34" s="71"/>
      <c r="F34" s="73"/>
      <c r="G34" s="13"/>
      <c r="H34" s="65"/>
      <c r="I34" s="37">
        <f t="shared" si="6"/>
        <v>3.8000000000000007</v>
      </c>
      <c r="J34" s="65"/>
      <c r="K34" s="49">
        <f t="shared" si="8"/>
        <v>0.30000000000000004</v>
      </c>
      <c r="L34" s="87"/>
      <c r="M34" s="60">
        <f t="shared" si="7"/>
        <v>2.3E-2</v>
      </c>
    </row>
    <row r="35" spans="2:13" x14ac:dyDescent="0.25">
      <c r="B35" s="65"/>
      <c r="C35" s="39">
        <v>350</v>
      </c>
      <c r="D35" s="3">
        <v>2</v>
      </c>
      <c r="E35" s="71"/>
      <c r="F35" s="73"/>
      <c r="G35" s="13"/>
      <c r="H35" s="65"/>
      <c r="I35" s="37">
        <f t="shared" si="6"/>
        <v>3.3500000000000005</v>
      </c>
      <c r="J35" s="65"/>
      <c r="K35" s="49">
        <f t="shared" si="8"/>
        <v>0.27500000000000002</v>
      </c>
      <c r="L35" s="87"/>
      <c r="M35" s="60">
        <f t="shared" si="7"/>
        <v>2.1000000000000001E-2</v>
      </c>
    </row>
    <row r="36" spans="2:13" x14ac:dyDescent="0.25">
      <c r="B36" s="65"/>
      <c r="C36" s="39">
        <v>300</v>
      </c>
      <c r="D36" s="3">
        <v>2</v>
      </c>
      <c r="E36" s="71"/>
      <c r="F36" s="73"/>
      <c r="G36" s="13"/>
      <c r="H36" s="65"/>
      <c r="I36" s="37">
        <f t="shared" si="6"/>
        <v>2.9000000000000004</v>
      </c>
      <c r="J36" s="65"/>
      <c r="K36" s="49">
        <f t="shared" si="8"/>
        <v>0.25</v>
      </c>
      <c r="L36" s="87"/>
      <c r="M36" s="60">
        <f t="shared" si="7"/>
        <v>1.9E-2</v>
      </c>
    </row>
    <row r="37" spans="2:13" x14ac:dyDescent="0.25">
      <c r="B37" s="65"/>
      <c r="C37" s="39">
        <v>250</v>
      </c>
      <c r="D37" s="3">
        <v>1</v>
      </c>
      <c r="E37" s="71"/>
      <c r="F37" s="73"/>
      <c r="G37" s="13"/>
      <c r="H37" s="65"/>
      <c r="I37" s="37">
        <f t="shared" si="6"/>
        <v>2.4500000000000006</v>
      </c>
      <c r="J37" s="65"/>
      <c r="K37" s="49">
        <f t="shared" si="8"/>
        <v>0.22500000000000001</v>
      </c>
      <c r="L37" s="87"/>
      <c r="M37" s="60">
        <f t="shared" si="7"/>
        <v>1.7000000000000001E-2</v>
      </c>
    </row>
    <row r="38" spans="2:13" x14ac:dyDescent="0.25">
      <c r="B38" s="65"/>
      <c r="C38" s="39">
        <v>200</v>
      </c>
      <c r="D38" s="3">
        <v>1</v>
      </c>
      <c r="E38" s="71"/>
      <c r="F38" s="73"/>
      <c r="G38" s="13"/>
      <c r="H38" s="65"/>
      <c r="I38" s="37">
        <f t="shared" si="6"/>
        <v>2.0000000000000004</v>
      </c>
      <c r="J38" s="65"/>
      <c r="K38" s="49">
        <f t="shared" si="8"/>
        <v>0.2</v>
      </c>
      <c r="L38" s="87"/>
      <c r="M38" s="60">
        <f t="shared" si="7"/>
        <v>1.4999999999999999E-2</v>
      </c>
    </row>
    <row r="39" spans="2:13" x14ac:dyDescent="0.25">
      <c r="B39" s="65"/>
      <c r="C39" s="39">
        <v>150</v>
      </c>
      <c r="D39" s="3">
        <v>1</v>
      </c>
      <c r="E39" s="71"/>
      <c r="F39" s="73"/>
      <c r="G39" s="13"/>
      <c r="H39" s="65"/>
      <c r="I39" s="37">
        <f t="shared" si="6"/>
        <v>1.55</v>
      </c>
      <c r="J39" s="65"/>
      <c r="K39" s="49">
        <f t="shared" si="8"/>
        <v>0.17499999999999999</v>
      </c>
      <c r="L39" s="88"/>
      <c r="M39" s="60">
        <f t="shared" si="7"/>
        <v>1.3000000000000001E-2</v>
      </c>
    </row>
    <row r="40" spans="2:13" x14ac:dyDescent="0.25">
      <c r="B40" s="65"/>
      <c r="C40" s="39">
        <v>100</v>
      </c>
      <c r="D40" s="3">
        <v>1</v>
      </c>
      <c r="E40" s="71"/>
      <c r="F40" s="73"/>
      <c r="G40" s="13"/>
      <c r="H40" s="65"/>
      <c r="I40" s="37">
        <f t="shared" si="6"/>
        <v>1.1000000000000001</v>
      </c>
      <c r="J40" s="65"/>
      <c r="K40" s="49">
        <f t="shared" si="8"/>
        <v>0.15000000000000002</v>
      </c>
      <c r="L40" s="85" t="s">
        <v>31</v>
      </c>
      <c r="M40" s="60">
        <f>(C40*0.006%)+(100*0.006%)</f>
        <v>1.2E-2</v>
      </c>
    </row>
    <row r="41" spans="2:13" ht="15.75" thickBot="1" x14ac:dyDescent="0.3">
      <c r="B41" s="66"/>
      <c r="C41" s="36">
        <v>50</v>
      </c>
      <c r="D41" s="17">
        <v>1</v>
      </c>
      <c r="E41" s="78"/>
      <c r="F41" s="79"/>
      <c r="G41" s="13"/>
      <c r="H41" s="66"/>
      <c r="I41" s="29">
        <f t="shared" si="6"/>
        <v>0.65000000000000013</v>
      </c>
      <c r="J41" s="28" t="s">
        <v>40</v>
      </c>
      <c r="K41" s="52">
        <f>C41*0.15%+(20*0.001)</f>
        <v>9.5000000000000001E-2</v>
      </c>
      <c r="L41" s="86"/>
      <c r="M41" s="61">
        <f>(C41*0.006%)+(100*0.006%)</f>
        <v>9.0000000000000011E-3</v>
      </c>
    </row>
    <row r="42" spans="2:13" ht="15.75" thickBot="1" x14ac:dyDescent="0.3">
      <c r="B42" s="44"/>
      <c r="C42" s="45"/>
      <c r="D42" s="22"/>
      <c r="E42" s="13"/>
      <c r="F42" s="13"/>
      <c r="G42" s="13"/>
      <c r="H42" s="13"/>
      <c r="I42" s="13"/>
      <c r="J42" s="48"/>
      <c r="K42" s="48"/>
      <c r="L42" s="13"/>
      <c r="M42" s="23"/>
    </row>
    <row r="43" spans="2:13" ht="18.75" customHeight="1" x14ac:dyDescent="0.3">
      <c r="B43" s="75" t="s">
        <v>17</v>
      </c>
      <c r="C43" s="76"/>
      <c r="D43" s="76"/>
      <c r="E43" s="76"/>
      <c r="F43" s="77"/>
      <c r="G43" s="13"/>
      <c r="H43" s="80" t="s">
        <v>33</v>
      </c>
      <c r="I43" s="81"/>
      <c r="J43" s="80" t="s">
        <v>39</v>
      </c>
      <c r="K43" s="81"/>
      <c r="L43" s="63" t="s">
        <v>34</v>
      </c>
      <c r="M43" s="64"/>
    </row>
    <row r="44" spans="2:13" ht="30" x14ac:dyDescent="0.25">
      <c r="B44" s="40" t="s">
        <v>35</v>
      </c>
      <c r="C44" s="46" t="s">
        <v>38</v>
      </c>
      <c r="D44" s="2" t="s">
        <v>0</v>
      </c>
      <c r="E44" s="5" t="s">
        <v>36</v>
      </c>
      <c r="F44" s="34" t="s">
        <v>37</v>
      </c>
      <c r="G44" s="13"/>
      <c r="H44" s="25" t="s">
        <v>27</v>
      </c>
      <c r="I44" s="14" t="s">
        <v>0</v>
      </c>
      <c r="J44" s="25" t="s">
        <v>27</v>
      </c>
      <c r="K44" s="14" t="s">
        <v>0</v>
      </c>
      <c r="L44" s="32" t="s">
        <v>27</v>
      </c>
      <c r="M44" s="14" t="s">
        <v>0</v>
      </c>
    </row>
    <row r="45" spans="2:13" x14ac:dyDescent="0.25">
      <c r="B45" s="41">
        <v>4.5999999999999996</v>
      </c>
      <c r="C45" s="38">
        <v>0</v>
      </c>
      <c r="D45" s="8" t="s">
        <v>32</v>
      </c>
      <c r="E45" s="4" t="s">
        <v>14</v>
      </c>
      <c r="F45" s="30" t="s">
        <v>15</v>
      </c>
      <c r="G45" s="13"/>
      <c r="H45" s="65" t="s">
        <v>29</v>
      </c>
      <c r="I45" s="26">
        <f>(C45*0.9%)+(0.1*2)</f>
        <v>0.2</v>
      </c>
      <c r="J45" s="27" t="s">
        <v>40</v>
      </c>
      <c r="K45" s="49">
        <f>C45*0.15%+(20*0.001)</f>
        <v>0.02</v>
      </c>
      <c r="L45" s="58" t="s">
        <v>31</v>
      </c>
      <c r="M45" s="15">
        <f>(C45*0.006%)+(100*0.006%)</f>
        <v>6.0000000000000001E-3</v>
      </c>
    </row>
    <row r="46" spans="2:13" ht="30" x14ac:dyDescent="0.25">
      <c r="B46" s="65">
        <v>4.7</v>
      </c>
      <c r="C46" s="39">
        <v>600</v>
      </c>
      <c r="D46" s="3">
        <v>2</v>
      </c>
      <c r="E46" s="4" t="s">
        <v>10</v>
      </c>
      <c r="F46" s="30" t="s">
        <v>11</v>
      </c>
      <c r="G46" s="13"/>
      <c r="H46" s="65"/>
      <c r="I46" s="37">
        <f>(C46*0.9%)+(2*0.1)</f>
        <v>5.6000000000000005</v>
      </c>
      <c r="J46" s="65" t="s">
        <v>42</v>
      </c>
      <c r="K46" s="49">
        <f>C46*0.05%+(2*0.0001*1000)</f>
        <v>0.5</v>
      </c>
      <c r="L46" s="85" t="s">
        <v>30</v>
      </c>
      <c r="M46" s="15">
        <f>(C46*0.004%)+(1000*0.0007%)</f>
        <v>3.1E-2</v>
      </c>
    </row>
    <row r="47" spans="2:13" x14ac:dyDescent="0.25">
      <c r="B47" s="65"/>
      <c r="C47" s="39">
        <v>550</v>
      </c>
      <c r="D47" s="3">
        <v>2</v>
      </c>
      <c r="E47" s="70" t="s">
        <v>12</v>
      </c>
      <c r="F47" s="72" t="s">
        <v>11</v>
      </c>
      <c r="G47" s="13"/>
      <c r="H47" s="65"/>
      <c r="I47" s="37">
        <f t="shared" ref="I47:I57" si="9">(C47*0.9%)+(2*0.1)</f>
        <v>5.15</v>
      </c>
      <c r="J47" s="65"/>
      <c r="K47" s="49">
        <f>C47*0.05%+(2*0.0001*1000)</f>
        <v>0.47500000000000003</v>
      </c>
      <c r="L47" s="87"/>
      <c r="M47" s="60">
        <f t="shared" ref="M47:M55" si="10">(C47*0.004%)+(1000*0.0007%)</f>
        <v>2.9000000000000001E-2</v>
      </c>
    </row>
    <row r="48" spans="2:13" x14ac:dyDescent="0.25">
      <c r="B48" s="65"/>
      <c r="C48" s="39">
        <v>500</v>
      </c>
      <c r="D48" s="3">
        <v>2</v>
      </c>
      <c r="E48" s="71"/>
      <c r="F48" s="73"/>
      <c r="G48" s="13"/>
      <c r="H48" s="65"/>
      <c r="I48" s="37">
        <f t="shared" si="9"/>
        <v>4.7000000000000011</v>
      </c>
      <c r="J48" s="65" t="s">
        <v>41</v>
      </c>
      <c r="K48" s="49">
        <f>C48*0.05%+(10*0.01)</f>
        <v>0.35</v>
      </c>
      <c r="L48" s="87"/>
      <c r="M48" s="60">
        <f t="shared" si="10"/>
        <v>2.7E-2</v>
      </c>
    </row>
    <row r="49" spans="2:13" x14ac:dyDescent="0.25">
      <c r="B49" s="65"/>
      <c r="C49" s="39">
        <v>450</v>
      </c>
      <c r="D49" s="3">
        <v>2</v>
      </c>
      <c r="E49" s="71"/>
      <c r="F49" s="73"/>
      <c r="G49" s="13"/>
      <c r="H49" s="65"/>
      <c r="I49" s="37">
        <f t="shared" si="9"/>
        <v>4.2500000000000009</v>
      </c>
      <c r="J49" s="65"/>
      <c r="K49" s="49">
        <f t="shared" ref="K49:K56" si="11">C49*0.05%+(10*0.01)</f>
        <v>0.32500000000000001</v>
      </c>
      <c r="L49" s="87"/>
      <c r="M49" s="60">
        <f t="shared" si="10"/>
        <v>2.5000000000000001E-2</v>
      </c>
    </row>
    <row r="50" spans="2:13" x14ac:dyDescent="0.25">
      <c r="B50" s="65"/>
      <c r="C50" s="39">
        <v>400</v>
      </c>
      <c r="D50" s="3">
        <v>2</v>
      </c>
      <c r="E50" s="71"/>
      <c r="F50" s="73"/>
      <c r="G50" s="13"/>
      <c r="H50" s="65"/>
      <c r="I50" s="37">
        <f t="shared" si="9"/>
        <v>3.8000000000000007</v>
      </c>
      <c r="J50" s="65"/>
      <c r="K50" s="49">
        <f t="shared" si="11"/>
        <v>0.30000000000000004</v>
      </c>
      <c r="L50" s="87"/>
      <c r="M50" s="60">
        <f t="shared" si="10"/>
        <v>2.3E-2</v>
      </c>
    </row>
    <row r="51" spans="2:13" x14ac:dyDescent="0.25">
      <c r="B51" s="65"/>
      <c r="C51" s="39">
        <v>350</v>
      </c>
      <c r="D51" s="3">
        <v>2</v>
      </c>
      <c r="E51" s="71"/>
      <c r="F51" s="73"/>
      <c r="G51" s="13"/>
      <c r="H51" s="65"/>
      <c r="I51" s="37">
        <f t="shared" si="9"/>
        <v>3.3500000000000005</v>
      </c>
      <c r="J51" s="65"/>
      <c r="K51" s="49">
        <f t="shared" si="11"/>
        <v>0.27500000000000002</v>
      </c>
      <c r="L51" s="87"/>
      <c r="M51" s="60">
        <f t="shared" si="10"/>
        <v>2.1000000000000001E-2</v>
      </c>
    </row>
    <row r="52" spans="2:13" x14ac:dyDescent="0.25">
      <c r="B52" s="65"/>
      <c r="C52" s="39">
        <v>300</v>
      </c>
      <c r="D52" s="3">
        <v>2</v>
      </c>
      <c r="E52" s="71"/>
      <c r="F52" s="73"/>
      <c r="G52" s="13"/>
      <c r="H52" s="65"/>
      <c r="I52" s="37">
        <f t="shared" si="9"/>
        <v>2.9000000000000004</v>
      </c>
      <c r="J52" s="65"/>
      <c r="K52" s="49">
        <f t="shared" si="11"/>
        <v>0.25</v>
      </c>
      <c r="L52" s="87"/>
      <c r="M52" s="60">
        <f t="shared" si="10"/>
        <v>1.9E-2</v>
      </c>
    </row>
    <row r="53" spans="2:13" x14ac:dyDescent="0.25">
      <c r="B53" s="65"/>
      <c r="C53" s="39">
        <v>250</v>
      </c>
      <c r="D53" s="3">
        <v>1</v>
      </c>
      <c r="E53" s="71"/>
      <c r="F53" s="73"/>
      <c r="G53" s="13"/>
      <c r="H53" s="65"/>
      <c r="I53" s="37">
        <f t="shared" si="9"/>
        <v>2.4500000000000006</v>
      </c>
      <c r="J53" s="65"/>
      <c r="K53" s="49">
        <f t="shared" si="11"/>
        <v>0.22500000000000001</v>
      </c>
      <c r="L53" s="87"/>
      <c r="M53" s="60">
        <f t="shared" si="10"/>
        <v>1.7000000000000001E-2</v>
      </c>
    </row>
    <row r="54" spans="2:13" x14ac:dyDescent="0.25">
      <c r="B54" s="65"/>
      <c r="C54" s="39">
        <v>200</v>
      </c>
      <c r="D54" s="3">
        <v>1</v>
      </c>
      <c r="E54" s="71"/>
      <c r="F54" s="73"/>
      <c r="G54" s="13"/>
      <c r="H54" s="65"/>
      <c r="I54" s="37">
        <f t="shared" si="9"/>
        <v>2.0000000000000004</v>
      </c>
      <c r="J54" s="65"/>
      <c r="K54" s="49">
        <f t="shared" si="11"/>
        <v>0.2</v>
      </c>
      <c r="L54" s="87"/>
      <c r="M54" s="60">
        <f t="shared" si="10"/>
        <v>1.4999999999999999E-2</v>
      </c>
    </row>
    <row r="55" spans="2:13" x14ac:dyDescent="0.25">
      <c r="B55" s="65"/>
      <c r="C55" s="39">
        <v>150</v>
      </c>
      <c r="D55" s="3">
        <v>1</v>
      </c>
      <c r="E55" s="71"/>
      <c r="F55" s="73"/>
      <c r="G55" s="13"/>
      <c r="H55" s="65"/>
      <c r="I55" s="37">
        <f t="shared" si="9"/>
        <v>1.55</v>
      </c>
      <c r="J55" s="65"/>
      <c r="K55" s="49">
        <f t="shared" si="11"/>
        <v>0.17499999999999999</v>
      </c>
      <c r="L55" s="88"/>
      <c r="M55" s="60">
        <f t="shared" si="10"/>
        <v>1.3000000000000001E-2</v>
      </c>
    </row>
    <row r="56" spans="2:13" x14ac:dyDescent="0.25">
      <c r="B56" s="65"/>
      <c r="C56" s="39">
        <v>100</v>
      </c>
      <c r="D56" s="3">
        <v>1</v>
      </c>
      <c r="E56" s="71"/>
      <c r="F56" s="73"/>
      <c r="G56" s="13"/>
      <c r="H56" s="65"/>
      <c r="I56" s="37">
        <f t="shared" si="9"/>
        <v>1.1000000000000001</v>
      </c>
      <c r="J56" s="65"/>
      <c r="K56" s="49">
        <f t="shared" si="11"/>
        <v>0.15000000000000002</v>
      </c>
      <c r="L56" s="85" t="s">
        <v>31</v>
      </c>
      <c r="M56" s="15">
        <f>(C56*0.006%)+(100*0.006%)</f>
        <v>1.2E-2</v>
      </c>
    </row>
    <row r="57" spans="2:13" ht="15.75" thickBot="1" x14ac:dyDescent="0.3">
      <c r="B57" s="66"/>
      <c r="C57" s="36">
        <v>50</v>
      </c>
      <c r="D57" s="17">
        <v>1</v>
      </c>
      <c r="E57" s="78"/>
      <c r="F57" s="79"/>
      <c r="G57" s="19"/>
      <c r="H57" s="66"/>
      <c r="I57" s="29">
        <f t="shared" si="9"/>
        <v>0.65000000000000013</v>
      </c>
      <c r="J57" s="28" t="s">
        <v>40</v>
      </c>
      <c r="K57" s="52">
        <f>C57*0.15%+(20*0.001)</f>
        <v>9.5000000000000001E-2</v>
      </c>
      <c r="L57" s="86"/>
      <c r="M57" s="20">
        <f>(C57*0.006%)+(100*0.006%)</f>
        <v>9.0000000000000011E-3</v>
      </c>
    </row>
    <row r="58" spans="2:13" ht="15.75" thickBot="1" x14ac:dyDescent="0.3"/>
    <row r="59" spans="2:13" ht="18.75" customHeight="1" x14ac:dyDescent="0.3">
      <c r="B59" s="89" t="s">
        <v>18</v>
      </c>
      <c r="C59" s="90"/>
      <c r="D59" s="90"/>
      <c r="E59" s="90"/>
      <c r="F59" s="91"/>
      <c r="G59" s="12"/>
      <c r="H59" s="80" t="s">
        <v>33</v>
      </c>
      <c r="I59" s="81"/>
      <c r="J59" s="80" t="s">
        <v>39</v>
      </c>
      <c r="K59" s="81"/>
      <c r="L59" s="63" t="s">
        <v>34</v>
      </c>
      <c r="M59" s="64"/>
    </row>
    <row r="60" spans="2:13" ht="30" x14ac:dyDescent="0.25">
      <c r="B60" s="40" t="s">
        <v>35</v>
      </c>
      <c r="C60" s="46" t="s">
        <v>38</v>
      </c>
      <c r="D60" s="2" t="s">
        <v>0</v>
      </c>
      <c r="E60" s="5" t="s">
        <v>36</v>
      </c>
      <c r="F60" s="34" t="s">
        <v>37</v>
      </c>
      <c r="G60" s="13"/>
      <c r="H60" s="25" t="s">
        <v>27</v>
      </c>
      <c r="I60" s="14" t="s">
        <v>0</v>
      </c>
      <c r="J60" s="25" t="s">
        <v>27</v>
      </c>
      <c r="K60" s="14" t="s">
        <v>0</v>
      </c>
      <c r="L60" s="32" t="s">
        <v>27</v>
      </c>
      <c r="M60" s="14" t="s">
        <v>0</v>
      </c>
    </row>
    <row r="61" spans="2:13" x14ac:dyDescent="0.25">
      <c r="B61" s="41">
        <v>4.0999999999999996</v>
      </c>
      <c r="C61" s="38">
        <v>2100</v>
      </c>
      <c r="D61" s="8">
        <v>21</v>
      </c>
      <c r="E61" s="4" t="s">
        <v>19</v>
      </c>
      <c r="F61" s="30" t="s">
        <v>20</v>
      </c>
      <c r="G61" s="13"/>
      <c r="H61" s="67" t="s">
        <v>28</v>
      </c>
      <c r="I61" s="26">
        <f>(C61*0.9%)+(1*0.001*1000)</f>
        <v>19.900000000000002</v>
      </c>
      <c r="J61" s="67" t="s">
        <v>42</v>
      </c>
      <c r="K61" s="49">
        <f>C61*0.05%+(2*0.0001*1000)</f>
        <v>1.25</v>
      </c>
      <c r="L61" s="85" t="s">
        <v>45</v>
      </c>
      <c r="M61" s="15">
        <f>(C61*0.004%)+(10000*0.0005%)</f>
        <v>0.13400000000000001</v>
      </c>
    </row>
    <row r="62" spans="2:13" x14ac:dyDescent="0.25">
      <c r="B62" s="65">
        <v>5.6</v>
      </c>
      <c r="C62" s="39">
        <v>1100</v>
      </c>
      <c r="D62" s="3">
        <v>12</v>
      </c>
      <c r="E62" s="70" t="s">
        <v>25</v>
      </c>
      <c r="F62" s="72" t="s">
        <v>26</v>
      </c>
      <c r="G62" s="13"/>
      <c r="H62" s="68"/>
      <c r="I62" s="26">
        <f t="shared" ref="I62:I66" si="12">(C62*0.9%)+(1*0.001*1000)</f>
        <v>10.9</v>
      </c>
      <c r="J62" s="68"/>
      <c r="K62" s="49">
        <f>C62*0.05%+(2*0.0001*1000)</f>
        <v>0.75</v>
      </c>
      <c r="L62" s="88"/>
      <c r="M62" s="15">
        <f>(C62*0.004%)+(10000*0.0005%)</f>
        <v>9.4E-2</v>
      </c>
    </row>
    <row r="63" spans="2:13" x14ac:dyDescent="0.25">
      <c r="B63" s="65"/>
      <c r="C63" s="39">
        <v>1000</v>
      </c>
      <c r="D63" s="3">
        <v>11</v>
      </c>
      <c r="E63" s="71"/>
      <c r="F63" s="73"/>
      <c r="G63" s="13"/>
      <c r="H63" s="68"/>
      <c r="I63" s="26">
        <f t="shared" si="12"/>
        <v>10.000000000000002</v>
      </c>
      <c r="J63" s="68"/>
      <c r="K63" s="49">
        <f>C63*0.05%+(2*0.0001*1000)</f>
        <v>0.7</v>
      </c>
      <c r="L63" s="85" t="s">
        <v>30</v>
      </c>
      <c r="M63" s="15">
        <f t="shared" ref="M62:M71" si="13">(C63*0.004%)+(1000*0.0007%)</f>
        <v>4.7E-2</v>
      </c>
    </row>
    <row r="64" spans="2:13" x14ac:dyDescent="0.25">
      <c r="B64" s="65"/>
      <c r="C64" s="39">
        <v>900</v>
      </c>
      <c r="D64" s="3">
        <v>10</v>
      </c>
      <c r="E64" s="71"/>
      <c r="F64" s="73"/>
      <c r="G64" s="13"/>
      <c r="H64" s="68"/>
      <c r="I64" s="26">
        <f t="shared" si="12"/>
        <v>9.1000000000000014</v>
      </c>
      <c r="J64" s="68"/>
      <c r="K64" s="49">
        <f t="shared" ref="K64:K67" si="14">C64*0.05%+(2*0.0001*1000)</f>
        <v>0.65</v>
      </c>
      <c r="L64" s="87"/>
      <c r="M64" s="15">
        <f t="shared" si="13"/>
        <v>4.3000000000000003E-2</v>
      </c>
    </row>
    <row r="65" spans="2:13" x14ac:dyDescent="0.25">
      <c r="B65" s="65"/>
      <c r="C65" s="39">
        <v>800</v>
      </c>
      <c r="D65" s="3">
        <v>9</v>
      </c>
      <c r="E65" s="71"/>
      <c r="F65" s="73"/>
      <c r="G65" s="13"/>
      <c r="H65" s="68"/>
      <c r="I65" s="26">
        <f t="shared" si="12"/>
        <v>8.2000000000000011</v>
      </c>
      <c r="J65" s="68"/>
      <c r="K65" s="49">
        <f t="shared" si="14"/>
        <v>0.60000000000000009</v>
      </c>
      <c r="L65" s="87"/>
      <c r="M65" s="15">
        <f t="shared" si="13"/>
        <v>3.9E-2</v>
      </c>
    </row>
    <row r="66" spans="2:13" x14ac:dyDescent="0.25">
      <c r="B66" s="65"/>
      <c r="C66" s="39">
        <v>700</v>
      </c>
      <c r="D66" s="3">
        <v>8</v>
      </c>
      <c r="E66" s="71"/>
      <c r="F66" s="73"/>
      <c r="G66" s="13"/>
      <c r="H66" s="69"/>
      <c r="I66" s="26">
        <f t="shared" si="12"/>
        <v>7.3000000000000007</v>
      </c>
      <c r="J66" s="68"/>
      <c r="K66" s="49">
        <f t="shared" si="14"/>
        <v>0.55000000000000004</v>
      </c>
      <c r="L66" s="87"/>
      <c r="M66" s="15">
        <f t="shared" si="13"/>
        <v>3.5000000000000003E-2</v>
      </c>
    </row>
    <row r="67" spans="2:13" x14ac:dyDescent="0.25">
      <c r="B67" s="65"/>
      <c r="C67" s="39">
        <v>600</v>
      </c>
      <c r="D67" s="3">
        <v>7</v>
      </c>
      <c r="E67" s="71"/>
      <c r="F67" s="73"/>
      <c r="G67" s="13"/>
      <c r="H67" s="65" t="s">
        <v>29</v>
      </c>
      <c r="I67" s="26">
        <f t="shared" ref="I67:I72" si="15">(C67*0.9%)+(2*0.1)</f>
        <v>5.6000000000000005</v>
      </c>
      <c r="J67" s="69"/>
      <c r="K67" s="49">
        <f t="shared" si="14"/>
        <v>0.5</v>
      </c>
      <c r="L67" s="87"/>
      <c r="M67" s="15">
        <f t="shared" si="13"/>
        <v>3.1E-2</v>
      </c>
    </row>
    <row r="68" spans="2:13" x14ac:dyDescent="0.25">
      <c r="B68" s="65"/>
      <c r="C68" s="39">
        <v>500</v>
      </c>
      <c r="D68" s="3">
        <v>6</v>
      </c>
      <c r="E68" s="71"/>
      <c r="F68" s="73"/>
      <c r="G68" s="13"/>
      <c r="H68" s="65"/>
      <c r="I68" s="26">
        <f t="shared" si="15"/>
        <v>4.7000000000000011</v>
      </c>
      <c r="J68" s="67" t="s">
        <v>41</v>
      </c>
      <c r="K68" s="49">
        <f t="shared" ref="K68:K72" si="16">C68*0.05%+(10*0.01)</f>
        <v>0.35</v>
      </c>
      <c r="L68" s="87"/>
      <c r="M68" s="15">
        <f t="shared" si="13"/>
        <v>2.7E-2</v>
      </c>
    </row>
    <row r="69" spans="2:13" x14ac:dyDescent="0.25">
      <c r="B69" s="65"/>
      <c r="C69" s="39">
        <v>400</v>
      </c>
      <c r="D69" s="3">
        <v>5</v>
      </c>
      <c r="E69" s="71"/>
      <c r="F69" s="73"/>
      <c r="G69" s="13"/>
      <c r="H69" s="65"/>
      <c r="I69" s="26">
        <f t="shared" si="15"/>
        <v>3.8000000000000007</v>
      </c>
      <c r="J69" s="68"/>
      <c r="K69" s="49">
        <f t="shared" si="16"/>
        <v>0.30000000000000004</v>
      </c>
      <c r="L69" s="87"/>
      <c r="M69" s="15">
        <f t="shared" si="13"/>
        <v>2.3E-2</v>
      </c>
    </row>
    <row r="70" spans="2:13" x14ac:dyDescent="0.25">
      <c r="B70" s="65"/>
      <c r="C70" s="39">
        <v>300</v>
      </c>
      <c r="D70" s="3">
        <v>4</v>
      </c>
      <c r="E70" s="71"/>
      <c r="F70" s="73"/>
      <c r="G70" s="13"/>
      <c r="H70" s="65"/>
      <c r="I70" s="26">
        <f t="shared" si="15"/>
        <v>2.9000000000000004</v>
      </c>
      <c r="J70" s="68"/>
      <c r="K70" s="49">
        <f t="shared" si="16"/>
        <v>0.25</v>
      </c>
      <c r="L70" s="87"/>
      <c r="M70" s="15">
        <f t="shared" si="13"/>
        <v>1.9E-2</v>
      </c>
    </row>
    <row r="71" spans="2:13" x14ac:dyDescent="0.25">
      <c r="B71" s="65"/>
      <c r="C71" s="39">
        <v>200</v>
      </c>
      <c r="D71" s="3">
        <v>3</v>
      </c>
      <c r="E71" s="71"/>
      <c r="F71" s="73"/>
      <c r="G71" s="13"/>
      <c r="H71" s="65"/>
      <c r="I71" s="26">
        <f t="shared" si="15"/>
        <v>2.0000000000000004</v>
      </c>
      <c r="J71" s="68"/>
      <c r="K71" s="49">
        <f t="shared" si="16"/>
        <v>0.2</v>
      </c>
      <c r="L71" s="88"/>
      <c r="M71" s="15">
        <f t="shared" si="13"/>
        <v>1.4999999999999999E-2</v>
      </c>
    </row>
    <row r="72" spans="2:13" ht="15.75" thickBot="1" x14ac:dyDescent="0.3">
      <c r="B72" s="66"/>
      <c r="C72" s="36">
        <v>100</v>
      </c>
      <c r="D72" s="17">
        <v>2</v>
      </c>
      <c r="E72" s="78"/>
      <c r="F72" s="79"/>
      <c r="G72" s="13"/>
      <c r="H72" s="66"/>
      <c r="I72" s="29">
        <f t="shared" si="15"/>
        <v>1.1000000000000001</v>
      </c>
      <c r="J72" s="74"/>
      <c r="K72" s="52">
        <f t="shared" si="16"/>
        <v>0.15000000000000002</v>
      </c>
      <c r="L72" s="33" t="s">
        <v>31</v>
      </c>
      <c r="M72" s="20">
        <f>(C72*0.006%)+(100*0.006%)</f>
        <v>1.2E-2</v>
      </c>
    </row>
    <row r="73" spans="2:13" ht="15.75" thickBot="1" x14ac:dyDescent="0.3">
      <c r="B73" s="43"/>
      <c r="C73" s="42"/>
      <c r="D73" s="22"/>
      <c r="E73" s="13"/>
      <c r="F73" s="13"/>
      <c r="G73" s="13"/>
      <c r="H73" s="10"/>
      <c r="I73" s="24"/>
      <c r="J73" s="50"/>
      <c r="K73" s="51"/>
      <c r="L73" s="11"/>
      <c r="M73" s="31"/>
    </row>
    <row r="74" spans="2:13" ht="18.75" customHeight="1" x14ac:dyDescent="0.3">
      <c r="B74" s="89" t="s">
        <v>21</v>
      </c>
      <c r="C74" s="90"/>
      <c r="D74" s="90"/>
      <c r="E74" s="90"/>
      <c r="F74" s="91"/>
      <c r="G74" s="13"/>
      <c r="H74" s="80" t="s">
        <v>33</v>
      </c>
      <c r="I74" s="81"/>
      <c r="J74" s="80" t="s">
        <v>39</v>
      </c>
      <c r="K74" s="81"/>
      <c r="L74" s="63" t="s">
        <v>34</v>
      </c>
      <c r="M74" s="64"/>
    </row>
    <row r="75" spans="2:13" ht="30" x14ac:dyDescent="0.25">
      <c r="B75" s="40" t="s">
        <v>35</v>
      </c>
      <c r="C75" s="6" t="s">
        <v>38</v>
      </c>
      <c r="D75" s="2" t="s">
        <v>0</v>
      </c>
      <c r="E75" s="5" t="s">
        <v>36</v>
      </c>
      <c r="F75" s="34" t="s">
        <v>37</v>
      </c>
      <c r="G75" s="13"/>
      <c r="H75" s="25" t="s">
        <v>27</v>
      </c>
      <c r="I75" s="14" t="s">
        <v>0</v>
      </c>
      <c r="J75" s="25" t="s">
        <v>27</v>
      </c>
      <c r="K75" s="14" t="s">
        <v>0</v>
      </c>
      <c r="L75" s="32" t="s">
        <v>27</v>
      </c>
      <c r="M75" s="14" t="s">
        <v>0</v>
      </c>
    </row>
    <row r="76" spans="2:13" x14ac:dyDescent="0.25">
      <c r="B76" s="41">
        <v>4.0999999999999996</v>
      </c>
      <c r="C76" s="7">
        <v>2100</v>
      </c>
      <c r="D76" s="8">
        <v>21</v>
      </c>
      <c r="E76" s="4" t="s">
        <v>22</v>
      </c>
      <c r="F76" s="30" t="s">
        <v>23</v>
      </c>
      <c r="G76" s="13"/>
      <c r="H76" s="67" t="s">
        <v>28</v>
      </c>
      <c r="I76" s="26">
        <f>(C76*0.9%)+(1*0.001*1000)</f>
        <v>19.900000000000002</v>
      </c>
      <c r="J76" s="67" t="s">
        <v>42</v>
      </c>
      <c r="K76" s="49">
        <f>C76*0.05%+(2*0.0001*1000)</f>
        <v>1.25</v>
      </c>
      <c r="L76" s="85" t="s">
        <v>45</v>
      </c>
      <c r="M76" s="15">
        <f>(C76*0.004%)+(10000*0.0005%)</f>
        <v>0.13400000000000001</v>
      </c>
    </row>
    <row r="77" spans="2:13" x14ac:dyDescent="0.25">
      <c r="B77" s="65">
        <v>5.6</v>
      </c>
      <c r="C77" s="3">
        <v>1100</v>
      </c>
      <c r="D77" s="3">
        <v>12</v>
      </c>
      <c r="E77" s="70" t="s">
        <v>3</v>
      </c>
      <c r="F77" s="72" t="s">
        <v>24</v>
      </c>
      <c r="G77" s="13"/>
      <c r="H77" s="68"/>
      <c r="I77" s="26">
        <f t="shared" ref="I77:I81" si="17">(C77*0.9%)+(1*0.001*1000)</f>
        <v>10.9</v>
      </c>
      <c r="J77" s="68"/>
      <c r="K77" s="49">
        <f>C77*0.05%+(2*0.0001*1000)</f>
        <v>0.75</v>
      </c>
      <c r="L77" s="88"/>
      <c r="M77" s="15">
        <f>(C77*0.004%)+(10000*0.0005%)</f>
        <v>9.4E-2</v>
      </c>
    </row>
    <row r="78" spans="2:13" x14ac:dyDescent="0.25">
      <c r="B78" s="65"/>
      <c r="C78" s="3">
        <v>1000</v>
      </c>
      <c r="D78" s="3">
        <v>11</v>
      </c>
      <c r="E78" s="71"/>
      <c r="F78" s="73"/>
      <c r="G78" s="13"/>
      <c r="H78" s="68"/>
      <c r="I78" s="26">
        <f t="shared" si="17"/>
        <v>10.000000000000002</v>
      </c>
      <c r="J78" s="68"/>
      <c r="K78" s="49">
        <f>C78*0.05%+(2*0.0001*1000)</f>
        <v>0.7</v>
      </c>
      <c r="L78" s="85" t="s">
        <v>30</v>
      </c>
      <c r="M78" s="15">
        <f t="shared" ref="M77:M86" si="18">(C78*0.004%)+(1000*0.0007%)</f>
        <v>4.7E-2</v>
      </c>
    </row>
    <row r="79" spans="2:13" x14ac:dyDescent="0.25">
      <c r="B79" s="65"/>
      <c r="C79" s="3">
        <v>900</v>
      </c>
      <c r="D79" s="3">
        <v>10</v>
      </c>
      <c r="E79" s="71"/>
      <c r="F79" s="73"/>
      <c r="G79" s="13"/>
      <c r="H79" s="68"/>
      <c r="I79" s="26">
        <f t="shared" si="17"/>
        <v>9.1000000000000014</v>
      </c>
      <c r="J79" s="68"/>
      <c r="K79" s="49">
        <f t="shared" ref="K79:K82" si="19">C79*0.05%+(2*0.0001*1000)</f>
        <v>0.65</v>
      </c>
      <c r="L79" s="87"/>
      <c r="M79" s="15">
        <f t="shared" si="18"/>
        <v>4.3000000000000003E-2</v>
      </c>
    </row>
    <row r="80" spans="2:13" x14ac:dyDescent="0.25">
      <c r="B80" s="65"/>
      <c r="C80" s="3">
        <v>800</v>
      </c>
      <c r="D80" s="3">
        <v>9</v>
      </c>
      <c r="E80" s="71"/>
      <c r="F80" s="73"/>
      <c r="G80" s="13"/>
      <c r="H80" s="68"/>
      <c r="I80" s="26">
        <f t="shared" si="17"/>
        <v>8.2000000000000011</v>
      </c>
      <c r="J80" s="68"/>
      <c r="K80" s="49">
        <f t="shared" si="19"/>
        <v>0.60000000000000009</v>
      </c>
      <c r="L80" s="87"/>
      <c r="M80" s="15">
        <f t="shared" si="18"/>
        <v>3.9E-2</v>
      </c>
    </row>
    <row r="81" spans="2:13" x14ac:dyDescent="0.25">
      <c r="B81" s="65"/>
      <c r="C81" s="3">
        <v>700</v>
      </c>
      <c r="D81" s="3">
        <v>8</v>
      </c>
      <c r="E81" s="71"/>
      <c r="F81" s="73"/>
      <c r="G81" s="13"/>
      <c r="H81" s="69"/>
      <c r="I81" s="26">
        <f t="shared" si="17"/>
        <v>7.3000000000000007</v>
      </c>
      <c r="J81" s="68"/>
      <c r="K81" s="49">
        <f t="shared" si="19"/>
        <v>0.55000000000000004</v>
      </c>
      <c r="L81" s="87"/>
      <c r="M81" s="15">
        <f t="shared" si="18"/>
        <v>3.5000000000000003E-2</v>
      </c>
    </row>
    <row r="82" spans="2:13" x14ac:dyDescent="0.25">
      <c r="B82" s="65"/>
      <c r="C82" s="3">
        <v>600</v>
      </c>
      <c r="D82" s="3">
        <v>7</v>
      </c>
      <c r="E82" s="71"/>
      <c r="F82" s="73"/>
      <c r="G82" s="13"/>
      <c r="H82" s="65" t="s">
        <v>29</v>
      </c>
      <c r="I82" s="26">
        <f t="shared" ref="I82:I87" si="20">(C82*0.9%)+(2*0.1)</f>
        <v>5.6000000000000005</v>
      </c>
      <c r="J82" s="69"/>
      <c r="K82" s="49">
        <f t="shared" si="19"/>
        <v>0.5</v>
      </c>
      <c r="L82" s="87"/>
      <c r="M82" s="15">
        <f t="shared" si="18"/>
        <v>3.1E-2</v>
      </c>
    </row>
    <row r="83" spans="2:13" x14ac:dyDescent="0.25">
      <c r="B83" s="65"/>
      <c r="C83" s="3">
        <v>500</v>
      </c>
      <c r="D83" s="3">
        <v>6</v>
      </c>
      <c r="E83" s="71"/>
      <c r="F83" s="73"/>
      <c r="G83" s="13"/>
      <c r="H83" s="65"/>
      <c r="I83" s="26">
        <f t="shared" si="20"/>
        <v>4.7000000000000011</v>
      </c>
      <c r="J83" s="67" t="s">
        <v>41</v>
      </c>
      <c r="K83" s="49">
        <f t="shared" ref="K83:K87" si="21">C83*0.05%+(10*0.01)</f>
        <v>0.35</v>
      </c>
      <c r="L83" s="87"/>
      <c r="M83" s="15">
        <f t="shared" si="18"/>
        <v>2.7E-2</v>
      </c>
    </row>
    <row r="84" spans="2:13" x14ac:dyDescent="0.25">
      <c r="B84" s="65"/>
      <c r="C84" s="3">
        <v>400</v>
      </c>
      <c r="D84" s="3">
        <v>5</v>
      </c>
      <c r="E84" s="71"/>
      <c r="F84" s="73"/>
      <c r="G84" s="13"/>
      <c r="H84" s="65"/>
      <c r="I84" s="26">
        <f t="shared" si="20"/>
        <v>3.8000000000000007</v>
      </c>
      <c r="J84" s="68"/>
      <c r="K84" s="49">
        <f t="shared" si="21"/>
        <v>0.30000000000000004</v>
      </c>
      <c r="L84" s="87"/>
      <c r="M84" s="15">
        <f t="shared" si="18"/>
        <v>2.3E-2</v>
      </c>
    </row>
    <row r="85" spans="2:13" x14ac:dyDescent="0.25">
      <c r="B85" s="65"/>
      <c r="C85" s="3">
        <v>300</v>
      </c>
      <c r="D85" s="3">
        <v>4</v>
      </c>
      <c r="E85" s="71"/>
      <c r="F85" s="73"/>
      <c r="G85" s="13"/>
      <c r="H85" s="65"/>
      <c r="I85" s="26">
        <f t="shared" si="20"/>
        <v>2.9000000000000004</v>
      </c>
      <c r="J85" s="68"/>
      <c r="K85" s="49">
        <f t="shared" si="21"/>
        <v>0.25</v>
      </c>
      <c r="L85" s="87"/>
      <c r="M85" s="15">
        <f t="shared" si="18"/>
        <v>1.9E-2</v>
      </c>
    </row>
    <row r="86" spans="2:13" x14ac:dyDescent="0.25">
      <c r="B86" s="65"/>
      <c r="C86" s="3">
        <v>200</v>
      </c>
      <c r="D86" s="3">
        <v>3</v>
      </c>
      <c r="E86" s="71"/>
      <c r="F86" s="73"/>
      <c r="G86" s="13"/>
      <c r="H86" s="65"/>
      <c r="I86" s="26">
        <f t="shared" si="20"/>
        <v>2.0000000000000004</v>
      </c>
      <c r="J86" s="68"/>
      <c r="K86" s="49">
        <f t="shared" si="21"/>
        <v>0.2</v>
      </c>
      <c r="L86" s="88"/>
      <c r="M86" s="15">
        <f t="shared" si="18"/>
        <v>1.4999999999999999E-2</v>
      </c>
    </row>
    <row r="87" spans="2:13" ht="15.75" thickBot="1" x14ac:dyDescent="0.3">
      <c r="B87" s="66"/>
      <c r="C87" s="17">
        <v>100</v>
      </c>
      <c r="D87" s="17">
        <v>2</v>
      </c>
      <c r="E87" s="78"/>
      <c r="F87" s="79"/>
      <c r="G87" s="19"/>
      <c r="H87" s="66"/>
      <c r="I87" s="29">
        <f t="shared" si="20"/>
        <v>1.1000000000000001</v>
      </c>
      <c r="J87" s="74"/>
      <c r="K87" s="52">
        <f t="shared" si="21"/>
        <v>0.15000000000000002</v>
      </c>
      <c r="L87" s="33" t="s">
        <v>31</v>
      </c>
      <c r="M87" s="20">
        <f>(C87*0.006%)+(100*0.006%)</f>
        <v>1.2E-2</v>
      </c>
    </row>
  </sheetData>
  <mergeCells count="70">
    <mergeCell ref="L78:L86"/>
    <mergeCell ref="L76:L77"/>
    <mergeCell ref="L3:L10"/>
    <mergeCell ref="L16:L23"/>
    <mergeCell ref="L30:L39"/>
    <mergeCell ref="L46:L55"/>
    <mergeCell ref="L63:L71"/>
    <mergeCell ref="L61:L62"/>
    <mergeCell ref="H82:H87"/>
    <mergeCell ref="B62:B72"/>
    <mergeCell ref="B59:F59"/>
    <mergeCell ref="B77:B87"/>
    <mergeCell ref="B74:F74"/>
    <mergeCell ref="H67:H72"/>
    <mergeCell ref="H61:H66"/>
    <mergeCell ref="H74:I74"/>
    <mergeCell ref="L74:M74"/>
    <mergeCell ref="E77:E87"/>
    <mergeCell ref="F77:F87"/>
    <mergeCell ref="H76:H81"/>
    <mergeCell ref="E62:E72"/>
    <mergeCell ref="F62:F72"/>
    <mergeCell ref="L43:M43"/>
    <mergeCell ref="H45:H57"/>
    <mergeCell ref="L56:L57"/>
    <mergeCell ref="H59:I59"/>
    <mergeCell ref="L59:M59"/>
    <mergeCell ref="H43:I43"/>
    <mergeCell ref="H27:I27"/>
    <mergeCell ref="L1:M1"/>
    <mergeCell ref="H29:H41"/>
    <mergeCell ref="L27:M27"/>
    <mergeCell ref="L40:L41"/>
    <mergeCell ref="H3:H11"/>
    <mergeCell ref="H1:I1"/>
    <mergeCell ref="J1:K1"/>
    <mergeCell ref="J3:J11"/>
    <mergeCell ref="J27:K27"/>
    <mergeCell ref="J30:J31"/>
    <mergeCell ref="J32:J40"/>
    <mergeCell ref="H14:I14"/>
    <mergeCell ref="J14:K14"/>
    <mergeCell ref="B27:F27"/>
    <mergeCell ref="B1:F1"/>
    <mergeCell ref="B3:B12"/>
    <mergeCell ref="E4:E11"/>
    <mergeCell ref="F4:F11"/>
    <mergeCell ref="B14:F14"/>
    <mergeCell ref="J76:J82"/>
    <mergeCell ref="J83:J87"/>
    <mergeCell ref="B43:F43"/>
    <mergeCell ref="B46:B57"/>
    <mergeCell ref="B30:B41"/>
    <mergeCell ref="E31:E41"/>
    <mergeCell ref="F31:F41"/>
    <mergeCell ref="E47:E57"/>
    <mergeCell ref="F47:F57"/>
    <mergeCell ref="J74:K74"/>
    <mergeCell ref="J43:K43"/>
    <mergeCell ref="J46:J47"/>
    <mergeCell ref="J48:J56"/>
    <mergeCell ref="J59:K59"/>
    <mergeCell ref="J68:J72"/>
    <mergeCell ref="J61:J67"/>
    <mergeCell ref="L14:M14"/>
    <mergeCell ref="B16:B25"/>
    <mergeCell ref="H16:H24"/>
    <mergeCell ref="J16:J24"/>
    <mergeCell ref="E17:E24"/>
    <mergeCell ref="F17:F2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Instrument Comparison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Waples</dc:creator>
  <cp:lastModifiedBy>Thomas A. Waples</cp:lastModifiedBy>
  <dcterms:created xsi:type="dcterms:W3CDTF">2023-03-15T13:36:55Z</dcterms:created>
  <dcterms:modified xsi:type="dcterms:W3CDTF">2023-05-16T22:10:39Z</dcterms:modified>
</cp:coreProperties>
</file>