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tables/table2.xml" ContentType="application/vnd.openxmlformats-officedocument.spreadsheetml.table+xml"/>
  <Override PartName="/xl/queryTables/queryTable3.xml" ContentType="application/vnd.openxmlformats-officedocument.spreadsheetml.queryTable+xml"/>
  <Override PartName="/xl/tables/table3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M:\OLS Level Test Project\_Project Management\Assess\"/>
    </mc:Choice>
  </mc:AlternateContent>
  <xr:revisionPtr revIDLastSave="0" documentId="8_{75238EDC-5C0F-4089-A38E-2721A0016C8A}" xr6:coauthVersionLast="47" xr6:coauthVersionMax="47" xr10:uidLastSave="{00000000-0000-0000-0000-000000000000}"/>
  <bookViews>
    <workbookView xWindow="1395" yWindow="435" windowWidth="25770" windowHeight="15270" activeTab="1" xr2:uid="{1E037174-15EF-407A-BECB-C86CCE5062D4}"/>
  </bookViews>
  <sheets>
    <sheet name="ATP Sect 5 6 Switching Levels D" sheetId="3" r:id="rId1"/>
    <sheet name="Table020 (Page 8)" sheetId="2" r:id="rId2"/>
    <sheet name="Channel B" sheetId="6" r:id="rId3"/>
    <sheet name="Chanel A" sheetId="5" r:id="rId4"/>
    <sheet name="Sheet1" sheetId="1" r:id="rId5"/>
  </sheets>
  <definedNames>
    <definedName name="ExternalData_1" localSheetId="3" hidden="1">'Chanel A'!$A$1:$M$14</definedName>
    <definedName name="ExternalData_1" localSheetId="1" hidden="1">'Table020 (Page 8)'!$A$1:$L$14</definedName>
    <definedName name="ExternalData_2" localSheetId="0">'ATP Sect 5 6 Switching Levels D'!$A$1</definedName>
    <definedName name="ExternalData_2" localSheetId="2" hidden="1">'Channel B'!$A$1:$K$14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  <c r="G31" i="2"/>
  <c r="D35" i="2"/>
  <c r="D33" i="2"/>
  <c r="D34" i="2"/>
  <c r="E17" i="2"/>
  <c r="G17" i="2" s="1"/>
  <c r="F17" i="2"/>
  <c r="E18" i="2"/>
  <c r="G18" i="2" s="1"/>
  <c r="F18" i="2"/>
  <c r="E19" i="2"/>
  <c r="G19" i="2" s="1"/>
  <c r="F19" i="2"/>
  <c r="E20" i="2"/>
  <c r="G20" i="2" s="1"/>
  <c r="F20" i="2"/>
  <c r="E21" i="2"/>
  <c r="G21" i="2" s="1"/>
  <c r="F21" i="2"/>
  <c r="E22" i="2"/>
  <c r="G22" i="2" s="1"/>
  <c r="F22" i="2"/>
  <c r="E23" i="2"/>
  <c r="G23" i="2" s="1"/>
  <c r="F23" i="2"/>
  <c r="E24" i="2"/>
  <c r="G24" i="2" s="1"/>
  <c r="F24" i="2"/>
  <c r="E25" i="2"/>
  <c r="G25" i="2" s="1"/>
  <c r="F25" i="2"/>
  <c r="E26" i="2"/>
  <c r="G26" i="2" s="1"/>
  <c r="F26" i="2"/>
  <c r="E27" i="2"/>
  <c r="G27" i="2" s="1"/>
  <c r="F27" i="2"/>
  <c r="F16" i="2"/>
  <c r="E16" i="2"/>
  <c r="G16" i="2" s="1"/>
  <c r="B14" i="2"/>
  <c r="B27" i="2" s="1"/>
  <c r="B13" i="2"/>
  <c r="B26" i="2" s="1"/>
  <c r="B12" i="2"/>
  <c r="B25" i="2" s="1"/>
  <c r="B11" i="2"/>
  <c r="B24" i="2" s="1"/>
  <c r="B10" i="2"/>
  <c r="B23" i="2" s="1"/>
  <c r="B9" i="2"/>
  <c r="B22" i="2" s="1"/>
  <c r="B8" i="2"/>
  <c r="B21" i="2" s="1"/>
  <c r="B7" i="2"/>
  <c r="B20" i="2" s="1"/>
  <c r="B5" i="2"/>
  <c r="B18" i="2" s="1"/>
  <c r="B6" i="2"/>
  <c r="B19" i="2" s="1"/>
  <c r="B4" i="2"/>
  <c r="B17" i="2" s="1"/>
  <c r="D32" i="2" l="1"/>
  <c r="D31" i="2"/>
  <c r="D30" i="2" l="1"/>
  <c r="E3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E5ECC2-A389-4669-A65D-6911EF7D4260}" keepAlive="1" name="Query - ATP Sect 5 6 Switching Levels Data Sheet" description="Connection to the 'ATP Sect 5 6 Switching Levels Data Sheet' query in the workbook." type="5" refreshedVersion="0" background="1" saveData="1">
    <dbPr connection="Provider=Microsoft.Mashup.OleDb.1;Data Source=$Workbook$;Location=&quot;ATP Sect 5 6 Switching Levels Data Sheet&quot;;Extended Properties=&quot;&quot;" command="SELECT * FROM [ATP Sect 5 6 Switching Levels Data Sheet]"/>
  </connection>
  <connection id="2" xr16:uid="{08E67587-B5DD-48BF-AFE6-5C98C26CF7BC}" keepAlive="1" name="Query - Table018 (Page 7)" description="Connection to the 'Table018 (Page 7)' query in the workbook." type="5" refreshedVersion="8" background="1" saveData="1">
    <dbPr connection="Provider=Microsoft.Mashup.OleDb.1;Data Source=$Workbook$;Location=&quot;Table018 (Page 7)&quot;;Extended Properties=&quot;&quot;" command="SELECT * FROM [Table018 (Page 7)]"/>
  </connection>
  <connection id="3" xr16:uid="{79E96CD9-D4EF-4419-9381-F1A0E1E4A2B1}" keepAlive="1" name="Query - Table020 (Page 8)" description="Connection to the 'Table020 (Page 8)' query in the workbook." type="5" refreshedVersion="8" background="1" saveData="1">
    <dbPr connection="Provider=Microsoft.Mashup.OleDb.1;Data Source=$Workbook$;Location=&quot;Table020 (Page 8)&quot;;Extended Properties=&quot;&quot;" command="SELECT * FROM [Table020 (Page 8)]"/>
  </connection>
  <connection id="4" xr16:uid="{8172FEAB-B864-4972-A35B-3D92712CF314}" keepAlive="1" name="Query - Table020 (Page 8) (2)" description="Connection to the 'Table020 (Page 8) (2)' query in the workbook." type="5" refreshedVersion="0" background="1" saveData="1">
    <dbPr connection="Provider=Microsoft.Mashup.OleDb.1;Data Source=$Workbook$;Location=&quot;Table020 (Page 8) (2)&quot;;Extended Properties=&quot;&quot;" command="SELECT * FROM [Table020 (Page 8) (2)]"/>
  </connection>
  <connection id="5" xr16:uid="{C4FACDB2-E148-4375-921E-9DC1E09F6B0F}" keepAlive="1" name="Query - Table020 (Page 8) (3)" description="Connection to the 'Table020 (Page 8) (3)' query in the workbook." type="5" refreshedVersion="8" background="1" saveData="1">
    <dbPr connection="Provider=Microsoft.Mashup.OleDb.1;Data Source=$Workbook$;Location=&quot;Table020 (Page 8) (3)&quot;;Extended Properties=&quot;&quot;" command="SELECT * FROM [Table020 (Page 8) (3)]"/>
  </connection>
</connections>
</file>

<file path=xl/sharedStrings.xml><?xml version="1.0" encoding="utf-8"?>
<sst xmlns="http://schemas.openxmlformats.org/spreadsheetml/2006/main" count="382" uniqueCount="131">
  <si>
    <t>Column1</t>
  </si>
  <si>
    <t>Column4</t>
  </si>
  <si>
    <t>Column7</t>
  </si>
  <si>
    <t>Oil Rising</t>
  </si>
  <si>
    <t>Oil Draining</t>
  </si>
  <si>
    <t>Switch
Location</t>
  </si>
  <si>
    <t>Oil Level from
Mounting
Surface Set
Point
(inches)</t>
  </si>
  <si>
    <t>Resistance
Requirement
(Ohms)</t>
  </si>
  <si>
    <t>OK?
Y/N</t>
  </si>
  <si>
    <t>1B+2B</t>
  </si>
  <si>
    <t/>
  </si>
  <si>
    <t>3B</t>
  </si>
  <si>
    <t>7.235-7.335</t>
  </si>
  <si>
    <t>4B</t>
  </si>
  <si>
    <t>6.785-6.885</t>
  </si>
  <si>
    <t>5B</t>
  </si>
  <si>
    <t>6.335-6.435</t>
  </si>
  <si>
    <t>6B</t>
  </si>
  <si>
    <t>5.885-5.985</t>
  </si>
  <si>
    <t>7B</t>
  </si>
  <si>
    <t>8B</t>
  </si>
  <si>
    <t>4.985-5.085</t>
  </si>
  <si>
    <t>9B</t>
  </si>
  <si>
    <t>4.535-4.635</t>
  </si>
  <si>
    <t>10B</t>
  </si>
  <si>
    <t>4.085-4.185</t>
  </si>
  <si>
    <t>11B</t>
  </si>
  <si>
    <t>3.635-3.735</t>
  </si>
  <si>
    <t>12B</t>
  </si>
  <si>
    <t>Column22</t>
  </si>
  <si>
    <t>vs</t>
  </si>
  <si>
    <t>Vm</t>
  </si>
  <si>
    <t>Rs</t>
  </si>
  <si>
    <t>Rm act.</t>
  </si>
  <si>
    <t xml:space="preserve">Rm   </t>
  </si>
  <si>
    <t>Im</t>
  </si>
  <si>
    <t>Rw L (ft)</t>
  </si>
  <si>
    <t>Rm Test</t>
  </si>
  <si>
    <t>Vs Test</t>
  </si>
  <si>
    <t>Rs Test</t>
  </si>
  <si>
    <r>
      <t xml:space="preserve">Rw Awg22 </t>
    </r>
    <r>
      <rPr>
        <sz val="11"/>
        <color theme="1"/>
        <rFont val="Aptos Narrow"/>
        <family val="2"/>
      </rPr>
      <t>Ω/kft</t>
    </r>
  </si>
  <si>
    <t xml:space="preserve">NA </t>
  </si>
  <si>
    <t>ExternalData_2</t>
  </si>
  <si>
    <t>Column2.1</t>
  </si>
  <si>
    <t>Column2.2</t>
  </si>
  <si>
    <t>Column3.1</t>
  </si>
  <si>
    <t>Column3.2</t>
  </si>
  <si>
    <t>Column5.1</t>
  </si>
  <si>
    <t>Column5.2</t>
  </si>
  <si>
    <t>Column6.1</t>
  </si>
  <si>
    <t>Column6.2</t>
  </si>
  <si>
    <t>7.685</t>
  </si>
  <si>
    <t>100</t>
  </si>
  <si>
    <t xml:space="preserve"> ±2</t>
  </si>
  <si>
    <t>7.325</t>
  </si>
  <si>
    <t>7.235</t>
  </si>
  <si>
    <t>200</t>
  </si>
  <si>
    <t xml:space="preserve"> ±3</t>
  </si>
  <si>
    <t>6.875</t>
  </si>
  <si>
    <t>6.785</t>
  </si>
  <si>
    <t>300</t>
  </si>
  <si>
    <t xml:space="preserve"> ±4</t>
  </si>
  <si>
    <t>6.425</t>
  </si>
  <si>
    <t>6.335</t>
  </si>
  <si>
    <t>400</t>
  </si>
  <si>
    <t xml:space="preserve"> ±5</t>
  </si>
  <si>
    <t>5.975</t>
  </si>
  <si>
    <t>5.885</t>
  </si>
  <si>
    <t>500</t>
  </si>
  <si>
    <t xml:space="preserve"> ±6</t>
  </si>
  <si>
    <t>5.525</t>
  </si>
  <si>
    <t>5.435</t>
  </si>
  <si>
    <t>600</t>
  </si>
  <si>
    <t xml:space="preserve"> ±7</t>
  </si>
  <si>
    <t>5.075</t>
  </si>
  <si>
    <t>4.985</t>
  </si>
  <si>
    <t>700</t>
  </si>
  <si>
    <t xml:space="preserve"> ±8</t>
  </si>
  <si>
    <t>4.625</t>
  </si>
  <si>
    <t>4.535</t>
  </si>
  <si>
    <t>800</t>
  </si>
  <si>
    <t xml:space="preserve"> ±9</t>
  </si>
  <si>
    <t>4.175</t>
  </si>
  <si>
    <t>4.085</t>
  </si>
  <si>
    <t>900</t>
  </si>
  <si>
    <t xml:space="preserve"> ±10</t>
  </si>
  <si>
    <t>3.725</t>
  </si>
  <si>
    <t>3.635</t>
  </si>
  <si>
    <t>1000</t>
  </si>
  <si>
    <t xml:space="preserve"> ±11</t>
  </si>
  <si>
    <t>3.275</t>
  </si>
  <si>
    <t>3.185</t>
  </si>
  <si>
    <t>1100</t>
  </si>
  <si>
    <t xml:space="preserve"> ±12</t>
  </si>
  <si>
    <t>2.825</t>
  </si>
  <si>
    <t>Column2.3</t>
  </si>
  <si>
    <t>Column5.3</t>
  </si>
  <si>
    <t>1A</t>
  </si>
  <si>
    <t>7.910</t>
  </si>
  <si>
    <t>7.550</t>
  </si>
  <si>
    <t>2A</t>
  </si>
  <si>
    <t>7.460</t>
  </si>
  <si>
    <t>7.100</t>
  </si>
  <si>
    <t>3A</t>
  </si>
  <si>
    <t>7.010</t>
  </si>
  <si>
    <t>6.650</t>
  </si>
  <si>
    <t>4A</t>
  </si>
  <si>
    <t>6.560</t>
  </si>
  <si>
    <t>6.200</t>
  </si>
  <si>
    <t>5A</t>
  </si>
  <si>
    <t>6.110</t>
  </si>
  <si>
    <t>5.750</t>
  </si>
  <si>
    <t>6A</t>
  </si>
  <si>
    <t>5.660</t>
  </si>
  <si>
    <t>5.300</t>
  </si>
  <si>
    <t>7A</t>
  </si>
  <si>
    <t>5.210</t>
  </si>
  <si>
    <t>4.850</t>
  </si>
  <si>
    <t>8A</t>
  </si>
  <si>
    <t>4.760</t>
  </si>
  <si>
    <t>4.400</t>
  </si>
  <si>
    <t>9A</t>
  </si>
  <si>
    <t>4.310</t>
  </si>
  <si>
    <t>3.950</t>
  </si>
  <si>
    <t>10A</t>
  </si>
  <si>
    <t>3.860</t>
  </si>
  <si>
    <t>3.500</t>
  </si>
  <si>
    <t>11A+12A</t>
  </si>
  <si>
    <t>3.410</t>
  </si>
  <si>
    <t>3.050</t>
  </si>
  <si>
    <t>max I 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</si>
</sst>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%"/>
    <numFmt numFmtId="167" formatCode="0.000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0" fontId="0" fillId="0" borderId="0" xfId="1" applyNumberFormat="1" applyFont="1"/>
    <xf numFmtId="0" fontId="0" fillId="2" borderId="1" xfId="0" applyFill="1" applyBorder="1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166" fontId="0" fillId="0" borderId="0" xfId="1" applyNumberFormat="1" applyFont="1"/>
    <xf numFmtId="167" fontId="0" fillId="0" borderId="0" xfId="1" applyNumberFormat="1" applyFont="1"/>
    <xf numFmtId="2" fontId="0" fillId="0" borderId="0" xfId="0" applyNumberFormat="1" applyAlignment="1">
      <alignment horizontal="left" indent="5"/>
    </xf>
  </cellXfs>
  <cellStyles count="2">
    <cellStyle name="Normal" xfId="0" builtinId="0"/>
    <cellStyle name="Percent" xfId="1" builtinId="5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firstBackgroundRefresh="1" connectionId="1" xr16:uid="{062D85CD-8BB3-4723-AF67-E4C2524E3FCF}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FF1F5C6-BAA3-482C-8697-2D5D704D794C}" autoFormatId="16" applyNumberFormats="0" applyBorderFormats="0" applyFontFormats="0" applyPatternFormats="0" applyAlignmentFormats="0" applyWidthHeightFormats="0">
  <queryTableRefresh nextId="25">
    <queryTableFields count="12">
      <queryTableField id="1" name="Column1" tableColumnId="1"/>
      <queryTableField id="8" dataBound="0" tableColumnId="8"/>
      <queryTableField id="9" name="Column2.1" tableColumnId="9"/>
      <queryTableField id="10" name="Column2.2" tableColumnId="10"/>
      <queryTableField id="11" name="Column3.1" tableColumnId="11"/>
      <queryTableField id="12" name="Column3.2" tableColumnId="12"/>
      <queryTableField id="4" name="Column4" tableColumnId="4"/>
      <queryTableField id="13" name="Column5.1" tableColumnId="13"/>
      <queryTableField id="14" name="Column5.2" tableColumnId="14"/>
      <queryTableField id="15" name="Column6.1" tableColumnId="15"/>
      <queryTableField id="16" name="Column6.2" tableColumnId="1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0906131-86AF-41EF-8F61-9DA6BE0391B3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.1" tableColumnId="2"/>
      <queryTableField id="3" name="Column2.2" tableColumnId="3"/>
      <queryTableField id="4" name="Column3.1" tableColumnId="4"/>
      <queryTableField id="5" name="Column3.2" tableColumnId="5"/>
      <queryTableField id="6" name="Column4" tableColumnId="6"/>
      <queryTableField id="7" name="Column5.1" tableColumnId="7"/>
      <queryTableField id="8" name="Column5.2" tableColumnId="8"/>
      <queryTableField id="9" name="Column6.1" tableColumnId="9"/>
      <queryTableField id="10" name="Column6.2" tableColumnId="10"/>
      <queryTableField id="11" name="Column7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C67B1E9-6E2E-4729-846D-2C142F10F2E3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.1" tableColumnId="2"/>
      <queryTableField id="3" name="Column2.2" tableColumnId="3"/>
      <queryTableField id="4" name="Column2.3" tableColumnId="4"/>
      <queryTableField id="5" name="Column3.1" tableColumnId="5"/>
      <queryTableField id="6" name="Column3.2" tableColumnId="6"/>
      <queryTableField id="7" name="Column4" tableColumnId="7"/>
      <queryTableField id="8" name="Column5.1" tableColumnId="8"/>
      <queryTableField id="9" name="Column5.2" tableColumnId="9"/>
      <queryTableField id="10" name="Column5.3" tableColumnId="10"/>
      <queryTableField id="11" name="Column6.1" tableColumnId="11"/>
      <queryTableField id="12" name="Column6.2" tableColumnId="12"/>
      <queryTableField id="13" name="Column7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40FD4-D5BF-4070-9820-8E296D5473FA}" name="Table020__Page_8" displayName="Table020__Page_8" ref="A1:L14" tableType="queryTable" totalsRowShown="0">
  <autoFilter ref="A1:L14" xr:uid="{4F840FD4-D5BF-4070-9820-8E296D5473FA}"/>
  <tableColumns count="12">
    <tableColumn id="1" xr3:uid="{5D37656B-1606-4FCB-8B98-20EEEF06773B}" uniqueName="1" name="Column1" queryTableFieldId="1" dataDxfId="29"/>
    <tableColumn id="8" xr3:uid="{C7CCA79A-D176-4E1F-9C32-BA35FB71EEFE}" uniqueName="8" name="Column22" queryTableFieldId="8" dataDxfId="28"/>
    <tableColumn id="9" xr3:uid="{F3FC4027-7581-4B9E-B729-0DBFDE7A88F4}" uniqueName="9" name="Column2.1" queryTableFieldId="9" dataDxfId="27"/>
    <tableColumn id="10" xr3:uid="{F06591CD-49B6-4C06-BCA4-D18AF778F6DA}" uniqueName="10" name="Column2.2" queryTableFieldId="10"/>
    <tableColumn id="11" xr3:uid="{316E2101-7335-495F-A86C-2953FAFDF9DE}" uniqueName="11" name="Column3.1" queryTableFieldId="11" dataDxfId="26"/>
    <tableColumn id="12" xr3:uid="{A1127331-BBE8-491A-A7BD-1CEA0521DA56}" uniqueName="12" name="Column3.2" queryTableFieldId="12" dataDxfId="25"/>
    <tableColumn id="4" xr3:uid="{D0803437-AEC6-4BCD-A736-D3C299440717}" uniqueName="4" name="Column4" queryTableFieldId="4" dataDxfId="24"/>
    <tableColumn id="13" xr3:uid="{BAB4541A-7154-41E5-A6D2-09F591225335}" uniqueName="13" name="Column5.1" queryTableFieldId="13" dataDxfId="23"/>
    <tableColumn id="14" xr3:uid="{AFEACE42-3AA6-41C8-99A8-48B346534770}" uniqueName="14" name="Column5.2" queryTableFieldId="14"/>
    <tableColumn id="15" xr3:uid="{243B5BCB-BE20-49BE-969A-75366C80343F}" uniqueName="15" name="Column6.1" queryTableFieldId="15" dataDxfId="22"/>
    <tableColumn id="16" xr3:uid="{9AC706A8-1BE4-48FE-B008-EA422D00A192}" uniqueName="16" name="Column6.2" queryTableFieldId="16" dataDxfId="21"/>
    <tableColumn id="7" xr3:uid="{7B10A0A8-80AD-4B04-B298-5A1F3CBF8800}" uniqueName="7" name="Column7" queryTableFieldId="7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E84A60-887C-4360-8DF2-5C4AE816D807}" name="Table020__Page_8___3" displayName="Table020__Page_8___3" ref="A1:K14" tableType="queryTable" totalsRowShown="0">
  <autoFilter ref="A1:K14" xr:uid="{6BE84A60-887C-4360-8DF2-5C4AE816D807}"/>
  <tableColumns count="11">
    <tableColumn id="1" xr3:uid="{59768039-5405-4B55-889F-8BC964B0B2DE}" uniqueName="1" name="Column1" queryTableFieldId="1" dataDxfId="19"/>
    <tableColumn id="2" xr3:uid="{0C1DE066-D82C-4A35-AC8A-5BCF4E44C6B7}" uniqueName="2" name="Column2.1" queryTableFieldId="2" dataDxfId="18"/>
    <tableColumn id="3" xr3:uid="{E835B278-2D7D-4330-BC40-6F45DC34CBE5}" uniqueName="3" name="Column2.2" queryTableFieldId="3"/>
    <tableColumn id="4" xr3:uid="{FED11BBE-D9BB-48D6-9EB3-450C8568725A}" uniqueName="4" name="Column3.1" queryTableFieldId="4" dataDxfId="17"/>
    <tableColumn id="5" xr3:uid="{3C547E11-DD6E-4403-A273-100189F941E8}" uniqueName="5" name="Column3.2" queryTableFieldId="5" dataDxfId="16"/>
    <tableColumn id="6" xr3:uid="{DEFD7DE7-04DA-49A0-A854-C308E9EC0383}" uniqueName="6" name="Column4" queryTableFieldId="6" dataDxfId="15"/>
    <tableColumn id="7" xr3:uid="{3E4176C0-A490-4C7B-A600-BD055DD44219}" uniqueName="7" name="Column5.1" queryTableFieldId="7" dataDxfId="14"/>
    <tableColumn id="8" xr3:uid="{D16BE646-67D8-4CE0-A614-F3F4DD1CDF68}" uniqueName="8" name="Column5.2" queryTableFieldId="8"/>
    <tableColumn id="9" xr3:uid="{3F3660BA-700F-4B39-9AE1-4270897B83CF}" uniqueName="9" name="Column6.1" queryTableFieldId="9" dataDxfId="13"/>
    <tableColumn id="10" xr3:uid="{D179E0D5-4448-4BFB-8BE6-D4B037E4AC9C}" uniqueName="10" name="Column6.2" queryTableFieldId="10" dataDxfId="12"/>
    <tableColumn id="11" xr3:uid="{DB0C7D17-E7CD-4CE4-A57C-E19CE516C211}" uniqueName="11" name="Column7" queryTableFieldId="11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F77992-7789-4830-BF75-FA42DE71F7EE}" name="Table018__Page_7" displayName="Table018__Page_7" ref="A1:M14" tableType="queryTable" totalsRowShown="0">
  <autoFilter ref="A1:M14" xr:uid="{CAF77992-7789-4830-BF75-FA42DE71F7EE}"/>
  <tableColumns count="13">
    <tableColumn id="1" xr3:uid="{4E0BD3BD-A0AD-444E-B142-CB78A541EA8C}" uniqueName="1" name="Column1" queryTableFieldId="1" dataDxfId="10"/>
    <tableColumn id="2" xr3:uid="{C9592905-FA06-41D8-AB6A-6D55FE4394DC}" uniqueName="2" name="Column2.1" queryTableFieldId="2" dataDxfId="9"/>
    <tableColumn id="3" xr3:uid="{E7AC361D-6B1B-4F8B-A04C-B01BABC42026}" uniqueName="3" name="Column2.2" queryTableFieldId="3"/>
    <tableColumn id="4" xr3:uid="{38AF933A-C0D2-46CC-B17D-D8CBB06998A7}" uniqueName="4" name="Column2.3" queryTableFieldId="4" dataDxfId="8"/>
    <tableColumn id="5" xr3:uid="{6CC79EAA-3D69-4AE4-931F-29DF4A8EBF54}" uniqueName="5" name="Column3.1" queryTableFieldId="5" dataDxfId="7"/>
    <tableColumn id="6" xr3:uid="{0BD3636B-2FE8-47BE-B6DD-805A4CC08D78}" uniqueName="6" name="Column3.2" queryTableFieldId="6" dataDxfId="6"/>
    <tableColumn id="7" xr3:uid="{D425A88E-A691-4CE0-99AD-4A0FC26766E4}" uniqueName="7" name="Column4" queryTableFieldId="7" dataDxfId="5"/>
    <tableColumn id="8" xr3:uid="{1E9F826F-B664-48AD-9265-A486E37FA1BE}" uniqueName="8" name="Column5.1" queryTableFieldId="8" dataDxfId="4"/>
    <tableColumn id="9" xr3:uid="{BCF20CE1-9605-4489-A715-CBE72E53E3B8}" uniqueName="9" name="Column5.2" queryTableFieldId="9"/>
    <tableColumn id="10" xr3:uid="{B9EF09D0-1CF1-4409-8027-E214FC1DA7C5}" uniqueName="10" name="Column5.3" queryTableFieldId="10" dataDxfId="3"/>
    <tableColumn id="11" xr3:uid="{08D7CCA2-F62F-4CF0-82C7-CB6D4D0F864D}" uniqueName="11" name="Column6.1" queryTableFieldId="11" dataDxfId="2"/>
    <tableColumn id="12" xr3:uid="{A510C99C-A43B-451F-B887-064076A41C36}" uniqueName="12" name="Column6.2" queryTableFieldId="12" dataDxfId="1"/>
    <tableColumn id="13" xr3:uid="{B56A0692-30E9-4334-885B-8CF0670DD42B}" uniqueName="13" name="Column7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2FB7-6180-4FB4-B67B-975BA265D6AD}">
  <dimension ref="A1"/>
  <sheetViews>
    <sheetView workbookViewId="0"/>
  </sheetViews>
  <sheetFormatPr defaultRowHeight="15" x14ac:dyDescent="0.25"/>
  <sheetData>
    <row r="1" spans="1:1" x14ac:dyDescent="0.25">
      <c r="A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64A9-B6B8-4364-9823-E8CD6702ACA3}">
  <dimension ref="A1:L37"/>
  <sheetViews>
    <sheetView tabSelected="1" topLeftCell="A9" workbookViewId="0">
      <selection activeCell="F38" sqref="F3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9" customWidth="1"/>
    <col min="4" max="4" width="13" bestFit="1" customWidth="1"/>
    <col min="5" max="5" width="7.5703125" customWidth="1"/>
    <col min="6" max="6" width="13" bestFit="1" customWidth="1"/>
    <col min="7" max="7" width="11.42578125" bestFit="1" customWidth="1"/>
    <col min="8" max="8" width="47.7109375" bestFit="1" customWidth="1"/>
    <col min="9" max="9" width="13" bestFit="1" customWidth="1"/>
    <col min="10" max="10" width="30.85546875" bestFit="1" customWidth="1"/>
    <col min="11" max="11" width="13" bestFit="1" customWidth="1"/>
    <col min="12" max="12" width="11.42578125" bestFit="1" customWidth="1"/>
    <col min="13" max="13" width="12.85546875" bestFit="1" customWidth="1"/>
    <col min="14" max="14" width="47.7109375" bestFit="1" customWidth="1"/>
    <col min="15" max="15" width="30.85546875" bestFit="1" customWidth="1"/>
    <col min="16" max="16" width="11.42578125" bestFit="1" customWidth="1"/>
  </cols>
  <sheetData>
    <row r="1" spans="1:12" x14ac:dyDescent="0.25">
      <c r="A1" t="s">
        <v>0</v>
      </c>
      <c r="B1" t="s">
        <v>29</v>
      </c>
      <c r="C1" t="s">
        <v>43</v>
      </c>
      <c r="D1" t="s">
        <v>44</v>
      </c>
      <c r="E1" t="s">
        <v>45</v>
      </c>
      <c r="F1" t="s">
        <v>46</v>
      </c>
      <c r="G1" t="s">
        <v>1</v>
      </c>
      <c r="H1" t="s">
        <v>47</v>
      </c>
      <c r="I1" t="s">
        <v>48</v>
      </c>
      <c r="J1" t="s">
        <v>49</v>
      </c>
      <c r="K1" t="s">
        <v>50</v>
      </c>
      <c r="L1" t="s">
        <v>2</v>
      </c>
    </row>
    <row r="2" spans="1:12" x14ac:dyDescent="0.25">
      <c r="C2" t="s">
        <v>3</v>
      </c>
      <c r="H2" t="s">
        <v>4</v>
      </c>
    </row>
    <row r="3" spans="1:12" s="1" customFormat="1" ht="30" x14ac:dyDescent="0.25">
      <c r="A3" s="1" t="s">
        <v>5</v>
      </c>
      <c r="C3" t="s">
        <v>6</v>
      </c>
      <c r="D3"/>
      <c r="E3" t="s">
        <v>7</v>
      </c>
      <c r="F3"/>
      <c r="G3" s="1" t="s">
        <v>8</v>
      </c>
      <c r="H3" t="s">
        <v>6</v>
      </c>
      <c r="I3"/>
      <c r="J3" t="s">
        <v>7</v>
      </c>
      <c r="K3"/>
      <c r="L3" s="1" t="s">
        <v>8</v>
      </c>
    </row>
    <row r="4" spans="1:12" x14ac:dyDescent="0.25">
      <c r="A4" t="s">
        <v>9</v>
      </c>
      <c r="B4">
        <f>7.685-7.785</f>
        <v>-0.10000000000000053</v>
      </c>
      <c r="C4" t="s">
        <v>51</v>
      </c>
      <c r="D4">
        <v>7.7850000000000001</v>
      </c>
      <c r="E4" t="s">
        <v>52</v>
      </c>
      <c r="F4" t="s">
        <v>53</v>
      </c>
      <c r="G4" t="s">
        <v>10</v>
      </c>
      <c r="H4" t="s">
        <v>54</v>
      </c>
      <c r="I4">
        <v>7.4249999999999998</v>
      </c>
      <c r="J4" t="s">
        <v>52</v>
      </c>
      <c r="K4" t="s">
        <v>53</v>
      </c>
      <c r="L4" t="s">
        <v>10</v>
      </c>
    </row>
    <row r="5" spans="1:12" x14ac:dyDescent="0.25">
      <c r="A5" t="s">
        <v>11</v>
      </c>
      <c r="B5">
        <f>7.235-7.335</f>
        <v>-9.9999999999999645E-2</v>
      </c>
      <c r="C5" t="s">
        <v>55</v>
      </c>
      <c r="D5">
        <v>7.335</v>
      </c>
      <c r="E5" t="s">
        <v>56</v>
      </c>
      <c r="F5" t="s">
        <v>57</v>
      </c>
      <c r="G5" t="s">
        <v>10</v>
      </c>
      <c r="H5" t="s">
        <v>58</v>
      </c>
      <c r="I5">
        <v>6.9749999999999996</v>
      </c>
      <c r="J5" t="s">
        <v>56</v>
      </c>
      <c r="K5" t="s">
        <v>57</v>
      </c>
      <c r="L5" t="s">
        <v>10</v>
      </c>
    </row>
    <row r="6" spans="1:12" x14ac:dyDescent="0.25">
      <c r="A6" t="s">
        <v>13</v>
      </c>
      <c r="B6">
        <f>6.785-6.885</f>
        <v>-9.9999999999999645E-2</v>
      </c>
      <c r="C6" t="s">
        <v>59</v>
      </c>
      <c r="D6">
        <v>6.8849999999999998</v>
      </c>
      <c r="E6" t="s">
        <v>60</v>
      </c>
      <c r="F6" t="s">
        <v>61</v>
      </c>
      <c r="G6" t="s">
        <v>10</v>
      </c>
      <c r="H6" t="s">
        <v>62</v>
      </c>
      <c r="I6">
        <v>6.5250000000000004</v>
      </c>
      <c r="J6" t="s">
        <v>60</v>
      </c>
      <c r="K6" t="s">
        <v>61</v>
      </c>
      <c r="L6" t="s">
        <v>10</v>
      </c>
    </row>
    <row r="7" spans="1:12" x14ac:dyDescent="0.25">
      <c r="A7" t="s">
        <v>15</v>
      </c>
      <c r="B7">
        <f>6.335-6.435</f>
        <v>-9.9999999999999645E-2</v>
      </c>
      <c r="C7" t="s">
        <v>63</v>
      </c>
      <c r="D7">
        <v>6.4349999999999996</v>
      </c>
      <c r="E7" t="s">
        <v>64</v>
      </c>
      <c r="F7" t="s">
        <v>65</v>
      </c>
      <c r="G7" t="s">
        <v>10</v>
      </c>
      <c r="H7" t="s">
        <v>66</v>
      </c>
      <c r="I7">
        <v>6.0750000000000002</v>
      </c>
      <c r="J7" t="s">
        <v>64</v>
      </c>
      <c r="K7" t="s">
        <v>65</v>
      </c>
      <c r="L7" t="s">
        <v>10</v>
      </c>
    </row>
    <row r="8" spans="1:12" x14ac:dyDescent="0.25">
      <c r="A8" t="s">
        <v>17</v>
      </c>
      <c r="B8">
        <f>5.885-5.985</f>
        <v>-0.10000000000000053</v>
      </c>
      <c r="C8" t="s">
        <v>67</v>
      </c>
      <c r="D8">
        <v>5.9850000000000003</v>
      </c>
      <c r="E8" t="s">
        <v>68</v>
      </c>
      <c r="F8" t="s">
        <v>69</v>
      </c>
      <c r="G8" t="s">
        <v>10</v>
      </c>
      <c r="H8" t="s">
        <v>70</v>
      </c>
      <c r="I8">
        <v>5.625</v>
      </c>
      <c r="J8" t="s">
        <v>68</v>
      </c>
      <c r="K8" t="s">
        <v>69</v>
      </c>
      <c r="L8" t="s">
        <v>10</v>
      </c>
    </row>
    <row r="9" spans="1:12" x14ac:dyDescent="0.25">
      <c r="A9" t="s">
        <v>19</v>
      </c>
      <c r="B9">
        <f>5.435-5.535</f>
        <v>-0.10000000000000053</v>
      </c>
      <c r="C9" t="s">
        <v>71</v>
      </c>
      <c r="D9">
        <v>5.5350000000000001</v>
      </c>
      <c r="E9" t="s">
        <v>72</v>
      </c>
      <c r="F9" t="s">
        <v>73</v>
      </c>
      <c r="G9" t="s">
        <v>10</v>
      </c>
      <c r="H9" t="s">
        <v>74</v>
      </c>
      <c r="I9">
        <v>5.1749999999999998</v>
      </c>
      <c r="J9" t="s">
        <v>72</v>
      </c>
      <c r="K9" t="s">
        <v>73</v>
      </c>
      <c r="L9" t="s">
        <v>10</v>
      </c>
    </row>
    <row r="10" spans="1:12" x14ac:dyDescent="0.25">
      <c r="A10" t="s">
        <v>20</v>
      </c>
      <c r="B10">
        <f>4.985-5.085</f>
        <v>-9.9999999999999645E-2</v>
      </c>
      <c r="C10" t="s">
        <v>75</v>
      </c>
      <c r="D10">
        <v>5.085</v>
      </c>
      <c r="E10" t="s">
        <v>76</v>
      </c>
      <c r="F10" t="s">
        <v>77</v>
      </c>
      <c r="G10" t="s">
        <v>10</v>
      </c>
      <c r="H10" t="s">
        <v>78</v>
      </c>
      <c r="I10">
        <v>4.7249999999999996</v>
      </c>
      <c r="J10" t="s">
        <v>76</v>
      </c>
      <c r="K10" t="s">
        <v>77</v>
      </c>
      <c r="L10" t="s">
        <v>10</v>
      </c>
    </row>
    <row r="11" spans="1:12" x14ac:dyDescent="0.25">
      <c r="A11" t="s">
        <v>22</v>
      </c>
      <c r="B11">
        <f>4.535-4.635</f>
        <v>-9.9999999999999645E-2</v>
      </c>
      <c r="C11" t="s">
        <v>79</v>
      </c>
      <c r="D11">
        <v>4.6349999999999998</v>
      </c>
      <c r="E11" t="s">
        <v>80</v>
      </c>
      <c r="F11" t="s">
        <v>81</v>
      </c>
      <c r="G11" t="s">
        <v>10</v>
      </c>
      <c r="H11" t="s">
        <v>82</v>
      </c>
      <c r="I11">
        <v>4.2750000000000004</v>
      </c>
      <c r="J11" t="s">
        <v>80</v>
      </c>
      <c r="K11" t="s">
        <v>81</v>
      </c>
      <c r="L11" t="s">
        <v>10</v>
      </c>
    </row>
    <row r="12" spans="1:12" x14ac:dyDescent="0.25">
      <c r="A12" t="s">
        <v>24</v>
      </c>
      <c r="B12">
        <f>4.085-4.185</f>
        <v>-9.9999999999999645E-2</v>
      </c>
      <c r="C12" t="s">
        <v>83</v>
      </c>
      <c r="D12">
        <v>4.1849999999999996</v>
      </c>
      <c r="E12" t="s">
        <v>84</v>
      </c>
      <c r="F12" t="s">
        <v>85</v>
      </c>
      <c r="G12" t="s">
        <v>10</v>
      </c>
      <c r="H12" t="s">
        <v>86</v>
      </c>
      <c r="I12">
        <v>3.8250000000000002</v>
      </c>
      <c r="J12" t="s">
        <v>84</v>
      </c>
      <c r="K12" t="s">
        <v>85</v>
      </c>
      <c r="L12" t="s">
        <v>10</v>
      </c>
    </row>
    <row r="13" spans="1:12" x14ac:dyDescent="0.25">
      <c r="A13" t="s">
        <v>26</v>
      </c>
      <c r="B13">
        <f>3.635-3.735</f>
        <v>-0.10000000000000009</v>
      </c>
      <c r="C13" t="s">
        <v>87</v>
      </c>
      <c r="D13">
        <v>3.7349999999999999</v>
      </c>
      <c r="E13" t="s">
        <v>88</v>
      </c>
      <c r="F13" t="s">
        <v>89</v>
      </c>
      <c r="G13" t="s">
        <v>10</v>
      </c>
      <c r="H13" t="s">
        <v>90</v>
      </c>
      <c r="I13">
        <v>3.375</v>
      </c>
      <c r="J13" t="s">
        <v>88</v>
      </c>
      <c r="K13" t="s">
        <v>89</v>
      </c>
      <c r="L13" t="s">
        <v>10</v>
      </c>
    </row>
    <row r="14" spans="1:12" x14ac:dyDescent="0.25">
      <c r="A14" t="s">
        <v>28</v>
      </c>
      <c r="B14">
        <f>3.185-3.285</f>
        <v>-0.10000000000000009</v>
      </c>
      <c r="C14" t="s">
        <v>91</v>
      </c>
      <c r="D14">
        <v>3.2850000000000001</v>
      </c>
      <c r="E14" t="s">
        <v>92</v>
      </c>
      <c r="F14" t="s">
        <v>93</v>
      </c>
      <c r="G14" t="s">
        <v>10</v>
      </c>
      <c r="H14" t="s">
        <v>94</v>
      </c>
      <c r="I14">
        <v>2.9249999999999998</v>
      </c>
      <c r="J14" t="s">
        <v>92</v>
      </c>
      <c r="K14" t="s">
        <v>93</v>
      </c>
      <c r="L14" t="s">
        <v>10</v>
      </c>
    </row>
    <row r="16" spans="1:12" x14ac:dyDescent="0.25">
      <c r="D16">
        <v>100</v>
      </c>
      <c r="E16" s="2">
        <f t="shared" ref="E16:E27" si="0">D16+C17/2</f>
        <v>101</v>
      </c>
      <c r="F16" s="2">
        <f t="shared" ref="F16:F27" si="1">D16-C17/2</f>
        <v>99</v>
      </c>
      <c r="G16" s="3">
        <f t="shared" ref="G16:G27" si="2">(D16-E16)/D16</f>
        <v>-0.01</v>
      </c>
    </row>
    <row r="17" spans="1:7" x14ac:dyDescent="0.25">
      <c r="A17" s="4">
        <v>7.6849999999999996</v>
      </c>
      <c r="B17">
        <f t="shared" ref="B17:B27" si="3">B4/A17</f>
        <v>-1.3012361743656544E-2</v>
      </c>
      <c r="C17">
        <v>2</v>
      </c>
      <c r="D17">
        <v>200</v>
      </c>
      <c r="E17" s="2">
        <f t="shared" si="0"/>
        <v>201.5</v>
      </c>
      <c r="F17" s="2">
        <f t="shared" si="1"/>
        <v>198.5</v>
      </c>
      <c r="G17" s="3">
        <f t="shared" si="2"/>
        <v>-7.4999999999999997E-3</v>
      </c>
    </row>
    <row r="18" spans="1:7" x14ac:dyDescent="0.25">
      <c r="A18" s="5" t="s">
        <v>12</v>
      </c>
      <c r="B18" t="e">
        <f t="shared" si="3"/>
        <v>#VALUE!</v>
      </c>
      <c r="C18">
        <v>3</v>
      </c>
      <c r="D18">
        <v>300</v>
      </c>
      <c r="E18" s="2">
        <f t="shared" si="0"/>
        <v>302</v>
      </c>
      <c r="F18" s="2">
        <f t="shared" si="1"/>
        <v>298</v>
      </c>
      <c r="G18" s="3">
        <f t="shared" si="2"/>
        <v>-6.6666666666666671E-3</v>
      </c>
    </row>
    <row r="19" spans="1:7" x14ac:dyDescent="0.25">
      <c r="A19" s="4" t="s">
        <v>14</v>
      </c>
      <c r="B19" t="e">
        <f t="shared" si="3"/>
        <v>#VALUE!</v>
      </c>
      <c r="C19">
        <v>4</v>
      </c>
      <c r="D19">
        <v>400</v>
      </c>
      <c r="E19" s="2">
        <f t="shared" si="0"/>
        <v>402.5</v>
      </c>
      <c r="F19" s="2">
        <f t="shared" si="1"/>
        <v>397.5</v>
      </c>
      <c r="G19" s="3">
        <f t="shared" si="2"/>
        <v>-6.2500000000000003E-3</v>
      </c>
    </row>
    <row r="20" spans="1:7" x14ac:dyDescent="0.25">
      <c r="A20" s="5" t="s">
        <v>16</v>
      </c>
      <c r="B20" t="e">
        <f t="shared" si="3"/>
        <v>#VALUE!</v>
      </c>
      <c r="C20">
        <v>5</v>
      </c>
      <c r="D20">
        <v>500</v>
      </c>
      <c r="E20" s="2">
        <f t="shared" si="0"/>
        <v>503</v>
      </c>
      <c r="F20" s="2">
        <f t="shared" si="1"/>
        <v>497</v>
      </c>
      <c r="G20" s="3">
        <f t="shared" si="2"/>
        <v>-6.0000000000000001E-3</v>
      </c>
    </row>
    <row r="21" spans="1:7" x14ac:dyDescent="0.25">
      <c r="A21" s="4" t="s">
        <v>18</v>
      </c>
      <c r="B21" t="e">
        <f t="shared" si="3"/>
        <v>#VALUE!</v>
      </c>
      <c r="C21">
        <v>6</v>
      </c>
      <c r="D21">
        <v>600</v>
      </c>
      <c r="E21" s="2">
        <f t="shared" si="0"/>
        <v>603.5</v>
      </c>
      <c r="F21" s="2">
        <f t="shared" si="1"/>
        <v>596.5</v>
      </c>
      <c r="G21" s="3">
        <f t="shared" si="2"/>
        <v>-5.8333333333333336E-3</v>
      </c>
    </row>
    <row r="22" spans="1:7" x14ac:dyDescent="0.25">
      <c r="A22" s="5">
        <v>5.4349999999999996</v>
      </c>
      <c r="B22">
        <f t="shared" si="3"/>
        <v>-1.8399264029438922E-2</v>
      </c>
      <c r="C22">
        <v>7</v>
      </c>
      <c r="D22">
        <v>700</v>
      </c>
      <c r="E22" s="2">
        <f t="shared" si="0"/>
        <v>704</v>
      </c>
      <c r="F22" s="2">
        <f t="shared" si="1"/>
        <v>696</v>
      </c>
      <c r="G22" s="3">
        <f t="shared" si="2"/>
        <v>-5.7142857142857143E-3</v>
      </c>
    </row>
    <row r="23" spans="1:7" x14ac:dyDescent="0.25">
      <c r="A23" s="4" t="s">
        <v>21</v>
      </c>
      <c r="B23" t="e">
        <f t="shared" si="3"/>
        <v>#VALUE!</v>
      </c>
      <c r="C23">
        <v>8</v>
      </c>
      <c r="D23">
        <v>800</v>
      </c>
      <c r="E23" s="2">
        <f t="shared" si="0"/>
        <v>804.5</v>
      </c>
      <c r="F23" s="2">
        <f t="shared" si="1"/>
        <v>795.5</v>
      </c>
      <c r="G23" s="3">
        <f t="shared" si="2"/>
        <v>-5.6249999999999998E-3</v>
      </c>
    </row>
    <row r="24" spans="1:7" x14ac:dyDescent="0.25">
      <c r="A24" s="5" t="s">
        <v>23</v>
      </c>
      <c r="B24" t="e">
        <f t="shared" si="3"/>
        <v>#VALUE!</v>
      </c>
      <c r="C24">
        <v>9</v>
      </c>
      <c r="D24">
        <v>900</v>
      </c>
      <c r="E24" s="2">
        <f t="shared" si="0"/>
        <v>905</v>
      </c>
      <c r="F24" s="2">
        <f t="shared" si="1"/>
        <v>895</v>
      </c>
      <c r="G24" s="3">
        <f t="shared" si="2"/>
        <v>-5.5555555555555558E-3</v>
      </c>
    </row>
    <row r="25" spans="1:7" x14ac:dyDescent="0.25">
      <c r="A25" s="4" t="s">
        <v>25</v>
      </c>
      <c r="B25" t="e">
        <f t="shared" si="3"/>
        <v>#VALUE!</v>
      </c>
      <c r="C25">
        <v>10</v>
      </c>
      <c r="D25">
        <v>1000</v>
      </c>
      <c r="E25" s="2">
        <f t="shared" si="0"/>
        <v>1005.5</v>
      </c>
      <c r="F25" s="2">
        <f t="shared" si="1"/>
        <v>994.5</v>
      </c>
      <c r="G25" s="3">
        <f t="shared" si="2"/>
        <v>-5.4999999999999997E-3</v>
      </c>
    </row>
    <row r="26" spans="1:7" x14ac:dyDescent="0.25">
      <c r="A26" s="5" t="s">
        <v>27</v>
      </c>
      <c r="B26" t="e">
        <f t="shared" si="3"/>
        <v>#VALUE!</v>
      </c>
      <c r="C26">
        <v>11</v>
      </c>
      <c r="D26">
        <v>1100</v>
      </c>
      <c r="E26" s="2">
        <f t="shared" si="0"/>
        <v>1106</v>
      </c>
      <c r="F26" s="2">
        <f t="shared" si="1"/>
        <v>1094</v>
      </c>
      <c r="G26" s="3">
        <f t="shared" si="2"/>
        <v>-5.454545454545455E-3</v>
      </c>
    </row>
    <row r="27" spans="1:7" x14ac:dyDescent="0.25">
      <c r="A27" s="4">
        <v>3.1850000000000001</v>
      </c>
      <c r="B27">
        <f t="shared" si="3"/>
        <v>-3.1397174254317137E-2</v>
      </c>
      <c r="C27">
        <v>12</v>
      </c>
      <c r="D27">
        <v>1200</v>
      </c>
      <c r="E27" s="2">
        <f t="shared" si="0"/>
        <v>1206.5</v>
      </c>
      <c r="F27" s="2">
        <f t="shared" si="1"/>
        <v>1193.5</v>
      </c>
      <c r="G27" s="3">
        <f t="shared" si="2"/>
        <v>-5.4166666666666669E-3</v>
      </c>
    </row>
    <row r="28" spans="1:7" x14ac:dyDescent="0.25">
      <c r="C28">
        <v>13</v>
      </c>
    </row>
    <row r="30" spans="1:7" x14ac:dyDescent="0.25">
      <c r="A30" t="s">
        <v>37</v>
      </c>
      <c r="B30" s="9">
        <v>100</v>
      </c>
      <c r="C30" t="s">
        <v>34</v>
      </c>
      <c r="D30" s="2">
        <f>D35/(D34/D31-1)</f>
        <v>105.01601334070035</v>
      </c>
      <c r="E30" s="10">
        <f>(D30-D33)/D30</f>
        <v>1.5248475152453747E-4</v>
      </c>
    </row>
    <row r="31" spans="1:7" x14ac:dyDescent="0.25">
      <c r="A31" t="s">
        <v>39</v>
      </c>
      <c r="B31" s="9">
        <v>200</v>
      </c>
      <c r="C31" t="s">
        <v>31</v>
      </c>
      <c r="D31" s="6">
        <f>(D34*D33/((D35+D37*D36/1000)+D33))*(1+E31)</f>
        <v>1.7214836065573769</v>
      </c>
      <c r="E31" s="3">
        <v>1E-4</v>
      </c>
      <c r="G31" s="11">
        <f>0.005/10</f>
        <v>5.0000000000000001E-4</v>
      </c>
    </row>
    <row r="32" spans="1:7" x14ac:dyDescent="0.25">
      <c r="A32" t="s">
        <v>38</v>
      </c>
      <c r="B32" s="9">
        <v>5</v>
      </c>
      <c r="C32" t="s">
        <v>35</v>
      </c>
      <c r="D32" s="7">
        <f>D34/((D35+D37*D36/1000)+D33)</f>
        <v>1.6393442622950821E-2</v>
      </c>
      <c r="E32" s="8" t="s">
        <v>41</v>
      </c>
    </row>
    <row r="33" spans="1:5" x14ac:dyDescent="0.25">
      <c r="A33" t="s">
        <v>130</v>
      </c>
      <c r="B33" s="12">
        <f>B32/(B31+100)*1000</f>
        <v>16.666666666666668</v>
      </c>
      <c r="C33" t="s">
        <v>33</v>
      </c>
      <c r="D33" s="2">
        <f>B30*(1+E33)</f>
        <v>105</v>
      </c>
      <c r="E33" s="3">
        <v>0.05</v>
      </c>
    </row>
    <row r="34" spans="1:5" x14ac:dyDescent="0.25">
      <c r="C34" t="s">
        <v>30</v>
      </c>
      <c r="D34" s="2">
        <f>B32*(1+E34)</f>
        <v>5</v>
      </c>
      <c r="E34" s="3">
        <v>0</v>
      </c>
    </row>
    <row r="35" spans="1:5" x14ac:dyDescent="0.25">
      <c r="C35" t="s">
        <v>32</v>
      </c>
      <c r="D35" s="2">
        <f>B31*(1+E35)</f>
        <v>200</v>
      </c>
      <c r="E35" s="3">
        <v>0</v>
      </c>
    </row>
    <row r="36" spans="1:5" x14ac:dyDescent="0.25">
      <c r="C36" t="s">
        <v>40</v>
      </c>
      <c r="D36">
        <v>16.399999999999999</v>
      </c>
    </row>
    <row r="37" spans="1:5" x14ac:dyDescent="0.25">
      <c r="C37" t="s">
        <v>36</v>
      </c>
      <c r="D37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4856-FE27-4F60-ACAE-FB7526630EFC}">
  <dimension ref="A1:K14"/>
  <sheetViews>
    <sheetView workbookViewId="0">
      <selection activeCell="B33" sqref="B33"/>
    </sheetView>
  </sheetViews>
  <sheetFormatPr defaultRowHeight="15" x14ac:dyDescent="0.25"/>
  <cols>
    <col min="1" max="1" width="15.5703125" bestFit="1" customWidth="1"/>
    <col min="2" max="2" width="47.7109375" bestFit="1" customWidth="1"/>
    <col min="3" max="3" width="13" bestFit="1" customWidth="1"/>
    <col min="4" max="4" width="30.85546875" bestFit="1" customWidth="1"/>
    <col min="5" max="5" width="13" bestFit="1" customWidth="1"/>
    <col min="6" max="6" width="11.42578125" bestFit="1" customWidth="1"/>
    <col min="7" max="7" width="47.7109375" bestFit="1" customWidth="1"/>
    <col min="8" max="8" width="13" bestFit="1" customWidth="1"/>
    <col min="9" max="9" width="30.85546875" bestFit="1" customWidth="1"/>
    <col min="10" max="10" width="13" bestFit="1" customWidth="1"/>
    <col min="11" max="11" width="11.42578125" bestFit="1" customWidth="1"/>
  </cols>
  <sheetData>
    <row r="1" spans="1:11" x14ac:dyDescent="0.25">
      <c r="A1" t="s">
        <v>0</v>
      </c>
      <c r="B1" t="s">
        <v>43</v>
      </c>
      <c r="C1" t="s">
        <v>44</v>
      </c>
      <c r="D1" t="s">
        <v>45</v>
      </c>
      <c r="E1" t="s">
        <v>46</v>
      </c>
      <c r="F1" t="s">
        <v>1</v>
      </c>
      <c r="G1" t="s">
        <v>47</v>
      </c>
      <c r="H1" t="s">
        <v>48</v>
      </c>
      <c r="I1" t="s">
        <v>49</v>
      </c>
      <c r="J1" t="s">
        <v>50</v>
      </c>
      <c r="K1" t="s">
        <v>2</v>
      </c>
    </row>
    <row r="2" spans="1:11" x14ac:dyDescent="0.25">
      <c r="B2" t="s">
        <v>3</v>
      </c>
      <c r="G2" t="s">
        <v>4</v>
      </c>
    </row>
    <row r="3" spans="1:11" x14ac:dyDescent="0.25">
      <c r="A3" t="s">
        <v>5</v>
      </c>
      <c r="B3" t="s">
        <v>6</v>
      </c>
      <c r="D3" t="s">
        <v>7</v>
      </c>
      <c r="F3" t="s">
        <v>8</v>
      </c>
      <c r="G3" t="s">
        <v>6</v>
      </c>
      <c r="I3" t="s">
        <v>7</v>
      </c>
      <c r="K3" t="s">
        <v>8</v>
      </c>
    </row>
    <row r="4" spans="1:11" x14ac:dyDescent="0.25">
      <c r="A4" t="s">
        <v>9</v>
      </c>
      <c r="B4" t="s">
        <v>51</v>
      </c>
      <c r="C4">
        <v>7.7850000000000001</v>
      </c>
      <c r="D4" t="s">
        <v>52</v>
      </c>
      <c r="E4" t="s">
        <v>53</v>
      </c>
      <c r="F4" t="s">
        <v>10</v>
      </c>
      <c r="G4" t="s">
        <v>54</v>
      </c>
      <c r="H4">
        <v>7.4249999999999998</v>
      </c>
      <c r="I4" t="s">
        <v>52</v>
      </c>
      <c r="J4" t="s">
        <v>53</v>
      </c>
      <c r="K4" t="s">
        <v>10</v>
      </c>
    </row>
    <row r="5" spans="1:11" x14ac:dyDescent="0.25">
      <c r="A5" t="s">
        <v>11</v>
      </c>
      <c r="B5" t="s">
        <v>55</v>
      </c>
      <c r="C5">
        <v>7.335</v>
      </c>
      <c r="D5" t="s">
        <v>56</v>
      </c>
      <c r="E5" t="s">
        <v>57</v>
      </c>
      <c r="F5" t="s">
        <v>10</v>
      </c>
      <c r="G5" t="s">
        <v>58</v>
      </c>
      <c r="H5">
        <v>6.9749999999999996</v>
      </c>
      <c r="I5" t="s">
        <v>56</v>
      </c>
      <c r="J5" t="s">
        <v>57</v>
      </c>
      <c r="K5" t="s">
        <v>10</v>
      </c>
    </row>
    <row r="6" spans="1:11" x14ac:dyDescent="0.25">
      <c r="A6" t="s">
        <v>13</v>
      </c>
      <c r="B6" t="s">
        <v>59</v>
      </c>
      <c r="C6">
        <v>6.8849999999999998</v>
      </c>
      <c r="D6" t="s">
        <v>60</v>
      </c>
      <c r="E6" t="s">
        <v>61</v>
      </c>
      <c r="F6" t="s">
        <v>10</v>
      </c>
      <c r="G6" t="s">
        <v>62</v>
      </c>
      <c r="H6">
        <v>6.5250000000000004</v>
      </c>
      <c r="I6" t="s">
        <v>60</v>
      </c>
      <c r="J6" t="s">
        <v>61</v>
      </c>
      <c r="K6" t="s">
        <v>10</v>
      </c>
    </row>
    <row r="7" spans="1:11" x14ac:dyDescent="0.25">
      <c r="A7" t="s">
        <v>15</v>
      </c>
      <c r="B7" t="s">
        <v>63</v>
      </c>
      <c r="C7">
        <v>6.4349999999999996</v>
      </c>
      <c r="D7" t="s">
        <v>64</v>
      </c>
      <c r="E7" t="s">
        <v>65</v>
      </c>
      <c r="F7" t="s">
        <v>10</v>
      </c>
      <c r="G7" t="s">
        <v>66</v>
      </c>
      <c r="H7">
        <v>6.0750000000000002</v>
      </c>
      <c r="I7" t="s">
        <v>64</v>
      </c>
      <c r="J7" t="s">
        <v>65</v>
      </c>
      <c r="K7" t="s">
        <v>10</v>
      </c>
    </row>
    <row r="8" spans="1:11" x14ac:dyDescent="0.25">
      <c r="A8" t="s">
        <v>17</v>
      </c>
      <c r="B8" t="s">
        <v>67</v>
      </c>
      <c r="C8">
        <v>5.9850000000000003</v>
      </c>
      <c r="D8" t="s">
        <v>68</v>
      </c>
      <c r="E8" t="s">
        <v>69</v>
      </c>
      <c r="F8" t="s">
        <v>10</v>
      </c>
      <c r="G8" t="s">
        <v>70</v>
      </c>
      <c r="H8">
        <v>5.625</v>
      </c>
      <c r="I8" t="s">
        <v>68</v>
      </c>
      <c r="J8" t="s">
        <v>69</v>
      </c>
      <c r="K8" t="s">
        <v>10</v>
      </c>
    </row>
    <row r="9" spans="1:11" x14ac:dyDescent="0.25">
      <c r="A9" t="s">
        <v>19</v>
      </c>
      <c r="B9" t="s">
        <v>71</v>
      </c>
      <c r="C9">
        <v>5.5350000000000001</v>
      </c>
      <c r="D9" t="s">
        <v>72</v>
      </c>
      <c r="E9" t="s">
        <v>73</v>
      </c>
      <c r="F9" t="s">
        <v>10</v>
      </c>
      <c r="G9" t="s">
        <v>74</v>
      </c>
      <c r="H9">
        <v>5.1749999999999998</v>
      </c>
      <c r="I9" t="s">
        <v>72</v>
      </c>
      <c r="J9" t="s">
        <v>73</v>
      </c>
      <c r="K9" t="s">
        <v>10</v>
      </c>
    </row>
    <row r="10" spans="1:11" x14ac:dyDescent="0.25">
      <c r="A10" t="s">
        <v>20</v>
      </c>
      <c r="B10" t="s">
        <v>75</v>
      </c>
      <c r="C10">
        <v>5.085</v>
      </c>
      <c r="D10" t="s">
        <v>76</v>
      </c>
      <c r="E10" t="s">
        <v>77</v>
      </c>
      <c r="F10" t="s">
        <v>10</v>
      </c>
      <c r="G10" t="s">
        <v>78</v>
      </c>
      <c r="H10">
        <v>4.7249999999999996</v>
      </c>
      <c r="I10" t="s">
        <v>76</v>
      </c>
      <c r="J10" t="s">
        <v>77</v>
      </c>
      <c r="K10" t="s">
        <v>10</v>
      </c>
    </row>
    <row r="11" spans="1:11" x14ac:dyDescent="0.25">
      <c r="A11" t="s">
        <v>22</v>
      </c>
      <c r="B11" t="s">
        <v>79</v>
      </c>
      <c r="C11">
        <v>4.6349999999999998</v>
      </c>
      <c r="D11" t="s">
        <v>80</v>
      </c>
      <c r="E11" t="s">
        <v>81</v>
      </c>
      <c r="F11" t="s">
        <v>10</v>
      </c>
      <c r="G11" t="s">
        <v>82</v>
      </c>
      <c r="H11">
        <v>4.2750000000000004</v>
      </c>
      <c r="I11" t="s">
        <v>80</v>
      </c>
      <c r="J11" t="s">
        <v>81</v>
      </c>
      <c r="K11" t="s">
        <v>10</v>
      </c>
    </row>
    <row r="12" spans="1:11" x14ac:dyDescent="0.25">
      <c r="A12" t="s">
        <v>24</v>
      </c>
      <c r="B12" t="s">
        <v>83</v>
      </c>
      <c r="C12">
        <v>4.1849999999999996</v>
      </c>
      <c r="D12" t="s">
        <v>84</v>
      </c>
      <c r="E12" t="s">
        <v>85</v>
      </c>
      <c r="F12" t="s">
        <v>10</v>
      </c>
      <c r="G12" t="s">
        <v>86</v>
      </c>
      <c r="H12">
        <v>3.8250000000000002</v>
      </c>
      <c r="I12" t="s">
        <v>84</v>
      </c>
      <c r="J12" t="s">
        <v>85</v>
      </c>
      <c r="K12" t="s">
        <v>10</v>
      </c>
    </row>
    <row r="13" spans="1:11" x14ac:dyDescent="0.25">
      <c r="A13" t="s">
        <v>26</v>
      </c>
      <c r="B13" t="s">
        <v>87</v>
      </c>
      <c r="C13">
        <v>3.7349999999999999</v>
      </c>
      <c r="D13" t="s">
        <v>88</v>
      </c>
      <c r="E13" t="s">
        <v>89</v>
      </c>
      <c r="F13" t="s">
        <v>10</v>
      </c>
      <c r="G13" t="s">
        <v>90</v>
      </c>
      <c r="H13">
        <v>3.375</v>
      </c>
      <c r="I13" t="s">
        <v>88</v>
      </c>
      <c r="J13" t="s">
        <v>89</v>
      </c>
      <c r="K13" t="s">
        <v>10</v>
      </c>
    </row>
    <row r="14" spans="1:11" x14ac:dyDescent="0.25">
      <c r="A14" t="s">
        <v>28</v>
      </c>
      <c r="B14" t="s">
        <v>91</v>
      </c>
      <c r="C14">
        <v>3.2850000000000001</v>
      </c>
      <c r="D14" t="s">
        <v>92</v>
      </c>
      <c r="E14" t="s">
        <v>93</v>
      </c>
      <c r="F14" t="s">
        <v>10</v>
      </c>
      <c r="G14" t="s">
        <v>94</v>
      </c>
      <c r="H14">
        <v>2.9249999999999998</v>
      </c>
      <c r="I14" t="s">
        <v>92</v>
      </c>
      <c r="J14" t="s">
        <v>93</v>
      </c>
      <c r="K14" t="s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C7C9-FEFF-4509-BA5D-801FF9F6DF31}">
  <dimension ref="A1:M14"/>
  <sheetViews>
    <sheetView workbookViewId="0">
      <selection activeCell="F27" sqref="F27"/>
    </sheetView>
  </sheetViews>
  <sheetFormatPr defaultRowHeight="15" x14ac:dyDescent="0.25"/>
  <cols>
    <col min="1" max="1" width="15.5703125" bestFit="1" customWidth="1"/>
    <col min="2" max="2" width="10.140625" customWidth="1"/>
    <col min="3" max="4" width="13" bestFit="1" customWidth="1"/>
    <col min="5" max="5" width="8.5703125" customWidth="1"/>
    <col min="6" max="6" width="13" bestFit="1" customWidth="1"/>
    <col min="7" max="7" width="11.42578125" bestFit="1" customWidth="1"/>
    <col min="8" max="8" width="13" customWidth="1"/>
    <col min="9" max="10" width="13" bestFit="1" customWidth="1"/>
    <col min="11" max="11" width="30.85546875" bestFit="1" customWidth="1"/>
    <col min="12" max="12" width="13" bestFit="1" customWidth="1"/>
    <col min="13" max="13" width="11.42578125" bestFit="1" customWidth="1"/>
  </cols>
  <sheetData>
    <row r="1" spans="1:13" x14ac:dyDescent="0.25">
      <c r="A1" t="s">
        <v>0</v>
      </c>
      <c r="B1" t="s">
        <v>43</v>
      </c>
      <c r="C1" t="s">
        <v>44</v>
      </c>
      <c r="D1" t="s">
        <v>95</v>
      </c>
      <c r="E1" t="s">
        <v>45</v>
      </c>
      <c r="F1" t="s">
        <v>46</v>
      </c>
      <c r="G1" t="s">
        <v>1</v>
      </c>
      <c r="H1" t="s">
        <v>47</v>
      </c>
      <c r="I1" t="s">
        <v>48</v>
      </c>
      <c r="J1" t="s">
        <v>96</v>
      </c>
      <c r="K1" t="s">
        <v>49</v>
      </c>
      <c r="L1" t="s">
        <v>50</v>
      </c>
      <c r="M1" t="s">
        <v>2</v>
      </c>
    </row>
    <row r="2" spans="1:13" x14ac:dyDescent="0.25">
      <c r="B2" t="s">
        <v>3</v>
      </c>
      <c r="H2" t="s">
        <v>4</v>
      </c>
    </row>
    <row r="3" spans="1:13" x14ac:dyDescent="0.25">
      <c r="A3" t="s">
        <v>5</v>
      </c>
      <c r="B3" t="s">
        <v>6</v>
      </c>
      <c r="E3" t="s">
        <v>7</v>
      </c>
      <c r="G3" t="s">
        <v>8</v>
      </c>
      <c r="H3" t="s">
        <v>6</v>
      </c>
      <c r="K3" t="s">
        <v>7</v>
      </c>
      <c r="M3" t="s">
        <v>8</v>
      </c>
    </row>
    <row r="4" spans="1:13" x14ac:dyDescent="0.25">
      <c r="A4" t="s">
        <v>97</v>
      </c>
      <c r="B4" t="s">
        <v>98</v>
      </c>
      <c r="C4">
        <v>8.01</v>
      </c>
      <c r="E4" t="s">
        <v>52</v>
      </c>
      <c r="F4" t="s">
        <v>53</v>
      </c>
      <c r="G4" t="s">
        <v>10</v>
      </c>
      <c r="H4" t="s">
        <v>99</v>
      </c>
      <c r="I4">
        <v>7.65</v>
      </c>
      <c r="K4" t="s">
        <v>52</v>
      </c>
      <c r="L4" t="s">
        <v>53</v>
      </c>
      <c r="M4" t="s">
        <v>10</v>
      </c>
    </row>
    <row r="5" spans="1:13" x14ac:dyDescent="0.25">
      <c r="A5" t="s">
        <v>100</v>
      </c>
      <c r="B5" t="s">
        <v>101</v>
      </c>
      <c r="C5">
        <v>7.56</v>
      </c>
      <c r="E5" t="s">
        <v>56</v>
      </c>
      <c r="F5" t="s">
        <v>57</v>
      </c>
      <c r="G5" t="s">
        <v>10</v>
      </c>
      <c r="H5" t="s">
        <v>102</v>
      </c>
      <c r="I5">
        <v>7.2</v>
      </c>
      <c r="K5" t="s">
        <v>56</v>
      </c>
      <c r="L5" t="s">
        <v>57</v>
      </c>
      <c r="M5" t="s">
        <v>10</v>
      </c>
    </row>
    <row r="6" spans="1:13" x14ac:dyDescent="0.25">
      <c r="A6" t="s">
        <v>103</v>
      </c>
      <c r="B6" t="s">
        <v>104</v>
      </c>
      <c r="C6">
        <v>7.11</v>
      </c>
      <c r="E6" t="s">
        <v>60</v>
      </c>
      <c r="F6" t="s">
        <v>61</v>
      </c>
      <c r="G6" t="s">
        <v>10</v>
      </c>
      <c r="H6" t="s">
        <v>105</v>
      </c>
      <c r="I6">
        <v>6.75</v>
      </c>
      <c r="K6" t="s">
        <v>60</v>
      </c>
      <c r="L6" t="s">
        <v>61</v>
      </c>
      <c r="M6" t="s">
        <v>10</v>
      </c>
    </row>
    <row r="7" spans="1:13" x14ac:dyDescent="0.25">
      <c r="A7" t="s">
        <v>106</v>
      </c>
      <c r="B7" t="s">
        <v>107</v>
      </c>
      <c r="C7">
        <v>6.66</v>
      </c>
      <c r="E7" t="s">
        <v>64</v>
      </c>
      <c r="F7" t="s">
        <v>65</v>
      </c>
      <c r="G7" t="s">
        <v>10</v>
      </c>
      <c r="H7" t="s">
        <v>108</v>
      </c>
      <c r="I7">
        <v>6.3</v>
      </c>
      <c r="K7" t="s">
        <v>64</v>
      </c>
      <c r="L7" t="s">
        <v>65</v>
      </c>
      <c r="M7" t="s">
        <v>10</v>
      </c>
    </row>
    <row r="8" spans="1:13" x14ac:dyDescent="0.25">
      <c r="A8" t="s">
        <v>109</v>
      </c>
      <c r="B8" t="s">
        <v>110</v>
      </c>
      <c r="C8">
        <v>6.21</v>
      </c>
      <c r="E8" t="s">
        <v>68</v>
      </c>
      <c r="F8" t="s">
        <v>69</v>
      </c>
      <c r="G8" t="s">
        <v>10</v>
      </c>
      <c r="H8" t="s">
        <v>111</v>
      </c>
      <c r="I8">
        <v>5.85</v>
      </c>
      <c r="K8" t="s">
        <v>68</v>
      </c>
      <c r="L8" t="s">
        <v>69</v>
      </c>
      <c r="M8" t="s">
        <v>10</v>
      </c>
    </row>
    <row r="9" spans="1:13" x14ac:dyDescent="0.25">
      <c r="A9" t="s">
        <v>112</v>
      </c>
      <c r="B9" t="s">
        <v>113</v>
      </c>
      <c r="C9">
        <v>5.76</v>
      </c>
      <c r="E9" t="s">
        <v>72</v>
      </c>
      <c r="F9" t="s">
        <v>73</v>
      </c>
      <c r="G9" t="s">
        <v>10</v>
      </c>
      <c r="H9" t="s">
        <v>114</v>
      </c>
      <c r="I9">
        <v>5.4</v>
      </c>
      <c r="K9" t="s">
        <v>72</v>
      </c>
      <c r="L9" t="s">
        <v>73</v>
      </c>
      <c r="M9" t="s">
        <v>10</v>
      </c>
    </row>
    <row r="10" spans="1:13" x14ac:dyDescent="0.25">
      <c r="A10" t="s">
        <v>115</v>
      </c>
      <c r="B10" t="s">
        <v>116</v>
      </c>
      <c r="C10">
        <v>5.31</v>
      </c>
      <c r="E10" t="s">
        <v>76</v>
      </c>
      <c r="F10" t="s">
        <v>77</v>
      </c>
      <c r="G10" t="s">
        <v>10</v>
      </c>
      <c r="H10" t="s">
        <v>117</v>
      </c>
      <c r="I10">
        <v>4.95</v>
      </c>
      <c r="K10" t="s">
        <v>76</v>
      </c>
      <c r="L10" t="s">
        <v>77</v>
      </c>
      <c r="M10" t="s">
        <v>10</v>
      </c>
    </row>
    <row r="11" spans="1:13" x14ac:dyDescent="0.25">
      <c r="A11" t="s">
        <v>118</v>
      </c>
      <c r="B11" t="s">
        <v>119</v>
      </c>
      <c r="C11">
        <v>4.8600000000000003</v>
      </c>
      <c r="E11" t="s">
        <v>80</v>
      </c>
      <c r="F11" t="s">
        <v>81</v>
      </c>
      <c r="G11" t="s">
        <v>10</v>
      </c>
      <c r="H11" t="s">
        <v>120</v>
      </c>
      <c r="I11">
        <v>4.5</v>
      </c>
      <c r="K11" t="s">
        <v>80</v>
      </c>
      <c r="L11" t="s">
        <v>81</v>
      </c>
      <c r="M11" t="s">
        <v>10</v>
      </c>
    </row>
    <row r="12" spans="1:13" x14ac:dyDescent="0.25">
      <c r="A12" t="s">
        <v>121</v>
      </c>
      <c r="B12" t="s">
        <v>122</v>
      </c>
      <c r="C12">
        <v>4.41</v>
      </c>
      <c r="E12" t="s">
        <v>84</v>
      </c>
      <c r="F12" t="s">
        <v>85</v>
      </c>
      <c r="G12" t="s">
        <v>10</v>
      </c>
      <c r="H12" t="s">
        <v>123</v>
      </c>
      <c r="I12">
        <v>4.05</v>
      </c>
      <c r="K12" t="s">
        <v>84</v>
      </c>
      <c r="L12" t="s">
        <v>85</v>
      </c>
      <c r="M12" t="s">
        <v>10</v>
      </c>
    </row>
    <row r="13" spans="1:13" x14ac:dyDescent="0.25">
      <c r="A13" t="s">
        <v>124</v>
      </c>
      <c r="B13" t="s">
        <v>125</v>
      </c>
      <c r="C13">
        <v>3.96</v>
      </c>
      <c r="E13" t="s">
        <v>88</v>
      </c>
      <c r="F13" t="s">
        <v>89</v>
      </c>
      <c r="G13" t="s">
        <v>10</v>
      </c>
      <c r="H13" t="s">
        <v>126</v>
      </c>
      <c r="I13">
        <v>3.6</v>
      </c>
      <c r="K13" t="s">
        <v>88</v>
      </c>
      <c r="L13" t="s">
        <v>89</v>
      </c>
      <c r="M13" t="s">
        <v>10</v>
      </c>
    </row>
    <row r="14" spans="1:13" x14ac:dyDescent="0.25">
      <c r="A14" t="s">
        <v>127</v>
      </c>
      <c r="B14" t="s">
        <v>128</v>
      </c>
      <c r="C14">
        <v>3.51</v>
      </c>
      <c r="E14" t="s">
        <v>92</v>
      </c>
      <c r="F14" t="s">
        <v>93</v>
      </c>
      <c r="G14" t="s">
        <v>10</v>
      </c>
      <c r="H14" t="s">
        <v>129</v>
      </c>
      <c r="I14">
        <v>3.15</v>
      </c>
      <c r="K14" t="s">
        <v>92</v>
      </c>
      <c r="L14" t="s">
        <v>93</v>
      </c>
      <c r="M14" t="s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19A2E-C4C5-4FDD-9D9E-41DEC62F5960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5 d 2 7 4 4 8 - d a 0 3 - 4 9 2 a - b f 9 a - 9 5 6 f 4 3 4 b 9 d 3 c "   x m l n s = " h t t p : / / s c h e m a s . m i c r o s o f t . c o m / D a t a M a s h u p " > A A A A A J Y F A A B Q S w M E F A A C A A g A A 4 Q 5 W K f i / j 6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G I L f G K x Z h y M p s 8 N / A F 2 L T 3 m f 6 Y f D 0 0 b u i 1 0 B D u C k 5 m y c n 7 g 3 g A U E s D B B Q A A g A I A A O E O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h D l Y 1 J w L a Y 8 C A A B X F g A A E w A c A E Z v c m 1 1 b G F z L 1 N l Y 3 R p b 2 4 x L m 0 g o h g A K K A U A A A A A A A A A A A A A A A A A A A A A A A A A A A A 7 V Z d i 9 p A F H 0 X / A + X 2 Z c E s k O S a d S 2 W N j q l i 4 s 1 D a + q Z Q Y R w 3 k Q 5 L R r o j / v Z P E j Z P i u L Y u r a H 6 I r l z Z + a c e 2 5 y b k J d 5 k U h 2 P m / 8 b 5 e q 9 e S u R P T C d y g v j P 2 q W 7 q o P S c G Y W W i q A N P m X 1 G v C f H S 1 j l / J I b z L F W W q i f P J 8 i j t R y G j I E g V 9 f j f s x Q 5 j 8 M X z 4 Z G u q M 9 v C p M o T o Y t X b e s p o F 1 6 / u 9 T 1 c O o 8 N u 5 C 6 D d O P w r t 8 b 3 n 0 z d Z 0 Q c r v P h J i u 4 B 4 v J l O k a j B 4 C B Y + T T c 4 K f Y 2 M j B B I 1 X L 0 R X Y 2 z u g m 8 H D p F 1 Q Q q P t o O s w Z 7 R L v 0 G d u R P O O O 3 + e k F T n l k m 7 s d O m E y j O O h E / j I I 0 8 V E e T 5 E 2 2 x Q H j e Q B o y v A a N P b K v B c 9 y U x I k k / k Y S t y T x h i T e L M W 3 a s H S X v g e g z w J x m v o U t 8 L P E b j P e U s J c 9 Q f i m L B g K v L I / v z D f 0 + U U f 1 8 V x C r r l K V + X E a M 2 W 6 d N k a x U o S 7 Y E A 7 D J h I g i j c a L y h x j N B e n f y 2 g / r g Q q F w G Y x p f K x W H F j s u P x o y L B 4 a d e d U j a B K p H U r T h 6 f 7 K y Q T r C G L 1 F H K / i q t D + A G H E 4 N F L W P a K O V 6 Y l J J c V a g w E S t M y h W W 1 s y Q 0 T m p F M V 1 1 p n d Y Y n Y L X l 3 m H / e H Y b Q H k T a H g T L X m B L u s c 6 t 6 W k I p S p F w V q / L W e a o i 6 N D J d 6 j U v / D 1 y Z Y v h X / r M f M C C B t g / P O b O v X C W e 0 U C 6 R c a 7 D m l 7 L D z v K b d F E D w U S B 4 E r l P S O C d g 3 n B O E E x r + Z Z V f M U e 7 x E 9 J D o R m s n e r N 6 g n P s h w Q 3 W q 8 g u N G q j u A X P y 0 J D + R y R i d x j Z x a 0 u t Q 9 a + G K u F B 2 k Q V m b D E t b M 6 7 7 + a v Q 5 M K a R 6 p n W d U i p i W h f j U 1 c 3 u k A 3 q r Y B X W 2 m Z D M / A V B L A Q I t A B Q A A g A I A A O E O V i n 4 v 4 + p Q A A A P Y A A A A S A A A A A A A A A A A A A A A A A A A A A A B D b 2 5 m a W c v U G F j a 2 F n Z S 5 4 b W x Q S w E C L Q A U A A I A C A A D h D l Y D 8 r p q 6 Q A A A D p A A A A E w A A A A A A A A A A A A A A A A D x A A A A W 0 N v b n R l b n R f V H l w Z X N d L n h t b F B L A Q I t A B Q A A g A I A A O E O V j U n A t p j w I A A F c W A A A T A A A A A A A A A A A A A A A A A O I B A A B G b 3 J t d W x h c y 9 T Z W N 0 a W 9 u M S 5 t U E s F B g A A A A A D A A M A w g A A A L 4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N J A A A A A A A A s U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I w J T I w K F B h Z 2 U l M j A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2 N G E 3 Y m E 3 L T Y 1 N z g t N D g 0 Z i 0 5 M z Q x L T Q y N m J m Z D g z O G Z k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j B f X 1 B h Z 2 V f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A g K F B h Z 2 U g O C k v Q X V 0 b 1 J l b W 9 2 Z W R D b 2 x 1 b W 5 z M S 5 7 Q 2 9 s d W 1 u M S w w f S Z x d W 9 0 O y w m c X V v d D t T Z W N 0 a W 9 u M S 9 U Y W J s Z T A y M C A o U G F n Z S A 4 K S 9 B d X R v U m V t b 3 Z l Z E N v b H V t b n M x L n t D b 2 x 1 b W 4 y L j E s M X 0 m c X V v d D s s J n F 1 b 3 Q 7 U 2 V j d G l v b j E v V G F i b G U w M j A g K F B h Z 2 U g O C k v Q X V 0 b 1 J l b W 9 2 Z W R D b 2 x 1 b W 5 z M S 5 7 Q 2 9 s d W 1 u M i 4 y L D J 9 J n F 1 b 3 Q 7 L C Z x d W 9 0 O 1 N l Y 3 R p b 2 4 x L 1 R h Y m x l M D I w I C h Q Y W d l I D g p L 0 F 1 d G 9 S Z W 1 v d m V k Q 2 9 s d W 1 u c z E u e 0 N v b H V t b j M u M S w z f S Z x d W 9 0 O y w m c X V v d D t T Z W N 0 a W 9 u M S 9 U Y W J s Z T A y M C A o U G F n Z S A 4 K S 9 B d X R v U m V t b 3 Z l Z E N v b H V t b n M x L n t D b 2 x 1 b W 4 z L j I s N H 0 m c X V v d D s s J n F 1 b 3 Q 7 U 2 V j d G l v b j E v V G F i b G U w M j A g K F B h Z 2 U g O C k v Q X V 0 b 1 J l b W 9 2 Z W R D b 2 x 1 b W 5 z M S 5 7 Q 2 9 s d W 1 u N C w 1 f S Z x d W 9 0 O y w m c X V v d D t T Z W N 0 a W 9 u M S 9 U Y W J s Z T A y M C A o U G F n Z S A 4 K S 9 B d X R v U m V t b 3 Z l Z E N v b H V t b n M x L n t D b 2 x 1 b W 4 1 L j E s N n 0 m c X V v d D s s J n F 1 b 3 Q 7 U 2 V j d G l v b j E v V G F i b G U w M j A g K F B h Z 2 U g O C k v Q X V 0 b 1 J l b W 9 2 Z W R D b 2 x 1 b W 5 z M S 5 7 Q 2 9 s d W 1 u N S 4 y L D d 9 J n F 1 b 3 Q 7 L C Z x d W 9 0 O 1 N l Y 3 R p b 2 4 x L 1 R h Y m x l M D I w I C h Q Y W d l I D g p L 0 F 1 d G 9 S Z W 1 v d m V k Q 2 9 s d W 1 u c z E u e 0 N v b H V t b j Y u M S w 4 f S Z x d W 9 0 O y w m c X V v d D t T Z W N 0 a W 9 u M S 9 U Y W J s Z T A y M C A o U G F n Z S A 4 K S 9 B d X R v U m V t b 3 Z l Z E N v b H V t b n M x L n t D b 2 x 1 b W 4 2 L j I s O X 0 m c X V v d D s s J n F 1 b 3 Q 7 U 2 V j d G l v b j E v V G F i b G U w M j A g K F B h Z 2 U g O C k v Q X V 0 b 1 J l b W 9 2 Z W R D b 2 x 1 b W 5 z M S 5 7 Q 2 9 s d W 1 u N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I w I C h Q Y W d l I D g p L 0 F 1 d G 9 S Z W 1 v d m V k Q 2 9 s d W 1 u c z E u e 0 N v b H V t b j E s M H 0 m c X V v d D s s J n F 1 b 3 Q 7 U 2 V j d G l v b j E v V G F i b G U w M j A g K F B h Z 2 U g O C k v Q X V 0 b 1 J l b W 9 2 Z W R D b 2 x 1 b W 5 z M S 5 7 Q 2 9 s d W 1 u M i 4 x L D F 9 J n F 1 b 3 Q 7 L C Z x d W 9 0 O 1 N l Y 3 R p b 2 4 x L 1 R h Y m x l M D I w I C h Q Y W d l I D g p L 0 F 1 d G 9 S Z W 1 v d m V k Q 2 9 s d W 1 u c z E u e 0 N v b H V t b j I u M i w y f S Z x d W 9 0 O y w m c X V v d D t T Z W N 0 a W 9 u M S 9 U Y W J s Z T A y M C A o U G F n Z S A 4 K S 9 B d X R v U m V t b 3 Z l Z E N v b H V t b n M x L n t D b 2 x 1 b W 4 z L j E s M 3 0 m c X V v d D s s J n F 1 b 3 Q 7 U 2 V j d G l v b j E v V G F i b G U w M j A g K F B h Z 2 U g O C k v Q X V 0 b 1 J l b W 9 2 Z W R D b 2 x 1 b W 5 z M S 5 7 Q 2 9 s d W 1 u M y 4 y L D R 9 J n F 1 b 3 Q 7 L C Z x d W 9 0 O 1 N l Y 3 R p b 2 4 x L 1 R h Y m x l M D I w I C h Q Y W d l I D g p L 0 F 1 d G 9 S Z W 1 v d m V k Q 2 9 s d W 1 u c z E u e 0 N v b H V t b j Q s N X 0 m c X V v d D s s J n F 1 b 3 Q 7 U 2 V j d G l v b j E v V G F i b G U w M j A g K F B h Z 2 U g O C k v Q X V 0 b 1 J l b W 9 2 Z W R D b 2 x 1 b W 5 z M S 5 7 Q 2 9 s d W 1 u N S 4 x L D Z 9 J n F 1 b 3 Q 7 L C Z x d W 9 0 O 1 N l Y 3 R p b 2 4 x L 1 R h Y m x l M D I w I C h Q Y W d l I D g p L 0 F 1 d G 9 S Z W 1 v d m V k Q 2 9 s d W 1 u c z E u e 0 N v b H V t b j U u M i w 3 f S Z x d W 9 0 O y w m c X V v d D t T Z W N 0 a W 9 u M S 9 U Y W J s Z T A y M C A o U G F n Z S A 4 K S 9 B d X R v U m V t b 3 Z l Z E N v b H V t b n M x L n t D b 2 x 1 b W 4 2 L j E s O H 0 m c X V v d D s s J n F 1 b 3 Q 7 U 2 V j d G l v b j E v V G F i b G U w M j A g K F B h Z 2 U g O C k v Q X V 0 b 1 J l b W 9 2 Z W R D b 2 x 1 b W 5 z M S 5 7 Q 2 9 s d W 1 u N i 4 y L D l 9 J n F 1 b 3 Q 7 L C Z x d W 9 0 O 1 N l Y 3 R p b 2 4 x L 1 R h Y m x l M D I w I C h Q Y W d l I D g p L 0 F 1 d G 9 S Z W 1 v d m V k Q 2 9 s d W 1 u c z E u e 0 N v b H V t b j c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u M S Z x d W 9 0 O y w m c X V v d D t D b 2 x 1 b W 4 y L j I m c X V v d D s s J n F 1 b 3 Q 7 Q 2 9 s d W 1 u M y 4 x J n F 1 b 3 Q 7 L C Z x d W 9 0 O 0 N v b H V t b j M u M i Z x d W 9 0 O y w m c X V v d D t D b 2 x 1 b W 4 0 J n F 1 b 3 Q 7 L C Z x d W 9 0 O 0 N v b H V t b j U u M S Z x d W 9 0 O y w m c X V v d D t D b 2 x 1 b W 4 1 L j I m c X V v d D s s J n F 1 b 3 Q 7 Q 2 9 s d W 1 u N i 4 x J n F 1 b 3 Q 7 L C Z x d W 9 0 O 0 N v b H V t b j Y u M i Z x d W 9 0 O y w m c X V v d D t D b 2 x 1 b W 4 3 J n F 1 b 3 Q 7 X S I g L z 4 8 R W 5 0 c n k g V H l w Z T 0 i R m l s b E N v b H V t b l R 5 c G V z I i B W Y W x 1 Z T 0 i c 0 J n W U Z C Z 1 l H Q m d V R 0 J n W T 0 i I C 8 + P E V u d H J 5 I F R 5 c G U 9 I k Z p b G x M Y X N 0 V X B k Y X R l Z C I g V m F s d W U 9 I m Q y M D I 0 L T A x L T I 1 V D I x O j I 1 O j M 5 L j M 3 M T E 3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I w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O C k v V G F i b G U w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F A l M j B T Z W N 0 J T I w N S U y M D Y l M j B T d 2 l 0 Y 2 h p b m c l M j B M Z X Z l b H M l M j B E Y X R h J T I w U 2 h l Z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m R i M z g z Z C 0 3 Z T E 3 L T Q 2 Y m U t Y W F l N S 0 1 N T Y 5 Y 2 I w Z D k 0 M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V U M j E 6 M j U 6 M j k u O T A x M D Q z M 1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B V F A l M j B T Z W N 0 J T I w N S U y M D Y l M j B T d 2 l 0 Y 2 h p b m c l M j B M Z X Z l b H M l M j B E Y X R h J T I w U 2 h l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g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O C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g p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g p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g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4 K S 9 T c G x p d C U y M E N v b H V t b i U y M G J 5 J T I w Q 2 h h c m F j d G V y J T I w V H J h b n N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O C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j k z M 2 F i N i 1 i N j B l L T Q 5 Z T c t Y j k w N S 0 5 N m F h Z m I y Z D U 0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V U M j E 6 M j Y 6 M j A u N T g 2 N T k 3 M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w I C h Q Y W d l I D g p I C g y K S 9 B d X R v U m V t b 3 Z l Z E N v b H V t b n M x L n t D b 2 x 1 b W 4 x L D B 9 J n F 1 b 3 Q 7 L C Z x d W 9 0 O 1 N l Y 3 R p b 2 4 x L 1 R h Y m x l M D I w I C h Q Y W d l I D g p I C g y K S 9 B d X R v U m V t b 3 Z l Z E N v b H V t b n M x L n t D b 2 x 1 b W 4 y L D F 9 J n F 1 b 3 Q 7 L C Z x d W 9 0 O 1 N l Y 3 R p b 2 4 x L 1 R h Y m x l M D I w I C h Q Y W d l I D g p I C g y K S 9 B d X R v U m V t b 3 Z l Z E N v b H V t b n M x L n t D b 2 x 1 b W 4 z L D J 9 J n F 1 b 3 Q 7 L C Z x d W 9 0 O 1 N l Y 3 R p b 2 4 x L 1 R h Y m x l M D I w I C h Q Y W d l I D g p I C g y K S 9 B d X R v U m V t b 3 Z l Z E N v b H V t b n M x L n t D b 2 x 1 b W 4 0 L D N 9 J n F 1 b 3 Q 7 L C Z x d W 9 0 O 1 N l Y 3 R p b 2 4 x L 1 R h Y m x l M D I w I C h Q Y W d l I D g p I C g y K S 9 B d X R v U m V t b 3 Z l Z E N v b H V t b n M x L n t D b 2 x 1 b W 4 1 L D R 9 J n F 1 b 3 Q 7 L C Z x d W 9 0 O 1 N l Y 3 R p b 2 4 x L 1 R h Y m x l M D I w I C h Q Y W d l I D g p I C g y K S 9 B d X R v U m V t b 3 Z l Z E N v b H V t b n M x L n t D b 2 x 1 b W 4 2 L D V 9 J n F 1 b 3 Q 7 L C Z x d W 9 0 O 1 N l Y 3 R p b 2 4 x L 1 R h Y m x l M D I w I C h Q Y W d l I D g p I C g y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I w I C h Q Y W d l I D g p I C g y K S 9 B d X R v U m V t b 3 Z l Z E N v b H V t b n M x L n t D b 2 x 1 b W 4 x L D B 9 J n F 1 b 3 Q 7 L C Z x d W 9 0 O 1 N l Y 3 R p b 2 4 x L 1 R h Y m x l M D I w I C h Q Y W d l I D g p I C g y K S 9 B d X R v U m V t b 3 Z l Z E N v b H V t b n M x L n t D b 2 x 1 b W 4 y L D F 9 J n F 1 b 3 Q 7 L C Z x d W 9 0 O 1 N l Y 3 R p b 2 4 x L 1 R h Y m x l M D I w I C h Q Y W d l I D g p I C g y K S 9 B d X R v U m V t b 3 Z l Z E N v b H V t b n M x L n t D b 2 x 1 b W 4 z L D J 9 J n F 1 b 3 Q 7 L C Z x d W 9 0 O 1 N l Y 3 R p b 2 4 x L 1 R h Y m x l M D I w I C h Q Y W d l I D g p I C g y K S 9 B d X R v U m V t b 3 Z l Z E N v b H V t b n M x L n t D b 2 x 1 b W 4 0 L D N 9 J n F 1 b 3 Q 7 L C Z x d W 9 0 O 1 N l Y 3 R p b 2 4 x L 1 R h Y m x l M D I w I C h Q Y W d l I D g p I C g y K S 9 B d X R v U m V t b 3 Z l Z E N v b H V t b n M x L n t D b 2 x 1 b W 4 1 L D R 9 J n F 1 b 3 Q 7 L C Z x d W 9 0 O 1 N l Y 3 R p b 2 4 x L 1 R h Y m x l M D I w I C h Q Y W d l I D g p I C g y K S 9 B d X R v U m V t b 3 Z l Z E N v b H V t b n M x L n t D b 2 x 1 b W 4 2 L D V 9 J n F 1 b 3 Q 7 L C Z x d W 9 0 O 1 N l Y 3 R p b 2 4 x L 1 R h Y m x l M D I w I C h Q Y W d l I D g p I C g y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y M C U y M C h Q Y W d l J T I w O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g p J T I w K D I p L 1 R h Y m x l M D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g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Y 1 N T c 4 Y j c t Z T U 4 Z S 0 0 Y W R j L T k 5 M D M t Z T E 3 M D J h M j c 0 Y 2 F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x O F 9 f U G F n Z V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I x O j I 4 O j I z L j Y 5 N z Q 2 M j l a I i A v P j x F b n R y e S B U e X B l P S J G a W x s Q 2 9 s d W 1 u V H l w Z X M i I F Z h b H V l P S J z Q m d Z R k J n W U d C Z 1 l G Q m d Z R 0 J n P T 0 i I C 8 + P E V u d H J 5 I F R 5 c G U 9 I k Z p b G x D b 2 x 1 b W 5 O Y W 1 l c y I g V m F s d W U 9 I n N b J n F 1 b 3 Q 7 Q 2 9 s d W 1 u M S Z x d W 9 0 O y w m c X V v d D t D b 2 x 1 b W 4 y L j E m c X V v d D s s J n F 1 b 3 Q 7 Q 2 9 s d W 1 u M i 4 y J n F 1 b 3 Q 7 L C Z x d W 9 0 O 0 N v b H V t b j I u M y Z x d W 9 0 O y w m c X V v d D t D b 2 x 1 b W 4 z L j E m c X V v d D s s J n F 1 b 3 Q 7 Q 2 9 s d W 1 u M y 4 y J n F 1 b 3 Q 7 L C Z x d W 9 0 O 0 N v b H V t b j Q m c X V v d D s s J n F 1 b 3 Q 7 Q 2 9 s d W 1 u N S 4 x J n F 1 b 3 Q 7 L C Z x d W 9 0 O 0 N v b H V t b j U u M i Z x d W 9 0 O y w m c X V v d D t D b 2 x 1 b W 4 1 L j M m c X V v d D s s J n F 1 b 3 Q 7 Q 2 9 s d W 1 u N i 4 x J n F 1 b 3 Q 7 L C Z x d W 9 0 O 0 N v b H V t b j Y u M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4 I C h Q Y W d l I D c p L 0 F 1 d G 9 S Z W 1 v d m V k Q 2 9 s d W 1 u c z E u e 0 N v b H V t b j E s M H 0 m c X V v d D s s J n F 1 b 3 Q 7 U 2 V j d G l v b j E v V G F i b G U w M T g g K F B h Z 2 U g N y k v Q X V 0 b 1 J l b W 9 2 Z W R D b 2 x 1 b W 5 z M S 5 7 Q 2 9 s d W 1 u M i 4 x L D F 9 J n F 1 b 3 Q 7 L C Z x d W 9 0 O 1 N l Y 3 R p b 2 4 x L 1 R h Y m x l M D E 4 I C h Q Y W d l I D c p L 0 F 1 d G 9 S Z W 1 v d m V k Q 2 9 s d W 1 u c z E u e 0 N v b H V t b j I u M i w y f S Z x d W 9 0 O y w m c X V v d D t T Z W N 0 a W 9 u M S 9 U Y W J s Z T A x O C A o U G F n Z S A 3 K S 9 B d X R v U m V t b 3 Z l Z E N v b H V t b n M x L n t D b 2 x 1 b W 4 y L j M s M 3 0 m c X V v d D s s J n F 1 b 3 Q 7 U 2 V j d G l v b j E v V G F i b G U w M T g g K F B h Z 2 U g N y k v Q X V 0 b 1 J l b W 9 2 Z W R D b 2 x 1 b W 5 z M S 5 7 Q 2 9 s d W 1 u M y 4 x L D R 9 J n F 1 b 3 Q 7 L C Z x d W 9 0 O 1 N l Y 3 R p b 2 4 x L 1 R h Y m x l M D E 4 I C h Q Y W d l I D c p L 0 F 1 d G 9 S Z W 1 v d m V k Q 2 9 s d W 1 u c z E u e 0 N v b H V t b j M u M i w 1 f S Z x d W 9 0 O y w m c X V v d D t T Z W N 0 a W 9 u M S 9 U Y W J s Z T A x O C A o U G F n Z S A 3 K S 9 B d X R v U m V t b 3 Z l Z E N v b H V t b n M x L n t D b 2 x 1 b W 4 0 L D Z 9 J n F 1 b 3 Q 7 L C Z x d W 9 0 O 1 N l Y 3 R p b 2 4 x L 1 R h Y m x l M D E 4 I C h Q Y W d l I D c p L 0 F 1 d G 9 S Z W 1 v d m V k Q 2 9 s d W 1 u c z E u e 0 N v b H V t b j U u M S w 3 f S Z x d W 9 0 O y w m c X V v d D t T Z W N 0 a W 9 u M S 9 U Y W J s Z T A x O C A o U G F n Z S A 3 K S 9 B d X R v U m V t b 3 Z l Z E N v b H V t b n M x L n t D b 2 x 1 b W 4 1 L j I s O H 0 m c X V v d D s s J n F 1 b 3 Q 7 U 2 V j d G l v b j E v V G F i b G U w M T g g K F B h Z 2 U g N y k v Q X V 0 b 1 J l b W 9 2 Z W R D b 2 x 1 b W 5 z M S 5 7 Q 2 9 s d W 1 u N S 4 z L D l 9 J n F 1 b 3 Q 7 L C Z x d W 9 0 O 1 N l Y 3 R p b 2 4 x L 1 R h Y m x l M D E 4 I C h Q Y W d l I D c p L 0 F 1 d G 9 S Z W 1 v d m V k Q 2 9 s d W 1 u c z E u e 0 N v b H V t b j Y u M S w x M H 0 m c X V v d D s s J n F 1 b 3 Q 7 U 2 V j d G l v b j E v V G F i b G U w M T g g K F B h Z 2 U g N y k v Q X V 0 b 1 J l b W 9 2 Z W R D b 2 x 1 b W 5 z M S 5 7 Q 2 9 s d W 1 u N i 4 y L D E x f S Z x d W 9 0 O y w m c X V v d D t T Z W N 0 a W 9 u M S 9 U Y W J s Z T A x O C A o U G F n Z S A 3 K S 9 B d X R v U m V t b 3 Z l Z E N v b H V t b n M x L n t D b 2 x 1 b W 4 3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w M T g g K F B h Z 2 U g N y k v Q X V 0 b 1 J l b W 9 2 Z W R D b 2 x 1 b W 5 z M S 5 7 Q 2 9 s d W 1 u M S w w f S Z x d W 9 0 O y w m c X V v d D t T Z W N 0 a W 9 u M S 9 U Y W J s Z T A x O C A o U G F n Z S A 3 K S 9 B d X R v U m V t b 3 Z l Z E N v b H V t b n M x L n t D b 2 x 1 b W 4 y L j E s M X 0 m c X V v d D s s J n F 1 b 3 Q 7 U 2 V j d G l v b j E v V G F i b G U w M T g g K F B h Z 2 U g N y k v Q X V 0 b 1 J l b W 9 2 Z W R D b 2 x 1 b W 5 z M S 5 7 Q 2 9 s d W 1 u M i 4 y L D J 9 J n F 1 b 3 Q 7 L C Z x d W 9 0 O 1 N l Y 3 R p b 2 4 x L 1 R h Y m x l M D E 4 I C h Q Y W d l I D c p L 0 F 1 d G 9 S Z W 1 v d m V k Q 2 9 s d W 1 u c z E u e 0 N v b H V t b j I u M y w z f S Z x d W 9 0 O y w m c X V v d D t T Z W N 0 a W 9 u M S 9 U Y W J s Z T A x O C A o U G F n Z S A 3 K S 9 B d X R v U m V t b 3 Z l Z E N v b H V t b n M x L n t D b 2 x 1 b W 4 z L j E s N H 0 m c X V v d D s s J n F 1 b 3 Q 7 U 2 V j d G l v b j E v V G F i b G U w M T g g K F B h Z 2 U g N y k v Q X V 0 b 1 J l b W 9 2 Z W R D b 2 x 1 b W 5 z M S 5 7 Q 2 9 s d W 1 u M y 4 y L D V 9 J n F 1 b 3 Q 7 L C Z x d W 9 0 O 1 N l Y 3 R p b 2 4 x L 1 R h Y m x l M D E 4 I C h Q Y W d l I D c p L 0 F 1 d G 9 S Z W 1 v d m V k Q 2 9 s d W 1 u c z E u e 0 N v b H V t b j Q s N n 0 m c X V v d D s s J n F 1 b 3 Q 7 U 2 V j d G l v b j E v V G F i b G U w M T g g K F B h Z 2 U g N y k v Q X V 0 b 1 J l b W 9 2 Z W R D b 2 x 1 b W 5 z M S 5 7 Q 2 9 s d W 1 u N S 4 x L D d 9 J n F 1 b 3 Q 7 L C Z x d W 9 0 O 1 N l Y 3 R p b 2 4 x L 1 R h Y m x l M D E 4 I C h Q Y W d l I D c p L 0 F 1 d G 9 S Z W 1 v d m V k Q 2 9 s d W 1 u c z E u e 0 N v b H V t b j U u M i w 4 f S Z x d W 9 0 O y w m c X V v d D t T Z W N 0 a W 9 u M S 9 U Y W J s Z T A x O C A o U G F n Z S A 3 K S 9 B d X R v U m V t b 3 Z l Z E N v b H V t b n M x L n t D b 2 x 1 b W 4 1 L j M s O X 0 m c X V v d D s s J n F 1 b 3 Q 7 U 2 V j d G l v b j E v V G F i b G U w M T g g K F B h Z 2 U g N y k v Q X V 0 b 1 J l b W 9 2 Z W R D b 2 x 1 b W 5 z M S 5 7 Q 2 9 s d W 1 u N i 4 x L D E w f S Z x d W 9 0 O y w m c X V v d D t T Z W N 0 a W 9 u M S 9 U Y W J s Z T A x O C A o U G F n Z S A 3 K S 9 B d X R v U m V t b 3 Z l Z E N v b H V t b n M x L n t D b 2 x 1 b W 4 2 L j I s M T F 9 J n F 1 b 3 Q 7 L C Z x d W 9 0 O 1 N l Y 3 R p b 2 4 x L 1 R h Y m x l M D E 4 I C h Q Y W d l I D c p L 0 F 1 d G 9 S Z W 1 v d m V k Q 2 9 s d W 1 u c z E u e 0 N v b H V t b j c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O C U y M C h Q Y W d l J T I w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c p L 1 R h Y m x l M D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c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N y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c p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c p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c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3 K S 9 T c G x p d C U y M E N v b H V t b i U y M G J 5 J T I w Q 2 h h c m F j d G V y J T I w V H J h b n N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O C k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z Z h N W R m M S 0 0 Z T h l L T R m O D M t Y W I 1 Z C 1 j Z T F j Z j A 2 N W I 3 Z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I w X 1 9 Q Y W d l X z h f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I x O j M y O j A 3 L j g 0 M T M z M D B a I i A v P j x F b n R y e S B U e X B l P S J G a W x s Q 2 9 s d W 1 u V H l w Z X M i I F Z h b H V l P S J z Q m d Z R k J n W U d C Z 1 V H Q m d Z P S I g L z 4 8 R W 5 0 c n k g V H l w Z T 0 i R m l s b E N v b H V t b k 5 h b W V z I i B W Y W x 1 Z T 0 i c 1 s m c X V v d D t D b 2 x 1 b W 4 x J n F 1 b 3 Q 7 L C Z x d W 9 0 O 0 N v b H V t b j I u M S Z x d W 9 0 O y w m c X V v d D t D b 2 x 1 b W 4 y L j I m c X V v d D s s J n F 1 b 3 Q 7 Q 2 9 s d W 1 u M y 4 x J n F 1 b 3 Q 7 L C Z x d W 9 0 O 0 N v b H V t b j M u M i Z x d W 9 0 O y w m c X V v d D t D b 2 x 1 b W 4 0 J n F 1 b 3 Q 7 L C Z x d W 9 0 O 0 N v b H V t b j U u M S Z x d W 9 0 O y w m c X V v d D t D b 2 x 1 b W 4 1 L j I m c X V v d D s s J n F 1 b 3 Q 7 Q 2 9 s d W 1 u N i 4 x J n F 1 b 3 Q 7 L C Z x d W 9 0 O 0 N v b H V t b j Y u M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w I C h Q Y W d l I D g p I C g z K S 9 B d X R v U m V t b 3 Z l Z E N v b H V t b n M x L n t D b 2 x 1 b W 4 x L D B 9 J n F 1 b 3 Q 7 L C Z x d W 9 0 O 1 N l Y 3 R p b 2 4 x L 1 R h Y m x l M D I w I C h Q Y W d l I D g p I C g z K S 9 B d X R v U m V t b 3 Z l Z E N v b H V t b n M x L n t D b 2 x 1 b W 4 y L j E s M X 0 m c X V v d D s s J n F 1 b 3 Q 7 U 2 V j d G l v b j E v V G F i b G U w M j A g K F B h Z 2 U g O C k g K D M p L 0 F 1 d G 9 S Z W 1 v d m V k Q 2 9 s d W 1 u c z E u e 0 N v b H V t b j I u M i w y f S Z x d W 9 0 O y w m c X V v d D t T Z W N 0 a W 9 u M S 9 U Y W J s Z T A y M C A o U G F n Z S A 4 K S A o M y k v Q X V 0 b 1 J l b W 9 2 Z W R D b 2 x 1 b W 5 z M S 5 7 Q 2 9 s d W 1 u M y 4 x L D N 9 J n F 1 b 3 Q 7 L C Z x d W 9 0 O 1 N l Y 3 R p b 2 4 x L 1 R h Y m x l M D I w I C h Q Y W d l I D g p I C g z K S 9 B d X R v U m V t b 3 Z l Z E N v b H V t b n M x L n t D b 2 x 1 b W 4 z L j I s N H 0 m c X V v d D s s J n F 1 b 3 Q 7 U 2 V j d G l v b j E v V G F i b G U w M j A g K F B h Z 2 U g O C k g K D M p L 0 F 1 d G 9 S Z W 1 v d m V k Q 2 9 s d W 1 u c z E u e 0 N v b H V t b j Q s N X 0 m c X V v d D s s J n F 1 b 3 Q 7 U 2 V j d G l v b j E v V G F i b G U w M j A g K F B h Z 2 U g O C k g K D M p L 0 F 1 d G 9 S Z W 1 v d m V k Q 2 9 s d W 1 u c z E u e 0 N v b H V t b j U u M S w 2 f S Z x d W 9 0 O y w m c X V v d D t T Z W N 0 a W 9 u M S 9 U Y W J s Z T A y M C A o U G F n Z S A 4 K S A o M y k v Q X V 0 b 1 J l b W 9 2 Z W R D b 2 x 1 b W 5 z M S 5 7 Q 2 9 s d W 1 u N S 4 y L D d 9 J n F 1 b 3 Q 7 L C Z x d W 9 0 O 1 N l Y 3 R p b 2 4 x L 1 R h Y m x l M D I w I C h Q Y W d l I D g p I C g z K S 9 B d X R v U m V t b 3 Z l Z E N v b H V t b n M x L n t D b 2 x 1 b W 4 2 L j E s O H 0 m c X V v d D s s J n F 1 b 3 Q 7 U 2 V j d G l v b j E v V G F i b G U w M j A g K F B h Z 2 U g O C k g K D M p L 0 F 1 d G 9 S Z W 1 v d m V k Q 2 9 s d W 1 u c z E u e 0 N v b H V t b j Y u M i w 5 f S Z x d W 9 0 O y w m c X V v d D t T Z W N 0 a W 9 u M S 9 U Y W J s Z T A y M C A o U G F n Z S A 4 K S A o M y k v Q X V 0 b 1 J l b W 9 2 Z W R D b 2 x 1 b W 5 z M S 5 7 Q 2 9 s d W 1 u N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I w I C h Q Y W d l I D g p I C g z K S 9 B d X R v U m V t b 3 Z l Z E N v b H V t b n M x L n t D b 2 x 1 b W 4 x L D B 9 J n F 1 b 3 Q 7 L C Z x d W 9 0 O 1 N l Y 3 R p b 2 4 x L 1 R h Y m x l M D I w I C h Q Y W d l I D g p I C g z K S 9 B d X R v U m V t b 3 Z l Z E N v b H V t b n M x L n t D b 2 x 1 b W 4 y L j E s M X 0 m c X V v d D s s J n F 1 b 3 Q 7 U 2 V j d G l v b j E v V G F i b G U w M j A g K F B h Z 2 U g O C k g K D M p L 0 F 1 d G 9 S Z W 1 v d m V k Q 2 9 s d W 1 u c z E u e 0 N v b H V t b j I u M i w y f S Z x d W 9 0 O y w m c X V v d D t T Z W N 0 a W 9 u M S 9 U Y W J s Z T A y M C A o U G F n Z S A 4 K S A o M y k v Q X V 0 b 1 J l b W 9 2 Z W R D b 2 x 1 b W 5 z M S 5 7 Q 2 9 s d W 1 u M y 4 x L D N 9 J n F 1 b 3 Q 7 L C Z x d W 9 0 O 1 N l Y 3 R p b 2 4 x L 1 R h Y m x l M D I w I C h Q Y W d l I D g p I C g z K S 9 B d X R v U m V t b 3 Z l Z E N v b H V t b n M x L n t D b 2 x 1 b W 4 z L j I s N H 0 m c X V v d D s s J n F 1 b 3 Q 7 U 2 V j d G l v b j E v V G F i b G U w M j A g K F B h Z 2 U g O C k g K D M p L 0 F 1 d G 9 S Z W 1 v d m V k Q 2 9 s d W 1 u c z E u e 0 N v b H V t b j Q s N X 0 m c X V v d D s s J n F 1 b 3 Q 7 U 2 V j d G l v b j E v V G F i b G U w M j A g K F B h Z 2 U g O C k g K D M p L 0 F 1 d G 9 S Z W 1 v d m V k Q 2 9 s d W 1 u c z E u e 0 N v b H V t b j U u M S w 2 f S Z x d W 9 0 O y w m c X V v d D t T Z W N 0 a W 9 u M S 9 U Y W J s Z T A y M C A o U G F n Z S A 4 K S A o M y k v Q X V 0 b 1 J l b W 9 2 Z W R D b 2 x 1 b W 5 z M S 5 7 Q 2 9 s d W 1 u N S 4 y L D d 9 J n F 1 b 3 Q 7 L C Z x d W 9 0 O 1 N l Y 3 R p b 2 4 x L 1 R h Y m x l M D I w I C h Q Y W d l I D g p I C g z K S 9 B d X R v U m V t b 3 Z l Z E N v b H V t b n M x L n t D b 2 x 1 b W 4 2 L j E s O H 0 m c X V v d D s s J n F 1 b 3 Q 7 U 2 V j d G l v b j E v V G F i b G U w M j A g K F B h Z 2 U g O C k g K D M p L 0 F 1 d G 9 S Z W 1 v d m V k Q 2 9 s d W 1 u c z E u e 0 N v b H V t b j Y u M i w 5 f S Z x d W 9 0 O y w m c X V v d D t T Z W N 0 a W 9 u M S 9 U Y W J s Z T A y M C A o U G F n Z S A 4 K S A o M y k v Q X V 0 b 1 J l b W 9 2 Z W R D b 2 x 1 b W 5 z M S 5 7 Q 2 9 s d W 1 u N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I w J T I w K F B h Z 2 U l M j A 4 K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O C k l M j A o M y k v V G F i b G U w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O C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O C k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4 K S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O C k l M j A o M y k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O C k l M j A o M y k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O C k l M j A o M y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g p J T I w K D M p L 1 N w b G l 0 J T I w Q 2 9 s d W 1 u J T I w Y n k l M j B D a G F y Y W N 0 Z X I l M j B U c m F u c 2 l 0 a W 9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1 s z A c V z K D Q L c 0 y 3 0 5 G U P G A A A A A A I A A A A A A A N m A A D A A A A A E A A A A N q j h A + c V m 7 7 N h v Q f h J f Q D 0 A A A A A B I A A A K A A A A A Q A A A A U v x V J o x o C j B I u j Q n z J X X P l A A A A A z q 9 z k K w m e t b I w N F e p 8 H g N F z v 0 6 E r + u 4 9 D 6 D j B G S B S B K i Z 7 S 1 i L 4 X F e 6 z q e H G d Y C V D m U m k E 8 n L 4 a I 1 L f h 2 M r 3 0 y D 0 a b i s k 4 X 5 U 8 C q b 4 Q F o / B Q A A A C 2 o f k 1 5 c h y m 3 8 F a A z 5 h Y 6 5 d f b J 2 w = = < / D a t a M a s h u p > 
</file>

<file path=customXml/itemProps1.xml><?xml version="1.0" encoding="utf-8"?>
<ds:datastoreItem xmlns:ds="http://schemas.openxmlformats.org/officeDocument/2006/customXml" ds:itemID="{91D587D4-56A5-47BC-996F-83F18176DF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ATP Sect 5 6 Switching Levels D</vt:lpstr>
      <vt:lpstr>Table020 (Page 8)</vt:lpstr>
      <vt:lpstr>Channel B</vt:lpstr>
      <vt:lpstr>Chanel A</vt:lpstr>
      <vt:lpstr>Sheet1</vt:lpstr>
      <vt:lpstr>'ATP Sect 5 6 Switching Levels D'!ExternalData_2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 Consulting</dc:creator>
  <cp:lastModifiedBy>Rick Ales Consulting</cp:lastModifiedBy>
  <dcterms:created xsi:type="dcterms:W3CDTF">2024-01-25T18:48:11Z</dcterms:created>
  <dcterms:modified xsi:type="dcterms:W3CDTF">2024-02-07T19:40:44Z</dcterms:modified>
</cp:coreProperties>
</file>