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M:\OLS Level Test Project\_Project Management\_3 Develop\"/>
    </mc:Choice>
  </mc:AlternateContent>
  <xr:revisionPtr revIDLastSave="0" documentId="13_ncr:1_{45E3B133-9318-4D92-AE40-10E615ED3D9C}" xr6:coauthVersionLast="47" xr6:coauthVersionMax="47" xr10:uidLastSave="{00000000-0000-0000-0000-000000000000}"/>
  <bookViews>
    <workbookView xWindow="3495" yWindow="975" windowWidth="21600" windowHeight="11295" xr2:uid="{2C504F31-A930-42E4-806E-D82B5918461B}"/>
  </bookViews>
  <sheets>
    <sheet name="Tank" sheetId="1" r:id="rId1"/>
    <sheet name="Iref &amp; Ain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20" i="2"/>
  <c r="B13" i="2"/>
  <c r="B7" i="2"/>
  <c r="B12" i="2" s="1"/>
  <c r="B5" i="2"/>
  <c r="B14" i="2" l="1"/>
  <c r="B21" i="2"/>
  <c r="B22" i="2" s="1"/>
  <c r="B10" i="2"/>
  <c r="B28" i="2" l="1"/>
  <c r="B27" i="2"/>
  <c r="B29" i="2" s="1"/>
</calcChain>
</file>

<file path=xl/sharedStrings.xml><?xml version="1.0" encoding="utf-8"?>
<sst xmlns="http://schemas.openxmlformats.org/spreadsheetml/2006/main" count="40" uniqueCount="39">
  <si>
    <t>LT3092</t>
  </si>
  <si>
    <t>Iref</t>
  </si>
  <si>
    <t>Iout</t>
  </si>
  <si>
    <t>Rout</t>
  </si>
  <si>
    <t>Rset calc</t>
  </si>
  <si>
    <t>Rset Actual</t>
  </si>
  <si>
    <t>Iref ma</t>
  </si>
  <si>
    <t>VDC</t>
  </si>
  <si>
    <t>Rmax</t>
  </si>
  <si>
    <t>Rmax set</t>
  </si>
  <si>
    <t>Vin max</t>
  </si>
  <si>
    <t>ratio</t>
  </si>
  <si>
    <t>R2 (u pick)</t>
  </si>
  <si>
    <t>R3 (Zin)</t>
  </si>
  <si>
    <t>R2 || R3 (R2p)</t>
  </si>
  <si>
    <t xml:space="preserve">R1 </t>
  </si>
  <si>
    <t xml:space="preserve">Rin </t>
  </si>
  <si>
    <t>R1 Actual</t>
  </si>
  <si>
    <t>Rdut Max</t>
  </si>
  <si>
    <t>Rdut Min</t>
  </si>
  <si>
    <t>Idut hi</t>
  </si>
  <si>
    <t xml:space="preserve">                </t>
  </si>
  <si>
    <t>Idut lo</t>
  </si>
  <si>
    <t>diff</t>
  </si>
  <si>
    <t>Depth</t>
  </si>
  <si>
    <t xml:space="preserve">Width </t>
  </si>
  <si>
    <t>Height</t>
  </si>
  <si>
    <t>Area</t>
  </si>
  <si>
    <t xml:space="preserve">Test Well </t>
  </si>
  <si>
    <r>
      <t>in</t>
    </r>
    <r>
      <rPr>
        <vertAlign val="superscript"/>
        <sz val="11"/>
        <color theme="1"/>
        <rFont val="Aptos Narrow"/>
        <family val="2"/>
        <scheme val="minor"/>
      </rPr>
      <t>3/</t>
    </r>
    <r>
      <rPr>
        <sz val="11"/>
        <color theme="1"/>
        <rFont val="Aptos Narrow"/>
        <family val="2"/>
        <scheme val="minor"/>
      </rPr>
      <t>gal</t>
    </r>
  </si>
  <si>
    <t>min</t>
  </si>
  <si>
    <t>Amps</t>
  </si>
  <si>
    <t>Δ inches /min</t>
  </si>
  <si>
    <t>Flow/gpm</t>
  </si>
  <si>
    <t>Fill Rate % @24Vdc</t>
  </si>
  <si>
    <t>PUMP</t>
  </si>
  <si>
    <t>GP-201-12L</t>
  </si>
  <si>
    <t>1GPM @12V</t>
  </si>
  <si>
    <t>min 14awg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</si>
</sst>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00"/>
    <numFmt numFmtId="165" formatCode="_(* #,##0_);_(* \(#,##0\);_(* &quot;-&quot;??_);_(@_)"/>
    <numFmt numFmtId="166" formatCode="0.000"/>
    <numFmt numFmtId="167" formatCode="0.0%"/>
    <numFmt numFmtId="168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545454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1" applyNumberFormat="1" applyFont="1" applyAlignment="1">
      <alignment horizontal="right"/>
    </xf>
    <xf numFmtId="0" fontId="0" fillId="2" borderId="0" xfId="0" applyFill="1"/>
    <xf numFmtId="2" fontId="0" fillId="2" borderId="0" xfId="0" applyNumberFormat="1" applyFill="1"/>
    <xf numFmtId="165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165" fontId="0" fillId="2" borderId="0" xfId="1" applyNumberFormat="1" applyFont="1" applyFill="1"/>
    <xf numFmtId="165" fontId="0" fillId="0" borderId="0" xfId="0" applyNumberFormat="1"/>
    <xf numFmtId="2" fontId="0" fillId="0" borderId="0" xfId="0" applyNumberFormat="1"/>
    <xf numFmtId="167" fontId="0" fillId="0" borderId="0" xfId="2" applyNumberFormat="1" applyFon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</xdr:row>
      <xdr:rowOff>161926</xdr:rowOff>
    </xdr:from>
    <xdr:to>
      <xdr:col>4</xdr:col>
      <xdr:colOff>409575</xdr:colOff>
      <xdr:row>6</xdr:row>
      <xdr:rowOff>85726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8F1BAE0-5AAC-4445-A251-DD563B9C73C5}"/>
            </a:ext>
          </a:extLst>
        </xdr:cNvPr>
        <xdr:cNvSpPr/>
      </xdr:nvSpPr>
      <xdr:spPr>
        <a:xfrm>
          <a:off x="2095500" y="733426"/>
          <a:ext cx="1333500" cy="495300"/>
        </a:xfrm>
        <a:prstGeom prst="wedgeRectCallout">
          <a:avLst>
            <a:gd name="adj1" fmla="val -69196"/>
            <a:gd name="adj2" fmla="val 1617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pick Rset Actual for</a:t>
          </a:r>
          <a:r>
            <a:rPr lang="en-US" sz="1100" kern="1200" baseline="0"/>
            <a:t> desired Iref in mA</a:t>
          </a:r>
          <a:endParaRPr lang="en-US" sz="1100" kern="1200"/>
        </a:p>
      </xdr:txBody>
    </xdr:sp>
    <xdr:clientData/>
  </xdr:twoCellAnchor>
  <xdr:twoCellAnchor editAs="oneCell">
    <xdr:from>
      <xdr:col>2</xdr:col>
      <xdr:colOff>400050</xdr:colOff>
      <xdr:row>6</xdr:row>
      <xdr:rowOff>170520</xdr:rowOff>
    </xdr:from>
    <xdr:to>
      <xdr:col>6</xdr:col>
      <xdr:colOff>438150</xdr:colOff>
      <xdr:row>14</xdr:row>
      <xdr:rowOff>181215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5AB5F-5E3F-4AD3-A264-30985A735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1313520"/>
          <a:ext cx="2476500" cy="157279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16</xdr:row>
      <xdr:rowOff>142875</xdr:rowOff>
    </xdr:from>
    <xdr:to>
      <xdr:col>8</xdr:col>
      <xdr:colOff>36870</xdr:colOff>
      <xdr:row>30</xdr:row>
      <xdr:rowOff>36417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BFAE04-4459-410D-B3B4-0617A50F5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5025" y="3228975"/>
          <a:ext cx="3389670" cy="2560542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17</xdr:row>
      <xdr:rowOff>133350</xdr:rowOff>
    </xdr:from>
    <xdr:to>
      <xdr:col>14</xdr:col>
      <xdr:colOff>533382</xdr:colOff>
      <xdr:row>28</xdr:row>
      <xdr:rowOff>156546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3512FB-2702-4E7A-8855-5DFCA91AB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3409950"/>
          <a:ext cx="3409932" cy="211869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6128-03DC-4EA5-BA09-5B0E87270B26}">
  <dimension ref="A1:D18"/>
  <sheetViews>
    <sheetView tabSelected="1" workbookViewId="0">
      <selection activeCell="F6" sqref="F6"/>
    </sheetView>
  </sheetViews>
  <sheetFormatPr defaultRowHeight="15" x14ac:dyDescent="0.25"/>
  <cols>
    <col min="1" max="1" width="11.7109375" customWidth="1"/>
    <col min="2" max="2" width="13.42578125" customWidth="1"/>
    <col min="3" max="3" width="13.140625" customWidth="1"/>
    <col min="4" max="4" width="12.140625" customWidth="1"/>
  </cols>
  <sheetData>
    <row r="1" spans="1:4" x14ac:dyDescent="0.25">
      <c r="A1" s="14" t="s">
        <v>28</v>
      </c>
    </row>
    <row r="2" spans="1:4" x14ac:dyDescent="0.25">
      <c r="A2" t="s">
        <v>24</v>
      </c>
      <c r="B2" s="13">
        <v>20</v>
      </c>
    </row>
    <row r="3" spans="1:4" x14ac:dyDescent="0.25">
      <c r="A3" t="s">
        <v>25</v>
      </c>
      <c r="B3" s="11">
        <v>8.4499999999999993</v>
      </c>
    </row>
    <row r="4" spans="1:4" x14ac:dyDescent="0.25">
      <c r="A4" t="s">
        <v>26</v>
      </c>
      <c r="B4" s="13">
        <v>12</v>
      </c>
    </row>
    <row r="6" spans="1:4" x14ac:dyDescent="0.25">
      <c r="A6" t="s">
        <v>27</v>
      </c>
      <c r="B6" s="13">
        <f>B2*B3</f>
        <v>169</v>
      </c>
    </row>
    <row r="7" spans="1:4" ht="16.5" x14ac:dyDescent="0.25">
      <c r="A7" t="s">
        <v>29</v>
      </c>
      <c r="B7" s="13">
        <v>231</v>
      </c>
    </row>
    <row r="9" spans="1:4" x14ac:dyDescent="0.25">
      <c r="A9" s="14" t="s">
        <v>35</v>
      </c>
      <c r="B9" s="18" t="s">
        <v>36</v>
      </c>
      <c r="C9" t="s">
        <v>37</v>
      </c>
      <c r="D9" t="s">
        <v>38</v>
      </c>
    </row>
    <row r="10" spans="1:4" ht="37.5" customHeight="1" x14ac:dyDescent="0.25">
      <c r="A10" s="17" t="s">
        <v>34</v>
      </c>
      <c r="B10" t="s">
        <v>31</v>
      </c>
      <c r="C10" s="16" t="s">
        <v>32</v>
      </c>
      <c r="D10" t="s">
        <v>33</v>
      </c>
    </row>
    <row r="11" spans="1:4" x14ac:dyDescent="0.25">
      <c r="A11">
        <v>100</v>
      </c>
    </row>
    <row r="12" spans="1:4" x14ac:dyDescent="0.25">
      <c r="A12">
        <v>75</v>
      </c>
    </row>
    <row r="13" spans="1:4" x14ac:dyDescent="0.25">
      <c r="A13">
        <v>50</v>
      </c>
    </row>
    <row r="14" spans="1:4" x14ac:dyDescent="0.25">
      <c r="A14">
        <v>25</v>
      </c>
    </row>
    <row r="15" spans="1:4" x14ac:dyDescent="0.25">
      <c r="A15">
        <v>15</v>
      </c>
    </row>
    <row r="16" spans="1:4" x14ac:dyDescent="0.25">
      <c r="A16">
        <v>10</v>
      </c>
    </row>
    <row r="17" spans="1:1" x14ac:dyDescent="0.25">
      <c r="A17">
        <v>5</v>
      </c>
    </row>
    <row r="18" spans="1:1" x14ac:dyDescent="0.25">
      <c r="A18" s="15" t="s">
        <v>30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02A7-3940-454D-9F05-4E2571E54D79}">
  <dimension ref="A1:M29"/>
  <sheetViews>
    <sheetView workbookViewId="0">
      <selection activeCell="L11" sqref="L11"/>
    </sheetView>
  </sheetViews>
  <sheetFormatPr defaultRowHeight="15" x14ac:dyDescent="0.25"/>
  <cols>
    <col min="1" max="1" width="13.7109375" customWidth="1"/>
    <col min="2" max="2" width="13.28515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s="1">
        <v>1.0000000000000001E-5</v>
      </c>
    </row>
    <row r="3" spans="1:2" x14ac:dyDescent="0.25">
      <c r="A3" t="s">
        <v>2</v>
      </c>
      <c r="B3">
        <v>1.4E-2</v>
      </c>
    </row>
    <row r="4" spans="1:2" x14ac:dyDescent="0.25">
      <c r="A4" t="s">
        <v>3</v>
      </c>
      <c r="B4">
        <v>15</v>
      </c>
    </row>
    <row r="5" spans="1:2" x14ac:dyDescent="0.25">
      <c r="A5" t="s">
        <v>4</v>
      </c>
      <c r="B5" s="2">
        <f>B3*B4/B2</f>
        <v>20999.999999999996</v>
      </c>
    </row>
    <row r="6" spans="1:2" x14ac:dyDescent="0.25">
      <c r="A6" t="s">
        <v>5</v>
      </c>
      <c r="B6" s="3">
        <v>22000</v>
      </c>
    </row>
    <row r="7" spans="1:2" x14ac:dyDescent="0.25">
      <c r="A7" s="4" t="s">
        <v>6</v>
      </c>
      <c r="B7" s="5">
        <f>B6*B2/B4*1000</f>
        <v>14.666666666666668</v>
      </c>
    </row>
    <row r="9" spans="1:2" x14ac:dyDescent="0.25">
      <c r="A9" t="s">
        <v>7</v>
      </c>
      <c r="B9">
        <v>24</v>
      </c>
    </row>
    <row r="10" spans="1:2" x14ac:dyDescent="0.25">
      <c r="A10" t="s">
        <v>8</v>
      </c>
      <c r="B10" s="6">
        <f>B9/B7*1000</f>
        <v>1636.3636363636363</v>
      </c>
    </row>
    <row r="11" spans="1:2" x14ac:dyDescent="0.25">
      <c r="A11" t="s">
        <v>9</v>
      </c>
      <c r="B11" s="6">
        <v>1400</v>
      </c>
    </row>
    <row r="12" spans="1:2" ht="16.5" customHeight="1" x14ac:dyDescent="0.25">
      <c r="A12" t="s">
        <v>10</v>
      </c>
      <c r="B12" s="7">
        <f>B7*B11/1000</f>
        <v>20.533333333333335</v>
      </c>
    </row>
    <row r="13" spans="1:2" ht="16.5" customHeight="1" x14ac:dyDescent="0.25">
      <c r="A13" t="s">
        <v>10</v>
      </c>
      <c r="B13" s="7">
        <f>10</f>
        <v>10</v>
      </c>
    </row>
    <row r="14" spans="1:2" x14ac:dyDescent="0.25">
      <c r="A14" t="s">
        <v>11</v>
      </c>
      <c r="B14" s="8">
        <f>B13/B12</f>
        <v>0.48701298701298695</v>
      </c>
    </row>
    <row r="17" spans="1:13" x14ac:dyDescent="0.25">
      <c r="B17" s="6"/>
    </row>
    <row r="18" spans="1:13" x14ac:dyDescent="0.25">
      <c r="A18" s="4" t="s">
        <v>12</v>
      </c>
      <c r="B18" s="9">
        <v>1000000</v>
      </c>
    </row>
    <row r="19" spans="1:13" x14ac:dyDescent="0.25">
      <c r="A19" t="s">
        <v>13</v>
      </c>
      <c r="B19" s="6">
        <v>110000</v>
      </c>
    </row>
    <row r="20" spans="1:13" x14ac:dyDescent="0.25">
      <c r="A20" t="s">
        <v>14</v>
      </c>
      <c r="B20" s="10">
        <f>B18*B19/(B18+B19)</f>
        <v>99099.099099099098</v>
      </c>
    </row>
    <row r="21" spans="1:13" x14ac:dyDescent="0.25">
      <c r="A21" t="s">
        <v>15</v>
      </c>
      <c r="B21" s="10">
        <f>(B20-B14*B20)/B14</f>
        <v>104384.38438438441</v>
      </c>
    </row>
    <row r="22" spans="1:13" x14ac:dyDescent="0.25">
      <c r="A22" t="s">
        <v>16</v>
      </c>
      <c r="B22" s="10">
        <f>B19+B21</f>
        <v>214384.38438438441</v>
      </c>
    </row>
    <row r="23" spans="1:13" x14ac:dyDescent="0.25">
      <c r="A23" s="4" t="s">
        <v>17</v>
      </c>
      <c r="B23" s="9">
        <v>104700</v>
      </c>
    </row>
    <row r="25" spans="1:13" x14ac:dyDescent="0.25">
      <c r="A25" t="s">
        <v>18</v>
      </c>
      <c r="B25">
        <v>1100</v>
      </c>
    </row>
    <row r="26" spans="1:13" x14ac:dyDescent="0.25">
      <c r="A26" t="s">
        <v>19</v>
      </c>
      <c r="B26">
        <v>100</v>
      </c>
    </row>
    <row r="27" spans="1:13" x14ac:dyDescent="0.25">
      <c r="A27" t="s">
        <v>20</v>
      </c>
      <c r="B27" s="11">
        <f>$B$22/($B$22+B25)*$B$7</f>
        <v>14.591796585572743</v>
      </c>
      <c r="M27" t="s">
        <v>21</v>
      </c>
    </row>
    <row r="28" spans="1:13" x14ac:dyDescent="0.25">
      <c r="A28" t="s">
        <v>22</v>
      </c>
      <c r="B28" s="11">
        <f>$B$22/($B$22+B26)*$B$7</f>
        <v>14.659828562014544</v>
      </c>
    </row>
    <row r="29" spans="1:13" x14ac:dyDescent="0.25">
      <c r="A29" t="s">
        <v>23</v>
      </c>
      <c r="B29" s="12">
        <f>(B27-B28)/B27</f>
        <v>-4.6623440809931815E-3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Tank</vt:lpstr>
      <vt:lpstr>Iref &amp; Ain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 Consulting</dc:creator>
  <cp:lastModifiedBy>Rick Ales Consulting</cp:lastModifiedBy>
  <dcterms:created xsi:type="dcterms:W3CDTF">2025-03-04T16:55:06Z</dcterms:created>
  <dcterms:modified xsi:type="dcterms:W3CDTF">2025-03-04T17:23:36Z</dcterms:modified>
</cp:coreProperties>
</file>