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/Desktop/"/>
    </mc:Choice>
  </mc:AlternateContent>
  <xr:revisionPtr revIDLastSave="0" documentId="13_ncr:1_{C39B82F4-9843-E148-9535-C949791FFB8E}" xr6:coauthVersionLast="47" xr6:coauthVersionMax="47" xr10:uidLastSave="{00000000-0000-0000-0000-000000000000}"/>
  <bookViews>
    <workbookView xWindow="10460" yWindow="500" windowWidth="28040" windowHeight="17440" xr2:uid="{25CCF9CB-CAD7-9D40-9631-A721BBA576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" l="1"/>
  <c r="C60" i="1"/>
  <c r="B60" i="1"/>
  <c r="C59" i="1"/>
  <c r="B59" i="1"/>
  <c r="B58" i="1"/>
  <c r="I57" i="1"/>
  <c r="H57" i="1"/>
  <c r="J57" i="1" s="1"/>
  <c r="G57" i="1"/>
  <c r="D57" i="1"/>
  <c r="E57" i="1" s="1"/>
  <c r="I56" i="1"/>
  <c r="H56" i="1"/>
  <c r="J56" i="1" s="1"/>
  <c r="G56" i="1"/>
  <c r="D56" i="1"/>
  <c r="F56" i="1" s="1"/>
  <c r="I55" i="1"/>
  <c r="H55" i="1"/>
  <c r="J55" i="1" s="1"/>
  <c r="G55" i="1"/>
  <c r="F55" i="1"/>
  <c r="E55" i="1"/>
  <c r="D55" i="1"/>
  <c r="I54" i="1"/>
  <c r="H54" i="1"/>
  <c r="J54" i="1" s="1"/>
  <c r="G54" i="1"/>
  <c r="D54" i="1"/>
  <c r="F54" i="1" s="1"/>
  <c r="I53" i="1"/>
  <c r="H53" i="1"/>
  <c r="G53" i="1"/>
  <c r="G59" i="1" s="1"/>
  <c r="G67" i="1" s="1"/>
  <c r="D53" i="1"/>
  <c r="F53" i="1" s="1"/>
  <c r="A50" i="1"/>
  <c r="A48" i="1"/>
  <c r="C39" i="1"/>
  <c r="B39" i="1"/>
  <c r="C38" i="1"/>
  <c r="B38" i="1"/>
  <c r="B37" i="1"/>
  <c r="I36" i="1"/>
  <c r="H36" i="1"/>
  <c r="J36" i="1" s="1"/>
  <c r="G36" i="1"/>
  <c r="D36" i="1"/>
  <c r="E36" i="1" s="1"/>
  <c r="I35" i="1"/>
  <c r="H35" i="1"/>
  <c r="J35" i="1" s="1"/>
  <c r="G35" i="1"/>
  <c r="D35" i="1"/>
  <c r="F35" i="1" s="1"/>
  <c r="I34" i="1"/>
  <c r="H34" i="1"/>
  <c r="G34" i="1"/>
  <c r="D34" i="1"/>
  <c r="F34" i="1" s="1"/>
  <c r="I33" i="1"/>
  <c r="H33" i="1"/>
  <c r="J33" i="1" s="1"/>
  <c r="G33" i="1"/>
  <c r="D33" i="1"/>
  <c r="E33" i="1" s="1"/>
  <c r="I32" i="1"/>
  <c r="H32" i="1"/>
  <c r="J32" i="1" s="1"/>
  <c r="G32" i="1"/>
  <c r="D32" i="1"/>
  <c r="F32" i="1" s="1"/>
  <c r="A29" i="1"/>
  <c r="A27" i="1"/>
  <c r="H7" i="1"/>
  <c r="J7" i="1" s="1"/>
  <c r="I7" i="1"/>
  <c r="H8" i="1"/>
  <c r="I8" i="1"/>
  <c r="H9" i="1"/>
  <c r="I9" i="1"/>
  <c r="H10" i="1"/>
  <c r="J10" i="1" s="1"/>
  <c r="I10" i="1"/>
  <c r="H11" i="1"/>
  <c r="H12" i="1"/>
  <c r="I12" i="1"/>
  <c r="H13" i="1"/>
  <c r="I13" i="1"/>
  <c r="J13" i="1" s="1"/>
  <c r="H14" i="1"/>
  <c r="J14" i="1" s="1"/>
  <c r="I14" i="1"/>
  <c r="H15" i="1"/>
  <c r="I15" i="1"/>
  <c r="H6" i="1"/>
  <c r="J6" i="1" s="1"/>
  <c r="I6" i="1"/>
  <c r="G7" i="1"/>
  <c r="G8" i="1"/>
  <c r="G9" i="1"/>
  <c r="G10" i="1"/>
  <c r="G11" i="1"/>
  <c r="G12" i="1"/>
  <c r="G13" i="1"/>
  <c r="G14" i="1"/>
  <c r="G15" i="1"/>
  <c r="G6" i="1"/>
  <c r="D7" i="1"/>
  <c r="E7" i="1" s="1"/>
  <c r="D8" i="1"/>
  <c r="E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6" i="1"/>
  <c r="C17" i="1"/>
  <c r="C18" i="1"/>
  <c r="B18" i="1"/>
  <c r="B17" i="1"/>
  <c r="B16" i="1"/>
  <c r="J53" i="1" l="1"/>
  <c r="J59" i="1" s="1"/>
  <c r="J69" i="1" s="1"/>
  <c r="F33" i="1"/>
  <c r="E56" i="1"/>
  <c r="D59" i="1"/>
  <c r="D61" i="1" s="1"/>
  <c r="E54" i="1"/>
  <c r="F57" i="1"/>
  <c r="E53" i="1"/>
  <c r="J12" i="1"/>
  <c r="G38" i="1"/>
  <c r="G46" i="1" s="1"/>
  <c r="F36" i="1"/>
  <c r="F38" i="1" s="1"/>
  <c r="J34" i="1"/>
  <c r="J38" i="1" s="1"/>
  <c r="J48" i="1" s="1"/>
  <c r="E32" i="1"/>
  <c r="E35" i="1"/>
  <c r="D38" i="1"/>
  <c r="D40" i="1" s="1"/>
  <c r="E34" i="1"/>
  <c r="E14" i="1"/>
  <c r="J9" i="1"/>
  <c r="J15" i="1"/>
  <c r="J8" i="1"/>
  <c r="I11" i="1"/>
  <c r="J11" i="1" s="1"/>
  <c r="G17" i="1"/>
  <c r="G25" i="1" s="1"/>
  <c r="E15" i="1"/>
  <c r="E13" i="1"/>
  <c r="E12" i="1"/>
  <c r="E11" i="1"/>
  <c r="E10" i="1"/>
  <c r="E9" i="1"/>
  <c r="D17" i="1"/>
  <c r="D19" i="1" s="1"/>
  <c r="F8" i="1"/>
  <c r="F7" i="1"/>
  <c r="E6" i="1"/>
  <c r="F6" i="1"/>
  <c r="J17" i="1" l="1"/>
  <c r="J27" i="1" s="1"/>
  <c r="F59" i="1"/>
  <c r="E59" i="1"/>
  <c r="F45" i="1"/>
  <c r="F43" i="1"/>
  <c r="F44" i="1" s="1"/>
  <c r="E38" i="1"/>
  <c r="F17" i="1"/>
  <c r="F24" i="1"/>
  <c r="F22" i="1"/>
  <c r="F23" i="1" s="1"/>
  <c r="E17" i="1"/>
  <c r="E62" i="1" l="1"/>
  <c r="E63" i="1"/>
  <c r="F66" i="1"/>
  <c r="F64" i="1"/>
  <c r="F65" i="1" s="1"/>
  <c r="E42" i="1"/>
  <c r="E41" i="1"/>
  <c r="E21" i="1"/>
  <c r="E20" i="1"/>
</calcChain>
</file>

<file path=xl/sharedStrings.xml><?xml version="1.0" encoding="utf-8"?>
<sst xmlns="http://schemas.openxmlformats.org/spreadsheetml/2006/main" count="95" uniqueCount="29">
  <si>
    <t>measured</t>
  </si>
  <si>
    <t>simulated</t>
  </si>
  <si>
    <t>category</t>
  </si>
  <si>
    <t>fools</t>
  </si>
  <si>
    <t>clueless</t>
  </si>
  <si>
    <t>SSD</t>
  </si>
  <si>
    <t>average</t>
  </si>
  <si>
    <t>n</t>
  </si>
  <si>
    <t>MSE</t>
  </si>
  <si>
    <t>sum</t>
  </si>
  <si>
    <t>(a) Source for formulas used in this worksheet:</t>
  </si>
  <si>
    <t>https://towardsdatascience.com/forecast-kpi-rmse-mae-mape-bias-cdc5703d242d</t>
  </si>
  <si>
    <t>(b) For all observations:</t>
  </si>
  <si>
    <t>error</t>
  </si>
  <si>
    <t>bias</t>
  </si>
  <si>
    <t>abs(error)</t>
  </si>
  <si>
    <t>e_t</t>
  </si>
  <si>
    <t>d_t</t>
  </si>
  <si>
    <t>f_t</t>
  </si>
  <si>
    <t>MAE</t>
  </si>
  <si>
    <t>PMAE</t>
  </si>
  <si>
    <t>RMSE</t>
  </si>
  <si>
    <t>PRMSE</t>
  </si>
  <si>
    <t>lower</t>
  </si>
  <si>
    <t>upper</t>
  </si>
  <si>
    <t>within tol?</t>
  </si>
  <si>
    <t>d==f?</t>
  </si>
  <si>
    <t>tolerance (gamma)</t>
  </si>
  <si>
    <t>PA 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</si>
</sst>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owardsdatascience.com/forecast-kpi-rmse-mae-mape-bias-cdc5703d242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F8EB-DDA4-704D-A19B-E56247F3B234}">
  <dimension ref="A1:J69"/>
  <sheetViews>
    <sheetView tabSelected="1" workbookViewId="0">
      <selection activeCell="B57" sqref="B57"/>
    </sheetView>
  </sheetViews>
  <sheetFormatPr baseColWidth="10" defaultRowHeight="16" x14ac:dyDescent="0.2"/>
  <sheetData>
    <row r="1" spans="1:10" x14ac:dyDescent="0.2">
      <c r="A1" s="2" t="s">
        <v>10</v>
      </c>
      <c r="E1" s="3" t="s">
        <v>11</v>
      </c>
    </row>
    <row r="3" spans="1:10" x14ac:dyDescent="0.2">
      <c r="A3" s="2" t="s">
        <v>12</v>
      </c>
    </row>
    <row r="4" spans="1:10" x14ac:dyDescent="0.2">
      <c r="A4" s="2"/>
      <c r="B4" s="4" t="s">
        <v>17</v>
      </c>
      <c r="C4" s="4" t="s">
        <v>18</v>
      </c>
      <c r="D4" s="4" t="s">
        <v>16</v>
      </c>
    </row>
    <row r="5" spans="1:10" x14ac:dyDescent="0.2">
      <c r="A5" t="s">
        <v>2</v>
      </c>
      <c r="B5" s="1" t="s">
        <v>0</v>
      </c>
      <c r="C5" s="1" t="s">
        <v>1</v>
      </c>
      <c r="D5" s="1" t="s">
        <v>13</v>
      </c>
      <c r="E5" s="1" t="s">
        <v>15</v>
      </c>
      <c r="F5" s="1" t="s">
        <v>5</v>
      </c>
      <c r="G5" s="1" t="s">
        <v>26</v>
      </c>
      <c r="H5" s="1" t="s">
        <v>23</v>
      </c>
      <c r="I5" s="1" t="s">
        <v>24</v>
      </c>
      <c r="J5" s="1" t="s">
        <v>25</v>
      </c>
    </row>
    <row r="6" spans="1:10" x14ac:dyDescent="0.2">
      <c r="A6" t="s">
        <v>3</v>
      </c>
      <c r="B6">
        <v>79.599999999999994</v>
      </c>
      <c r="C6">
        <v>14.1</v>
      </c>
      <c r="D6">
        <f>C6-B6</f>
        <v>-65.5</v>
      </c>
      <c r="E6">
        <f>ABS(D6)</f>
        <v>65.5</v>
      </c>
      <c r="F6">
        <f>D6^2</f>
        <v>4290.25</v>
      </c>
      <c r="G6">
        <f>IF(C6=B6,1,0)</f>
        <v>0</v>
      </c>
      <c r="H6">
        <f>B6-(B6*H$26)</f>
        <v>71.64</v>
      </c>
      <c r="I6">
        <f>B6+(B6*I$26)</f>
        <v>87.559999999999988</v>
      </c>
      <c r="J6">
        <f>IF(C6&gt;=H6,IF(C6&lt;=I6, 1, 0),0)</f>
        <v>0</v>
      </c>
    </row>
    <row r="7" spans="1:10" x14ac:dyDescent="0.2">
      <c r="A7" t="s">
        <v>3</v>
      </c>
      <c r="B7">
        <v>40.299999999999997</v>
      </c>
      <c r="C7">
        <v>0</v>
      </c>
      <c r="D7">
        <f t="shared" ref="D7:D15" si="0">C7-B7</f>
        <v>-40.299999999999997</v>
      </c>
      <c r="E7">
        <f t="shared" ref="E7:E15" si="1">ABS(D7)</f>
        <v>40.299999999999997</v>
      </c>
      <c r="F7">
        <f t="shared" ref="F7:F15" si="2">D7^2</f>
        <v>1624.0899999999997</v>
      </c>
      <c r="G7">
        <f t="shared" ref="G7:G15" si="3">IF(C7=B7,1,0)</f>
        <v>0</v>
      </c>
      <c r="H7">
        <f>B7-(B7*H$26)</f>
        <v>36.269999999999996</v>
      </c>
      <c r="I7">
        <f>B7+(B7*I$26)</f>
        <v>44.33</v>
      </c>
      <c r="J7">
        <f t="shared" ref="J7:J15" si="4">IF(C7&gt;=H7,IF(C7&lt;=I7, 1, 0),0)</f>
        <v>0</v>
      </c>
    </row>
    <row r="8" spans="1:10" x14ac:dyDescent="0.2">
      <c r="A8" t="s">
        <v>3</v>
      </c>
      <c r="B8">
        <v>36.1</v>
      </c>
      <c r="C8">
        <v>36.799999999999997</v>
      </c>
      <c r="D8">
        <f t="shared" si="0"/>
        <v>0.69999999999999574</v>
      </c>
      <c r="E8">
        <f t="shared" si="1"/>
        <v>0.69999999999999574</v>
      </c>
      <c r="F8">
        <f t="shared" si="2"/>
        <v>0.48999999999999405</v>
      </c>
      <c r="G8">
        <f t="shared" si="3"/>
        <v>0</v>
      </c>
      <c r="H8">
        <f>B8-(B8*H$26)</f>
        <v>32.49</v>
      </c>
      <c r="I8">
        <f>B8+(B8*I$26)</f>
        <v>39.71</v>
      </c>
      <c r="J8">
        <f t="shared" si="4"/>
        <v>1</v>
      </c>
    </row>
    <row r="9" spans="1:10" x14ac:dyDescent="0.2">
      <c r="A9" t="s">
        <v>3</v>
      </c>
      <c r="B9">
        <v>7.5</v>
      </c>
      <c r="C9">
        <v>12.1</v>
      </c>
      <c r="D9">
        <f t="shared" si="0"/>
        <v>4.5999999999999996</v>
      </c>
      <c r="E9">
        <f t="shared" si="1"/>
        <v>4.5999999999999996</v>
      </c>
      <c r="F9">
        <f t="shared" si="2"/>
        <v>21.159999999999997</v>
      </c>
      <c r="G9">
        <f t="shared" si="3"/>
        <v>0</v>
      </c>
      <c r="H9">
        <f>B9-(B9*H$26)</f>
        <v>6.75</v>
      </c>
      <c r="I9">
        <f>B9+(B9*I$26)</f>
        <v>8.25</v>
      </c>
      <c r="J9">
        <f t="shared" si="4"/>
        <v>0</v>
      </c>
    </row>
    <row r="10" spans="1:10" x14ac:dyDescent="0.2">
      <c r="A10" t="s">
        <v>3</v>
      </c>
      <c r="B10">
        <v>96.1</v>
      </c>
      <c r="C10">
        <v>21</v>
      </c>
      <c r="D10">
        <f t="shared" si="0"/>
        <v>-75.099999999999994</v>
      </c>
      <c r="E10">
        <f t="shared" si="1"/>
        <v>75.099999999999994</v>
      </c>
      <c r="F10">
        <f t="shared" si="2"/>
        <v>5640.0099999999993</v>
      </c>
      <c r="G10">
        <f t="shared" si="3"/>
        <v>0</v>
      </c>
      <c r="H10">
        <f>B10-(B10*H$26)</f>
        <v>86.49</v>
      </c>
      <c r="I10">
        <f>B10+(B10*I$26)</f>
        <v>105.71</v>
      </c>
      <c r="J10">
        <f t="shared" si="4"/>
        <v>0</v>
      </c>
    </row>
    <row r="11" spans="1:10" x14ac:dyDescent="0.2">
      <c r="A11" t="s">
        <v>4</v>
      </c>
      <c r="B11">
        <v>22.5</v>
      </c>
      <c r="C11">
        <v>25.6</v>
      </c>
      <c r="D11">
        <f t="shared" si="0"/>
        <v>3.1000000000000014</v>
      </c>
      <c r="E11">
        <f t="shared" si="1"/>
        <v>3.1000000000000014</v>
      </c>
      <c r="F11">
        <f t="shared" si="2"/>
        <v>9.6100000000000083</v>
      </c>
      <c r="G11">
        <f t="shared" si="3"/>
        <v>0</v>
      </c>
      <c r="H11">
        <f>B11-(B11*H$26)</f>
        <v>20.25</v>
      </c>
      <c r="I11">
        <f>B11+(B11*I$26)</f>
        <v>24.75</v>
      </c>
      <c r="J11">
        <f t="shared" si="4"/>
        <v>0</v>
      </c>
    </row>
    <row r="12" spans="1:10" x14ac:dyDescent="0.2">
      <c r="A12" t="s">
        <v>4</v>
      </c>
      <c r="B12">
        <v>93.2</v>
      </c>
      <c r="C12">
        <v>91.6</v>
      </c>
      <c r="D12">
        <f t="shared" si="0"/>
        <v>-1.6000000000000085</v>
      </c>
      <c r="E12">
        <f t="shared" si="1"/>
        <v>1.6000000000000085</v>
      </c>
      <c r="F12">
        <f t="shared" si="2"/>
        <v>2.5600000000000271</v>
      </c>
      <c r="G12">
        <f t="shared" si="3"/>
        <v>0</v>
      </c>
      <c r="H12">
        <f>B12-(B12*H$26)</f>
        <v>83.88</v>
      </c>
      <c r="I12">
        <f>B12+(B12*I$26)</f>
        <v>102.52000000000001</v>
      </c>
      <c r="J12">
        <f t="shared" si="4"/>
        <v>1</v>
      </c>
    </row>
    <row r="13" spans="1:10" x14ac:dyDescent="0.2">
      <c r="A13" t="s">
        <v>4</v>
      </c>
      <c r="B13">
        <v>30.1</v>
      </c>
      <c r="C13">
        <v>43.9</v>
      </c>
      <c r="D13">
        <f t="shared" si="0"/>
        <v>13.799999999999997</v>
      </c>
      <c r="E13">
        <f t="shared" si="1"/>
        <v>13.799999999999997</v>
      </c>
      <c r="F13">
        <f t="shared" si="2"/>
        <v>190.43999999999991</v>
      </c>
      <c r="G13">
        <f t="shared" si="3"/>
        <v>0</v>
      </c>
      <c r="H13">
        <f>B13-(B13*H$26)</f>
        <v>27.09</v>
      </c>
      <c r="I13">
        <f>B13+(B13*I$26)</f>
        <v>33.11</v>
      </c>
      <c r="J13">
        <f t="shared" si="4"/>
        <v>0</v>
      </c>
    </row>
    <row r="14" spans="1:10" x14ac:dyDescent="0.2">
      <c r="A14" t="s">
        <v>4</v>
      </c>
      <c r="B14">
        <v>82.5</v>
      </c>
      <c r="C14">
        <v>28.4</v>
      </c>
      <c r="D14">
        <f t="shared" si="0"/>
        <v>-54.1</v>
      </c>
      <c r="E14">
        <f t="shared" si="1"/>
        <v>54.1</v>
      </c>
      <c r="F14">
        <f t="shared" si="2"/>
        <v>2926.81</v>
      </c>
      <c r="G14">
        <f t="shared" si="3"/>
        <v>0</v>
      </c>
      <c r="H14">
        <f>B14-(B14*H$26)</f>
        <v>74.25</v>
      </c>
      <c r="I14">
        <f>B14+(B14*I$26)</f>
        <v>90.75</v>
      </c>
      <c r="J14">
        <f t="shared" si="4"/>
        <v>0</v>
      </c>
    </row>
    <row r="15" spans="1:10" x14ac:dyDescent="0.2">
      <c r="A15" t="s">
        <v>4</v>
      </c>
      <c r="B15">
        <v>15</v>
      </c>
      <c r="C15">
        <v>28.9</v>
      </c>
      <c r="D15">
        <f t="shared" si="0"/>
        <v>13.899999999999999</v>
      </c>
      <c r="E15">
        <f t="shared" si="1"/>
        <v>13.899999999999999</v>
      </c>
      <c r="F15">
        <f t="shared" si="2"/>
        <v>193.20999999999995</v>
      </c>
      <c r="G15">
        <f t="shared" si="3"/>
        <v>0</v>
      </c>
      <c r="H15">
        <f>B15-(B15*H$26)</f>
        <v>13.5</v>
      </c>
      <c r="I15">
        <f>B15+(B15*I$26)</f>
        <v>16.5</v>
      </c>
      <c r="J15">
        <f t="shared" si="4"/>
        <v>0</v>
      </c>
    </row>
    <row r="16" spans="1:10" x14ac:dyDescent="0.2">
      <c r="A16" t="s">
        <v>7</v>
      </c>
      <c r="B16">
        <f>COUNT(B6:B15)</f>
        <v>10</v>
      </c>
    </row>
    <row r="17" spans="1:10" x14ac:dyDescent="0.2">
      <c r="A17" t="s">
        <v>9</v>
      </c>
      <c r="B17">
        <f>SUM(B6:B15)</f>
        <v>502.90000000000003</v>
      </c>
      <c r="C17">
        <f>SUM(C6:C15)</f>
        <v>302.39999999999998</v>
      </c>
      <c r="D17">
        <f>SUM(D6:D15)</f>
        <v>-200.5</v>
      </c>
      <c r="E17">
        <f>SUM(E6:E15)</f>
        <v>272.7</v>
      </c>
      <c r="F17">
        <f>SUM(F6:F15)</f>
        <v>14898.63</v>
      </c>
      <c r="G17">
        <f>SUM(G6:G15)</f>
        <v>0</v>
      </c>
      <c r="J17">
        <f>SUM(J6:J15)</f>
        <v>2</v>
      </c>
    </row>
    <row r="18" spans="1:10" x14ac:dyDescent="0.2">
      <c r="A18" t="s">
        <v>6</v>
      </c>
      <c r="B18">
        <f>AVERAGE(B6:B15)</f>
        <v>50.290000000000006</v>
      </c>
      <c r="C18">
        <f>AVERAGE(C6:C15)</f>
        <v>30.24</v>
      </c>
    </row>
    <row r="19" spans="1:10" x14ac:dyDescent="0.2">
      <c r="A19" t="s">
        <v>14</v>
      </c>
      <c r="D19">
        <f>D17/B16</f>
        <v>-20.05</v>
      </c>
    </row>
    <row r="20" spans="1:10" x14ac:dyDescent="0.2">
      <c r="A20" t="s">
        <v>19</v>
      </c>
      <c r="E20">
        <f>E17/B16</f>
        <v>27.27</v>
      </c>
    </row>
    <row r="21" spans="1:10" x14ac:dyDescent="0.2">
      <c r="A21" t="s">
        <v>20</v>
      </c>
      <c r="E21">
        <f>E17/B17</f>
        <v>0.54225492145555776</v>
      </c>
    </row>
    <row r="22" spans="1:10" x14ac:dyDescent="0.2">
      <c r="A22" t="s">
        <v>21</v>
      </c>
      <c r="F22">
        <f>SQRT(F17/B16)</f>
        <v>38.598743502865474</v>
      </c>
    </row>
    <row r="23" spans="1:10" x14ac:dyDescent="0.2">
      <c r="A23" t="s">
        <v>22</v>
      </c>
      <c r="F23">
        <f>F22/B18</f>
        <v>0.76752323529261224</v>
      </c>
    </row>
    <row r="24" spans="1:10" x14ac:dyDescent="0.2">
      <c r="A24" t="s">
        <v>8</v>
      </c>
      <c r="F24">
        <f>F17/B16</f>
        <v>1489.8629999999998</v>
      </c>
    </row>
    <row r="25" spans="1:10" x14ac:dyDescent="0.2">
      <c r="A25" t="s">
        <v>28</v>
      </c>
      <c r="G25">
        <f>G17/B16</f>
        <v>0</v>
      </c>
    </row>
    <row r="26" spans="1:10" x14ac:dyDescent="0.2">
      <c r="A26" t="s">
        <v>27</v>
      </c>
      <c r="H26">
        <v>0.1</v>
      </c>
      <c r="I26">
        <v>0.1</v>
      </c>
    </row>
    <row r="27" spans="1:10" x14ac:dyDescent="0.2">
      <c r="A27" t="str">
        <f>CONCATENATE("PA~",H26)</f>
        <v>PA~0.1</v>
      </c>
      <c r="J27">
        <f>J17/B16</f>
        <v>0.2</v>
      </c>
    </row>
    <row r="29" spans="1:10" x14ac:dyDescent="0.2">
      <c r="A29" s="2" t="str">
        <f>"(c) For only fools observations:"</f>
        <v>(c) For only fools observations:</v>
      </c>
    </row>
    <row r="30" spans="1:10" x14ac:dyDescent="0.2">
      <c r="A30" s="2"/>
      <c r="B30" s="4" t="s">
        <v>17</v>
      </c>
      <c r="C30" s="4" t="s">
        <v>18</v>
      </c>
      <c r="D30" s="4" t="s">
        <v>16</v>
      </c>
    </row>
    <row r="31" spans="1:10" x14ac:dyDescent="0.2">
      <c r="A31" t="s">
        <v>2</v>
      </c>
      <c r="B31" s="1" t="s">
        <v>0</v>
      </c>
      <c r="C31" s="1" t="s">
        <v>1</v>
      </c>
      <c r="D31" s="1" t="s">
        <v>13</v>
      </c>
      <c r="E31" s="1" t="s">
        <v>15</v>
      </c>
      <c r="F31" s="1" t="s">
        <v>5</v>
      </c>
      <c r="G31" s="1" t="s">
        <v>26</v>
      </c>
      <c r="H31" s="1" t="s">
        <v>23</v>
      </c>
      <c r="I31" s="1" t="s">
        <v>24</v>
      </c>
      <c r="J31" s="1" t="s">
        <v>25</v>
      </c>
    </row>
    <row r="32" spans="1:10" x14ac:dyDescent="0.2">
      <c r="A32" t="s">
        <v>3</v>
      </c>
      <c r="B32">
        <v>79.599999999999994</v>
      </c>
      <c r="C32">
        <v>14.1</v>
      </c>
      <c r="D32">
        <f>C32-B32</f>
        <v>-65.5</v>
      </c>
      <c r="E32">
        <f>ABS(D32)</f>
        <v>65.5</v>
      </c>
      <c r="F32">
        <f>D32^2</f>
        <v>4290.25</v>
      </c>
      <c r="G32">
        <f>IF(C32=B32,1,0)</f>
        <v>0</v>
      </c>
      <c r="H32">
        <f>B32-(B32*H$26)</f>
        <v>71.64</v>
      </c>
      <c r="I32">
        <f>B32+(B32*I$26)</f>
        <v>87.559999999999988</v>
      </c>
      <c r="J32">
        <f>IF(C32&gt;=H32,IF(C32&lt;=I32, 1, 0),0)</f>
        <v>0</v>
      </c>
    </row>
    <row r="33" spans="1:10" x14ac:dyDescent="0.2">
      <c r="A33" t="s">
        <v>3</v>
      </c>
      <c r="B33">
        <v>40.299999999999997</v>
      </c>
      <c r="C33">
        <v>0</v>
      </c>
      <c r="D33">
        <f t="shared" ref="D33:D36" si="5">C33-B33</f>
        <v>-40.299999999999997</v>
      </c>
      <c r="E33">
        <f t="shared" ref="E33:E36" si="6">ABS(D33)</f>
        <v>40.299999999999997</v>
      </c>
      <c r="F33">
        <f t="shared" ref="F33:F36" si="7">D33^2</f>
        <v>1624.0899999999997</v>
      </c>
      <c r="G33">
        <f t="shared" ref="G33:G36" si="8">IF(C33=B33,1,0)</f>
        <v>0</v>
      </c>
      <c r="H33">
        <f>B33-(B33*H$26)</f>
        <v>36.269999999999996</v>
      </c>
      <c r="I33">
        <f>B33+(B33*I$26)</f>
        <v>44.33</v>
      </c>
      <c r="J33">
        <f t="shared" ref="J33:J36" si="9">IF(C33&gt;=H33,IF(C33&lt;=I33, 1, 0),0)</f>
        <v>0</v>
      </c>
    </row>
    <row r="34" spans="1:10" x14ac:dyDescent="0.2">
      <c r="A34" t="s">
        <v>3</v>
      </c>
      <c r="B34">
        <v>36.1</v>
      </c>
      <c r="C34">
        <v>36.799999999999997</v>
      </c>
      <c r="D34">
        <f t="shared" si="5"/>
        <v>0.69999999999999574</v>
      </c>
      <c r="E34">
        <f t="shared" si="6"/>
        <v>0.69999999999999574</v>
      </c>
      <c r="F34">
        <f t="shared" si="7"/>
        <v>0.48999999999999405</v>
      </c>
      <c r="G34">
        <f t="shared" si="8"/>
        <v>0</v>
      </c>
      <c r="H34">
        <f>B34-(B34*H$26)</f>
        <v>32.49</v>
      </c>
      <c r="I34">
        <f>B34+(B34*I$26)</f>
        <v>39.71</v>
      </c>
      <c r="J34">
        <f t="shared" si="9"/>
        <v>1</v>
      </c>
    </row>
    <row r="35" spans="1:10" x14ac:dyDescent="0.2">
      <c r="A35" t="s">
        <v>3</v>
      </c>
      <c r="B35">
        <v>7.5</v>
      </c>
      <c r="C35">
        <v>12.1</v>
      </c>
      <c r="D35">
        <f t="shared" si="5"/>
        <v>4.5999999999999996</v>
      </c>
      <c r="E35">
        <f t="shared" si="6"/>
        <v>4.5999999999999996</v>
      </c>
      <c r="F35">
        <f t="shared" si="7"/>
        <v>21.159999999999997</v>
      </c>
      <c r="G35">
        <f t="shared" si="8"/>
        <v>0</v>
      </c>
      <c r="H35">
        <f>B35-(B35*H$26)</f>
        <v>6.75</v>
      </c>
      <c r="I35">
        <f>B35+(B35*I$26)</f>
        <v>8.25</v>
      </c>
      <c r="J35">
        <f t="shared" si="9"/>
        <v>0</v>
      </c>
    </row>
    <row r="36" spans="1:10" x14ac:dyDescent="0.2">
      <c r="A36" t="s">
        <v>3</v>
      </c>
      <c r="B36">
        <v>96.1</v>
      </c>
      <c r="C36">
        <v>21</v>
      </c>
      <c r="D36">
        <f t="shared" si="5"/>
        <v>-75.099999999999994</v>
      </c>
      <c r="E36">
        <f t="shared" si="6"/>
        <v>75.099999999999994</v>
      </c>
      <c r="F36">
        <f t="shared" si="7"/>
        <v>5640.0099999999993</v>
      </c>
      <c r="G36">
        <f t="shared" si="8"/>
        <v>0</v>
      </c>
      <c r="H36">
        <f>B36-(B36*H$26)</f>
        <v>86.49</v>
      </c>
      <c r="I36">
        <f>B36+(B36*I$26)</f>
        <v>105.71</v>
      </c>
      <c r="J36">
        <f t="shared" si="9"/>
        <v>0</v>
      </c>
    </row>
    <row r="37" spans="1:10" x14ac:dyDescent="0.2">
      <c r="A37" t="s">
        <v>7</v>
      </c>
      <c r="B37">
        <f>COUNT(B32:B36)</f>
        <v>5</v>
      </c>
    </row>
    <row r="38" spans="1:10" x14ac:dyDescent="0.2">
      <c r="A38" t="s">
        <v>9</v>
      </c>
      <c r="B38">
        <f>SUM(B32:B36)</f>
        <v>259.60000000000002</v>
      </c>
      <c r="C38">
        <f>SUM(C32:C36)</f>
        <v>84</v>
      </c>
      <c r="D38">
        <f>SUM(D32:D36)</f>
        <v>-175.6</v>
      </c>
      <c r="E38">
        <f>SUM(E32:E36)</f>
        <v>186.2</v>
      </c>
      <c r="F38">
        <f>SUM(F32:F36)</f>
        <v>11576</v>
      </c>
      <c r="G38">
        <f>SUM(G32:G36)</f>
        <v>0</v>
      </c>
      <c r="J38">
        <f>SUM(J32:J36)</f>
        <v>1</v>
      </c>
    </row>
    <row r="39" spans="1:10" x14ac:dyDescent="0.2">
      <c r="A39" t="s">
        <v>6</v>
      </c>
      <c r="B39">
        <f>AVERAGE(B32:B36)</f>
        <v>51.92</v>
      </c>
      <c r="C39">
        <f>AVERAGE(C32:C36)</f>
        <v>16.8</v>
      </c>
    </row>
    <row r="40" spans="1:10" x14ac:dyDescent="0.2">
      <c r="A40" t="s">
        <v>14</v>
      </c>
      <c r="D40">
        <f>D38/B37</f>
        <v>-35.119999999999997</v>
      </c>
    </row>
    <row r="41" spans="1:10" x14ac:dyDescent="0.2">
      <c r="A41" t="s">
        <v>19</v>
      </c>
      <c r="E41">
        <f>E38/B37</f>
        <v>37.239999999999995</v>
      </c>
    </row>
    <row r="42" spans="1:10" x14ac:dyDescent="0.2">
      <c r="A42" t="s">
        <v>20</v>
      </c>
      <c r="E42">
        <f>E38/B38</f>
        <v>0.7172573189522341</v>
      </c>
    </row>
    <row r="43" spans="1:10" x14ac:dyDescent="0.2">
      <c r="A43" t="s">
        <v>21</v>
      </c>
      <c r="F43">
        <f>SQRT(F38/B37)</f>
        <v>48.116525227825832</v>
      </c>
    </row>
    <row r="44" spans="1:10" x14ac:dyDescent="0.2">
      <c r="A44" t="s">
        <v>22</v>
      </c>
      <c r="F44">
        <f>F43/B39</f>
        <v>0.92674355215381032</v>
      </c>
    </row>
    <row r="45" spans="1:10" x14ac:dyDescent="0.2">
      <c r="A45" t="s">
        <v>8</v>
      </c>
      <c r="F45">
        <f>F38/B37</f>
        <v>2315.1999999999998</v>
      </c>
    </row>
    <row r="46" spans="1:10" x14ac:dyDescent="0.2">
      <c r="A46" t="s">
        <v>28</v>
      </c>
      <c r="G46">
        <f>G38/B37</f>
        <v>0</v>
      </c>
    </row>
    <row r="47" spans="1:10" x14ac:dyDescent="0.2">
      <c r="A47" t="s">
        <v>27</v>
      </c>
      <c r="H47">
        <v>0.1</v>
      </c>
      <c r="I47">
        <v>0.1</v>
      </c>
    </row>
    <row r="48" spans="1:10" x14ac:dyDescent="0.2">
      <c r="A48" t="str">
        <f>CONCATENATE("PA~",H47)</f>
        <v>PA~0.1</v>
      </c>
      <c r="J48">
        <f>J38/B37</f>
        <v>0.2</v>
      </c>
    </row>
    <row r="50" spans="1:10" x14ac:dyDescent="0.2">
      <c r="A50" s="2" t="str">
        <f>"(d) For only clueless observations:"</f>
        <v>(d) For only clueless observations:</v>
      </c>
    </row>
    <row r="51" spans="1:10" x14ac:dyDescent="0.2">
      <c r="A51" s="2"/>
      <c r="B51" s="4" t="s">
        <v>17</v>
      </c>
      <c r="C51" s="4" t="s">
        <v>18</v>
      </c>
      <c r="D51" s="4" t="s">
        <v>16</v>
      </c>
    </row>
    <row r="52" spans="1:10" x14ac:dyDescent="0.2">
      <c r="A52" t="s">
        <v>2</v>
      </c>
      <c r="B52" s="1" t="s">
        <v>0</v>
      </c>
      <c r="C52" s="1" t="s">
        <v>1</v>
      </c>
      <c r="D52" s="1" t="s">
        <v>13</v>
      </c>
      <c r="E52" s="1" t="s">
        <v>15</v>
      </c>
      <c r="F52" s="1" t="s">
        <v>5</v>
      </c>
      <c r="G52" s="1" t="s">
        <v>26</v>
      </c>
      <c r="H52" s="1" t="s">
        <v>23</v>
      </c>
      <c r="I52" s="1" t="s">
        <v>24</v>
      </c>
      <c r="J52" s="1" t="s">
        <v>25</v>
      </c>
    </row>
    <row r="53" spans="1:10" x14ac:dyDescent="0.2">
      <c r="A53" t="s">
        <v>4</v>
      </c>
      <c r="B53">
        <v>22.5</v>
      </c>
      <c r="C53">
        <v>25.6</v>
      </c>
      <c r="D53">
        <f t="shared" ref="D53:D57" si="10">C53-B53</f>
        <v>3.1000000000000014</v>
      </c>
      <c r="E53">
        <f t="shared" ref="E53:E57" si="11">ABS(D53)</f>
        <v>3.1000000000000014</v>
      </c>
      <c r="F53">
        <f t="shared" ref="F53:F57" si="12">D53^2</f>
        <v>9.6100000000000083</v>
      </c>
      <c r="G53">
        <f t="shared" ref="G53:G57" si="13">IF(C53=B53,1,0)</f>
        <v>0</v>
      </c>
      <c r="H53">
        <f>B53-(B53*H$26)</f>
        <v>20.25</v>
      </c>
      <c r="I53">
        <f>B53+(B53*I$26)</f>
        <v>24.75</v>
      </c>
      <c r="J53">
        <f t="shared" ref="J53:J57" si="14">IF(C53&gt;=H53,IF(C53&lt;=I53, 1, 0),0)</f>
        <v>0</v>
      </c>
    </row>
    <row r="54" spans="1:10" x14ac:dyDescent="0.2">
      <c r="A54" t="s">
        <v>4</v>
      </c>
      <c r="B54">
        <v>93.2</v>
      </c>
      <c r="C54">
        <v>91.6</v>
      </c>
      <c r="D54">
        <f t="shared" si="10"/>
        <v>-1.6000000000000085</v>
      </c>
      <c r="E54">
        <f t="shared" si="11"/>
        <v>1.6000000000000085</v>
      </c>
      <c r="F54">
        <f t="shared" si="12"/>
        <v>2.5600000000000271</v>
      </c>
      <c r="G54">
        <f t="shared" si="13"/>
        <v>0</v>
      </c>
      <c r="H54">
        <f>B54-(B54*H$26)</f>
        <v>83.88</v>
      </c>
      <c r="I54">
        <f>B54+(B54*I$26)</f>
        <v>102.52000000000001</v>
      </c>
      <c r="J54">
        <f t="shared" si="14"/>
        <v>1</v>
      </c>
    </row>
    <row r="55" spans="1:10" x14ac:dyDescent="0.2">
      <c r="A55" t="s">
        <v>4</v>
      </c>
      <c r="B55">
        <v>30.1</v>
      </c>
      <c r="C55">
        <v>43.9</v>
      </c>
      <c r="D55">
        <f t="shared" si="10"/>
        <v>13.799999999999997</v>
      </c>
      <c r="E55">
        <f t="shared" si="11"/>
        <v>13.799999999999997</v>
      </c>
      <c r="F55">
        <f t="shared" si="12"/>
        <v>190.43999999999991</v>
      </c>
      <c r="G55">
        <f t="shared" si="13"/>
        <v>0</v>
      </c>
      <c r="H55">
        <f>B55-(B55*H$26)</f>
        <v>27.09</v>
      </c>
      <c r="I55">
        <f>B55+(B55*I$26)</f>
        <v>33.11</v>
      </c>
      <c r="J55">
        <f t="shared" si="14"/>
        <v>0</v>
      </c>
    </row>
    <row r="56" spans="1:10" x14ac:dyDescent="0.2">
      <c r="A56" t="s">
        <v>4</v>
      </c>
      <c r="B56">
        <v>82.5</v>
      </c>
      <c r="C56">
        <v>28.4</v>
      </c>
      <c r="D56">
        <f t="shared" si="10"/>
        <v>-54.1</v>
      </c>
      <c r="E56">
        <f t="shared" si="11"/>
        <v>54.1</v>
      </c>
      <c r="F56">
        <f t="shared" si="12"/>
        <v>2926.81</v>
      </c>
      <c r="G56">
        <f t="shared" si="13"/>
        <v>0</v>
      </c>
      <c r="H56">
        <f>B56-(B56*H$26)</f>
        <v>74.25</v>
      </c>
      <c r="I56">
        <f>B56+(B56*I$26)</f>
        <v>90.75</v>
      </c>
      <c r="J56">
        <f t="shared" si="14"/>
        <v>0</v>
      </c>
    </row>
    <row r="57" spans="1:10" x14ac:dyDescent="0.2">
      <c r="A57" t="s">
        <v>4</v>
      </c>
      <c r="B57">
        <v>15</v>
      </c>
      <c r="C57">
        <v>28.9</v>
      </c>
      <c r="D57">
        <f t="shared" si="10"/>
        <v>13.899999999999999</v>
      </c>
      <c r="E57">
        <f t="shared" si="11"/>
        <v>13.899999999999999</v>
      </c>
      <c r="F57">
        <f t="shared" si="12"/>
        <v>193.20999999999995</v>
      </c>
      <c r="G57">
        <f t="shared" si="13"/>
        <v>0</v>
      </c>
      <c r="H57">
        <f>B57-(B57*H$26)</f>
        <v>13.5</v>
      </c>
      <c r="I57">
        <f>B57+(B57*I$26)</f>
        <v>16.5</v>
      </c>
      <c r="J57">
        <f t="shared" si="14"/>
        <v>0</v>
      </c>
    </row>
    <row r="58" spans="1:10" x14ac:dyDescent="0.2">
      <c r="A58" t="s">
        <v>7</v>
      </c>
      <c r="B58">
        <f>COUNT(B53:B57)</f>
        <v>5</v>
      </c>
    </row>
    <row r="59" spans="1:10" x14ac:dyDescent="0.2">
      <c r="A59" t="s">
        <v>9</v>
      </c>
      <c r="B59">
        <f>SUM(B53:B57)</f>
        <v>243.3</v>
      </c>
      <c r="C59">
        <f>SUM(C53:C57)</f>
        <v>218.4</v>
      </c>
      <c r="D59">
        <f>SUM(D53:D57)</f>
        <v>-24.900000000000013</v>
      </c>
      <c r="E59">
        <f>SUM(E53:E57)</f>
        <v>86.5</v>
      </c>
      <c r="F59">
        <f>SUM(F53:F57)</f>
        <v>3322.63</v>
      </c>
      <c r="G59">
        <f>SUM(G53:G57)</f>
        <v>0</v>
      </c>
      <c r="J59">
        <f>SUM(J53:J57)</f>
        <v>1</v>
      </c>
    </row>
    <row r="60" spans="1:10" x14ac:dyDescent="0.2">
      <c r="A60" t="s">
        <v>6</v>
      </c>
      <c r="B60">
        <f>AVERAGE(B53:B57)</f>
        <v>48.660000000000004</v>
      </c>
      <c r="C60">
        <f>AVERAGE(C53:C57)</f>
        <v>43.68</v>
      </c>
    </row>
    <row r="61" spans="1:10" x14ac:dyDescent="0.2">
      <c r="A61" t="s">
        <v>14</v>
      </c>
      <c r="D61">
        <f>D59/B58</f>
        <v>-4.9800000000000022</v>
      </c>
    </row>
    <row r="62" spans="1:10" x14ac:dyDescent="0.2">
      <c r="A62" t="s">
        <v>19</v>
      </c>
      <c r="E62">
        <f>E59/B58</f>
        <v>17.3</v>
      </c>
    </row>
    <row r="63" spans="1:10" x14ac:dyDescent="0.2">
      <c r="A63" t="s">
        <v>20</v>
      </c>
      <c r="E63">
        <f>E59/B59</f>
        <v>0.35552815454171804</v>
      </c>
    </row>
    <row r="64" spans="1:10" x14ac:dyDescent="0.2">
      <c r="A64" t="s">
        <v>21</v>
      </c>
      <c r="F64">
        <f>SQRT(F59/B58)</f>
        <v>25.778401812369985</v>
      </c>
    </row>
    <row r="65" spans="1:10" x14ac:dyDescent="0.2">
      <c r="A65" t="s">
        <v>22</v>
      </c>
      <c r="F65">
        <f>F64/B60</f>
        <v>0.52976575857727048</v>
      </c>
    </row>
    <row r="66" spans="1:10" x14ac:dyDescent="0.2">
      <c r="A66" t="s">
        <v>8</v>
      </c>
      <c r="F66">
        <f>F59/B58</f>
        <v>664.52600000000007</v>
      </c>
    </row>
    <row r="67" spans="1:10" x14ac:dyDescent="0.2">
      <c r="A67" t="s">
        <v>28</v>
      </c>
      <c r="G67">
        <f>G59/B58</f>
        <v>0</v>
      </c>
    </row>
    <row r="68" spans="1:10" x14ac:dyDescent="0.2">
      <c r="A68" t="s">
        <v>27</v>
      </c>
      <c r="H68">
        <v>0.1</v>
      </c>
      <c r="I68">
        <v>0.1</v>
      </c>
    </row>
    <row r="69" spans="1:10" x14ac:dyDescent="0.2">
      <c r="A69" t="str">
        <f>CONCATENATE("PA~",H68)</f>
        <v>PA~0.1</v>
      </c>
      <c r="J69">
        <f>J59/B58</f>
        <v>0.2</v>
      </c>
    </row>
  </sheetData>
  <hyperlinks>
    <hyperlink ref="E1" r:id="rId1" xr:uid="{62A3C98E-AA6B-9540-91F6-06A4683EE0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Donnelly</dc:creator>
  <cp:lastModifiedBy>Rick Donnelly</cp:lastModifiedBy>
  <dcterms:created xsi:type="dcterms:W3CDTF">2024-02-22T17:09:51Z</dcterms:created>
  <dcterms:modified xsi:type="dcterms:W3CDTF">2024-02-22T19:26:41Z</dcterms:modified>
</cp:coreProperties>
</file>