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<sst xmlns="http://schemas.openxmlformats.org/spreadsheetml/2006/main" count="202" uniqueCount="148">
  <si>
    <t>Cert number</t>
  </si>
  <si>
    <t>Year</t>
  </si>
  <si>
    <t>Brand</t>
  </si>
  <si>
    <t>Card number</t>
  </si>
  <si>
    <t>Player</t>
  </si>
  <si>
    <t>Variety</t>
  </si>
  <si>
    <t>Grade</t>
  </si>
  <si>
    <t>Grade description</t>
  </si>
  <si>
    <t>Spec number</t>
  </si>
  <si>
    <t>Qualifier code</t>
  </si>
  <si>
    <t>Label type</t>
  </si>
  <si>
    <t>Is PSADNA</t>
  </si>
  <si>
    <t>Is Dual Cert</t>
  </si>
  <si>
    <t>Total population</t>
  </si>
  <si>
    <t>Population higher</t>
  </si>
  <si>
    <t>Item era</t>
  </si>
  <si>
    <t>Front image</t>
  </si>
  <si>
    <t>Back image</t>
  </si>
  <si>
    <t>Front formula</t>
  </si>
  <si>
    <t>Back formula</t>
  </si>
  <si>
    <t>74758508</t>
  </si>
  <si>
    <t>70140322</t>
  </si>
  <si>
    <t>74994696</t>
  </si>
  <si>
    <t>79667820</t>
  </si>
  <si>
    <t>62492101</t>
  </si>
  <si>
    <t>77965720</t>
  </si>
  <si>
    <t>64994131</t>
  </si>
  <si>
    <t>75232568</t>
  </si>
  <si>
    <t>2000</t>
  </si>
  <si>
    <t>2019</t>
  </si>
  <si>
    <t>2009</t>
  </si>
  <si>
    <t>2021</t>
  </si>
  <si>
    <t>2016</t>
  </si>
  <si>
    <t>2023</t>
  </si>
  <si>
    <t>1977</t>
  </si>
  <si>
    <t>ONE PIECE JAPANESE PARAMOUNT WAR</t>
  </si>
  <si>
    <t>PANINI MOSAIC</t>
  </si>
  <si>
    <t>TOPPS ALLEN &amp; GINTER CHROME AUTOGRAPHS</t>
  </si>
  <si>
    <t>A-TEAM STICKERS</t>
  </si>
  <si>
    <t>TOPPS</t>
  </si>
  <si>
    <t>POKEMON SWORD AND SHIELD CROWN ZENITH</t>
  </si>
  <si>
    <t>PANINI COURT KINGS WORKS IN PROGRESS</t>
  </si>
  <si>
    <t>POKEMON SUN &amp; MOON CRIMSON INVASION</t>
  </si>
  <si>
    <t>POKEMON OBF EN-OBSIDIAN FLAMES</t>
  </si>
  <si>
    <t>SKYBOX SKYLINES</t>
  </si>
  <si>
    <t>POKEMON OLD MAID</t>
  </si>
  <si>
    <t>TOPPS TEAM SET CHICAGO WHITE SOX</t>
  </si>
  <si>
    <t>PANINI PLAYBOOK</t>
  </si>
  <si>
    <t>PANINI EXCALIBUR CRUSADE</t>
  </si>
  <si>
    <t>POKEMON JAPANESE SV2D-CLAY BURST</t>
  </si>
  <si>
    <t>POKEMON SWORD &amp; SHIELD SHINING FATES</t>
  </si>
  <si>
    <t>013</t>
  </si>
  <si>
    <t>212</t>
  </si>
  <si>
    <t>VGJ</t>
  </si>
  <si>
    <t>1</t>
  </si>
  <si>
    <t>29</t>
  </si>
  <si>
    <t>GG16</t>
  </si>
  <si>
    <t>3</t>
  </si>
  <si>
    <t>101</t>
  </si>
  <si>
    <t>223</t>
  </si>
  <si>
    <t>8</t>
  </si>
  <si>
    <t>CWS15</t>
  </si>
  <si>
    <t>161</t>
  </si>
  <si>
    <t>82</t>
  </si>
  <si>
    <t>091</t>
  </si>
  <si>
    <t>SV022</t>
  </si>
  <si>
    <t>650</t>
  </si>
  <si>
    <t>PORTGAS D. ACE</t>
  </si>
  <si>
    <t>WALKER KESSLER</t>
  </si>
  <si>
    <t>VLADIMIR GUERRERO JR.</t>
  </si>
  <si>
    <t>B.A. (BAD ATTITUDE)</t>
  </si>
  <si>
    <t>KEITH ERICKSON</t>
  </si>
  <si>
    <t>FA/ABSOL</t>
  </si>
  <si>
    <t>LaMELO BALL</t>
  </si>
  <si>
    <t>FA/GYARADOS GX</t>
  </si>
  <si>
    <t>CHARIZARD ex</t>
  </si>
  <si>
    <t>PEYTON MANNING</t>
  </si>
  <si>
    <t>SQUIRTLE</t>
  </si>
  <si>
    <t>BARACK OBAMA</t>
  </si>
  <si>
    <t>TRE’VON MOEHRIG</t>
  </si>
  <si>
    <t>BILL RUSSELL</t>
  </si>
  <si>
    <t>IONO</t>
  </si>
  <si>
    <t>SUICUNE-HOLO</t>
  </si>
  <si>
    <t>NOLAN RYAN</t>
  </si>
  <si>
    <t>OP02-MANGA ALT.ART</t>
  </si>
  <si>
    <t>BLUE FAST BREAK</t>
  </si>
  <si>
    <t>AUTO-ORANGE REFRACTOR</t>
  </si>
  <si>
    <t>BARACUS</t>
  </si>
  <si>
    <t>CROWN ZENITH</t>
  </si>
  <si>
    <t>WORKS IN PROGRESS</t>
  </si>
  <si>
    <t>CRIMSON INVASION</t>
  </si>
  <si>
    <t>SPECIAL ILLUSTRATION RARE</t>
  </si>
  <si>
    <t>STAR RUBIES</t>
  </si>
  <si>
    <t>CHICAGO WHITE SOX</t>
  </si>
  <si>
    <t>HOLO</t>
  </si>
  <si>
    <t>CRUSADE</t>
  </si>
  <si>
    <t>SUPER RARE</t>
  </si>
  <si>
    <t>SHINING FATES</t>
  </si>
  <si>
    <t>GEM MT 10</t>
  </si>
  <si>
    <t>NM 7</t>
  </si>
  <si>
    <t>NM-MT 8</t>
  </si>
  <si>
    <t>EX-MT 6</t>
  </si>
  <si>
    <t>MINT 9</t>
  </si>
  <si>
    <t>BPV2000001</t>
  </si>
  <si>
    <t>DPA8007962</t>
  </si>
  <si>
    <t>AED4000106</t>
  </si>
  <si>
    <t>G639830010</t>
  </si>
  <si>
    <t>0301690290</t>
  </si>
  <si>
    <t>CAJ2000176</t>
  </si>
  <si>
    <t>LB46000003</t>
  </si>
  <si>
    <t>SJ47000025</t>
  </si>
  <si>
    <t>DOD0000001</t>
  </si>
  <si>
    <t>AD16000006</t>
  </si>
  <si>
    <t>VQ69000001</t>
  </si>
  <si>
    <t>Y551000001</t>
  </si>
  <si>
    <t>AJU5000331</t>
  </si>
  <si>
    <t>ZZ12000038</t>
  </si>
  <si>
    <t>CSH8000092</t>
  </si>
  <si>
    <t>IM30000143</t>
  </si>
  <si>
    <t>0101776500</t>
  </si>
  <si>
    <t>LighthouseLabel</t>
  </si>
  <si>
    <t>PreviousLabel</t>
  </si>
  <si>
    <t>HYPERLINK("images/75630409_front.jpg", "Image")</t>
  </si>
  <si>
    <t>HYPERLINK("images/84393925_front.jpg", "Image")</t>
  </si>
  <si>
    <t>HYPERLINK("images/72642568_front.jpg", "Image")</t>
  </si>
  <si>
    <t>HYPERLINK("images/71422813_front.jpg", "Image")</t>
  </si>
  <si>
    <t>HYPERLINK("images/74933003_front.jpg", "Image")</t>
  </si>
  <si>
    <t>HYPERLINK("images/84352267_front.jpg", "Image")</t>
  </si>
  <si>
    <t>HYPERLINK("images/74758508_front.jpg", "Image")</t>
  </si>
  <si>
    <t>HYPERLINK("images/70140322_front.jpg", "Image")</t>
  </si>
  <si>
    <t>HYPERLINK("images/74994696_front.jpg", "Image")</t>
  </si>
  <si>
    <t>HYPERLINK("images/79667820_front.jpg", "Image")</t>
  </si>
  <si>
    <t>HYPERLINK("images/77965720_front.jpg", "Image")</t>
  </si>
  <si>
    <t>HYPERLINK("images/64994131_front.jpg", "Image")</t>
  </si>
  <si>
    <t>HYPERLINK("images/75232568_front.jpg", "Image")</t>
  </si>
  <si>
    <t>HYPERLINK("images/75630409_back.jpg", "Image")</t>
  </si>
  <si>
    <t>HYPERLINK("images/84393925_back.jpg", "Image")</t>
  </si>
  <si>
    <t>HYPERLINK("images/72642568_back.jpg", "Image")</t>
  </si>
  <si>
    <t>HYPERLINK("images/71422813_back.jpg", "Image")</t>
  </si>
  <si>
    <t>HYPERLINK("images/74933003_back.jpg", "Image")</t>
  </si>
  <si>
    <t>HYPERLINK("images/84352267_back.jpg", "Image")</t>
  </si>
  <si>
    <t>HYPERLINK("images/74758508_back.jpg", "Image")</t>
  </si>
  <si>
    <t>HYPERLINK("images/70140322_back.jpg", "Image")</t>
  </si>
  <si>
    <t>HYPERLINK("images/74994696_back.jpg", "Image")</t>
  </si>
  <si>
    <t>HYPERLINK("images/79667820_back.jpg", "Image")</t>
  </si>
  <si>
    <t>HYPERLINK("images/77965720_back.jpg", "Image")</t>
  </si>
  <si>
    <t>HYPERLINK("images/64994131_back.jpg", "Image")</t>
  </si>
  <si>
    <t>HYPERLINK("images/75232568_back.jpg", "Image")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</si>
</sst>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8"/>
  <sheetViews>
    <sheetView tabSelected="1" workbookViewId="0"/>
  </sheetViews>
  <sheetFormatPr defaultRowHeight="15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>
        <v>75630409</v>
      </c>
      <c r="B2">
        <v>2022</v>
      </c>
      <c r="C2" t="s">
        <v>35</v>
      </c>
      <c r="D2" t="s">
        <v>51</v>
      </c>
      <c r="E2" t="s">
        <v>67</v>
      </c>
      <c r="F2" t="s">
        <v>84</v>
      </c>
      <c r="G2" t="s">
        <v>98</v>
      </c>
      <c r="H2" t="s">
        <v>98</v>
      </c>
      <c r="I2" t="s">
        <v>103</v>
      </c>
      <c r="K2" t="s">
        <v>120</v>
      </c>
      <c r="L2" t="b">
        <v>0</v>
      </c>
      <c r="M2" t="b">
        <v>0</v>
      </c>
      <c r="N2">
        <v>1688</v>
      </c>
      <c r="O2">
        <v>0</v>
      </c>
      <c r="Q2">
        <f>HYPERLINK("images/75630409_front.jpg", "Image")</f>
        <v>0</v>
      </c>
      <c r="R2">
        <v>0</v>
      </c>
      <c r="S2" t="s">
        <v>122</v>
      </c>
      <c r="T2" t="s">
        <v>135</v>
      </c>
    </row>
    <row r="3" spans="1:20">
      <c r="A3">
        <v>84393925</v>
      </c>
      <c r="B3">
        <v>2022</v>
      </c>
      <c r="C3" t="s">
        <v>36</v>
      </c>
      <c r="D3" t="s">
        <v>52</v>
      </c>
      <c r="E3" t="s">
        <v>68</v>
      </c>
      <c r="F3" t="s">
        <v>85</v>
      </c>
      <c r="G3" t="s">
        <v>98</v>
      </c>
      <c r="H3" t="s">
        <v>98</v>
      </c>
      <c r="I3" t="s">
        <v>104</v>
      </c>
      <c r="K3" t="s">
        <v>120</v>
      </c>
      <c r="L3" t="b">
        <v>0</v>
      </c>
      <c r="M3" t="b">
        <v>0</v>
      </c>
      <c r="N3">
        <v>2</v>
      </c>
      <c r="O3">
        <v>0</v>
      </c>
      <c r="Q3">
        <f>HYPERLINK("images/84393925_front.jpg", "Image")</f>
        <v>0</v>
      </c>
      <c r="R3">
        <v>0</v>
      </c>
      <c r="S3" t="s">
        <v>123</v>
      </c>
      <c r="T3" t="s">
        <v>136</v>
      </c>
    </row>
    <row r="4" spans="1:20">
      <c r="A4">
        <v>72642568</v>
      </c>
      <c r="B4">
        <v>2021</v>
      </c>
      <c r="C4" t="s">
        <v>37</v>
      </c>
      <c r="D4" t="s">
        <v>53</v>
      </c>
      <c r="E4" t="s">
        <v>69</v>
      </c>
      <c r="F4" t="s">
        <v>86</v>
      </c>
      <c r="G4" t="s">
        <v>98</v>
      </c>
      <c r="H4" t="s">
        <v>98</v>
      </c>
      <c r="I4" t="s">
        <v>105</v>
      </c>
      <c r="K4" t="s">
        <v>120</v>
      </c>
      <c r="L4" t="b">
        <v>0</v>
      </c>
      <c r="M4" t="b">
        <v>0</v>
      </c>
      <c r="N4">
        <v>3</v>
      </c>
      <c r="O4">
        <v>0</v>
      </c>
      <c r="Q4">
        <f>HYPERLINK("images/72642568_front.jpg", "Image")</f>
        <v>0</v>
      </c>
      <c r="R4">
        <v>0</v>
      </c>
      <c r="S4" t="s">
        <v>124</v>
      </c>
      <c r="T4" t="s">
        <v>137</v>
      </c>
    </row>
    <row r="5" spans="1:20">
      <c r="A5">
        <v>71422813</v>
      </c>
      <c r="B5">
        <v>1983</v>
      </c>
      <c r="C5" t="s">
        <v>38</v>
      </c>
      <c r="D5" t="s">
        <v>54</v>
      </c>
      <c r="E5" t="s">
        <v>70</v>
      </c>
      <c r="F5" t="s">
        <v>87</v>
      </c>
      <c r="G5" t="s">
        <v>99</v>
      </c>
      <c r="H5" t="s">
        <v>99</v>
      </c>
      <c r="I5" t="s">
        <v>106</v>
      </c>
      <c r="K5" t="s">
        <v>120</v>
      </c>
      <c r="L5" t="b">
        <v>0</v>
      </c>
      <c r="M5" t="b">
        <v>0</v>
      </c>
      <c r="N5">
        <v>52</v>
      </c>
      <c r="O5">
        <v>80</v>
      </c>
      <c r="Q5">
        <f>HYPERLINK("images/71422813_front.jpg", "Image")</f>
        <v>0</v>
      </c>
      <c r="R5">
        <v>0</v>
      </c>
      <c r="S5" t="s">
        <v>125</v>
      </c>
      <c r="T5" t="s">
        <v>138</v>
      </c>
    </row>
    <row r="6" spans="1:20">
      <c r="A6">
        <v>81949399</v>
      </c>
      <c r="B6">
        <v>1969</v>
      </c>
      <c r="C6" t="s">
        <v>39</v>
      </c>
      <c r="D6" t="s">
        <v>55</v>
      </c>
      <c r="E6" t="s">
        <v>71</v>
      </c>
      <c r="G6" t="s">
        <v>100</v>
      </c>
      <c r="H6" t="s">
        <v>100</v>
      </c>
      <c r="I6" t="s">
        <v>107</v>
      </c>
      <c r="K6" t="s">
        <v>121</v>
      </c>
      <c r="L6" t="b">
        <v>0</v>
      </c>
      <c r="M6" t="b">
        <v>0</v>
      </c>
      <c r="N6">
        <v>149</v>
      </c>
      <c r="O6">
        <v>42</v>
      </c>
      <c r="Q6">
        <f>HYPERLINK("images/71422813_front.jpg", "Image")</f>
        <v>0</v>
      </c>
      <c r="S6" t="s">
        <v>125</v>
      </c>
      <c r="T6" t="s">
        <v>138</v>
      </c>
    </row>
    <row r="7" spans="1:20">
      <c r="A7">
        <v>74933003</v>
      </c>
      <c r="B7">
        <v>2023</v>
      </c>
      <c r="C7" t="s">
        <v>40</v>
      </c>
      <c r="D7" t="s">
        <v>56</v>
      </c>
      <c r="E7" t="s">
        <v>72</v>
      </c>
      <c r="F7" t="s">
        <v>88</v>
      </c>
      <c r="G7" t="s">
        <v>98</v>
      </c>
      <c r="H7" t="s">
        <v>98</v>
      </c>
      <c r="I7" t="s">
        <v>108</v>
      </c>
      <c r="K7" t="s">
        <v>120</v>
      </c>
      <c r="L7" t="b">
        <v>0</v>
      </c>
      <c r="M7" t="b">
        <v>0</v>
      </c>
      <c r="N7">
        <v>98</v>
      </c>
      <c r="O7">
        <v>0</v>
      </c>
      <c r="Q7">
        <f>HYPERLINK("images/74933003_front.jpg", "Image")</f>
        <v>0</v>
      </c>
      <c r="R7">
        <v>0</v>
      </c>
      <c r="S7" t="s">
        <v>126</v>
      </c>
      <c r="T7" t="s">
        <v>139</v>
      </c>
    </row>
    <row r="8" spans="1:20">
      <c r="A8">
        <v>66310550</v>
      </c>
      <c r="B8">
        <v>2020</v>
      </c>
      <c r="C8" t="s">
        <v>41</v>
      </c>
      <c r="D8" t="s">
        <v>57</v>
      </c>
      <c r="E8" t="s">
        <v>73</v>
      </c>
      <c r="F8" t="s">
        <v>89</v>
      </c>
      <c r="G8" t="s">
        <v>98</v>
      </c>
      <c r="H8" t="s">
        <v>98</v>
      </c>
      <c r="I8" t="s">
        <v>109</v>
      </c>
      <c r="K8" t="s">
        <v>120</v>
      </c>
      <c r="L8" t="b">
        <v>0</v>
      </c>
      <c r="M8" t="b">
        <v>0</v>
      </c>
      <c r="N8">
        <v>71</v>
      </c>
      <c r="O8">
        <v>0</v>
      </c>
      <c r="Q8">
        <f>HYPERLINK("images/74933003_front.jpg", "Image")</f>
        <v>0</v>
      </c>
      <c r="S8" t="s">
        <v>126</v>
      </c>
      <c r="T8" t="s">
        <v>139</v>
      </c>
    </row>
    <row r="9" spans="1:20">
      <c r="A9">
        <v>67969584</v>
      </c>
      <c r="B9">
        <v>2017</v>
      </c>
      <c r="C9" t="s">
        <v>42</v>
      </c>
      <c r="D9" t="s">
        <v>58</v>
      </c>
      <c r="E9" t="s">
        <v>74</v>
      </c>
      <c r="F9" t="s">
        <v>90</v>
      </c>
      <c r="G9" t="s">
        <v>100</v>
      </c>
      <c r="H9" t="s">
        <v>100</v>
      </c>
      <c r="I9" t="s">
        <v>110</v>
      </c>
      <c r="K9" t="s">
        <v>120</v>
      </c>
      <c r="L9" t="b">
        <v>0</v>
      </c>
      <c r="M9" t="b">
        <v>0</v>
      </c>
      <c r="N9">
        <v>70</v>
      </c>
      <c r="O9">
        <v>512</v>
      </c>
      <c r="Q9">
        <f>HYPERLINK("images/74933003_front.jpg", "Image")</f>
        <v>0</v>
      </c>
      <c r="S9" t="s">
        <v>126</v>
      </c>
      <c r="T9" t="s">
        <v>139</v>
      </c>
    </row>
    <row r="10" spans="1:20">
      <c r="A10">
        <v>84352267</v>
      </c>
      <c r="B10">
        <v>2023</v>
      </c>
      <c r="C10" t="s">
        <v>43</v>
      </c>
      <c r="D10" t="s">
        <v>59</v>
      </c>
      <c r="E10" t="s">
        <v>75</v>
      </c>
      <c r="F10" t="s">
        <v>91</v>
      </c>
      <c r="G10" t="s">
        <v>98</v>
      </c>
      <c r="H10" t="s">
        <v>98</v>
      </c>
      <c r="I10" t="s">
        <v>111</v>
      </c>
      <c r="K10" t="s">
        <v>120</v>
      </c>
      <c r="L10" t="b">
        <v>0</v>
      </c>
      <c r="M10" t="b">
        <v>0</v>
      </c>
      <c r="N10">
        <v>2359</v>
      </c>
      <c r="O10">
        <v>0</v>
      </c>
      <c r="Q10">
        <f>HYPERLINK("images/84352267_front.jpg", "Image")</f>
        <v>0</v>
      </c>
      <c r="R10">
        <v>0</v>
      </c>
      <c r="S10" t="s">
        <v>127</v>
      </c>
      <c r="T10" t="s">
        <v>140</v>
      </c>
    </row>
    <row r="11" spans="1:20">
      <c r="A11" t="s">
        <v>20</v>
      </c>
      <c r="B11" t="s">
        <v>28</v>
      </c>
      <c r="C11" t="s">
        <v>44</v>
      </c>
      <c r="D11" t="s">
        <v>60</v>
      </c>
      <c r="E11" t="s">
        <v>76</v>
      </c>
      <c r="F11" t="s">
        <v>92</v>
      </c>
      <c r="G11" t="s">
        <v>101</v>
      </c>
      <c r="H11" t="s">
        <v>101</v>
      </c>
      <c r="I11" t="s">
        <v>112</v>
      </c>
      <c r="K11" t="s">
        <v>120</v>
      </c>
      <c r="L11" t="b">
        <v>0</v>
      </c>
      <c r="M11" t="b">
        <v>0</v>
      </c>
      <c r="N11">
        <v>2</v>
      </c>
      <c r="O11">
        <v>0</v>
      </c>
      <c r="Q11">
        <f>HYPERLINK("images/74758508_front.jpg", "Image")</f>
        <v>0</v>
      </c>
      <c r="R11">
        <f>HYPERLINK("images/74758508_back.jpg", "Image")</f>
        <v>0</v>
      </c>
      <c r="S11" t="s">
        <v>128</v>
      </c>
      <c r="T11" t="s">
        <v>141</v>
      </c>
    </row>
    <row r="12" spans="1:20">
      <c r="A12" t="s">
        <v>21</v>
      </c>
      <c r="B12" t="s">
        <v>29</v>
      </c>
      <c r="C12" t="s">
        <v>45</v>
      </c>
      <c r="E12" t="s">
        <v>77</v>
      </c>
      <c r="G12" t="s">
        <v>98</v>
      </c>
      <c r="H12" t="s">
        <v>98</v>
      </c>
      <c r="I12" t="s">
        <v>113</v>
      </c>
      <c r="K12" t="s">
        <v>120</v>
      </c>
      <c r="L12" t="b">
        <v>0</v>
      </c>
      <c r="M12" t="b">
        <v>0</v>
      </c>
      <c r="N12">
        <v>981</v>
      </c>
      <c r="O12">
        <v>0</v>
      </c>
      <c r="Q12">
        <f>HYPERLINK("images/70140322_front.jpg", "Image")</f>
        <v>0</v>
      </c>
      <c r="R12">
        <f>HYPERLINK("images/70140322_back.jpg", "Image")</f>
        <v>0</v>
      </c>
      <c r="S12" t="s">
        <v>129</v>
      </c>
      <c r="T12" t="s">
        <v>142</v>
      </c>
    </row>
    <row r="13" spans="1:20">
      <c r="A13" t="s">
        <v>22</v>
      </c>
      <c r="B13" t="s">
        <v>30</v>
      </c>
      <c r="C13" t="s">
        <v>46</v>
      </c>
      <c r="D13" t="s">
        <v>61</v>
      </c>
      <c r="E13" t="s">
        <v>78</v>
      </c>
      <c r="F13" t="s">
        <v>93</v>
      </c>
      <c r="G13" t="s">
        <v>102</v>
      </c>
      <c r="H13" t="s">
        <v>102</v>
      </c>
      <c r="I13" t="s">
        <v>114</v>
      </c>
      <c r="K13" t="s">
        <v>120</v>
      </c>
      <c r="L13" t="b">
        <v>0</v>
      </c>
      <c r="M13" t="b">
        <v>0</v>
      </c>
      <c r="N13">
        <v>15</v>
      </c>
      <c r="O13">
        <v>18</v>
      </c>
      <c r="Q13">
        <f>HYPERLINK("images/74994696_front.jpg", "Image")</f>
        <v>0</v>
      </c>
      <c r="R13">
        <f>HYPERLINK("images/74994696_back.jpg", "Image")</f>
        <v>0</v>
      </c>
      <c r="S13" t="s">
        <v>130</v>
      </c>
      <c r="T13" t="s">
        <v>143</v>
      </c>
    </row>
    <row r="14" spans="1:20">
      <c r="A14" t="s">
        <v>23</v>
      </c>
      <c r="B14" t="s">
        <v>31</v>
      </c>
      <c r="C14" t="s">
        <v>47</v>
      </c>
      <c r="D14" t="s">
        <v>62</v>
      </c>
      <c r="E14" t="s">
        <v>79</v>
      </c>
      <c r="F14" t="s">
        <v>94</v>
      </c>
      <c r="G14" t="s">
        <v>98</v>
      </c>
      <c r="H14" t="s">
        <v>98</v>
      </c>
      <c r="I14" t="s">
        <v>115</v>
      </c>
      <c r="K14" t="s">
        <v>120</v>
      </c>
      <c r="L14" t="b">
        <v>0</v>
      </c>
      <c r="M14" t="b">
        <v>0</v>
      </c>
      <c r="N14">
        <v>1</v>
      </c>
      <c r="O14">
        <v>0</v>
      </c>
      <c r="Q14">
        <f>HYPERLINK("images/79667820_front.jpg", "Image")</f>
        <v>0</v>
      </c>
      <c r="R14">
        <f>HYPERLINK("images/79667820_back.jpg", "Image")</f>
        <v>0</v>
      </c>
      <c r="S14" t="s">
        <v>131</v>
      </c>
      <c r="T14" t="s">
        <v>144</v>
      </c>
    </row>
    <row r="15" spans="1:20">
      <c r="A15" t="s">
        <v>24</v>
      </c>
      <c r="B15" t="s">
        <v>32</v>
      </c>
      <c r="C15" t="s">
        <v>48</v>
      </c>
      <c r="D15" t="s">
        <v>63</v>
      </c>
      <c r="E15" t="s">
        <v>80</v>
      </c>
      <c r="F15" t="s">
        <v>95</v>
      </c>
      <c r="G15" t="s">
        <v>102</v>
      </c>
      <c r="H15" t="s">
        <v>102</v>
      </c>
      <c r="I15" t="s">
        <v>116</v>
      </c>
      <c r="K15" t="s">
        <v>120</v>
      </c>
      <c r="L15" t="b">
        <v>0</v>
      </c>
      <c r="M15" t="b">
        <v>0</v>
      </c>
      <c r="N15">
        <v>5</v>
      </c>
      <c r="O15">
        <v>0</v>
      </c>
      <c r="S15" t="s">
        <v>131</v>
      </c>
      <c r="T15" t="s">
        <v>144</v>
      </c>
    </row>
    <row r="16" spans="1:20">
      <c r="A16" t="s">
        <v>25</v>
      </c>
      <c r="B16" t="s">
        <v>33</v>
      </c>
      <c r="C16" t="s">
        <v>49</v>
      </c>
      <c r="D16" t="s">
        <v>64</v>
      </c>
      <c r="E16" t="s">
        <v>81</v>
      </c>
      <c r="F16" t="s">
        <v>96</v>
      </c>
      <c r="G16" t="s">
        <v>98</v>
      </c>
      <c r="H16" t="s">
        <v>98</v>
      </c>
      <c r="I16" t="s">
        <v>117</v>
      </c>
      <c r="K16" t="s">
        <v>120</v>
      </c>
      <c r="L16" t="b">
        <v>0</v>
      </c>
      <c r="M16" t="b">
        <v>0</v>
      </c>
      <c r="N16">
        <v>9590</v>
      </c>
      <c r="O16">
        <v>0</v>
      </c>
      <c r="Q16">
        <f>HYPERLINK("images/77965720_front.jpg", "Image")</f>
        <v>0</v>
      </c>
      <c r="R16">
        <f>HYPERLINK("images/77965720_back.jpg", "Image")</f>
        <v>0</v>
      </c>
      <c r="S16" t="s">
        <v>132</v>
      </c>
      <c r="T16" t="s">
        <v>145</v>
      </c>
    </row>
    <row r="17" spans="1:20">
      <c r="A17" t="s">
        <v>26</v>
      </c>
      <c r="B17" t="s">
        <v>31</v>
      </c>
      <c r="C17" t="s">
        <v>50</v>
      </c>
      <c r="D17" t="s">
        <v>65</v>
      </c>
      <c r="E17" t="s">
        <v>82</v>
      </c>
      <c r="F17" t="s">
        <v>97</v>
      </c>
      <c r="G17" t="s">
        <v>98</v>
      </c>
      <c r="H17" t="s">
        <v>98</v>
      </c>
      <c r="I17" t="s">
        <v>118</v>
      </c>
      <c r="K17" t="s">
        <v>120</v>
      </c>
      <c r="L17" t="b">
        <v>0</v>
      </c>
      <c r="M17" t="b">
        <v>0</v>
      </c>
      <c r="N17">
        <v>453</v>
      </c>
      <c r="O17">
        <v>0</v>
      </c>
      <c r="Q17">
        <f>HYPERLINK("images/64994131_front.jpg", "Image")</f>
        <v>0</v>
      </c>
      <c r="R17">
        <f>HYPERLINK("images/64994131_back.jpg", "Image")</f>
        <v>0</v>
      </c>
      <c r="S17" t="s">
        <v>133</v>
      </c>
      <c r="T17" t="s">
        <v>146</v>
      </c>
    </row>
    <row r="18" spans="1:20">
      <c r="A18" t="s">
        <v>27</v>
      </c>
      <c r="B18" t="s">
        <v>34</v>
      </c>
      <c r="C18" t="s">
        <v>39</v>
      </c>
      <c r="D18" t="s">
        <v>66</v>
      </c>
      <c r="E18" t="s">
        <v>83</v>
      </c>
      <c r="G18" t="s">
        <v>99</v>
      </c>
      <c r="H18" t="s">
        <v>99</v>
      </c>
      <c r="I18" t="s">
        <v>119</v>
      </c>
      <c r="K18" t="s">
        <v>120</v>
      </c>
      <c r="L18" t="b">
        <v>0</v>
      </c>
      <c r="M18" t="b">
        <v>0</v>
      </c>
      <c r="N18">
        <v>1030</v>
      </c>
      <c r="O18">
        <v>2006</v>
      </c>
      <c r="Q18">
        <f>HYPERLINK("images/75232568_front.jpg", "Image")</f>
        <v>0</v>
      </c>
      <c r="R18">
        <f>HYPERLINK("images/75232568_back.jpg", "Image")</f>
        <v>0</v>
      </c>
      <c r="S18" t="s">
        <v>134</v>
      </c>
      <c r="T18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2024-02-29T14:46:45Z</dcterms:created>
  <dcterms:modified xsi:type="dcterms:W3CDTF">2024-02-29T14:46:45Z</dcterms:modified>
</cp:coreProperties>
</file>