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sin\OneDrive\Área de Trabalho\"/>
    </mc:Choice>
  </mc:AlternateContent>
  <xr:revisionPtr revIDLastSave="0" documentId="8_{9493393D-561A-49C2-9780-F213A19C688D}" xr6:coauthVersionLast="47" xr6:coauthVersionMax="47" xr10:uidLastSave="{00000000-0000-0000-0000-000000000000}"/>
  <bookViews>
    <workbookView xWindow="20370" yWindow="-2865" windowWidth="38640" windowHeight="16440" xr2:uid="{0290DCDB-F6A9-4D66-AB96-AA6C863CFCAC}"/>
  </bookViews>
  <sheets>
    <sheet name="Planilha1" sheetId="1" r:id="rId1"/>
    <sheet name="Planilha2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6" i="1" l="1"/>
  <c r="C37" i="1"/>
  <c r="C38" i="1"/>
  <c r="C39" i="1"/>
  <c r="C40" i="1"/>
  <c r="C35" i="1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C24" i="1"/>
  <c r="D24" i="1" s="1"/>
  <c r="C25" i="1"/>
  <c r="D25" i="1" s="1"/>
  <c r="C26" i="1"/>
  <c r="D26" i="1" s="1"/>
  <c r="C23" i="1"/>
  <c r="D23" i="1" s="1"/>
  <c r="C27" i="1"/>
  <c r="D27" i="1" s="1"/>
  <c r="D19" i="1"/>
  <c r="D20" i="1" s="1"/>
  <c r="D13" i="1"/>
  <c r="D32" i="1"/>
  <c r="D39" i="1" l="1"/>
  <c r="D38" i="1"/>
  <c r="D35" i="1"/>
  <c r="D37" i="1"/>
  <c r="D40" i="1"/>
  <c r="D36" i="1"/>
  <c r="D41" i="1" l="1"/>
</calcChain>
</file>

<file path=xl/sharedStrings.xml><?xml version="1.0" encoding="utf-8"?>
<sst xmlns="http://schemas.openxmlformats.org/spreadsheetml/2006/main" count="71" uniqueCount="35">
  <si>
    <t>CONFIGURAÇÕES</t>
  </si>
  <si>
    <t>Salário</t>
  </si>
  <si>
    <t>Rendimento Carteira</t>
  </si>
  <si>
    <t>Sugestão de investimento (30%)</t>
  </si>
  <si>
    <t>INVESTIMENTO MENSAL</t>
  </si>
  <si>
    <t>Quanto investir por mês?</t>
  </si>
  <si>
    <t>Por Quantos Anos?</t>
  </si>
  <si>
    <t>Taxa de Rendimento mensal?</t>
  </si>
  <si>
    <t>Dividendos Mensais?</t>
  </si>
  <si>
    <t>Patrimônio acumulado?</t>
  </si>
  <si>
    <t>CENÁRIOS</t>
  </si>
  <si>
    <t>Dividendos</t>
  </si>
  <si>
    <t>Quanto em 2 anos?</t>
  </si>
  <si>
    <t>Quanto em 5 anos?</t>
  </si>
  <si>
    <t>Quanto em 10 anos?</t>
  </si>
  <si>
    <t>Quanto em 20 anos?</t>
  </si>
  <si>
    <t>Quanto em 30 anos?</t>
  </si>
  <si>
    <t>PERFIL</t>
  </si>
  <si>
    <t>Moderado</t>
  </si>
  <si>
    <t>VALOR A SER INVESTIDO POR MÊS</t>
  </si>
  <si>
    <t>TIPO DE FII</t>
  </si>
  <si>
    <t>Percentual Sugerido</t>
  </si>
  <si>
    <t>Valores</t>
  </si>
  <si>
    <t>PAPEL</t>
  </si>
  <si>
    <t>TIJOLO</t>
  </si>
  <si>
    <t>FOFs</t>
  </si>
  <si>
    <t>DESENVOLVIMENTO</t>
  </si>
  <si>
    <t>HOTELARIAS</t>
  </si>
  <si>
    <t>Patrimônio</t>
  </si>
  <si>
    <t>Conservador</t>
  </si>
  <si>
    <t>Agressivo</t>
  </si>
  <si>
    <t>TOTAL</t>
  </si>
  <si>
    <t>CHAVE</t>
  </si>
  <si>
    <t>%</t>
  </si>
  <si>
    <t>HÍBRIDOS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</si>
</sst>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0"/>
      <name val="Corbel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6"/>
      <color rgb="FF9C5700"/>
      <name val="Calibri"/>
      <family val="2"/>
      <scheme val="minor"/>
    </font>
    <font>
      <b/>
      <sz val="14"/>
      <color rgb="FF3F3F3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</fills>
  <borders count="2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indexed="64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indexed="64"/>
      </left>
      <right style="medium">
        <color theme="0" tint="-4.9989318521683403E-2"/>
      </right>
      <top style="medium">
        <color theme="0" tint="-4.9989318521683403E-2"/>
      </top>
      <bottom style="medium">
        <color indexed="64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 style="medium">
        <color indexed="64"/>
      </bottom>
      <diagonal/>
    </border>
    <border>
      <left style="medium">
        <color theme="0" tint="-4.9989318521683403E-2"/>
      </left>
      <right style="medium">
        <color indexed="64"/>
      </right>
      <top style="medium">
        <color theme="0" tint="-4.9989318521683403E-2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0" tint="-4.9989318521683403E-2"/>
      </bottom>
      <diagonal/>
    </border>
    <border>
      <left/>
      <right/>
      <top style="medium">
        <color indexed="64"/>
      </top>
      <bottom style="medium">
        <color theme="0" tint="-4.9989318521683403E-2"/>
      </bottom>
      <diagonal/>
    </border>
    <border>
      <left/>
      <right style="medium">
        <color indexed="64"/>
      </right>
      <top style="medium">
        <color indexed="64"/>
      </top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indexed="64"/>
      </right>
      <top/>
      <bottom style="medium">
        <color theme="0" tint="-4.9989318521683403E-2"/>
      </bottom>
      <diagonal/>
    </border>
    <border>
      <left style="medium">
        <color indexed="64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indexed="64"/>
      </right>
      <top/>
      <bottom style="medium">
        <color theme="0"/>
      </bottom>
      <diagonal/>
    </border>
    <border>
      <left style="medium">
        <color indexed="64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theme="0"/>
      </bottom>
      <diagonal/>
    </border>
    <border>
      <left style="medium">
        <color indexed="64"/>
      </left>
      <right style="medium">
        <color theme="0"/>
      </right>
      <top style="medium">
        <color theme="0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indexed="64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indexed="64"/>
      </bottom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</cellStyleXfs>
  <cellXfs count="55">
    <xf numFmtId="0" fontId="0" fillId="0" borderId="0" xfId="0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44" fontId="7" fillId="0" borderId="9" xfId="1" applyFont="1" applyBorder="1"/>
    <xf numFmtId="10" fontId="7" fillId="0" borderId="9" xfId="2" applyNumberFormat="1" applyFont="1" applyBorder="1"/>
    <xf numFmtId="0" fontId="7" fillId="7" borderId="7" xfId="0" applyFont="1" applyFill="1" applyBorder="1" applyAlignment="1">
      <alignment horizontal="left"/>
    </xf>
    <xf numFmtId="0" fontId="7" fillId="7" borderId="8" xfId="0" applyFont="1" applyFill="1" applyBorder="1" applyAlignment="1">
      <alignment horizontal="left"/>
    </xf>
    <xf numFmtId="0" fontId="7" fillId="7" borderId="10" xfId="0" applyFont="1" applyFill="1" applyBorder="1" applyAlignment="1">
      <alignment horizontal="left"/>
    </xf>
    <xf numFmtId="0" fontId="7" fillId="7" borderId="11" xfId="0" applyFont="1" applyFill="1" applyBorder="1" applyAlignment="1">
      <alignment horizontal="left"/>
    </xf>
    <xf numFmtId="44" fontId="7" fillId="7" borderId="12" xfId="0" applyNumberFormat="1" applyFont="1" applyFill="1" applyBorder="1"/>
    <xf numFmtId="0" fontId="9" fillId="6" borderId="2" xfId="7" applyFont="1" applyBorder="1" applyAlignment="1">
      <alignment horizontal="center"/>
    </xf>
    <xf numFmtId="0" fontId="9" fillId="6" borderId="2" xfId="7" applyFont="1" applyBorder="1" applyAlignment="1">
      <alignment horizontal="center"/>
    </xf>
    <xf numFmtId="0" fontId="9" fillId="6" borderId="3" xfId="7" applyFont="1" applyBorder="1" applyAlignment="1">
      <alignment horizontal="center"/>
    </xf>
    <xf numFmtId="0" fontId="9" fillId="6" borderId="4" xfId="7" applyFont="1" applyBorder="1" applyAlignment="1">
      <alignment horizontal="center"/>
    </xf>
    <xf numFmtId="0" fontId="6" fillId="5" borderId="13" xfId="6" applyFont="1" applyBorder="1" applyAlignment="1">
      <alignment horizontal="center"/>
    </xf>
    <xf numFmtId="0" fontId="6" fillId="5" borderId="14" xfId="6" applyFont="1" applyBorder="1" applyAlignment="1">
      <alignment horizontal="center"/>
    </xf>
    <xf numFmtId="0" fontId="6" fillId="5" borderId="15" xfId="6" applyFont="1" applyBorder="1" applyAlignment="1">
      <alignment horizontal="center"/>
    </xf>
    <xf numFmtId="0" fontId="7" fillId="8" borderId="7" xfId="0" applyFont="1" applyFill="1" applyBorder="1" applyAlignment="1">
      <alignment horizontal="left"/>
    </xf>
    <xf numFmtId="0" fontId="7" fillId="8" borderId="8" xfId="0" applyFont="1" applyFill="1" applyBorder="1" applyAlignment="1">
      <alignment horizontal="left"/>
    </xf>
    <xf numFmtId="0" fontId="7" fillId="8" borderId="10" xfId="0" applyFont="1" applyFill="1" applyBorder="1" applyAlignment="1">
      <alignment horizontal="left"/>
    </xf>
    <xf numFmtId="0" fontId="7" fillId="8" borderId="11" xfId="0" applyFont="1" applyFill="1" applyBorder="1" applyAlignment="1">
      <alignment horizontal="left"/>
    </xf>
    <xf numFmtId="0" fontId="5" fillId="6" borderId="3" xfId="7" applyFont="1" applyBorder="1" applyAlignment="1">
      <alignment horizontal="center"/>
    </xf>
    <xf numFmtId="0" fontId="5" fillId="6" borderId="4" xfId="7" applyFont="1" applyBorder="1" applyAlignment="1">
      <alignment horizontal="center"/>
    </xf>
    <xf numFmtId="0" fontId="7" fillId="7" borderId="17" xfId="0" applyFont="1" applyFill="1" applyBorder="1"/>
    <xf numFmtId="44" fontId="7" fillId="7" borderId="19" xfId="0" applyNumberFormat="1" applyFont="1" applyFill="1" applyBorder="1"/>
    <xf numFmtId="0" fontId="7" fillId="7" borderId="20" xfId="0" applyFont="1" applyFill="1" applyBorder="1"/>
    <xf numFmtId="0" fontId="7" fillId="7" borderId="23" xfId="0" applyFont="1" applyFill="1" applyBorder="1"/>
    <xf numFmtId="44" fontId="7" fillId="7" borderId="18" xfId="0" applyNumberFormat="1" applyFont="1" applyFill="1" applyBorder="1"/>
    <xf numFmtId="44" fontId="7" fillId="7" borderId="21" xfId="0" applyNumberFormat="1" applyFont="1" applyFill="1" applyBorder="1"/>
    <xf numFmtId="44" fontId="7" fillId="7" borderId="22" xfId="0" applyNumberFormat="1" applyFont="1" applyFill="1" applyBorder="1"/>
    <xf numFmtId="44" fontId="7" fillId="7" borderId="24" xfId="0" applyNumberFormat="1" applyFont="1" applyFill="1" applyBorder="1"/>
    <xf numFmtId="44" fontId="7" fillId="7" borderId="25" xfId="0" applyNumberFormat="1" applyFont="1" applyFill="1" applyBorder="1"/>
    <xf numFmtId="0" fontId="4" fillId="0" borderId="0" xfId="0" applyFont="1"/>
    <xf numFmtId="44" fontId="8" fillId="0" borderId="5" xfId="1" applyFont="1" applyBorder="1" applyAlignment="1">
      <alignment horizontal="center"/>
    </xf>
    <xf numFmtId="10" fontId="8" fillId="0" borderId="5" xfId="2" applyNumberFormat="1" applyFont="1" applyBorder="1" applyAlignment="1">
      <alignment horizontal="center"/>
    </xf>
    <xf numFmtId="44" fontId="8" fillId="8" borderId="16" xfId="1" applyNumberFormat="1" applyFont="1" applyFill="1" applyBorder="1" applyAlignment="1">
      <alignment horizontal="center"/>
    </xf>
    <xf numFmtId="44" fontId="8" fillId="8" borderId="12" xfId="1" applyFont="1" applyFill="1" applyBorder="1" applyAlignment="1">
      <alignment horizontal="center"/>
    </xf>
    <xf numFmtId="0" fontId="8" fillId="0" borderId="5" xfId="1" applyNumberFormat="1" applyFont="1" applyBorder="1" applyAlignment="1">
      <alignment horizontal="center"/>
    </xf>
    <xf numFmtId="0" fontId="10" fillId="2" borderId="0" xfId="3" applyFont="1"/>
    <xf numFmtId="0" fontId="11" fillId="3" borderId="0" xfId="4" applyFont="1" applyBorder="1"/>
    <xf numFmtId="44" fontId="11" fillId="3" borderId="0" xfId="1" applyFont="1" applyFill="1" applyBorder="1"/>
    <xf numFmtId="0" fontId="0" fillId="9" borderId="0" xfId="0" applyFill="1"/>
    <xf numFmtId="0" fontId="8" fillId="9" borderId="0" xfId="0" applyFont="1" applyFill="1" applyAlignment="1">
      <alignment horizontal="center"/>
    </xf>
    <xf numFmtId="0" fontId="4" fillId="10" borderId="0" xfId="0" applyFont="1" applyFill="1"/>
    <xf numFmtId="0" fontId="4" fillId="10" borderId="0" xfId="0" applyFont="1" applyFill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9" fontId="0" fillId="0" borderId="6" xfId="0" applyNumberFormat="1" applyBorder="1" applyAlignment="1">
      <alignment horizontal="center"/>
    </xf>
    <xf numFmtId="44" fontId="8" fillId="9" borderId="0" xfId="0" applyNumberFormat="1" applyFont="1" applyFill="1"/>
    <xf numFmtId="9" fontId="7" fillId="0" borderId="0" xfId="2" applyFont="1" applyAlignment="1">
      <alignment horizontal="center"/>
    </xf>
    <xf numFmtId="44" fontId="7" fillId="4" borderId="0" xfId="5" applyNumberFormat="1" applyFon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9" fontId="0" fillId="0" borderId="0" xfId="0" applyNumberFormat="1" applyFill="1" applyAlignment="1">
      <alignment horizontal="center"/>
    </xf>
  </cellXfs>
  <cellStyles count="8">
    <cellStyle name="20% - Ênfase3" xfId="5" builtinId="38"/>
    <cellStyle name="Ênfase4" xfId="6" builtinId="41"/>
    <cellStyle name="Ênfase6" xfId="7" builtinId="49"/>
    <cellStyle name="Moeda" xfId="1" builtinId="4"/>
    <cellStyle name="Neutro" xfId="3" builtinId="28"/>
    <cellStyle name="Normal" xfId="0" builtinId="0"/>
    <cellStyle name="Porcentagem" xfId="2" builtinId="5"/>
    <cellStyle name="Saída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view3D>
      <c:rotX val="10"/>
      <c:rotY val="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solidFill>
          <a:sysClr val="window" lastClr="FFFFFF"/>
        </a:solidFill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solidFill>
              <a:schemeClr val="tx1">
                <a:lumMod val="65000"/>
                <a:lumOff val="35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Planilha1!$B$35:$B$40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Planilha1!$C$35:$C$40</c:f>
              <c:numCache>
                <c:formatCode>0%</c:formatCode>
                <c:ptCount val="6"/>
                <c:pt idx="0">
                  <c:v>0.32</c:v>
                </c:pt>
                <c:pt idx="1">
                  <c:v>0.35</c:v>
                </c:pt>
                <c:pt idx="2">
                  <c:v>0.08</c:v>
                </c:pt>
                <c:pt idx="3">
                  <c:v>0.05</c:v>
                </c:pt>
                <c:pt idx="4">
                  <c:v>0.1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9A-4176-AB8B-3EB526A4AAA5}"/>
            </c:ext>
          </c:extLst>
        </c:ser>
        <c:ser>
          <c:idx val="1"/>
          <c:order val="1"/>
          <c:spPr>
            <a:solidFill>
              <a:srgbClr val="00B050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-5.5553368328958947E-3"/>
                  <c:y val="1.620370370370370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8970669291338582"/>
                      <c:h val="0.1513936278798483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8-419A-4176-AB8B-3EB526A4AA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Planilha1!$B$35:$B$40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Planilha1!$D$35:$D$40</c:f>
              <c:numCache>
                <c:formatCode>_("R$"* #,##0.00_);_("R$"* \(#,##0.00\);_("R$"* "-"??_);_(@_)</c:formatCode>
                <c:ptCount val="6"/>
                <c:pt idx="0">
                  <c:v>64</c:v>
                </c:pt>
                <c:pt idx="1">
                  <c:v>70</c:v>
                </c:pt>
                <c:pt idx="2">
                  <c:v>16</c:v>
                </c:pt>
                <c:pt idx="3">
                  <c:v>10</c:v>
                </c:pt>
                <c:pt idx="4">
                  <c:v>20</c:v>
                </c:pt>
                <c:pt idx="5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19A-4176-AB8B-3EB526A4A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gapDepth val="0"/>
        <c:shape val="cylinder"/>
        <c:axId val="1073340495"/>
        <c:axId val="1073334671"/>
        <c:axId val="0"/>
      </c:bar3DChart>
      <c:catAx>
        <c:axId val="1073340495"/>
        <c:scaling>
          <c:orientation val="minMax"/>
        </c:scaling>
        <c:delete val="0"/>
        <c:axPos val="b"/>
        <c:title>
          <c:tx>
            <c:strRef>
              <c:f/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chemeClr val="accent1"/>
                  </a:solidFill>
                </a:ln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73334671"/>
        <c:crosses val="autoZero"/>
        <c:auto val="1"/>
        <c:lblAlgn val="ctr"/>
        <c:lblOffset val="100"/>
        <c:noMultiLvlLbl val="0"/>
      </c:catAx>
      <c:valAx>
        <c:axId val="1073334671"/>
        <c:scaling>
          <c:orientation val="minMax"/>
        </c:scaling>
        <c:delete val="1"/>
        <c:axPos val="l"/>
        <c:numFmt formatCode="0%" sourceLinked="1"/>
        <c:majorTickMark val="out"/>
        <c:minorTickMark val="none"/>
        <c:tickLblPos val="nextTo"/>
        <c:crossAx val="1073340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312533</xdr:colOff>
      <xdr:row>0</xdr:row>
      <xdr:rowOff>171450</xdr:rowOff>
    </xdr:from>
    <xdr:to>
      <xdr:col>4</xdr:col>
      <xdr:colOff>314324</xdr:colOff>
      <xdr:row>7</xdr:row>
      <xdr:rowOff>185978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3BDF5C23-8F84-7A9E-9E1B-3DFB8CA2D9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533" y="171450"/>
          <a:ext cx="6097791" cy="1348028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41</xdr:row>
      <xdr:rowOff>127332</xdr:rowOff>
    </xdr:from>
    <xdr:to>
      <xdr:col>3</xdr:col>
      <xdr:colOff>1213185</xdr:colOff>
      <xdr:row>57</xdr:row>
      <xdr:rowOff>90235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F5ACC142-DD48-7443-43DE-EE2EF80BDF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3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3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30ABD-A447-47C9-B568-784FC9A2E6D1}">
  <dimension ref="A9:P41"/>
  <sheetViews>
    <sheetView showGridLines="0" tabSelected="1" zoomScale="95" zoomScaleNormal="95" workbookViewId="0">
      <selection activeCell="D18" sqref="D18"/>
    </sheetView>
  </sheetViews>
  <sheetFormatPr defaultColWidth="0" defaultRowHeight="15" x14ac:dyDescent="0.25"/>
  <cols>
    <col min="1" max="1" width="7.28515625" customWidth="1"/>
    <col min="2" max="2" width="41.28515625" bestFit="1" customWidth="1"/>
    <col min="3" max="3" width="24.5703125" bestFit="1" customWidth="1"/>
    <col min="4" max="4" width="18.28515625" bestFit="1" customWidth="1"/>
    <col min="5" max="5" width="9.140625" customWidth="1"/>
    <col min="6" max="6" width="9.140625" hidden="1" customWidth="1"/>
    <col min="17" max="16384" width="9.140625" hidden="1"/>
  </cols>
  <sheetData>
    <row r="9" spans="2:4" ht="15.75" thickBot="1" x14ac:dyDescent="0.3"/>
    <row r="10" spans="2:4" ht="24" thickBot="1" x14ac:dyDescent="0.4">
      <c r="B10" s="14" t="s">
        <v>0</v>
      </c>
      <c r="C10" s="15"/>
      <c r="D10" s="16"/>
    </row>
    <row r="11" spans="2:4" ht="19.5" thickBot="1" x14ac:dyDescent="0.35">
      <c r="B11" s="5" t="s">
        <v>1</v>
      </c>
      <c r="C11" s="6"/>
      <c r="D11" s="3">
        <v>2000</v>
      </c>
    </row>
    <row r="12" spans="2:4" ht="19.5" thickBot="1" x14ac:dyDescent="0.35">
      <c r="B12" s="5" t="s">
        <v>2</v>
      </c>
      <c r="C12" s="6"/>
      <c r="D12" s="4">
        <v>6.0000000000000001E-3</v>
      </c>
    </row>
    <row r="13" spans="2:4" ht="19.5" thickBot="1" x14ac:dyDescent="0.35">
      <c r="B13" s="7" t="s">
        <v>3</v>
      </c>
      <c r="C13" s="8"/>
      <c r="D13" s="9">
        <f>D11*0.3</f>
        <v>600</v>
      </c>
    </row>
    <row r="14" spans="2:4" ht="15.75" thickBot="1" x14ac:dyDescent="0.3"/>
    <row r="15" spans="2:4" ht="27" thickBot="1" x14ac:dyDescent="0.45">
      <c r="B15" s="11" t="s">
        <v>4</v>
      </c>
      <c r="C15" s="12"/>
      <c r="D15" s="13"/>
    </row>
    <row r="16" spans="2:4" ht="19.5" thickBot="1" x14ac:dyDescent="0.35">
      <c r="B16" s="5" t="s">
        <v>5</v>
      </c>
      <c r="C16" s="6"/>
      <c r="D16" s="33">
        <v>200</v>
      </c>
    </row>
    <row r="17" spans="1:4" ht="19.5" thickBot="1" x14ac:dyDescent="0.35">
      <c r="B17" s="5" t="s">
        <v>6</v>
      </c>
      <c r="C17" s="6"/>
      <c r="D17" s="37">
        <v>2</v>
      </c>
    </row>
    <row r="18" spans="1:4" ht="19.5" thickBot="1" x14ac:dyDescent="0.35">
      <c r="B18" s="5" t="s">
        <v>7</v>
      </c>
      <c r="C18" s="6"/>
      <c r="D18" s="34">
        <v>1.0789999999999999E-2</v>
      </c>
    </row>
    <row r="19" spans="1:4" ht="19.5" thickBot="1" x14ac:dyDescent="0.35">
      <c r="B19" s="17" t="s">
        <v>9</v>
      </c>
      <c r="C19" s="18"/>
      <c r="D19" s="35">
        <f>FV(D18,D17*12,D16*-1)</f>
        <v>5445.5254595290435</v>
      </c>
    </row>
    <row r="20" spans="1:4" ht="19.5" thickBot="1" x14ac:dyDescent="0.35">
      <c r="B20" s="19" t="s">
        <v>8</v>
      </c>
      <c r="C20" s="20"/>
      <c r="D20" s="36">
        <f>D19*D12</f>
        <v>32.673152757174265</v>
      </c>
    </row>
    <row r="21" spans="1:4" ht="15.75" thickBot="1" x14ac:dyDescent="0.3"/>
    <row r="22" spans="1:4" ht="26.25" x14ac:dyDescent="0.4">
      <c r="B22" s="10" t="s">
        <v>10</v>
      </c>
      <c r="C22" s="21" t="s">
        <v>28</v>
      </c>
      <c r="D22" s="22" t="s">
        <v>11</v>
      </c>
    </row>
    <row r="23" spans="1:4" ht="19.5" thickBot="1" x14ac:dyDescent="0.35">
      <c r="A23" s="32">
        <v>2</v>
      </c>
      <c r="B23" s="23" t="s">
        <v>12</v>
      </c>
      <c r="C23" s="27">
        <f>FV($D$18,$A23*12,$D$16*-1)</f>
        <v>5445.5254595290435</v>
      </c>
      <c r="D23" s="24">
        <f>C23*$D$12</f>
        <v>32.673152757174265</v>
      </c>
    </row>
    <row r="24" spans="1:4" ht="19.5" thickBot="1" x14ac:dyDescent="0.35">
      <c r="A24" s="32">
        <v>5</v>
      </c>
      <c r="B24" s="25" t="s">
        <v>13</v>
      </c>
      <c r="C24" s="28">
        <f t="shared" ref="C24:C26" si="0">FV($D$18,$A24*12,$D$16*-1)</f>
        <v>16755.382799697527</v>
      </c>
      <c r="D24" s="29">
        <f>C24*$D$12</f>
        <v>100.53229679818516</v>
      </c>
    </row>
    <row r="25" spans="1:4" ht="19.5" thickBot="1" x14ac:dyDescent="0.35">
      <c r="A25" s="32">
        <v>10</v>
      </c>
      <c r="B25" s="25" t="s">
        <v>14</v>
      </c>
      <c r="C25" s="28">
        <f t="shared" si="0"/>
        <v>48656.842506034438</v>
      </c>
      <c r="D25" s="29">
        <f>C25*$D$12</f>
        <v>291.94105503620665</v>
      </c>
    </row>
    <row r="26" spans="1:4" ht="19.5" thickBot="1" x14ac:dyDescent="0.35">
      <c r="A26" s="32">
        <v>20</v>
      </c>
      <c r="B26" s="25" t="s">
        <v>15</v>
      </c>
      <c r="C26" s="28">
        <f t="shared" si="0"/>
        <v>225039.68001941612</v>
      </c>
      <c r="D26" s="29">
        <f>C26*$D$12</f>
        <v>1350.2380801164968</v>
      </c>
    </row>
    <row r="27" spans="1:4" ht="19.5" thickBot="1" x14ac:dyDescent="0.35">
      <c r="A27" s="32">
        <v>30</v>
      </c>
      <c r="B27" s="26" t="s">
        <v>16</v>
      </c>
      <c r="C27" s="30">
        <f>FV($D$18,$A27*12,$D$16*-1)</f>
        <v>864433.93100094295</v>
      </c>
      <c r="D27" s="31">
        <f>C27*$D$12</f>
        <v>5186.6035860056581</v>
      </c>
    </row>
    <row r="31" spans="1:4" ht="21" x14ac:dyDescent="0.35">
      <c r="B31" s="38" t="s">
        <v>17</v>
      </c>
      <c r="C31" s="38" t="s">
        <v>18</v>
      </c>
      <c r="D31" s="38"/>
    </row>
    <row r="32" spans="1:4" ht="18.75" x14ac:dyDescent="0.3">
      <c r="B32" s="39" t="s">
        <v>19</v>
      </c>
      <c r="C32" s="39"/>
      <c r="D32" s="40">
        <f>D16</f>
        <v>200</v>
      </c>
    </row>
    <row r="34" spans="2:4" ht="18.75" x14ac:dyDescent="0.3">
      <c r="B34" s="42" t="s">
        <v>20</v>
      </c>
      <c r="C34" s="42" t="s">
        <v>21</v>
      </c>
      <c r="D34" s="42" t="s">
        <v>22</v>
      </c>
    </row>
    <row r="35" spans="2:4" ht="18.75" x14ac:dyDescent="0.3">
      <c r="B35" s="1" t="s">
        <v>23</v>
      </c>
      <c r="C35" s="50">
        <f>VLOOKUP($C$31&amp;"-"&amp;B35,Planilha2!$A:$D,4,)</f>
        <v>0.32</v>
      </c>
      <c r="D35" s="51">
        <f>C35*$D$32</f>
        <v>64</v>
      </c>
    </row>
    <row r="36" spans="2:4" ht="18.75" x14ac:dyDescent="0.3">
      <c r="B36" s="1" t="s">
        <v>24</v>
      </c>
      <c r="C36" s="50">
        <f>VLOOKUP($C$31&amp;"-"&amp;B36,Planilha2!$A:$D,4,)</f>
        <v>0.35</v>
      </c>
      <c r="D36" s="51">
        <f>C36*$D$32</f>
        <v>70</v>
      </c>
    </row>
    <row r="37" spans="2:4" ht="18.75" x14ac:dyDescent="0.3">
      <c r="B37" s="1" t="s">
        <v>34</v>
      </c>
      <c r="C37" s="50">
        <f>VLOOKUP($C$31&amp;"-"&amp;B37,Planilha2!$A:$D,4,)</f>
        <v>0.08</v>
      </c>
      <c r="D37" s="51">
        <f>C37*$D$32</f>
        <v>16</v>
      </c>
    </row>
    <row r="38" spans="2:4" ht="18.75" x14ac:dyDescent="0.3">
      <c r="B38" s="1" t="s">
        <v>25</v>
      </c>
      <c r="C38" s="50">
        <f>VLOOKUP($C$31&amp;"-"&amp;B38,Planilha2!$A:$D,4,)</f>
        <v>0.05</v>
      </c>
      <c r="D38" s="51">
        <f>C38*$D$32</f>
        <v>10</v>
      </c>
    </row>
    <row r="39" spans="2:4" ht="18.75" x14ac:dyDescent="0.3">
      <c r="B39" s="1" t="s">
        <v>26</v>
      </c>
      <c r="C39" s="50">
        <f>VLOOKUP($C$31&amp;"-"&amp;B39,Planilha2!$A:$D,4,)</f>
        <v>0.1</v>
      </c>
      <c r="D39" s="51">
        <f>C39*$D$32</f>
        <v>20</v>
      </c>
    </row>
    <row r="40" spans="2:4" ht="18.75" x14ac:dyDescent="0.3">
      <c r="B40" s="1" t="s">
        <v>27</v>
      </c>
      <c r="C40" s="50">
        <f>VLOOKUP($C$31&amp;"-"&amp;B40,Planilha2!$A:$D,4,)</f>
        <v>0.1</v>
      </c>
      <c r="D40" s="51">
        <f>C40*$D$32</f>
        <v>20</v>
      </c>
    </row>
    <row r="41" spans="2:4" ht="18.75" x14ac:dyDescent="0.3">
      <c r="B41" s="41"/>
      <c r="C41" s="42" t="s">
        <v>31</v>
      </c>
      <c r="D41" s="49">
        <f>SUM(D35:D40)</f>
        <v>200</v>
      </c>
    </row>
  </sheetData>
  <mergeCells count="10">
    <mergeCell ref="B18:C18"/>
    <mergeCell ref="B19:C19"/>
    <mergeCell ref="B20:C20"/>
    <mergeCell ref="B15:D15"/>
    <mergeCell ref="B10:D10"/>
    <mergeCell ref="B11:C11"/>
    <mergeCell ref="B12:C12"/>
    <mergeCell ref="B13:C13"/>
    <mergeCell ref="B16:C16"/>
    <mergeCell ref="B17:C17"/>
  </mergeCells>
  <dataValidations count="1">
    <dataValidation type="list" allowBlank="1" showInputMessage="1" showErrorMessage="1" sqref="C31" xr:uid="{75FD5893-4439-4E42-8C4A-83A5BB06E40B}">
      <formula1>"Conservador,Moderado,Agressivo"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51727-09A7-4CF9-AB0D-4F149DE3C667}">
  <dimension ref="A2:D20"/>
  <sheetViews>
    <sheetView workbookViewId="0">
      <selection activeCell="G26" sqref="G26"/>
    </sheetView>
  </sheetViews>
  <sheetFormatPr defaultRowHeight="15" x14ac:dyDescent="0.25"/>
  <cols>
    <col min="1" max="1" width="31.28515625" bestFit="1" customWidth="1"/>
    <col min="2" max="2" width="12.140625" bestFit="1" customWidth="1"/>
    <col min="3" max="3" width="19" bestFit="1" customWidth="1"/>
  </cols>
  <sheetData>
    <row r="2" spans="1:4" x14ac:dyDescent="0.25">
      <c r="A2" s="43" t="s">
        <v>32</v>
      </c>
      <c r="B2" s="43" t="s">
        <v>17</v>
      </c>
      <c r="C2" s="44" t="s">
        <v>20</v>
      </c>
      <c r="D2" s="44" t="s">
        <v>33</v>
      </c>
    </row>
    <row r="3" spans="1:4" x14ac:dyDescent="0.25">
      <c r="A3" t="str">
        <f>B3&amp;"-"&amp;C3</f>
        <v>Conservador-PAPEL</v>
      </c>
      <c r="B3" t="s">
        <v>29</v>
      </c>
      <c r="C3" s="2" t="s">
        <v>23</v>
      </c>
      <c r="D3" s="45">
        <v>0.3</v>
      </c>
    </row>
    <row r="4" spans="1:4" x14ac:dyDescent="0.25">
      <c r="A4" t="str">
        <f t="shared" ref="A4:A20" si="0">B4&amp;"-"&amp;C4</f>
        <v>Conservador-TIJOLO</v>
      </c>
      <c r="B4" t="s">
        <v>29</v>
      </c>
      <c r="C4" s="2" t="s">
        <v>24</v>
      </c>
      <c r="D4" s="45">
        <v>0.5</v>
      </c>
    </row>
    <row r="5" spans="1:4" x14ac:dyDescent="0.25">
      <c r="A5" t="str">
        <f t="shared" si="0"/>
        <v>Conservador-HÍBRIDOS</v>
      </c>
      <c r="B5" t="s">
        <v>29</v>
      </c>
      <c r="C5" s="2" t="s">
        <v>34</v>
      </c>
      <c r="D5" s="45">
        <v>0.1</v>
      </c>
    </row>
    <row r="6" spans="1:4" x14ac:dyDescent="0.25">
      <c r="A6" t="str">
        <f t="shared" si="0"/>
        <v>Conservador-FOFs</v>
      </c>
      <c r="B6" t="s">
        <v>29</v>
      </c>
      <c r="C6" s="2" t="s">
        <v>25</v>
      </c>
      <c r="D6" s="45">
        <v>0.1</v>
      </c>
    </row>
    <row r="7" spans="1:4" x14ac:dyDescent="0.25">
      <c r="A7" t="str">
        <f t="shared" si="0"/>
        <v>Conservador-DESENVOLVIMENTO</v>
      </c>
      <c r="B7" t="s">
        <v>29</v>
      </c>
      <c r="C7" s="2" t="s">
        <v>26</v>
      </c>
      <c r="D7" s="45">
        <v>0</v>
      </c>
    </row>
    <row r="8" spans="1:4" ht="15.75" thickBot="1" x14ac:dyDescent="0.3">
      <c r="A8" s="46" t="str">
        <f t="shared" si="0"/>
        <v>Conservador-HOTELARIAS</v>
      </c>
      <c r="B8" s="46" t="s">
        <v>29</v>
      </c>
      <c r="C8" s="47" t="s">
        <v>27</v>
      </c>
      <c r="D8" s="48">
        <v>0</v>
      </c>
    </row>
    <row r="9" spans="1:4" x14ac:dyDescent="0.25">
      <c r="A9" t="str">
        <f t="shared" si="0"/>
        <v>Moderado-PAPEL</v>
      </c>
      <c r="B9" t="s">
        <v>18</v>
      </c>
      <c r="C9" s="2" t="s">
        <v>23</v>
      </c>
      <c r="D9" s="45">
        <v>0.32</v>
      </c>
    </row>
    <row r="10" spans="1:4" x14ac:dyDescent="0.25">
      <c r="A10" s="52" t="str">
        <f t="shared" si="0"/>
        <v>Moderado-TIJOLO</v>
      </c>
      <c r="B10" s="52" t="s">
        <v>18</v>
      </c>
      <c r="C10" s="53" t="s">
        <v>24</v>
      </c>
      <c r="D10" s="54">
        <v>0.35</v>
      </c>
    </row>
    <row r="11" spans="1:4" x14ac:dyDescent="0.25">
      <c r="A11" t="str">
        <f t="shared" si="0"/>
        <v>Moderado-HÍBRIDOS</v>
      </c>
      <c r="B11" t="s">
        <v>18</v>
      </c>
      <c r="C11" s="2" t="s">
        <v>34</v>
      </c>
      <c r="D11" s="45">
        <v>0.08</v>
      </c>
    </row>
    <row r="12" spans="1:4" x14ac:dyDescent="0.25">
      <c r="A12" t="str">
        <f t="shared" si="0"/>
        <v>Moderado-FOFs</v>
      </c>
      <c r="B12" t="s">
        <v>18</v>
      </c>
      <c r="C12" s="2" t="s">
        <v>25</v>
      </c>
      <c r="D12" s="45">
        <v>0.05</v>
      </c>
    </row>
    <row r="13" spans="1:4" x14ac:dyDescent="0.25">
      <c r="A13" t="str">
        <f t="shared" si="0"/>
        <v>Moderado-DESENVOLVIMENTO</v>
      </c>
      <c r="B13" t="s">
        <v>18</v>
      </c>
      <c r="C13" s="2" t="s">
        <v>26</v>
      </c>
      <c r="D13" s="45">
        <v>0.1</v>
      </c>
    </row>
    <row r="14" spans="1:4" ht="15.75" thickBot="1" x14ac:dyDescent="0.3">
      <c r="A14" s="46" t="str">
        <f t="shared" si="0"/>
        <v>Moderado-HOTELARIAS</v>
      </c>
      <c r="B14" s="46" t="s">
        <v>18</v>
      </c>
      <c r="C14" s="47" t="s">
        <v>27</v>
      </c>
      <c r="D14" s="48">
        <v>0.1</v>
      </c>
    </row>
    <row r="15" spans="1:4" x14ac:dyDescent="0.25">
      <c r="A15" t="str">
        <f t="shared" si="0"/>
        <v>Agressivo-PAPEL</v>
      </c>
      <c r="B15" t="s">
        <v>30</v>
      </c>
      <c r="C15" s="2" t="s">
        <v>23</v>
      </c>
      <c r="D15" s="45">
        <v>0.5</v>
      </c>
    </row>
    <row r="16" spans="1:4" x14ac:dyDescent="0.25">
      <c r="A16" t="str">
        <f t="shared" si="0"/>
        <v>Agressivo-TIJOLO</v>
      </c>
      <c r="B16" t="s">
        <v>30</v>
      </c>
      <c r="C16" s="2" t="s">
        <v>24</v>
      </c>
      <c r="D16" s="45">
        <v>0.1</v>
      </c>
    </row>
    <row r="17" spans="1:4" x14ac:dyDescent="0.25">
      <c r="A17" t="str">
        <f t="shared" si="0"/>
        <v>Agressivo-HÍBRIDOS</v>
      </c>
      <c r="B17" t="s">
        <v>30</v>
      </c>
      <c r="C17" s="2" t="s">
        <v>34</v>
      </c>
      <c r="D17" s="45">
        <v>0.05</v>
      </c>
    </row>
    <row r="18" spans="1:4" x14ac:dyDescent="0.25">
      <c r="A18" t="str">
        <f t="shared" si="0"/>
        <v>Agressivo-FOFs</v>
      </c>
      <c r="B18" t="s">
        <v>30</v>
      </c>
      <c r="C18" s="2" t="s">
        <v>25</v>
      </c>
      <c r="D18" s="45">
        <v>0.05</v>
      </c>
    </row>
    <row r="19" spans="1:4" x14ac:dyDescent="0.25">
      <c r="A19" t="str">
        <f t="shared" si="0"/>
        <v>Agressivo-DESENVOLVIMENTO</v>
      </c>
      <c r="B19" t="s">
        <v>30</v>
      </c>
      <c r="C19" s="2" t="s">
        <v>26</v>
      </c>
      <c r="D19" s="45">
        <v>0.2</v>
      </c>
    </row>
    <row r="20" spans="1:4" x14ac:dyDescent="0.25">
      <c r="A20" t="str">
        <f t="shared" si="0"/>
        <v>Agressivo-HOTELARIAS</v>
      </c>
      <c r="B20" t="s">
        <v>30</v>
      </c>
      <c r="C20" s="2" t="s">
        <v>27</v>
      </c>
      <c r="D20" s="45">
        <v>0.1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BENTO DE SOUZA</dc:creator>
  <cp:lastModifiedBy>HENRIQUE BENTO DE SOUZA</cp:lastModifiedBy>
  <dcterms:created xsi:type="dcterms:W3CDTF">2025-05-23T20:56:38Z</dcterms:created>
  <dcterms:modified xsi:type="dcterms:W3CDTF">2025-05-23T22:55:51Z</dcterms:modified>
</cp:coreProperties>
</file>