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esktop\Dissertation Final\3_Chapter\"/>
    </mc:Choice>
  </mc:AlternateContent>
  <xr:revisionPtr revIDLastSave="0" documentId="13_ncr:1_{C2766322-E80B-408A-9A37-40E8EC1B3AD6}" xr6:coauthVersionLast="44" xr6:coauthVersionMax="44" xr10:uidLastSave="{00000000-0000-0000-0000-000000000000}"/>
  <bookViews>
    <workbookView xWindow="28680" yWindow="-120" windowWidth="29040" windowHeight="15840" activeTab="4" xr2:uid="{8E7A720B-1F33-44B6-BAA9-AA5189491ECC}"/>
  </bookViews>
  <sheets>
    <sheet name="Data" sheetId="1" r:id="rId1"/>
    <sheet name="Centroid" sheetId="2" r:id="rId2"/>
    <sheet name="Histogram" sheetId="3" r:id="rId3"/>
    <sheet name="Distances" sheetId="4" r:id="rId4"/>
    <sheet name="OutlierStat" sheetId="5" r:id="rId5"/>
    <sheet name="Distances_with_Cat" sheetId="6" r:id="rId6"/>
    <sheet name="Distances_with_Cat_Centoi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7" l="1"/>
  <c r="G10" i="7"/>
  <c r="G11" i="7"/>
  <c r="G12" i="7"/>
  <c r="G13" i="7"/>
  <c r="G14" i="7"/>
  <c r="F9" i="7"/>
  <c r="F10" i="7"/>
  <c r="F11" i="7"/>
  <c r="F12" i="7"/>
  <c r="F13" i="7"/>
  <c r="F14" i="7"/>
  <c r="E12" i="7" l="1"/>
  <c r="E6" i="7"/>
  <c r="D6" i="7"/>
  <c r="C6" i="7"/>
  <c r="E5" i="7"/>
  <c r="E14" i="7" s="1"/>
  <c r="D5" i="7"/>
  <c r="C5" i="7"/>
  <c r="E4" i="7"/>
  <c r="D4" i="7"/>
  <c r="C4" i="7"/>
  <c r="C12" i="7" s="1"/>
  <c r="E3" i="7"/>
  <c r="E11" i="7" s="1"/>
  <c r="D3" i="7"/>
  <c r="D10" i="7" s="1"/>
  <c r="C3" i="7"/>
  <c r="D12" i="7" l="1"/>
  <c r="E13" i="7"/>
  <c r="D14" i="7"/>
  <c r="C14" i="7"/>
  <c r="C10" i="7"/>
  <c r="I12" i="7"/>
  <c r="D20" i="7" s="1"/>
  <c r="E10" i="7"/>
  <c r="D9" i="7"/>
  <c r="D11" i="7"/>
  <c r="D13" i="7"/>
  <c r="C9" i="7"/>
  <c r="C11" i="7"/>
  <c r="I11" i="7" s="1"/>
  <c r="C13" i="7"/>
  <c r="I13" i="7" s="1"/>
  <c r="E9" i="7"/>
  <c r="P31" i="6"/>
  <c r="O31" i="6"/>
  <c r="O30" i="6"/>
  <c r="N30" i="6"/>
  <c r="N31" i="6"/>
  <c r="N29" i="6"/>
  <c r="O28" i="6" s="1"/>
  <c r="Q30" i="6"/>
  <c r="Q29" i="6"/>
  <c r="S31" i="6"/>
  <c r="P29" i="6"/>
  <c r="P28" i="6"/>
  <c r="AE16" i="6"/>
  <c r="AC11" i="6"/>
  <c r="AD11" i="6"/>
  <c r="AC12" i="6"/>
  <c r="AD12" i="6"/>
  <c r="AC13" i="6"/>
  <c r="AD13" i="6"/>
  <c r="AC14" i="6"/>
  <c r="AD14" i="6"/>
  <c r="AC15" i="6"/>
  <c r="AD15" i="6"/>
  <c r="AC16" i="6"/>
  <c r="AD16" i="6"/>
  <c r="AE6" i="6"/>
  <c r="AE5" i="6"/>
  <c r="AE4" i="6"/>
  <c r="AE3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4" i="6" s="1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3" i="6" s="1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1" i="6" s="1"/>
  <c r="D6" i="2"/>
  <c r="E6" i="2"/>
  <c r="G32" i="5"/>
  <c r="G31" i="5"/>
  <c r="G30" i="5"/>
  <c r="C25" i="5"/>
  <c r="B24" i="5"/>
  <c r="C24" i="5"/>
  <c r="D24" i="5"/>
  <c r="E24" i="5"/>
  <c r="B26" i="5"/>
  <c r="B27" i="5"/>
  <c r="G27" i="5" s="1"/>
  <c r="C27" i="5"/>
  <c r="D26" i="5" s="1"/>
  <c r="B28" i="5"/>
  <c r="E25" i="5" s="1"/>
  <c r="C28" i="5"/>
  <c r="G28" i="5" s="1"/>
  <c r="D28" i="5"/>
  <c r="E27" i="5" s="1"/>
  <c r="A25" i="5"/>
  <c r="A26" i="5"/>
  <c r="A27" i="5"/>
  <c r="A28" i="5"/>
  <c r="B3" i="5"/>
  <c r="C3" i="5"/>
  <c r="D3" i="5"/>
  <c r="E3" i="5"/>
  <c r="A4" i="5"/>
  <c r="A5" i="5"/>
  <c r="A6" i="5"/>
  <c r="A7" i="5"/>
  <c r="AC6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6" i="4"/>
  <c r="AC16" i="4" s="1"/>
  <c r="F24" i="4" s="1"/>
  <c r="B15" i="4"/>
  <c r="AC15" i="4" s="1"/>
  <c r="E24" i="4" s="1"/>
  <c r="B14" i="4"/>
  <c r="AC14" i="4" s="1"/>
  <c r="E23" i="4" s="1"/>
  <c r="B13" i="4"/>
  <c r="AC13" i="4" s="1"/>
  <c r="D24" i="4" s="1"/>
  <c r="B12" i="4"/>
  <c r="B11" i="4"/>
  <c r="AC5" i="4"/>
  <c r="AC4" i="4"/>
  <c r="AC3" i="4"/>
  <c r="C7" i="3"/>
  <c r="C15" i="3" s="1"/>
  <c r="D7" i="3"/>
  <c r="D15" i="3" s="1"/>
  <c r="B7" i="3"/>
  <c r="B15" i="3" s="1"/>
  <c r="C6" i="3"/>
  <c r="D6" i="3"/>
  <c r="B6" i="3"/>
  <c r="D9" i="3"/>
  <c r="D10" i="3" s="1"/>
  <c r="C9" i="3"/>
  <c r="C10" i="3" s="1"/>
  <c r="B9" i="3"/>
  <c r="B10" i="3" s="1"/>
  <c r="D3" i="2"/>
  <c r="E3" i="2"/>
  <c r="E10" i="2" s="1"/>
  <c r="D4" i="2"/>
  <c r="E4" i="2"/>
  <c r="E12" i="2" s="1"/>
  <c r="D5" i="2"/>
  <c r="E5" i="2"/>
  <c r="C6" i="2"/>
  <c r="C5" i="2"/>
  <c r="C14" i="2" s="1"/>
  <c r="C4" i="2"/>
  <c r="C13" i="2" s="1"/>
  <c r="C3" i="2"/>
  <c r="C11" i="2" s="1"/>
  <c r="I10" i="7" l="1"/>
  <c r="C20" i="7" s="1"/>
  <c r="I14" i="7"/>
  <c r="E21" i="7" s="1"/>
  <c r="D10" i="2"/>
  <c r="I9" i="7"/>
  <c r="C19" i="7" s="1"/>
  <c r="D12" i="2"/>
  <c r="D21" i="7"/>
  <c r="C21" i="7"/>
  <c r="AE15" i="6"/>
  <c r="E24" i="6" s="1"/>
  <c r="I28" i="6" s="1"/>
  <c r="F31" i="6" s="1"/>
  <c r="S29" i="6"/>
  <c r="D23" i="6"/>
  <c r="F24" i="6"/>
  <c r="AE12" i="6"/>
  <c r="Q28" i="6"/>
  <c r="S28" i="6" s="1"/>
  <c r="D24" i="6"/>
  <c r="E23" i="6"/>
  <c r="S30" i="6"/>
  <c r="D22" i="6"/>
  <c r="G34" i="5"/>
  <c r="G33" i="5"/>
  <c r="G25" i="5"/>
  <c r="D25" i="5"/>
  <c r="E26" i="5"/>
  <c r="G26" i="5" s="1"/>
  <c r="AC12" i="4"/>
  <c r="D23" i="4" s="1"/>
  <c r="AC11" i="4"/>
  <c r="D22" i="4" s="1"/>
  <c r="D8" i="3"/>
  <c r="C8" i="3"/>
  <c r="C11" i="3" s="1"/>
  <c r="C16" i="3" s="1"/>
  <c r="C17" i="3" s="1"/>
  <c r="C18" i="3" s="1"/>
  <c r="C19" i="3" s="1"/>
  <c r="C20" i="3" s="1"/>
  <c r="C21" i="3" s="1"/>
  <c r="C22" i="3" s="1"/>
  <c r="C23" i="3" s="1"/>
  <c r="C24" i="3" s="1"/>
  <c r="B8" i="3"/>
  <c r="B11" i="3" s="1"/>
  <c r="B16" i="3" s="1"/>
  <c r="D11" i="3"/>
  <c r="D16" i="3" s="1"/>
  <c r="D17" i="3" s="1"/>
  <c r="D18" i="3" s="1"/>
  <c r="D19" i="3" s="1"/>
  <c r="D20" i="3" s="1"/>
  <c r="D21" i="3" s="1"/>
  <c r="D22" i="3" s="1"/>
  <c r="D23" i="3" s="1"/>
  <c r="D24" i="3" s="1"/>
  <c r="D13" i="2"/>
  <c r="E14" i="2"/>
  <c r="I14" i="2" s="1"/>
  <c r="E21" i="2" s="1"/>
  <c r="D14" i="2"/>
  <c r="E13" i="2"/>
  <c r="E9" i="2"/>
  <c r="D9" i="2"/>
  <c r="C12" i="2"/>
  <c r="E11" i="2"/>
  <c r="D11" i="2"/>
  <c r="C10" i="2"/>
  <c r="C9" i="2"/>
  <c r="I12" i="2" l="1"/>
  <c r="D20" i="2" s="1"/>
  <c r="B17" i="3"/>
  <c r="B18" i="3" s="1"/>
  <c r="B19" i="3" s="1"/>
  <c r="B20" i="3" s="1"/>
  <c r="B21" i="3" s="1"/>
  <c r="B22" i="3" s="1"/>
  <c r="B23" i="3" s="1"/>
  <c r="B24" i="3" s="1"/>
  <c r="C35" i="3"/>
  <c r="C43" i="3"/>
  <c r="C51" i="3"/>
  <c r="C59" i="3"/>
  <c r="C67" i="3"/>
  <c r="C75" i="3"/>
  <c r="C36" i="3"/>
  <c r="C44" i="3"/>
  <c r="C52" i="3"/>
  <c r="C60" i="3"/>
  <c r="C68" i="3"/>
  <c r="C76" i="3"/>
  <c r="C29" i="3"/>
  <c r="C37" i="3"/>
  <c r="C45" i="3"/>
  <c r="C53" i="3"/>
  <c r="C61" i="3"/>
  <c r="C69" i="3"/>
  <c r="C77" i="3"/>
  <c r="C39" i="3"/>
  <c r="C63" i="3"/>
  <c r="C34" i="3"/>
  <c r="C50" i="3"/>
  <c r="C58" i="3"/>
  <c r="C66" i="3"/>
  <c r="C30" i="3"/>
  <c r="C38" i="3"/>
  <c r="C46" i="3"/>
  <c r="C54" i="3"/>
  <c r="C62" i="3"/>
  <c r="C70" i="3"/>
  <c r="C28" i="3"/>
  <c r="C31" i="3"/>
  <c r="C55" i="3"/>
  <c r="C71" i="3"/>
  <c r="C32" i="3"/>
  <c r="C40" i="3"/>
  <c r="C48" i="3"/>
  <c r="C56" i="3"/>
  <c r="C64" i="3"/>
  <c r="C72" i="3"/>
  <c r="C41" i="3"/>
  <c r="C49" i="3"/>
  <c r="C57" i="3"/>
  <c r="C65" i="3"/>
  <c r="C73" i="3"/>
  <c r="C74" i="3"/>
  <c r="C47" i="3"/>
  <c r="C42" i="3"/>
  <c r="C33" i="3"/>
  <c r="I10" i="2"/>
  <c r="C20" i="2" s="1"/>
  <c r="I18" i="7"/>
  <c r="I19" i="7"/>
  <c r="D29" i="7" s="1"/>
  <c r="N29" i="7" s="1"/>
  <c r="P27" i="7" s="1"/>
  <c r="D29" i="6"/>
  <c r="S35" i="6"/>
  <c r="S34" i="6"/>
  <c r="S33" i="6"/>
  <c r="E30" i="6"/>
  <c r="D31" i="6"/>
  <c r="E31" i="6"/>
  <c r="D30" i="6"/>
  <c r="I11" i="2"/>
  <c r="C21" i="2" s="1"/>
  <c r="I13" i="2"/>
  <c r="D21" i="2" s="1"/>
  <c r="I28" i="4"/>
  <c r="I9" i="2"/>
  <c r="C19" i="2" s="1"/>
  <c r="I28" i="3" l="1"/>
  <c r="I29" i="3" s="1"/>
  <c r="G28" i="3"/>
  <c r="G29" i="3" s="1"/>
  <c r="H28" i="3"/>
  <c r="H29" i="3" s="1"/>
  <c r="E28" i="3"/>
  <c r="E29" i="3" s="1"/>
  <c r="M28" i="3"/>
  <c r="M29" i="3" s="1"/>
  <c r="F28" i="3"/>
  <c r="F29" i="3" s="1"/>
  <c r="J28" i="3"/>
  <c r="J29" i="3" s="1"/>
  <c r="K28" i="3"/>
  <c r="K29" i="3" s="1"/>
  <c r="L28" i="3"/>
  <c r="L29" i="3" s="1"/>
  <c r="I20" i="7"/>
  <c r="E29" i="7"/>
  <c r="O29" i="7" s="1"/>
  <c r="P28" i="7" s="1"/>
  <c r="D28" i="7"/>
  <c r="N28" i="7" s="1"/>
  <c r="O27" i="7" s="1"/>
  <c r="C28" i="7"/>
  <c r="M28" i="7" s="1"/>
  <c r="C27" i="7"/>
  <c r="M27" i="7" s="1"/>
  <c r="C29" i="7"/>
  <c r="M29" i="7" s="1"/>
  <c r="S36" i="6"/>
  <c r="S37" i="6" s="1"/>
  <c r="D29" i="2"/>
  <c r="C7" i="5" s="1"/>
  <c r="E5" i="5" s="1"/>
  <c r="I19" i="2"/>
  <c r="I18" i="2"/>
  <c r="D31" i="4"/>
  <c r="E31" i="4"/>
  <c r="F31" i="4"/>
  <c r="D30" i="4"/>
  <c r="D29" i="4"/>
  <c r="E30" i="4"/>
  <c r="P26" i="7" l="1"/>
  <c r="R29" i="7"/>
  <c r="N26" i="7"/>
  <c r="R27" i="7"/>
  <c r="R28" i="7"/>
  <c r="O26" i="7"/>
  <c r="D28" i="2"/>
  <c r="C6" i="5" s="1"/>
  <c r="D5" i="5" s="1"/>
  <c r="C28" i="2"/>
  <c r="B6" i="5" s="1"/>
  <c r="D4" i="5" s="1"/>
  <c r="E29" i="2"/>
  <c r="D7" i="5" s="1"/>
  <c r="E6" i="5" s="1"/>
  <c r="C27" i="2"/>
  <c r="B5" i="5" s="1"/>
  <c r="C29" i="2"/>
  <c r="B7" i="5" s="1"/>
  <c r="I20" i="2"/>
  <c r="G6" i="5" l="1"/>
  <c r="R26" i="7"/>
  <c r="E4" i="5"/>
  <c r="G7" i="5"/>
  <c r="C4" i="5"/>
  <c r="G5" i="5"/>
  <c r="R31" i="7" l="1"/>
  <c r="R32" i="7"/>
  <c r="R33" i="7"/>
  <c r="R34" i="7" s="1"/>
  <c r="R35" i="7" s="1"/>
  <c r="G4" i="5"/>
  <c r="G10" i="5" l="1"/>
  <c r="G11" i="5"/>
  <c r="G9" i="5"/>
  <c r="G12" i="5" l="1"/>
  <c r="G13" i="5" s="1"/>
</calcChain>
</file>

<file path=xl/sharedStrings.xml><?xml version="1.0" encoding="utf-8"?>
<sst xmlns="http://schemas.openxmlformats.org/spreadsheetml/2006/main" count="629" uniqueCount="43">
  <si>
    <t>A</t>
  </si>
  <si>
    <t>B</t>
  </si>
  <si>
    <t>C</t>
  </si>
  <si>
    <t>D</t>
  </si>
  <si>
    <t>V1</t>
  </si>
  <si>
    <t>V2</t>
  </si>
  <si>
    <t>V3</t>
  </si>
  <si>
    <t>CAT1</t>
  </si>
  <si>
    <t>Group</t>
  </si>
  <si>
    <t>AB</t>
  </si>
  <si>
    <t>AC</t>
  </si>
  <si>
    <t>BC</t>
  </si>
  <si>
    <t>Min</t>
  </si>
  <si>
    <t>Max</t>
  </si>
  <si>
    <t>Max-Min</t>
  </si>
  <si>
    <t>SCALED NEW</t>
  </si>
  <si>
    <t>AD</t>
  </si>
  <si>
    <t>BD</t>
  </si>
  <si>
    <t>CD</t>
  </si>
  <si>
    <t>(left closed, right open with final bin being full closed interval)</t>
  </si>
  <si>
    <t>n</t>
  </si>
  <si>
    <t>max</t>
  </si>
  <si>
    <t>min</t>
  </si>
  <si>
    <t>max-min</t>
  </si>
  <si>
    <t>log2N</t>
  </si>
  <si>
    <t>bins</t>
  </si>
  <si>
    <t>bin width</t>
  </si>
  <si>
    <t>Bin</t>
  </si>
  <si>
    <t>Sturges Binning Rule</t>
  </si>
  <si>
    <t>DATA</t>
  </si>
  <si>
    <t>Raw DM</t>
  </si>
  <si>
    <t>Scaled DM</t>
  </si>
  <si>
    <t>Centroid</t>
  </si>
  <si>
    <t>Symbolic</t>
  </si>
  <si>
    <t>AVG</t>
  </si>
  <si>
    <t>DIST</t>
  </si>
  <si>
    <t>Median</t>
  </si>
  <si>
    <t>Threshold</t>
  </si>
  <si>
    <t>Q1</t>
  </si>
  <si>
    <t>Q3</t>
  </si>
  <si>
    <t>IQR</t>
  </si>
  <si>
    <t>Orange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</si>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</sst>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/>
    <xf numFmtId="164" fontId="1" fillId="0" borderId="0" xfId="0" applyNumberFormat="1" applyFont="1"/>
    <xf numFmtId="9" fontId="0" fillId="0" borderId="0" xfId="1" applyNumberFormat="1" applyFont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/>
    <xf numFmtId="165" fontId="3" fillId="0" borderId="0" xfId="0" applyNumberFormat="1" applyFont="1"/>
    <xf numFmtId="165" fontId="3" fillId="0" borderId="1" xfId="0" applyNumberFormat="1" applyFont="1" applyBorder="1"/>
    <xf numFmtId="0" fontId="3" fillId="0" borderId="0" xfId="0" applyFont="1" applyAlignment="1">
      <alignment horizontal="left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2" fontId="3" fillId="4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165" fontId="3" fillId="4" borderId="1" xfId="0" applyNumberFormat="1" applyFont="1" applyFill="1" applyBorder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138545</xdr:colOff>
      <xdr:row>27</xdr:row>
      <xdr:rowOff>25977</xdr:rowOff>
    </xdr:from>
    <xdr:to>
      <xdr:col>19</xdr:col>
      <xdr:colOff>363680</xdr:colOff>
      <xdr:row>27</xdr:row>
      <xdr:rowOff>155864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C73FB74-38FC-4897-B765-625AE2454CE2}"/>
            </a:ext>
          </a:extLst>
        </xdr:cNvPr>
        <xdr:cNvSpPr/>
      </xdr:nvSpPr>
      <xdr:spPr>
        <a:xfrm rot="10800000">
          <a:off x="10494818" y="5169477"/>
          <a:ext cx="225135" cy="1298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7E67-F839-4F28-9CA4-C030C9FB51C3}">
  <dimension ref="A1:G201"/>
  <sheetViews>
    <sheetView workbookViewId="0">
      <selection activeCell="E13" sqref="E13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C1" t="s">
        <v>6</v>
      </c>
      <c r="D1" t="s">
        <v>8</v>
      </c>
      <c r="E1" t="s">
        <v>7</v>
      </c>
      <c r="F1" t="s">
        <v>41</v>
      </c>
      <c r="G1" t="s">
        <v>42</v>
      </c>
    </row>
    <row r="2" spans="1:7" x14ac:dyDescent="0.25">
      <c r="A2" s="2">
        <v>15.538842925511231</v>
      </c>
      <c r="B2" s="2">
        <v>15.22947206092263</v>
      </c>
      <c r="C2" s="2">
        <v>13.70845399843968</v>
      </c>
      <c r="D2" s="1" t="s">
        <v>0</v>
      </c>
      <c r="E2" t="s">
        <v>41</v>
      </c>
      <c r="F2" s="5">
        <v>1</v>
      </c>
      <c r="G2" s="5">
        <v>0</v>
      </c>
    </row>
    <row r="3" spans="1:7" x14ac:dyDescent="0.25">
      <c r="A3" s="2">
        <v>14.022960034283582</v>
      </c>
      <c r="B3" s="2">
        <v>13.008333013823417</v>
      </c>
      <c r="C3" s="2">
        <v>13.868289236680484</v>
      </c>
      <c r="D3" s="1" t="s">
        <v>0</v>
      </c>
      <c r="E3" t="s">
        <v>41</v>
      </c>
      <c r="F3" s="5">
        <v>1</v>
      </c>
      <c r="G3" s="5">
        <v>0</v>
      </c>
    </row>
    <row r="4" spans="1:7" x14ac:dyDescent="0.25">
      <c r="A4" s="2">
        <v>15.323555607158971</v>
      </c>
      <c r="B4" s="2">
        <v>13.557783596891419</v>
      </c>
      <c r="C4" s="2">
        <v>15.318211488268915</v>
      </c>
      <c r="D4" s="1" t="s">
        <v>0</v>
      </c>
      <c r="E4" t="s">
        <v>41</v>
      </c>
      <c r="F4" s="5">
        <v>1</v>
      </c>
      <c r="G4" s="5">
        <v>0</v>
      </c>
    </row>
    <row r="5" spans="1:7" x14ac:dyDescent="0.25">
      <c r="A5" s="2">
        <v>14.825860391959335</v>
      </c>
      <c r="B5" s="2">
        <v>15.439653720013766</v>
      </c>
      <c r="C5" s="2">
        <v>15.401504677064541</v>
      </c>
      <c r="D5" s="1" t="s">
        <v>0</v>
      </c>
      <c r="E5" t="s">
        <v>41</v>
      </c>
      <c r="F5" s="5">
        <v>1</v>
      </c>
      <c r="G5" s="5">
        <v>0</v>
      </c>
    </row>
    <row r="6" spans="1:7" x14ac:dyDescent="0.25">
      <c r="A6" s="2">
        <v>13.613848603196839</v>
      </c>
      <c r="B6" s="2">
        <v>15.740773849223874</v>
      </c>
      <c r="C6" s="2">
        <v>14.431566108723649</v>
      </c>
      <c r="D6" s="1" t="s">
        <v>0</v>
      </c>
      <c r="E6" t="s">
        <v>41</v>
      </c>
      <c r="F6" s="5">
        <v>1</v>
      </c>
      <c r="G6" s="5">
        <v>0</v>
      </c>
    </row>
    <row r="7" spans="1:7" x14ac:dyDescent="0.25">
      <c r="A7" s="2">
        <v>13.389964782807631</v>
      </c>
      <c r="B7" s="2">
        <v>15.788673293149714</v>
      </c>
      <c r="C7" s="2">
        <v>16.376583727448192</v>
      </c>
      <c r="D7" s="1" t="s">
        <v>0</v>
      </c>
      <c r="E7" t="s">
        <v>41</v>
      </c>
      <c r="F7" s="5">
        <v>1</v>
      </c>
      <c r="G7" s="5">
        <v>0</v>
      </c>
    </row>
    <row r="8" spans="1:7" x14ac:dyDescent="0.25">
      <c r="A8" s="2">
        <v>14.804652664437299</v>
      </c>
      <c r="B8" s="2">
        <v>14.441815469989422</v>
      </c>
      <c r="C8" s="2">
        <v>15.229556623731986</v>
      </c>
      <c r="D8" s="1" t="s">
        <v>0</v>
      </c>
      <c r="E8" t="s">
        <v>41</v>
      </c>
      <c r="F8" s="5">
        <v>1</v>
      </c>
      <c r="G8" s="5">
        <v>0</v>
      </c>
    </row>
    <row r="9" spans="1:7" x14ac:dyDescent="0.25">
      <c r="A9" s="2">
        <v>15.009830199368366</v>
      </c>
      <c r="B9" s="2">
        <v>16.283748273474007</v>
      </c>
      <c r="C9" s="2">
        <v>14.594175236002105</v>
      </c>
      <c r="D9" s="1" t="s">
        <v>0</v>
      </c>
      <c r="E9" t="s">
        <v>41</v>
      </c>
      <c r="F9" s="5">
        <v>1</v>
      </c>
      <c r="G9" s="5">
        <v>0</v>
      </c>
    </row>
    <row r="10" spans="1:7" x14ac:dyDescent="0.25">
      <c r="A10" s="2">
        <v>13.984449773488137</v>
      </c>
      <c r="B10" s="2">
        <v>15.182986613602983</v>
      </c>
      <c r="C10" s="2">
        <v>14.901532738037465</v>
      </c>
      <c r="D10" s="1" t="s">
        <v>0</v>
      </c>
      <c r="E10" t="s">
        <v>41</v>
      </c>
      <c r="F10" s="5">
        <v>1</v>
      </c>
      <c r="G10" s="5">
        <v>0</v>
      </c>
    </row>
    <row r="11" spans="1:7" x14ac:dyDescent="0.25">
      <c r="A11" s="2">
        <v>14.828988255057963</v>
      </c>
      <c r="B11" s="2">
        <v>15.108643245005926</v>
      </c>
      <c r="C11" s="2">
        <v>14.312792355547945</v>
      </c>
      <c r="D11" s="1" t="s">
        <v>0</v>
      </c>
      <c r="E11" t="s">
        <v>41</v>
      </c>
      <c r="F11" s="5">
        <v>1</v>
      </c>
      <c r="G11" s="5">
        <v>0</v>
      </c>
    </row>
    <row r="12" spans="1:7" x14ac:dyDescent="0.25">
      <c r="A12" s="2">
        <v>15.344930752108118</v>
      </c>
      <c r="B12" s="2">
        <v>15.550767709827641</v>
      </c>
      <c r="C12" s="2">
        <v>15.090514522625403</v>
      </c>
      <c r="D12" s="1" t="s">
        <v>0</v>
      </c>
      <c r="E12" t="s">
        <v>41</v>
      </c>
      <c r="F12" s="5">
        <v>1</v>
      </c>
      <c r="G12" s="5">
        <v>0</v>
      </c>
    </row>
    <row r="13" spans="1:7" x14ac:dyDescent="0.25">
      <c r="A13" s="2">
        <v>14.866775935120231</v>
      </c>
      <c r="B13" s="2">
        <v>14.836660016300703</v>
      </c>
      <c r="C13" s="2">
        <v>15.181511675438859</v>
      </c>
      <c r="D13" s="1" t="s">
        <v>0</v>
      </c>
      <c r="E13" t="s">
        <v>41</v>
      </c>
      <c r="F13" s="5">
        <v>1</v>
      </c>
      <c r="G13" s="5">
        <v>0</v>
      </c>
    </row>
    <row r="14" spans="1:7" x14ac:dyDescent="0.25">
      <c r="A14" s="2">
        <v>15.676551363614989</v>
      </c>
      <c r="B14" s="2">
        <v>15.102891999064386</v>
      </c>
      <c r="C14" s="2">
        <v>15.159107330707862</v>
      </c>
      <c r="D14" s="1" t="s">
        <v>0</v>
      </c>
      <c r="E14" t="s">
        <v>41</v>
      </c>
      <c r="F14" s="5">
        <v>1</v>
      </c>
      <c r="G14" s="5">
        <v>0</v>
      </c>
    </row>
    <row r="15" spans="1:7" x14ac:dyDescent="0.25">
      <c r="A15" s="2">
        <v>15.73081406008126</v>
      </c>
      <c r="B15" s="2">
        <v>17.359528543576683</v>
      </c>
      <c r="C15" s="2">
        <v>16.875672856931224</v>
      </c>
      <c r="D15" s="1" t="s">
        <v>0</v>
      </c>
      <c r="E15" t="s">
        <v>41</v>
      </c>
      <c r="F15" s="5">
        <v>1</v>
      </c>
      <c r="G15" s="5">
        <v>0</v>
      </c>
    </row>
    <row r="16" spans="1:7" x14ac:dyDescent="0.25">
      <c r="A16" s="2">
        <v>13.201975719305022</v>
      </c>
      <c r="B16" s="2">
        <v>15.411754562192232</v>
      </c>
      <c r="C16" s="2">
        <v>14.244026160567355</v>
      </c>
      <c r="D16" s="1" t="s">
        <v>0</v>
      </c>
      <c r="E16" t="s">
        <v>41</v>
      </c>
      <c r="F16" s="5">
        <v>1</v>
      </c>
      <c r="G16" s="5">
        <v>0</v>
      </c>
    </row>
    <row r="17" spans="1:7" x14ac:dyDescent="0.25">
      <c r="A17" s="2">
        <v>14.885849498899805</v>
      </c>
      <c r="B17" s="2">
        <v>17.117221404621695</v>
      </c>
      <c r="C17" s="2">
        <v>15.498840890320217</v>
      </c>
      <c r="D17" s="1" t="s">
        <v>0</v>
      </c>
      <c r="E17" t="s">
        <v>41</v>
      </c>
      <c r="F17" s="5">
        <v>1</v>
      </c>
      <c r="G17" s="5">
        <v>0</v>
      </c>
    </row>
    <row r="18" spans="1:7" x14ac:dyDescent="0.25">
      <c r="A18" s="2">
        <v>16.002024739044629</v>
      </c>
      <c r="B18" s="2">
        <v>14.482718951146744</v>
      </c>
      <c r="C18" s="2">
        <v>14.704493504385784</v>
      </c>
      <c r="D18" s="1" t="s">
        <v>0</v>
      </c>
      <c r="E18" t="s">
        <v>41</v>
      </c>
      <c r="F18" s="5">
        <v>1</v>
      </c>
      <c r="G18" s="5">
        <v>0</v>
      </c>
    </row>
    <row r="19" spans="1:7" x14ac:dyDescent="0.25">
      <c r="A19" s="2">
        <v>14.939323157740542</v>
      </c>
      <c r="B19" s="2">
        <v>13.032892233391763</v>
      </c>
      <c r="C19" s="2">
        <v>16.008549443450878</v>
      </c>
      <c r="D19" s="1" t="s">
        <v>0</v>
      </c>
      <c r="E19" t="s">
        <v>41</v>
      </c>
      <c r="F19" s="5">
        <v>1</v>
      </c>
      <c r="G19" s="5">
        <v>0</v>
      </c>
    </row>
    <row r="20" spans="1:7" x14ac:dyDescent="0.25">
      <c r="A20" s="2">
        <v>15.928542134921381</v>
      </c>
      <c r="B20" s="2">
        <v>17.169546374493301</v>
      </c>
      <c r="C20" s="2">
        <v>15.567096330384771</v>
      </c>
      <c r="D20" s="1" t="s">
        <v>0</v>
      </c>
      <c r="E20" t="s">
        <v>41</v>
      </c>
      <c r="F20" s="5">
        <v>1</v>
      </c>
      <c r="G20" s="5">
        <v>0</v>
      </c>
    </row>
    <row r="21" spans="1:7" x14ac:dyDescent="0.25">
      <c r="A21" s="2">
        <v>13.476067448195019</v>
      </c>
      <c r="B21" s="2">
        <v>15.265427620003699</v>
      </c>
      <c r="C21" s="2">
        <v>14.697217611774496</v>
      </c>
      <c r="D21" s="1" t="s">
        <v>0</v>
      </c>
      <c r="E21" t="s">
        <v>41</v>
      </c>
      <c r="F21" s="5">
        <v>1</v>
      </c>
      <c r="G21" s="5">
        <v>0</v>
      </c>
    </row>
    <row r="22" spans="1:7" x14ac:dyDescent="0.25">
      <c r="A22" s="2">
        <v>15.788400125980839</v>
      </c>
      <c r="B22" s="2">
        <v>12.275674404147759</v>
      </c>
      <c r="C22" s="2">
        <v>15.896499413526319</v>
      </c>
      <c r="D22" s="1" t="s">
        <v>0</v>
      </c>
      <c r="E22" t="s">
        <v>41</v>
      </c>
      <c r="F22" s="5">
        <v>1</v>
      </c>
      <c r="G22" s="5">
        <v>0</v>
      </c>
    </row>
    <row r="23" spans="1:7" x14ac:dyDescent="0.25">
      <c r="A23" s="2">
        <v>14.377306518146812</v>
      </c>
      <c r="B23" s="2">
        <v>15.909645510340209</v>
      </c>
      <c r="C23" s="2">
        <v>15.25854389432382</v>
      </c>
      <c r="D23" s="1" t="s">
        <v>0</v>
      </c>
      <c r="E23" t="s">
        <v>41</v>
      </c>
      <c r="F23" s="5">
        <v>1</v>
      </c>
      <c r="G23" s="5">
        <v>0</v>
      </c>
    </row>
    <row r="24" spans="1:7" x14ac:dyDescent="0.25">
      <c r="A24" s="2">
        <v>13.064656920830066</v>
      </c>
      <c r="B24" s="2">
        <v>14.751992537917021</v>
      </c>
      <c r="C24" s="2">
        <v>14.310727668989401</v>
      </c>
      <c r="D24" s="1" t="s">
        <v>0</v>
      </c>
      <c r="E24" t="s">
        <v>41</v>
      </c>
      <c r="F24" s="5">
        <v>1</v>
      </c>
      <c r="G24" s="5">
        <v>0</v>
      </c>
    </row>
    <row r="25" spans="1:7" x14ac:dyDescent="0.25">
      <c r="A25" s="2">
        <v>13.746678762392754</v>
      </c>
      <c r="B25" s="2">
        <v>15.209748758291713</v>
      </c>
      <c r="C25" s="2">
        <v>14.125728191342237</v>
      </c>
      <c r="D25" s="1" t="s">
        <v>0</v>
      </c>
      <c r="E25" t="s">
        <v>41</v>
      </c>
      <c r="F25" s="5">
        <v>1</v>
      </c>
      <c r="G25" s="5">
        <v>0</v>
      </c>
    </row>
    <row r="26" spans="1:7" x14ac:dyDescent="0.25">
      <c r="A26" s="2">
        <v>12.462481939383753</v>
      </c>
      <c r="B26" s="2">
        <v>14.289462433804044</v>
      </c>
      <c r="C26" s="2">
        <v>15.540007022926154</v>
      </c>
      <c r="D26" s="1" t="s">
        <v>0</v>
      </c>
      <c r="E26" t="s">
        <v>41</v>
      </c>
      <c r="F26" s="5">
        <v>1</v>
      </c>
      <c r="G26" s="5">
        <v>0</v>
      </c>
    </row>
    <row r="27" spans="1:7" x14ac:dyDescent="0.25">
      <c r="A27" s="2">
        <v>15.130335595275907</v>
      </c>
      <c r="B27" s="2">
        <v>13.511526021642602</v>
      </c>
      <c r="C27" s="2">
        <v>15.227497533349828</v>
      </c>
      <c r="D27" s="1" t="s">
        <v>0</v>
      </c>
      <c r="E27" t="s">
        <v>41</v>
      </c>
      <c r="F27" s="5">
        <v>1</v>
      </c>
      <c r="G27" s="5">
        <v>0</v>
      </c>
    </row>
    <row r="28" spans="1:7" x14ac:dyDescent="0.25">
      <c r="A28" s="2">
        <v>16.786043680392115</v>
      </c>
      <c r="B28" s="2">
        <v>15.402712078598704</v>
      </c>
      <c r="C28" s="2">
        <v>15.044796319645821</v>
      </c>
      <c r="D28" s="1" t="s">
        <v>0</v>
      </c>
      <c r="E28" t="s">
        <v>41</v>
      </c>
      <c r="F28" s="5">
        <v>1</v>
      </c>
      <c r="G28" s="5">
        <v>0</v>
      </c>
    </row>
    <row r="29" spans="1:7" x14ac:dyDescent="0.25">
      <c r="A29" s="2">
        <v>15.253343480334284</v>
      </c>
      <c r="B29" s="2">
        <v>15.857923047339671</v>
      </c>
      <c r="C29" s="2">
        <v>15.461575987994255</v>
      </c>
      <c r="D29" s="1" t="s">
        <v>0</v>
      </c>
      <c r="E29" t="s">
        <v>41</v>
      </c>
      <c r="F29" s="5">
        <v>1</v>
      </c>
      <c r="G29" s="5">
        <v>0</v>
      </c>
    </row>
    <row r="30" spans="1:7" x14ac:dyDescent="0.25">
      <c r="A30" s="2">
        <v>14.359636214069951</v>
      </c>
      <c r="B30" s="2">
        <v>16.199321057050927</v>
      </c>
      <c r="C30" s="2">
        <v>15.241397204604949</v>
      </c>
      <c r="D30" s="1" t="s">
        <v>0</v>
      </c>
      <c r="E30" t="s">
        <v>41</v>
      </c>
      <c r="F30" s="5">
        <v>1</v>
      </c>
      <c r="G30" s="5">
        <v>0</v>
      </c>
    </row>
    <row r="31" spans="1:7" x14ac:dyDescent="0.25">
      <c r="A31" s="2">
        <v>13.802965254462833</v>
      </c>
      <c r="B31" s="2">
        <v>14.762991059163872</v>
      </c>
      <c r="C31" s="2">
        <v>14.961109152337468</v>
      </c>
      <c r="D31" s="1" t="s">
        <v>0</v>
      </c>
      <c r="E31" t="s">
        <v>41</v>
      </c>
      <c r="F31" s="5">
        <v>1</v>
      </c>
      <c r="G31" s="5">
        <v>0</v>
      </c>
    </row>
    <row r="32" spans="1:7" x14ac:dyDescent="0.25">
      <c r="A32" s="2">
        <v>13.174813581645438</v>
      </c>
      <c r="B32" s="2">
        <v>14.908043414435687</v>
      </c>
      <c r="C32" s="2">
        <v>13.814485654786735</v>
      </c>
      <c r="D32" s="1" t="s">
        <v>0</v>
      </c>
      <c r="E32" t="s">
        <v>41</v>
      </c>
      <c r="F32" s="5">
        <v>1</v>
      </c>
      <c r="G32" s="5">
        <v>0</v>
      </c>
    </row>
    <row r="33" spans="1:7" x14ac:dyDescent="0.25">
      <c r="A33" s="2">
        <v>15.126405810581597</v>
      </c>
      <c r="B33" s="2">
        <v>15.031400853046382</v>
      </c>
      <c r="C33" s="2">
        <v>15.726953491265244</v>
      </c>
      <c r="D33" s="1" t="s">
        <v>0</v>
      </c>
      <c r="E33" t="s">
        <v>41</v>
      </c>
      <c r="F33" s="5">
        <v>1</v>
      </c>
      <c r="G33" s="5">
        <v>0</v>
      </c>
    </row>
    <row r="34" spans="1:7" x14ac:dyDescent="0.25">
      <c r="A34" s="2">
        <v>14.606436439744888</v>
      </c>
      <c r="B34" s="2">
        <v>13.824706734712416</v>
      </c>
      <c r="C34" s="2">
        <v>15.77711312428983</v>
      </c>
      <c r="D34" s="1" t="s">
        <v>0</v>
      </c>
      <c r="E34" t="s">
        <v>41</v>
      </c>
      <c r="F34" s="5">
        <v>1</v>
      </c>
      <c r="G34" s="5">
        <v>0</v>
      </c>
    </row>
    <row r="35" spans="1:7" x14ac:dyDescent="0.25">
      <c r="A35" s="2">
        <v>15.34985078907823</v>
      </c>
      <c r="B35" s="2">
        <v>15.752858222338045</v>
      </c>
      <c r="C35" s="2">
        <v>15.428930759514902</v>
      </c>
      <c r="D35" s="1" t="s">
        <v>0</v>
      </c>
      <c r="E35" t="s">
        <v>41</v>
      </c>
      <c r="F35" s="5">
        <v>1</v>
      </c>
      <c r="G35" s="5">
        <v>0</v>
      </c>
    </row>
    <row r="36" spans="1:7" x14ac:dyDescent="0.25">
      <c r="A36" s="2">
        <v>14.313593632761528</v>
      </c>
      <c r="B36" s="2">
        <v>15.145521738337999</v>
      </c>
      <c r="C36" s="2">
        <v>16.771139437810213</v>
      </c>
      <c r="D36" s="1" t="s">
        <v>0</v>
      </c>
      <c r="E36" t="s">
        <v>41</v>
      </c>
      <c r="F36" s="5">
        <v>1</v>
      </c>
      <c r="G36" s="5">
        <v>0</v>
      </c>
    </row>
    <row r="37" spans="1:7" x14ac:dyDescent="0.25">
      <c r="A37" s="2">
        <v>15.830188857002993</v>
      </c>
      <c r="B37" s="2">
        <v>15.905210479732263</v>
      </c>
      <c r="C37" s="2">
        <v>16.907144696605304</v>
      </c>
      <c r="D37" s="1" t="s">
        <v>0</v>
      </c>
      <c r="E37" t="s">
        <v>41</v>
      </c>
      <c r="F37" s="5">
        <v>1</v>
      </c>
      <c r="G37" s="5">
        <v>0</v>
      </c>
    </row>
    <row r="38" spans="1:7" x14ac:dyDescent="0.25">
      <c r="A38" s="2">
        <v>15.283414198161521</v>
      </c>
      <c r="B38" s="2">
        <v>15.609272519229476</v>
      </c>
      <c r="C38" s="2">
        <v>16.087075880249209</v>
      </c>
      <c r="D38" s="1" t="s">
        <v>0</v>
      </c>
      <c r="E38" t="s">
        <v>41</v>
      </c>
      <c r="F38" s="5">
        <v>1</v>
      </c>
      <c r="G38" s="5">
        <v>0</v>
      </c>
    </row>
    <row r="39" spans="1:7" x14ac:dyDescent="0.25">
      <c r="A39" s="2">
        <v>15.596131967388301</v>
      </c>
      <c r="B39" s="2">
        <v>14.52785557090499</v>
      </c>
      <c r="C39" s="2">
        <v>15.410945785156688</v>
      </c>
      <c r="D39" s="1" t="s">
        <v>0</v>
      </c>
      <c r="E39" t="s">
        <v>41</v>
      </c>
      <c r="F39" s="5">
        <v>1</v>
      </c>
      <c r="G39" s="5">
        <v>0</v>
      </c>
    </row>
    <row r="40" spans="1:7" x14ac:dyDescent="0.25">
      <c r="A40" s="2">
        <v>15.033654358422584</v>
      </c>
      <c r="B40" s="2">
        <v>15.29850601613324</v>
      </c>
      <c r="C40" s="2">
        <v>15.304423829350775</v>
      </c>
      <c r="D40" s="1" t="s">
        <v>0</v>
      </c>
      <c r="E40" t="s">
        <v>41</v>
      </c>
      <c r="F40" s="5">
        <v>1</v>
      </c>
      <c r="G40" s="5">
        <v>0</v>
      </c>
    </row>
    <row r="41" spans="1:7" x14ac:dyDescent="0.25">
      <c r="A41" s="2">
        <v>14.546953209924704</v>
      </c>
      <c r="B41" s="2">
        <v>15.254420598996411</v>
      </c>
      <c r="C41" s="2">
        <v>14.360881028684412</v>
      </c>
      <c r="D41" s="1" t="s">
        <v>0</v>
      </c>
      <c r="E41" t="s">
        <v>41</v>
      </c>
      <c r="F41" s="5">
        <v>1</v>
      </c>
      <c r="G41" s="5">
        <v>0</v>
      </c>
    </row>
    <row r="42" spans="1:7" x14ac:dyDescent="0.25">
      <c r="A42" s="2">
        <v>13.617573979866394</v>
      </c>
      <c r="B42" s="2">
        <v>15.21004084499577</v>
      </c>
      <c r="C42" s="2">
        <v>13.911977723989725</v>
      </c>
      <c r="D42" s="1" t="s">
        <v>0</v>
      </c>
      <c r="E42" t="s">
        <v>41</v>
      </c>
      <c r="F42" s="5">
        <v>1</v>
      </c>
      <c r="G42" s="5">
        <v>0</v>
      </c>
    </row>
    <row r="43" spans="1:7" x14ac:dyDescent="0.25">
      <c r="A43" s="2">
        <v>15.070290800991732</v>
      </c>
      <c r="B43" s="2">
        <v>13.509635307196502</v>
      </c>
      <c r="C43" s="2">
        <v>16.051215257106829</v>
      </c>
      <c r="D43" s="1" t="s">
        <v>0</v>
      </c>
      <c r="E43" t="s">
        <v>41</v>
      </c>
      <c r="F43" s="5">
        <v>1</v>
      </c>
      <c r="G43" s="5">
        <v>0</v>
      </c>
    </row>
    <row r="44" spans="1:7" x14ac:dyDescent="0.25">
      <c r="A44" s="2">
        <v>13.915718846936487</v>
      </c>
      <c r="B44" s="2">
        <v>13.554769854885304</v>
      </c>
      <c r="C44" s="2">
        <v>14.672824380106144</v>
      </c>
      <c r="D44" s="1" t="s">
        <v>0</v>
      </c>
      <c r="E44" t="s">
        <v>41</v>
      </c>
      <c r="F44" s="5">
        <v>1</v>
      </c>
      <c r="G44" s="5">
        <v>0</v>
      </c>
    </row>
    <row r="45" spans="1:7" x14ac:dyDescent="0.25">
      <c r="A45" s="2">
        <v>14.832585062756591</v>
      </c>
      <c r="B45" s="2">
        <v>16.514255144827324</v>
      </c>
      <c r="C45" s="2">
        <v>14.740522057920055</v>
      </c>
      <c r="D45" s="1" t="s">
        <v>0</v>
      </c>
      <c r="E45" t="s">
        <v>41</v>
      </c>
      <c r="F45" s="5">
        <v>1</v>
      </c>
      <c r="G45" s="5">
        <v>0</v>
      </c>
    </row>
    <row r="46" spans="1:7" x14ac:dyDescent="0.25">
      <c r="A46" s="2">
        <v>13.834415420099374</v>
      </c>
      <c r="B46" s="2">
        <v>13.104334124492052</v>
      </c>
      <c r="C46" s="2">
        <v>15.1713924505337</v>
      </c>
      <c r="D46" s="1" t="s">
        <v>0</v>
      </c>
      <c r="E46" t="s">
        <v>41</v>
      </c>
      <c r="F46" s="5">
        <v>1</v>
      </c>
      <c r="G46" s="5">
        <v>0</v>
      </c>
    </row>
    <row r="47" spans="1:7" x14ac:dyDescent="0.25">
      <c r="A47" s="2">
        <v>14.637809299003447</v>
      </c>
      <c r="B47" s="2">
        <v>14.032362626820689</v>
      </c>
      <c r="C47" s="2">
        <v>16.015561453121499</v>
      </c>
      <c r="D47" s="1" t="s">
        <v>0</v>
      </c>
      <c r="E47" t="s">
        <v>41</v>
      </c>
      <c r="F47" s="5">
        <v>1</v>
      </c>
      <c r="G47" s="5">
        <v>0</v>
      </c>
    </row>
    <row r="48" spans="1:7" x14ac:dyDescent="0.25">
      <c r="A48" s="2">
        <v>15.369020380211419</v>
      </c>
      <c r="B48" s="2">
        <v>14.066383644482752</v>
      </c>
      <c r="C48" s="2">
        <v>12.972481580024095</v>
      </c>
      <c r="D48" s="1" t="s">
        <v>0</v>
      </c>
      <c r="E48" t="s">
        <v>41</v>
      </c>
      <c r="F48" s="5">
        <v>1</v>
      </c>
      <c r="G48" s="5">
        <v>0</v>
      </c>
    </row>
    <row r="49" spans="1:7" x14ac:dyDescent="0.25">
      <c r="A49" s="2">
        <v>15.084404456806267</v>
      </c>
      <c r="B49" s="2">
        <v>15.802912973534395</v>
      </c>
      <c r="C49" s="2">
        <v>16.341998528818671</v>
      </c>
      <c r="D49" s="1" t="s">
        <v>0</v>
      </c>
      <c r="E49" t="s">
        <v>41</v>
      </c>
      <c r="F49" s="5">
        <v>1</v>
      </c>
      <c r="G49" s="5">
        <v>0</v>
      </c>
    </row>
    <row r="50" spans="1:7" x14ac:dyDescent="0.25">
      <c r="A50" s="2">
        <v>14.689089591687116</v>
      </c>
      <c r="B50" s="2">
        <v>14.466585445893239</v>
      </c>
      <c r="C50" s="2">
        <v>15.026483877467291</v>
      </c>
      <c r="D50" s="1" t="s">
        <v>0</v>
      </c>
      <c r="E50" t="s">
        <v>41</v>
      </c>
      <c r="F50" s="5">
        <v>1</v>
      </c>
      <c r="G50" s="5">
        <v>0</v>
      </c>
    </row>
    <row r="51" spans="1:7" x14ac:dyDescent="0.25">
      <c r="A51" s="2">
        <v>14.454387831632767</v>
      </c>
      <c r="B51" s="2">
        <v>15.216941362499712</v>
      </c>
      <c r="C51" s="2">
        <v>14.74868272479671</v>
      </c>
      <c r="D51" s="1" t="s">
        <v>0</v>
      </c>
      <c r="E51" t="s">
        <v>41</v>
      </c>
      <c r="F51" s="5">
        <v>1</v>
      </c>
      <c r="G51" s="5">
        <v>0</v>
      </c>
    </row>
    <row r="52" spans="1:7" x14ac:dyDescent="0.25">
      <c r="A52" s="2">
        <v>15.684640162357628</v>
      </c>
      <c r="B52" s="2">
        <v>13.239188019884663</v>
      </c>
      <c r="C52" s="2">
        <v>15.45395640741742</v>
      </c>
      <c r="D52" s="1" t="s">
        <v>1</v>
      </c>
      <c r="E52" t="s">
        <v>42</v>
      </c>
      <c r="F52" s="5">
        <v>0</v>
      </c>
      <c r="G52" s="5">
        <v>1</v>
      </c>
    </row>
    <row r="53" spans="1:7" x14ac:dyDescent="0.25">
      <c r="A53" s="2">
        <v>14.580902052026847</v>
      </c>
      <c r="B53" s="2">
        <v>14.598062142764327</v>
      </c>
      <c r="C53" s="2">
        <v>14.194620932979914</v>
      </c>
      <c r="D53" s="1" t="s">
        <v>1</v>
      </c>
      <c r="E53" t="s">
        <v>42</v>
      </c>
      <c r="F53" s="5">
        <v>0</v>
      </c>
      <c r="G53" s="5">
        <v>1</v>
      </c>
    </row>
    <row r="54" spans="1:7" x14ac:dyDescent="0.25">
      <c r="A54" s="2">
        <v>17.158219428598482</v>
      </c>
      <c r="B54" s="2">
        <v>15.234471266355552</v>
      </c>
      <c r="C54" s="2">
        <v>14.942119937215038</v>
      </c>
      <c r="D54" s="1" t="s">
        <v>1</v>
      </c>
      <c r="E54" t="s">
        <v>42</v>
      </c>
      <c r="F54" s="5">
        <v>0</v>
      </c>
      <c r="G54" s="5">
        <v>1</v>
      </c>
    </row>
    <row r="55" spans="1:7" x14ac:dyDescent="0.25">
      <c r="A55" s="2">
        <v>14.977175593255156</v>
      </c>
      <c r="B55" s="2">
        <v>15.281702968738887</v>
      </c>
      <c r="C55" s="2">
        <v>14.532958274637167</v>
      </c>
      <c r="D55" s="1" t="s">
        <v>1</v>
      </c>
      <c r="E55" t="s">
        <v>42</v>
      </c>
      <c r="F55" s="5">
        <v>0</v>
      </c>
      <c r="G55" s="5">
        <v>1</v>
      </c>
    </row>
    <row r="56" spans="1:7" x14ac:dyDescent="0.25">
      <c r="A56" s="2">
        <v>15.856017932274654</v>
      </c>
      <c r="B56" s="2">
        <v>17.068344718350705</v>
      </c>
      <c r="C56" s="2">
        <v>14.535330669154094</v>
      </c>
      <c r="D56" s="1" t="s">
        <v>1</v>
      </c>
      <c r="E56" t="s">
        <v>42</v>
      </c>
      <c r="F56" s="5">
        <v>0</v>
      </c>
      <c r="G56" s="5">
        <v>1</v>
      </c>
    </row>
    <row r="57" spans="1:7" x14ac:dyDescent="0.25">
      <c r="A57" s="2">
        <v>14.802354928038048</v>
      </c>
      <c r="B57" s="2">
        <v>14.712977126614872</v>
      </c>
      <c r="C57" s="2">
        <v>13.785084833567979</v>
      </c>
      <c r="D57" s="1" t="s">
        <v>1</v>
      </c>
      <c r="E57" t="s">
        <v>42</v>
      </c>
      <c r="F57" s="5">
        <v>0</v>
      </c>
      <c r="G57" s="5">
        <v>1</v>
      </c>
    </row>
    <row r="58" spans="1:7" x14ac:dyDescent="0.25">
      <c r="A58" s="2">
        <v>15.274632884307458</v>
      </c>
      <c r="B58" s="2">
        <v>15.422438432238991</v>
      </c>
      <c r="C58" s="2">
        <v>15.163729372414021</v>
      </c>
      <c r="D58" s="1" t="s">
        <v>1</v>
      </c>
      <c r="E58" t="s">
        <v>42</v>
      </c>
      <c r="F58" s="5">
        <v>0</v>
      </c>
      <c r="G58" s="5">
        <v>1</v>
      </c>
    </row>
    <row r="59" spans="1:7" x14ac:dyDescent="0.25">
      <c r="A59" s="2">
        <v>16.343687277896088</v>
      </c>
      <c r="B59" s="2">
        <v>16.051630980781994</v>
      </c>
      <c r="C59" s="2">
        <v>14.135022967711921</v>
      </c>
      <c r="D59" s="1" t="s">
        <v>1</v>
      </c>
      <c r="E59" t="s">
        <v>42</v>
      </c>
      <c r="F59" s="5">
        <v>0</v>
      </c>
      <c r="G59" s="5">
        <v>1</v>
      </c>
    </row>
    <row r="60" spans="1:7" x14ac:dyDescent="0.25">
      <c r="A60" s="2">
        <v>17.196404984443287</v>
      </c>
      <c r="B60" s="2">
        <v>14.150738324630352</v>
      </c>
      <c r="C60" s="2">
        <v>14.764721080667286</v>
      </c>
      <c r="D60" s="1" t="s">
        <v>1</v>
      </c>
      <c r="E60" t="s">
        <v>42</v>
      </c>
      <c r="F60" s="5">
        <v>0</v>
      </c>
      <c r="G60" s="5">
        <v>1</v>
      </c>
    </row>
    <row r="61" spans="1:7" x14ac:dyDescent="0.25">
      <c r="A61" s="2">
        <v>15.044359909669261</v>
      </c>
      <c r="B61" s="2">
        <v>15.454935580288163</v>
      </c>
      <c r="C61" s="2">
        <v>15.364559568656381</v>
      </c>
      <c r="D61" s="1" t="s">
        <v>1</v>
      </c>
      <c r="E61" t="s">
        <v>42</v>
      </c>
      <c r="F61" s="5">
        <v>0</v>
      </c>
      <c r="G61" s="5">
        <v>1</v>
      </c>
    </row>
    <row r="62" spans="1:7" x14ac:dyDescent="0.25">
      <c r="A62" s="2">
        <v>16.629625445488358</v>
      </c>
      <c r="B62" s="2">
        <v>15.286581226439749</v>
      </c>
      <c r="C62" s="2">
        <v>15.844636311970204</v>
      </c>
      <c r="D62" s="1" t="s">
        <v>1</v>
      </c>
      <c r="E62" t="s">
        <v>42</v>
      </c>
      <c r="F62" s="5">
        <v>0</v>
      </c>
      <c r="G62" s="5">
        <v>1</v>
      </c>
    </row>
    <row r="63" spans="1:7" x14ac:dyDescent="0.25">
      <c r="A63" s="2">
        <v>14.029896437771134</v>
      </c>
      <c r="B63" s="2">
        <v>16.284228934998847</v>
      </c>
      <c r="C63" s="2">
        <v>14.512651566696556</v>
      </c>
      <c r="D63" s="1" t="s">
        <v>1</v>
      </c>
      <c r="E63" t="s">
        <v>42</v>
      </c>
      <c r="F63" s="5">
        <v>0</v>
      </c>
      <c r="G63" s="5">
        <v>1</v>
      </c>
    </row>
    <row r="64" spans="1:7" x14ac:dyDescent="0.25">
      <c r="A64" s="2">
        <v>16.262712418279076</v>
      </c>
      <c r="B64" s="2">
        <v>14.174897900453177</v>
      </c>
      <c r="C64" s="2">
        <v>15.160724842443965</v>
      </c>
      <c r="D64" s="1" t="s">
        <v>1</v>
      </c>
      <c r="E64" t="s">
        <v>42</v>
      </c>
      <c r="F64" s="5">
        <v>0</v>
      </c>
      <c r="G64" s="5">
        <v>1</v>
      </c>
    </row>
    <row r="65" spans="1:7" x14ac:dyDescent="0.25">
      <c r="A65" s="2">
        <v>15.283287614617537</v>
      </c>
      <c r="B65" s="2">
        <v>14.591878962407062</v>
      </c>
      <c r="C65" s="2">
        <v>14.430897045891752</v>
      </c>
      <c r="D65" s="1" t="s">
        <v>1</v>
      </c>
      <c r="E65" t="s">
        <v>42</v>
      </c>
      <c r="F65" s="5">
        <v>0</v>
      </c>
      <c r="G65" s="5">
        <v>1</v>
      </c>
    </row>
    <row r="66" spans="1:7" x14ac:dyDescent="0.25">
      <c r="A66" s="2">
        <v>15.172402724916983</v>
      </c>
      <c r="B66" s="2">
        <v>15.632358024614371</v>
      </c>
      <c r="C66" s="2">
        <v>14.727293879792096</v>
      </c>
      <c r="D66" s="1" t="s">
        <v>1</v>
      </c>
      <c r="E66" t="s">
        <v>42</v>
      </c>
      <c r="F66" s="5">
        <v>0</v>
      </c>
      <c r="G66" s="5">
        <v>1</v>
      </c>
    </row>
    <row r="67" spans="1:7" x14ac:dyDescent="0.25">
      <c r="A67" s="2">
        <v>14.956490475531076</v>
      </c>
      <c r="B67" s="2">
        <v>16.787810617057904</v>
      </c>
      <c r="C67" s="2">
        <v>15.773258660937445</v>
      </c>
      <c r="D67" s="1" t="s">
        <v>1</v>
      </c>
      <c r="E67" t="s">
        <v>42</v>
      </c>
      <c r="F67" s="5">
        <v>0</v>
      </c>
      <c r="G67" s="5">
        <v>1</v>
      </c>
    </row>
    <row r="68" spans="1:7" x14ac:dyDescent="0.25">
      <c r="A68" s="2">
        <v>15.991358907987804</v>
      </c>
      <c r="B68" s="2">
        <v>14.374038719145647</v>
      </c>
      <c r="C68" s="2">
        <v>16.54044237795577</v>
      </c>
      <c r="D68" s="1" t="s">
        <v>1</v>
      </c>
      <c r="E68" t="s">
        <v>42</v>
      </c>
      <c r="F68" s="5">
        <v>0</v>
      </c>
      <c r="G68" s="5">
        <v>1</v>
      </c>
    </row>
    <row r="69" spans="1:7" x14ac:dyDescent="0.25">
      <c r="A69" s="2">
        <v>15.855243195049216</v>
      </c>
      <c r="B69" s="2">
        <v>14.492911035201988</v>
      </c>
      <c r="C69" s="2">
        <v>16.65734128089785</v>
      </c>
      <c r="D69" s="1" t="s">
        <v>1</v>
      </c>
      <c r="E69" t="s">
        <v>42</v>
      </c>
      <c r="F69" s="5">
        <v>0</v>
      </c>
      <c r="G69" s="5">
        <v>1</v>
      </c>
    </row>
    <row r="70" spans="1:7" x14ac:dyDescent="0.25">
      <c r="A70" s="2">
        <v>15.21381020798631</v>
      </c>
      <c r="B70" s="2">
        <v>14.479324000151799</v>
      </c>
      <c r="C70" s="2">
        <v>16.322170230090205</v>
      </c>
      <c r="D70" s="1" t="s">
        <v>1</v>
      </c>
      <c r="E70" t="s">
        <v>42</v>
      </c>
      <c r="F70" s="5">
        <v>0</v>
      </c>
      <c r="G70" s="5">
        <v>1</v>
      </c>
    </row>
    <row r="71" spans="1:7" x14ac:dyDescent="0.25">
      <c r="A71" s="2">
        <v>14.755426283224946</v>
      </c>
      <c r="B71" s="2">
        <v>16.616417292340916</v>
      </c>
      <c r="C71" s="2">
        <v>14.696813260087456</v>
      </c>
      <c r="D71" s="1" t="s">
        <v>1</v>
      </c>
      <c r="E71" t="s">
        <v>42</v>
      </c>
      <c r="F71" s="5">
        <v>0</v>
      </c>
      <c r="G71" s="5">
        <v>1</v>
      </c>
    </row>
    <row r="72" spans="1:7" x14ac:dyDescent="0.25">
      <c r="A72" s="2">
        <v>14.669824170368365</v>
      </c>
      <c r="B72" s="2">
        <v>14.259884826773849</v>
      </c>
      <c r="C72" s="2">
        <v>13.903473772905452</v>
      </c>
      <c r="D72" s="1" t="s">
        <v>1</v>
      </c>
      <c r="E72" t="s">
        <v>42</v>
      </c>
      <c r="F72" s="5">
        <v>0</v>
      </c>
      <c r="G72" s="5">
        <v>1</v>
      </c>
    </row>
    <row r="73" spans="1:7" x14ac:dyDescent="0.25">
      <c r="A73" s="2">
        <v>14.040449546560875</v>
      </c>
      <c r="B73" s="2">
        <v>14.316715048983733</v>
      </c>
      <c r="C73" s="2">
        <v>15.104837843005338</v>
      </c>
      <c r="D73" s="1" t="s">
        <v>1</v>
      </c>
      <c r="E73" t="s">
        <v>42</v>
      </c>
      <c r="F73" s="5">
        <v>0</v>
      </c>
      <c r="G73" s="5">
        <v>1</v>
      </c>
    </row>
    <row r="74" spans="1:7" x14ac:dyDescent="0.25">
      <c r="A74" s="2">
        <v>13.828621004152653</v>
      </c>
      <c r="B74" s="2">
        <v>12.896325305789563</v>
      </c>
      <c r="C74" s="2">
        <v>17.807571522089873</v>
      </c>
      <c r="D74" s="1" t="s">
        <v>1</v>
      </c>
      <c r="E74" t="s">
        <v>42</v>
      </c>
      <c r="F74" s="5">
        <v>0</v>
      </c>
      <c r="G74" s="5">
        <v>1</v>
      </c>
    </row>
    <row r="75" spans="1:7" x14ac:dyDescent="0.25">
      <c r="A75" s="2">
        <v>14.175306515805167</v>
      </c>
      <c r="B75" s="2">
        <v>15.003290930481032</v>
      </c>
      <c r="C75" s="2">
        <v>14.577242653414</v>
      </c>
      <c r="D75" s="1" t="s">
        <v>1</v>
      </c>
      <c r="E75" t="s">
        <v>42</v>
      </c>
      <c r="F75" s="5">
        <v>0</v>
      </c>
      <c r="G75" s="5">
        <v>1</v>
      </c>
    </row>
    <row r="76" spans="1:7" x14ac:dyDescent="0.25">
      <c r="A76" s="2">
        <v>14.750171598204485</v>
      </c>
      <c r="B76" s="2">
        <v>15.899234122203477</v>
      </c>
      <c r="C76" s="2">
        <v>15.020087504660497</v>
      </c>
      <c r="D76" s="1" t="s">
        <v>1</v>
      </c>
      <c r="E76" t="s">
        <v>42</v>
      </c>
      <c r="F76" s="5">
        <v>0</v>
      </c>
      <c r="G76" s="5">
        <v>1</v>
      </c>
    </row>
    <row r="77" spans="1:7" x14ac:dyDescent="0.25">
      <c r="A77" s="2">
        <v>15.709451641311151</v>
      </c>
      <c r="B77" s="2">
        <v>15.371223489996355</v>
      </c>
      <c r="C77" s="2">
        <v>14.220076846030274</v>
      </c>
      <c r="D77" s="1" t="s">
        <v>1</v>
      </c>
      <c r="E77" t="s">
        <v>42</v>
      </c>
      <c r="F77" s="5">
        <v>0</v>
      </c>
      <c r="G77" s="5">
        <v>1</v>
      </c>
    </row>
    <row r="78" spans="1:7" x14ac:dyDescent="0.25">
      <c r="A78" s="2">
        <v>14.440830302123713</v>
      </c>
      <c r="B78" s="2">
        <v>15.469603890041823</v>
      </c>
      <c r="C78" s="2">
        <v>14.94363586424439</v>
      </c>
      <c r="D78" s="1" t="s">
        <v>1</v>
      </c>
      <c r="E78" t="s">
        <v>42</v>
      </c>
      <c r="F78" s="5">
        <v>0</v>
      </c>
      <c r="G78" s="5">
        <v>1</v>
      </c>
    </row>
    <row r="79" spans="1:7" x14ac:dyDescent="0.25">
      <c r="A79" s="2">
        <v>15.086484621002548</v>
      </c>
      <c r="B79" s="2">
        <v>15.339563012471571</v>
      </c>
      <c r="C79" s="2">
        <v>16.425200990316235</v>
      </c>
      <c r="D79" s="1" t="s">
        <v>1</v>
      </c>
      <c r="E79" t="s">
        <v>42</v>
      </c>
      <c r="F79" s="5">
        <v>0</v>
      </c>
      <c r="G79" s="5">
        <v>1</v>
      </c>
    </row>
    <row r="80" spans="1:7" x14ac:dyDescent="0.25">
      <c r="A80" s="2">
        <v>15.611488109552742</v>
      </c>
      <c r="B80" s="2">
        <v>14.092484319475643</v>
      </c>
      <c r="C80" s="2">
        <v>15.200040634948856</v>
      </c>
      <c r="D80" s="1" t="s">
        <v>1</v>
      </c>
      <c r="E80" t="s">
        <v>42</v>
      </c>
      <c r="F80" s="5">
        <v>0</v>
      </c>
      <c r="G80" s="5">
        <v>1</v>
      </c>
    </row>
    <row r="81" spans="1:7" x14ac:dyDescent="0.25">
      <c r="A81" s="2">
        <v>14.98361511432261</v>
      </c>
      <c r="B81" s="2">
        <v>15.241802161656874</v>
      </c>
      <c r="C81" s="2">
        <v>15.242161775800039</v>
      </c>
      <c r="D81" s="1" t="s">
        <v>1</v>
      </c>
      <c r="E81" t="s">
        <v>42</v>
      </c>
      <c r="F81" s="5">
        <v>0</v>
      </c>
      <c r="G81" s="5">
        <v>1</v>
      </c>
    </row>
    <row r="82" spans="1:7" x14ac:dyDescent="0.25">
      <c r="A82" s="2">
        <v>15.897094952701636</v>
      </c>
      <c r="B82" s="2">
        <v>15.522736387559835</v>
      </c>
      <c r="C82" s="2">
        <v>14.942470915186618</v>
      </c>
      <c r="D82" s="1" t="s">
        <v>1</v>
      </c>
      <c r="E82" t="s">
        <v>42</v>
      </c>
      <c r="F82" s="5">
        <v>0</v>
      </c>
      <c r="G82" s="5">
        <v>1</v>
      </c>
    </row>
    <row r="83" spans="1:7" x14ac:dyDescent="0.25">
      <c r="A83" s="2">
        <v>14.86875210087817</v>
      </c>
      <c r="B83" s="2">
        <v>13.173175914257566</v>
      </c>
      <c r="C83" s="2">
        <v>13.832650600962259</v>
      </c>
      <c r="D83" s="1" t="s">
        <v>1</v>
      </c>
      <c r="E83" t="s">
        <v>42</v>
      </c>
      <c r="F83" s="5">
        <v>0</v>
      </c>
      <c r="G83" s="5">
        <v>1</v>
      </c>
    </row>
    <row r="84" spans="1:7" x14ac:dyDescent="0.25">
      <c r="A84" s="2">
        <v>14.691072858992149</v>
      </c>
      <c r="B84" s="2">
        <v>14.158222051405032</v>
      </c>
      <c r="C84" s="2">
        <v>14.691314336003964</v>
      </c>
      <c r="D84" s="1" t="s">
        <v>1</v>
      </c>
      <c r="E84" t="s">
        <v>42</v>
      </c>
      <c r="F84" s="5">
        <v>0</v>
      </c>
      <c r="G84" s="5">
        <v>1</v>
      </c>
    </row>
    <row r="85" spans="1:7" x14ac:dyDescent="0.25">
      <c r="A85" s="2">
        <v>13.588764925070537</v>
      </c>
      <c r="B85" s="2">
        <v>14.790866130509464</v>
      </c>
      <c r="C85" s="2">
        <v>13.903916958568862</v>
      </c>
      <c r="D85" s="1" t="s">
        <v>1</v>
      </c>
      <c r="E85" t="s">
        <v>42</v>
      </c>
      <c r="F85" s="5">
        <v>0</v>
      </c>
      <c r="G85" s="5">
        <v>1</v>
      </c>
    </row>
    <row r="86" spans="1:7" x14ac:dyDescent="0.25">
      <c r="A86" s="2">
        <v>15.563130835561028</v>
      </c>
      <c r="B86" s="2">
        <v>13.535854463318428</v>
      </c>
      <c r="C86" s="2">
        <v>14.788626081855174</v>
      </c>
      <c r="D86" s="1" t="s">
        <v>1</v>
      </c>
      <c r="E86" t="s">
        <v>42</v>
      </c>
      <c r="F86" s="5">
        <v>0</v>
      </c>
      <c r="G86" s="5">
        <v>1</v>
      </c>
    </row>
    <row r="87" spans="1:7" x14ac:dyDescent="0.25">
      <c r="A87" s="2">
        <v>14.023683856567478</v>
      </c>
      <c r="B87" s="2">
        <v>15.922125408465938</v>
      </c>
      <c r="C87" s="2">
        <v>14.256941656543518</v>
      </c>
      <c r="D87" s="1" t="s">
        <v>1</v>
      </c>
      <c r="E87" t="s">
        <v>42</v>
      </c>
      <c r="F87" s="5">
        <v>0</v>
      </c>
      <c r="G87" s="5">
        <v>1</v>
      </c>
    </row>
    <row r="88" spans="1:7" x14ac:dyDescent="0.25">
      <c r="A88" s="2">
        <v>15.264951833443492</v>
      </c>
      <c r="B88" s="2">
        <v>17.539180595815512</v>
      </c>
      <c r="C88" s="2">
        <v>14.797168871477592</v>
      </c>
      <c r="D88" s="1" t="s">
        <v>1</v>
      </c>
      <c r="E88" t="s">
        <v>42</v>
      </c>
      <c r="F88" s="5">
        <v>0</v>
      </c>
      <c r="G88" s="5">
        <v>1</v>
      </c>
    </row>
    <row r="89" spans="1:7" x14ac:dyDescent="0.25">
      <c r="A89" s="2">
        <v>14.646132547100034</v>
      </c>
      <c r="B89" s="2">
        <v>15.817522346216981</v>
      </c>
      <c r="C89" s="2">
        <v>15.849360629118767</v>
      </c>
      <c r="D89" s="1" t="s">
        <v>1</v>
      </c>
      <c r="E89" t="s">
        <v>42</v>
      </c>
      <c r="F89" s="5">
        <v>0</v>
      </c>
      <c r="G89" s="5">
        <v>1</v>
      </c>
    </row>
    <row r="90" spans="1:7" x14ac:dyDescent="0.25">
      <c r="A90" s="2">
        <v>14.522391944985541</v>
      </c>
      <c r="B90" s="2">
        <v>15.905708289952541</v>
      </c>
      <c r="C90" s="2">
        <v>15.035228542201867</v>
      </c>
      <c r="D90" s="1" t="s">
        <v>1</v>
      </c>
      <c r="E90" t="s">
        <v>42</v>
      </c>
      <c r="F90" s="5">
        <v>0</v>
      </c>
      <c r="G90" s="5">
        <v>1</v>
      </c>
    </row>
    <row r="91" spans="1:7" x14ac:dyDescent="0.25">
      <c r="A91" s="2">
        <v>14.779601535013891</v>
      </c>
      <c r="B91" s="2">
        <v>14.934555794362943</v>
      </c>
      <c r="C91" s="2">
        <v>16.623622087202143</v>
      </c>
      <c r="D91" s="1" t="s">
        <v>1</v>
      </c>
      <c r="E91" t="s">
        <v>42</v>
      </c>
      <c r="F91" s="5">
        <v>0</v>
      </c>
      <c r="G91" s="5">
        <v>1</v>
      </c>
    </row>
    <row r="92" spans="1:7" x14ac:dyDescent="0.25">
      <c r="A92" s="2">
        <v>15.996673771712523</v>
      </c>
      <c r="B92" s="2">
        <v>15.813841146518302</v>
      </c>
      <c r="C92" s="2">
        <v>14.319956180007081</v>
      </c>
      <c r="D92" s="1" t="s">
        <v>1</v>
      </c>
      <c r="E92" t="s">
        <v>42</v>
      </c>
      <c r="F92" s="5">
        <v>0</v>
      </c>
      <c r="G92" s="5">
        <v>1</v>
      </c>
    </row>
    <row r="93" spans="1:7" x14ac:dyDescent="0.25">
      <c r="A93" s="2">
        <v>14.909279767511091</v>
      </c>
      <c r="B93" s="2">
        <v>16.326880087705604</v>
      </c>
      <c r="C93" s="2">
        <v>15.41663884540902</v>
      </c>
      <c r="D93" s="1" t="s">
        <v>1</v>
      </c>
      <c r="E93" t="s">
        <v>42</v>
      </c>
      <c r="F93" s="5">
        <v>0</v>
      </c>
      <c r="G93" s="5">
        <v>1</v>
      </c>
    </row>
    <row r="94" spans="1:7" x14ac:dyDescent="0.25">
      <c r="A94" s="2">
        <v>16.093229508038476</v>
      </c>
      <c r="B94" s="2">
        <v>14.924769136925388</v>
      </c>
      <c r="C94" s="2">
        <v>16.329215244893739</v>
      </c>
      <c r="D94" s="1" t="s">
        <v>1</v>
      </c>
      <c r="E94" t="s">
        <v>42</v>
      </c>
      <c r="F94" s="5">
        <v>0</v>
      </c>
      <c r="G94" s="5">
        <v>1</v>
      </c>
    </row>
    <row r="95" spans="1:7" x14ac:dyDescent="0.25">
      <c r="A95" s="2">
        <v>16.187166475113145</v>
      </c>
      <c r="B95" s="2">
        <v>16.477191838313907</v>
      </c>
      <c r="C95" s="2">
        <v>14.154964349724978</v>
      </c>
      <c r="D95" s="1" t="s">
        <v>1</v>
      </c>
      <c r="E95" t="s">
        <v>42</v>
      </c>
      <c r="F95" s="5">
        <v>0</v>
      </c>
      <c r="G95" s="5">
        <v>1</v>
      </c>
    </row>
    <row r="96" spans="1:7" x14ac:dyDescent="0.25">
      <c r="A96" s="2">
        <v>14.765274565401853</v>
      </c>
      <c r="B96" s="2">
        <v>15.501420358374288</v>
      </c>
      <c r="C96" s="2">
        <v>16.047483264303867</v>
      </c>
      <c r="D96" s="1" t="s">
        <v>1</v>
      </c>
      <c r="E96" t="s">
        <v>42</v>
      </c>
      <c r="F96" s="5">
        <v>0</v>
      </c>
      <c r="G96" s="5">
        <v>1</v>
      </c>
    </row>
    <row r="97" spans="1:7" x14ac:dyDescent="0.25">
      <c r="A97" s="2">
        <v>15.823332213750049</v>
      </c>
      <c r="B97" s="2">
        <v>14.92842082698651</v>
      </c>
      <c r="C97" s="2">
        <v>14.999563825645042</v>
      </c>
      <c r="D97" s="1" t="s">
        <v>1</v>
      </c>
      <c r="E97" t="s">
        <v>42</v>
      </c>
      <c r="F97" s="5">
        <v>0</v>
      </c>
      <c r="G97" s="5">
        <v>1</v>
      </c>
    </row>
    <row r="98" spans="1:7" x14ac:dyDescent="0.25">
      <c r="A98" s="2">
        <v>15.671760208826559</v>
      </c>
      <c r="B98" s="2">
        <v>15.071930998867977</v>
      </c>
      <c r="C98" s="2">
        <v>13.548888069228569</v>
      </c>
      <c r="D98" s="1" t="s">
        <v>1</v>
      </c>
      <c r="E98" t="s">
        <v>42</v>
      </c>
      <c r="F98" s="5">
        <v>0</v>
      </c>
      <c r="G98" s="5">
        <v>1</v>
      </c>
    </row>
    <row r="99" spans="1:7" x14ac:dyDescent="0.25">
      <c r="A99" s="2">
        <v>15.430233290805788</v>
      </c>
      <c r="B99" s="2">
        <v>14.230218361104988</v>
      </c>
      <c r="C99" s="2">
        <v>14.906050609196928</v>
      </c>
      <c r="D99" s="1" t="s">
        <v>1</v>
      </c>
      <c r="E99" t="s">
        <v>42</v>
      </c>
      <c r="F99" s="5">
        <v>0</v>
      </c>
      <c r="G99" s="5">
        <v>1</v>
      </c>
    </row>
    <row r="100" spans="1:7" x14ac:dyDescent="0.25">
      <c r="A100" s="2">
        <v>14.317859466042989</v>
      </c>
      <c r="B100" s="2">
        <v>15.50084918286008</v>
      </c>
      <c r="C100" s="2">
        <v>15.107390524050684</v>
      </c>
      <c r="D100" s="1" t="s">
        <v>1</v>
      </c>
      <c r="E100" t="s">
        <v>42</v>
      </c>
      <c r="F100" s="5">
        <v>0</v>
      </c>
      <c r="G100" s="5">
        <v>1</v>
      </c>
    </row>
    <row r="101" spans="1:7" x14ac:dyDescent="0.25">
      <c r="A101" s="2">
        <v>16.422806281647336</v>
      </c>
      <c r="B101" s="2">
        <v>13.67280661326827</v>
      </c>
      <c r="C101" s="2">
        <v>13.103733973167657</v>
      </c>
      <c r="D101" s="1" t="s">
        <v>1</v>
      </c>
      <c r="E101" t="s">
        <v>42</v>
      </c>
      <c r="F101" s="5">
        <v>0</v>
      </c>
      <c r="G101" s="5">
        <v>1</v>
      </c>
    </row>
    <row r="102" spans="1:7" x14ac:dyDescent="0.25">
      <c r="A102" s="2">
        <v>14.969004676118852</v>
      </c>
      <c r="B102" s="2">
        <v>14.573140885708247</v>
      </c>
      <c r="C102" s="2">
        <v>16.011785080131929</v>
      </c>
      <c r="D102" s="1" t="s">
        <v>2</v>
      </c>
      <c r="E102" t="s">
        <v>42</v>
      </c>
      <c r="F102" s="5">
        <v>0</v>
      </c>
      <c r="G102" s="5">
        <v>1</v>
      </c>
    </row>
    <row r="103" spans="1:7" x14ac:dyDescent="0.25">
      <c r="A103" s="2">
        <v>15.949558577981882</v>
      </c>
      <c r="B103" s="2">
        <v>13.770230982176493</v>
      </c>
      <c r="C103" s="2">
        <v>15.135574865297302</v>
      </c>
      <c r="D103" s="1" t="s">
        <v>2</v>
      </c>
      <c r="E103" t="s">
        <v>42</v>
      </c>
      <c r="F103" s="5">
        <v>0</v>
      </c>
      <c r="G103" s="5">
        <v>1</v>
      </c>
    </row>
    <row r="104" spans="1:7" x14ac:dyDescent="0.25">
      <c r="A104" s="2">
        <v>14.170548687821753</v>
      </c>
      <c r="B104" s="2">
        <v>13.802823067996774</v>
      </c>
      <c r="C104" s="2">
        <v>14.962965458581225</v>
      </c>
      <c r="D104" s="1" t="s">
        <v>2</v>
      </c>
      <c r="E104" t="s">
        <v>42</v>
      </c>
      <c r="F104" s="5">
        <v>0</v>
      </c>
      <c r="G104" s="5">
        <v>1</v>
      </c>
    </row>
    <row r="105" spans="1:7" x14ac:dyDescent="0.25">
      <c r="A105" s="2">
        <v>15.336587059186311</v>
      </c>
      <c r="B105" s="2">
        <v>14.652109228468301</v>
      </c>
      <c r="C105" s="2">
        <v>15.816594280816149</v>
      </c>
      <c r="D105" s="1" t="s">
        <v>2</v>
      </c>
      <c r="E105" t="s">
        <v>42</v>
      </c>
      <c r="F105" s="5">
        <v>0</v>
      </c>
      <c r="G105" s="5">
        <v>1</v>
      </c>
    </row>
    <row r="106" spans="1:7" x14ac:dyDescent="0.25">
      <c r="A106" s="2">
        <v>16.528651682715999</v>
      </c>
      <c r="B106" s="2">
        <v>14.138288905923822</v>
      </c>
      <c r="C106" s="2">
        <v>14.994403985912889</v>
      </c>
      <c r="D106" s="1" t="s">
        <v>2</v>
      </c>
      <c r="E106" t="s">
        <v>42</v>
      </c>
      <c r="F106" s="5">
        <v>0</v>
      </c>
      <c r="G106" s="5">
        <v>1</v>
      </c>
    </row>
    <row r="107" spans="1:7" x14ac:dyDescent="0.25">
      <c r="A107" s="2">
        <v>15.499379196798801</v>
      </c>
      <c r="B107" s="2">
        <v>16.812940853247163</v>
      </c>
      <c r="C107" s="2">
        <v>16.614571852029858</v>
      </c>
      <c r="D107" s="1" t="s">
        <v>2</v>
      </c>
      <c r="E107" t="s">
        <v>42</v>
      </c>
      <c r="F107" s="5">
        <v>0</v>
      </c>
      <c r="G107" s="5">
        <v>1</v>
      </c>
    </row>
    <row r="108" spans="1:7" x14ac:dyDescent="0.25">
      <c r="A108" s="2">
        <v>14.215155696329736</v>
      </c>
      <c r="B108" s="2">
        <v>13.24921651203409</v>
      </c>
      <c r="C108" s="2">
        <v>16.7300040330508</v>
      </c>
      <c r="D108" s="1" t="s">
        <v>2</v>
      </c>
      <c r="E108" t="s">
        <v>42</v>
      </c>
      <c r="F108" s="5">
        <v>0</v>
      </c>
      <c r="G108" s="5">
        <v>1</v>
      </c>
    </row>
    <row r="109" spans="1:7" x14ac:dyDescent="0.25">
      <c r="A109" s="2">
        <v>14.601510312369216</v>
      </c>
      <c r="B109" s="2">
        <v>14.959639733410635</v>
      </c>
      <c r="C109" s="2">
        <v>13.728523369842437</v>
      </c>
      <c r="D109" s="1" t="s">
        <v>2</v>
      </c>
      <c r="E109" t="s">
        <v>42</v>
      </c>
      <c r="F109" s="5">
        <v>0</v>
      </c>
      <c r="G109" s="5">
        <v>1</v>
      </c>
    </row>
    <row r="110" spans="1:7" x14ac:dyDescent="0.25">
      <c r="A110" s="2">
        <v>14.680373550473172</v>
      </c>
      <c r="B110" s="2">
        <v>14.975436253401087</v>
      </c>
      <c r="C110" s="2">
        <v>13.960174077728084</v>
      </c>
      <c r="D110" s="1" t="s">
        <v>2</v>
      </c>
      <c r="E110" t="s">
        <v>42</v>
      </c>
      <c r="F110" s="5">
        <v>0</v>
      </c>
      <c r="G110" s="5">
        <v>1</v>
      </c>
    </row>
    <row r="111" spans="1:7" x14ac:dyDescent="0.25">
      <c r="A111" s="2">
        <v>14.521583632377915</v>
      </c>
      <c r="B111" s="2">
        <v>15.373697281007885</v>
      </c>
      <c r="C111" s="2">
        <v>12.552133610831147</v>
      </c>
      <c r="D111" s="1" t="s">
        <v>2</v>
      </c>
      <c r="E111" t="s">
        <v>42</v>
      </c>
      <c r="F111" s="5">
        <v>0</v>
      </c>
      <c r="G111" s="5">
        <v>1</v>
      </c>
    </row>
    <row r="112" spans="1:7" x14ac:dyDescent="0.25">
      <c r="A112" s="2">
        <v>14.568885899543387</v>
      </c>
      <c r="B112" s="2">
        <v>15.941097221001399</v>
      </c>
      <c r="C112" s="2">
        <v>15.883610375998899</v>
      </c>
      <c r="D112" s="1" t="s">
        <v>2</v>
      </c>
      <c r="E112" t="s">
        <v>42</v>
      </c>
      <c r="F112" s="5">
        <v>0</v>
      </c>
      <c r="G112" s="5">
        <v>1</v>
      </c>
    </row>
    <row r="113" spans="1:7" x14ac:dyDescent="0.25">
      <c r="A113" s="2">
        <v>12.961152444617346</v>
      </c>
      <c r="B113" s="2">
        <v>14.810917462800438</v>
      </c>
      <c r="C113" s="2">
        <v>14.588925002919828</v>
      </c>
      <c r="D113" s="1" t="s">
        <v>2</v>
      </c>
      <c r="E113" t="s">
        <v>42</v>
      </c>
      <c r="F113" s="5">
        <v>0</v>
      </c>
      <c r="G113" s="5">
        <v>1</v>
      </c>
    </row>
    <row r="114" spans="1:7" x14ac:dyDescent="0.25">
      <c r="A114" s="2">
        <v>13.3906488397991</v>
      </c>
      <c r="B114" s="2">
        <v>14.924522496527725</v>
      </c>
      <c r="C114" s="2">
        <v>15.086954812682993</v>
      </c>
      <c r="D114" s="1" t="s">
        <v>2</v>
      </c>
      <c r="E114" t="s">
        <v>42</v>
      </c>
      <c r="F114" s="5">
        <v>0</v>
      </c>
      <c r="G114" s="5">
        <v>1</v>
      </c>
    </row>
    <row r="115" spans="1:7" x14ac:dyDescent="0.25">
      <c r="A115" s="2">
        <v>15.810467912275847</v>
      </c>
      <c r="B115" s="2">
        <v>13.327559138678911</v>
      </c>
      <c r="C115" s="2">
        <v>14.135825403980368</v>
      </c>
      <c r="D115" s="1" t="s">
        <v>2</v>
      </c>
      <c r="E115" t="s">
        <v>42</v>
      </c>
      <c r="F115" s="5">
        <v>0</v>
      </c>
      <c r="G115" s="5">
        <v>1</v>
      </c>
    </row>
    <row r="116" spans="1:7" x14ac:dyDescent="0.25">
      <c r="A116" s="2">
        <v>14.918203521262408</v>
      </c>
      <c r="B116" s="2">
        <v>15.024601495958136</v>
      </c>
      <c r="C116" s="2">
        <v>15.015216674034766</v>
      </c>
      <c r="D116" s="1" t="s">
        <v>2</v>
      </c>
      <c r="E116" t="s">
        <v>42</v>
      </c>
      <c r="F116" s="5">
        <v>0</v>
      </c>
      <c r="G116" s="5">
        <v>1</v>
      </c>
    </row>
    <row r="117" spans="1:7" x14ac:dyDescent="0.25">
      <c r="A117" s="2">
        <v>15.369112365186648</v>
      </c>
      <c r="B117" s="2">
        <v>16.720311728146427</v>
      </c>
      <c r="C117" s="2">
        <v>16.006203799912296</v>
      </c>
      <c r="D117" s="1" t="s">
        <v>2</v>
      </c>
      <c r="E117" t="s">
        <v>42</v>
      </c>
      <c r="F117" s="5">
        <v>0</v>
      </c>
      <c r="G117" s="5">
        <v>1</v>
      </c>
    </row>
    <row r="118" spans="1:7" x14ac:dyDescent="0.25">
      <c r="A118" s="2">
        <v>15.90615874851504</v>
      </c>
      <c r="B118" s="2">
        <v>14.874113292182285</v>
      </c>
      <c r="C118" s="2">
        <v>15.403270054865459</v>
      </c>
      <c r="D118" s="1" t="s">
        <v>2</v>
      </c>
      <c r="E118" t="s">
        <v>42</v>
      </c>
      <c r="F118" s="5">
        <v>0</v>
      </c>
      <c r="G118" s="5">
        <v>1</v>
      </c>
    </row>
    <row r="119" spans="1:7" x14ac:dyDescent="0.25">
      <c r="A119" s="2">
        <v>15.48492725898155</v>
      </c>
      <c r="B119" s="2">
        <v>15.55803192623957</v>
      </c>
      <c r="C119" s="2">
        <v>14.756280696894809</v>
      </c>
      <c r="D119" s="1" t="s">
        <v>2</v>
      </c>
      <c r="E119" t="s">
        <v>42</v>
      </c>
      <c r="F119" s="5">
        <v>0</v>
      </c>
      <c r="G119" s="5">
        <v>1</v>
      </c>
    </row>
    <row r="120" spans="1:7" x14ac:dyDescent="0.25">
      <c r="A120" s="2">
        <v>13.857413070593353</v>
      </c>
      <c r="B120" s="2">
        <v>14.461824537817401</v>
      </c>
      <c r="C120" s="2">
        <v>15.393434322873116</v>
      </c>
      <c r="D120" s="1" t="s">
        <v>2</v>
      </c>
      <c r="E120" t="s">
        <v>42</v>
      </c>
      <c r="F120" s="5">
        <v>0</v>
      </c>
      <c r="G120" s="5">
        <v>1</v>
      </c>
    </row>
    <row r="121" spans="1:7" x14ac:dyDescent="0.25">
      <c r="A121" s="2">
        <v>16.596414757738739</v>
      </c>
      <c r="B121" s="2">
        <v>15.15490708634179</v>
      </c>
      <c r="C121" s="2">
        <v>16.567848232785789</v>
      </c>
      <c r="D121" s="1" t="s">
        <v>2</v>
      </c>
      <c r="E121" t="s">
        <v>42</v>
      </c>
      <c r="F121" s="5">
        <v>0</v>
      </c>
      <c r="G121" s="5">
        <v>1</v>
      </c>
    </row>
    <row r="122" spans="1:7" x14ac:dyDescent="0.25">
      <c r="A122" s="2">
        <v>15.741961254426249</v>
      </c>
      <c r="B122" s="2">
        <v>15.566204644053943</v>
      </c>
      <c r="C122" s="2">
        <v>14.57010530213598</v>
      </c>
      <c r="D122" s="1" t="s">
        <v>2</v>
      </c>
      <c r="E122" t="s">
        <v>42</v>
      </c>
      <c r="F122" s="5">
        <v>0</v>
      </c>
      <c r="G122" s="5">
        <v>1</v>
      </c>
    </row>
    <row r="123" spans="1:7" x14ac:dyDescent="0.25">
      <c r="A123" s="2">
        <v>14.459577693311143</v>
      </c>
      <c r="B123" s="2">
        <v>15.067474203245668</v>
      </c>
      <c r="C123" s="2">
        <v>12.171722448203438</v>
      </c>
      <c r="D123" s="1" t="s">
        <v>2</v>
      </c>
      <c r="E123" t="s">
        <v>42</v>
      </c>
      <c r="F123" s="5">
        <v>0</v>
      </c>
      <c r="G123" s="5">
        <v>1</v>
      </c>
    </row>
    <row r="124" spans="1:7" x14ac:dyDescent="0.25">
      <c r="A124" s="2">
        <v>14.309432433799543</v>
      </c>
      <c r="B124" s="2">
        <v>14.988457475845902</v>
      </c>
      <c r="C124" s="2">
        <v>14.826351243370393</v>
      </c>
      <c r="D124" s="1" t="s">
        <v>2</v>
      </c>
      <c r="E124" t="s">
        <v>42</v>
      </c>
      <c r="F124" s="5">
        <v>0</v>
      </c>
      <c r="G124" s="5">
        <v>1</v>
      </c>
    </row>
    <row r="125" spans="1:7" x14ac:dyDescent="0.25">
      <c r="A125" s="2">
        <v>14.311885472803597</v>
      </c>
      <c r="B125" s="2">
        <v>14.42547436266897</v>
      </c>
      <c r="C125" s="2">
        <v>15.70327456596482</v>
      </c>
      <c r="D125" s="1" t="s">
        <v>2</v>
      </c>
      <c r="E125" t="s">
        <v>42</v>
      </c>
      <c r="F125" s="5">
        <v>0</v>
      </c>
      <c r="G125" s="5">
        <v>1</v>
      </c>
    </row>
    <row r="126" spans="1:7" x14ac:dyDescent="0.25">
      <c r="A126" s="2">
        <v>14.956252242138021</v>
      </c>
      <c r="B126" s="2">
        <v>13.84388469938561</v>
      </c>
      <c r="C126" s="2">
        <v>14.460572811194812</v>
      </c>
      <c r="D126" s="1" t="s">
        <v>2</v>
      </c>
      <c r="E126" t="s">
        <v>42</v>
      </c>
      <c r="F126" s="5">
        <v>0</v>
      </c>
      <c r="G126" s="5">
        <v>1</v>
      </c>
    </row>
    <row r="127" spans="1:7" x14ac:dyDescent="0.25">
      <c r="A127" s="2">
        <v>16.193021570000123</v>
      </c>
      <c r="B127" s="2">
        <v>15.262936737391513</v>
      </c>
      <c r="C127" s="2">
        <v>14.086852882520027</v>
      </c>
      <c r="D127" s="1" t="s">
        <v>2</v>
      </c>
      <c r="E127" t="s">
        <v>42</v>
      </c>
      <c r="F127" s="5">
        <v>0</v>
      </c>
      <c r="G127" s="5">
        <v>1</v>
      </c>
    </row>
    <row r="128" spans="1:7" x14ac:dyDescent="0.25">
      <c r="A128" s="2">
        <v>14.672743474454702</v>
      </c>
      <c r="B128" s="2">
        <v>14.286827417556355</v>
      </c>
      <c r="C128" s="2">
        <v>16.343974709644378</v>
      </c>
      <c r="D128" s="1" t="s">
        <v>2</v>
      </c>
      <c r="E128" t="s">
        <v>42</v>
      </c>
      <c r="F128" s="5">
        <v>0</v>
      </c>
      <c r="G128" s="5">
        <v>1</v>
      </c>
    </row>
    <row r="129" spans="1:7" x14ac:dyDescent="0.25">
      <c r="A129" s="2">
        <v>13.10056847914769</v>
      </c>
      <c r="B129" s="2">
        <v>15.721503869374367</v>
      </c>
      <c r="C129" s="2">
        <v>14.839948589755917</v>
      </c>
      <c r="D129" s="1" t="s">
        <v>2</v>
      </c>
      <c r="E129" t="s">
        <v>42</v>
      </c>
      <c r="F129" s="5">
        <v>0</v>
      </c>
      <c r="G129" s="5">
        <v>1</v>
      </c>
    </row>
    <row r="130" spans="1:7" x14ac:dyDescent="0.25">
      <c r="A130" s="2">
        <v>15.245390555015021</v>
      </c>
      <c r="B130" s="2">
        <v>14.86696731656086</v>
      </c>
      <c r="C130" s="2">
        <v>15.027668891928663</v>
      </c>
      <c r="D130" s="1" t="s">
        <v>2</v>
      </c>
      <c r="E130" t="s">
        <v>42</v>
      </c>
      <c r="F130" s="5">
        <v>0</v>
      </c>
      <c r="G130" s="5">
        <v>1</v>
      </c>
    </row>
    <row r="131" spans="1:7" x14ac:dyDescent="0.25">
      <c r="A131" s="2">
        <v>14.292814015842948</v>
      </c>
      <c r="B131" s="2">
        <v>14.20284814662406</v>
      </c>
      <c r="C131" s="2">
        <v>15.285557891221538</v>
      </c>
      <c r="D131" s="1" t="s">
        <v>2</v>
      </c>
      <c r="E131" t="s">
        <v>42</v>
      </c>
      <c r="F131" s="5">
        <v>0</v>
      </c>
      <c r="G131" s="5">
        <v>1</v>
      </c>
    </row>
    <row r="132" spans="1:7" x14ac:dyDescent="0.25">
      <c r="A132" s="2">
        <v>14.768316897674744</v>
      </c>
      <c r="B132" s="2">
        <v>14.539817118064384</v>
      </c>
      <c r="C132" s="2">
        <v>14.703466688450419</v>
      </c>
      <c r="D132" s="1" t="s">
        <v>2</v>
      </c>
      <c r="E132" t="s">
        <v>42</v>
      </c>
      <c r="F132" s="5">
        <v>0</v>
      </c>
      <c r="G132" s="5">
        <v>1</v>
      </c>
    </row>
    <row r="133" spans="1:7" x14ac:dyDescent="0.25">
      <c r="A133" s="2">
        <v>15.322229363611982</v>
      </c>
      <c r="B133" s="2">
        <v>14.438410790572506</v>
      </c>
      <c r="C133" s="2">
        <v>16.01411089457601</v>
      </c>
      <c r="D133" s="1" t="s">
        <v>2</v>
      </c>
      <c r="E133" t="s">
        <v>42</v>
      </c>
      <c r="F133" s="5">
        <v>0</v>
      </c>
      <c r="G133" s="5">
        <v>1</v>
      </c>
    </row>
    <row r="134" spans="1:7" x14ac:dyDescent="0.25">
      <c r="A134" s="2">
        <v>16.092066799307037</v>
      </c>
      <c r="B134" s="2">
        <v>13.990853797519012</v>
      </c>
      <c r="C134" s="2">
        <v>16.390961529736412</v>
      </c>
      <c r="D134" s="1" t="s">
        <v>2</v>
      </c>
      <c r="E134" t="s">
        <v>42</v>
      </c>
      <c r="F134" s="5">
        <v>0</v>
      </c>
      <c r="G134" s="5">
        <v>1</v>
      </c>
    </row>
    <row r="135" spans="1:7" x14ac:dyDescent="0.25">
      <c r="A135" s="2">
        <v>15.20768743974315</v>
      </c>
      <c r="B135" s="2">
        <v>13.464376883436515</v>
      </c>
      <c r="C135" s="2">
        <v>14.119092058063794</v>
      </c>
      <c r="D135" s="1" t="s">
        <v>2</v>
      </c>
      <c r="E135" t="s">
        <v>42</v>
      </c>
      <c r="F135" s="5">
        <v>0</v>
      </c>
      <c r="G135" s="5">
        <v>1</v>
      </c>
    </row>
    <row r="136" spans="1:7" x14ac:dyDescent="0.25">
      <c r="A136" s="2">
        <v>16.488499584465924</v>
      </c>
      <c r="B136" s="2">
        <v>15.050921265480122</v>
      </c>
      <c r="C136" s="2">
        <v>14.705497118545654</v>
      </c>
      <c r="D136" s="1" t="s">
        <v>2</v>
      </c>
      <c r="E136" t="s">
        <v>42</v>
      </c>
      <c r="F136" s="5">
        <v>0</v>
      </c>
      <c r="G136" s="5">
        <v>1</v>
      </c>
    </row>
    <row r="137" spans="1:7" x14ac:dyDescent="0.25">
      <c r="A137" s="2">
        <v>16.214373050926348</v>
      </c>
      <c r="B137" s="2">
        <v>14.413859442741925</v>
      </c>
      <c r="C137" s="2">
        <v>14.360298567127515</v>
      </c>
      <c r="D137" s="1" t="s">
        <v>2</v>
      </c>
      <c r="E137" t="s">
        <v>42</v>
      </c>
      <c r="F137" s="5">
        <v>0</v>
      </c>
      <c r="G137" s="5">
        <v>1</v>
      </c>
    </row>
    <row r="138" spans="1:7" x14ac:dyDescent="0.25">
      <c r="A138" s="2">
        <v>15.674049359454846</v>
      </c>
      <c r="B138" s="2">
        <v>14.493511872548819</v>
      </c>
      <c r="C138" s="2">
        <v>16.771812103704654</v>
      </c>
      <c r="D138" s="1" t="s">
        <v>2</v>
      </c>
      <c r="E138" t="s">
        <v>42</v>
      </c>
      <c r="F138" s="5">
        <v>0</v>
      </c>
      <c r="G138" s="5">
        <v>1</v>
      </c>
    </row>
    <row r="139" spans="1:7" x14ac:dyDescent="0.25">
      <c r="A139" s="2">
        <v>15.184778071631992</v>
      </c>
      <c r="B139" s="2">
        <v>14.4925659143902</v>
      </c>
      <c r="C139" s="2">
        <v>15.376324421276259</v>
      </c>
      <c r="D139" s="1" t="s">
        <v>2</v>
      </c>
      <c r="E139" t="s">
        <v>42</v>
      </c>
      <c r="F139" s="5">
        <v>0</v>
      </c>
      <c r="G139" s="5">
        <v>1</v>
      </c>
    </row>
    <row r="140" spans="1:7" x14ac:dyDescent="0.25">
      <c r="A140" s="2">
        <v>14.979776496200474</v>
      </c>
      <c r="B140" s="2">
        <v>13.051556436440027</v>
      </c>
      <c r="C140" s="2">
        <v>14.478089363923209</v>
      </c>
      <c r="D140" s="1" t="s">
        <v>2</v>
      </c>
      <c r="E140" t="s">
        <v>42</v>
      </c>
      <c r="F140" s="5">
        <v>0</v>
      </c>
      <c r="G140" s="5">
        <v>1</v>
      </c>
    </row>
    <row r="141" spans="1:7" x14ac:dyDescent="0.25">
      <c r="A141" s="2">
        <v>14.222375407227558</v>
      </c>
      <c r="B141" s="2">
        <v>14.952870556148993</v>
      </c>
      <c r="C141" s="2">
        <v>14.60309181688454</v>
      </c>
      <c r="D141" s="1" t="s">
        <v>2</v>
      </c>
      <c r="E141" t="s">
        <v>42</v>
      </c>
      <c r="F141" s="5">
        <v>0</v>
      </c>
      <c r="G141" s="5">
        <v>1</v>
      </c>
    </row>
    <row r="142" spans="1:7" x14ac:dyDescent="0.25">
      <c r="A142" s="2">
        <v>13.721877234212096</v>
      </c>
      <c r="B142" s="2">
        <v>15.844229246046293</v>
      </c>
      <c r="C142" s="2">
        <v>14.578089757099988</v>
      </c>
      <c r="D142" s="1" t="s">
        <v>2</v>
      </c>
      <c r="E142" t="s">
        <v>42</v>
      </c>
      <c r="F142" s="5">
        <v>0</v>
      </c>
      <c r="G142" s="5">
        <v>1</v>
      </c>
    </row>
    <row r="143" spans="1:7" x14ac:dyDescent="0.25">
      <c r="A143" s="2">
        <v>15.693436078450473</v>
      </c>
      <c r="B143" s="2">
        <v>16.780279586263941</v>
      </c>
      <c r="C143" s="2">
        <v>15.107405315617408</v>
      </c>
      <c r="D143" s="1" t="s">
        <v>2</v>
      </c>
      <c r="E143" t="s">
        <v>42</v>
      </c>
      <c r="F143" s="5">
        <v>0</v>
      </c>
      <c r="G143" s="5">
        <v>1</v>
      </c>
    </row>
    <row r="144" spans="1:7" x14ac:dyDescent="0.25">
      <c r="A144" s="2">
        <v>14.56685579261995</v>
      </c>
      <c r="B144" s="2">
        <v>13.552163331324186</v>
      </c>
      <c r="C144" s="2">
        <v>16.100979385203413</v>
      </c>
      <c r="D144" s="1" t="s">
        <v>2</v>
      </c>
      <c r="E144" t="s">
        <v>42</v>
      </c>
      <c r="F144" s="5">
        <v>0</v>
      </c>
      <c r="G144" s="5">
        <v>1</v>
      </c>
    </row>
    <row r="145" spans="1:7" x14ac:dyDescent="0.25">
      <c r="A145" s="2">
        <v>15.576957494690793</v>
      </c>
      <c r="B145" s="2">
        <v>13.788954232447525</v>
      </c>
      <c r="C145" s="2">
        <v>14.229876851084699</v>
      </c>
      <c r="D145" s="1" t="s">
        <v>2</v>
      </c>
      <c r="E145" t="s">
        <v>42</v>
      </c>
      <c r="F145" s="5">
        <v>0</v>
      </c>
      <c r="G145" s="5">
        <v>1</v>
      </c>
    </row>
    <row r="146" spans="1:7" x14ac:dyDescent="0.25">
      <c r="A146" s="2">
        <v>14.637958995389432</v>
      </c>
      <c r="B146" s="2">
        <v>13.813003810006462</v>
      </c>
      <c r="C146" s="2">
        <v>15.590581992101322</v>
      </c>
      <c r="D146" s="1" t="s">
        <v>2</v>
      </c>
      <c r="E146" t="s">
        <v>42</v>
      </c>
      <c r="F146" s="5">
        <v>0</v>
      </c>
      <c r="G146" s="5">
        <v>1</v>
      </c>
    </row>
    <row r="147" spans="1:7" x14ac:dyDescent="0.25">
      <c r="A147" s="2">
        <v>14.443246120681028</v>
      </c>
      <c r="B147" s="2">
        <v>14.923493014126148</v>
      </c>
      <c r="C147" s="2">
        <v>16.116332955347527</v>
      </c>
      <c r="D147" s="1" t="s">
        <v>2</v>
      </c>
      <c r="E147" t="s">
        <v>42</v>
      </c>
      <c r="F147" s="5">
        <v>0</v>
      </c>
      <c r="G147" s="5">
        <v>1</v>
      </c>
    </row>
    <row r="148" spans="1:7" x14ac:dyDescent="0.25">
      <c r="A148" s="2">
        <v>15.490586725439266</v>
      </c>
      <c r="B148" s="2">
        <v>15.883628302489903</v>
      </c>
      <c r="C148" s="2">
        <v>14.952594012834297</v>
      </c>
      <c r="D148" s="1" t="s">
        <v>2</v>
      </c>
      <c r="E148" t="s">
        <v>42</v>
      </c>
      <c r="F148" s="5">
        <v>0</v>
      </c>
      <c r="G148" s="5">
        <v>1</v>
      </c>
    </row>
    <row r="149" spans="1:7" x14ac:dyDescent="0.25">
      <c r="A149" s="2">
        <v>15.555992663879946</v>
      </c>
      <c r="B149" s="2">
        <v>14.459745367315307</v>
      </c>
      <c r="C149" s="2">
        <v>13.056523948430714</v>
      </c>
      <c r="D149" s="1" t="s">
        <v>2</v>
      </c>
      <c r="E149" t="s">
        <v>42</v>
      </c>
      <c r="F149" s="5">
        <v>0</v>
      </c>
      <c r="G149" s="5">
        <v>1</v>
      </c>
    </row>
    <row r="150" spans="1:7" x14ac:dyDescent="0.25">
      <c r="A150" s="2">
        <v>16.429439579606502</v>
      </c>
      <c r="B150" s="2">
        <v>15.907866560599009</v>
      </c>
      <c r="C150" s="2">
        <v>13.522449139883463</v>
      </c>
      <c r="D150" s="1" t="s">
        <v>2</v>
      </c>
      <c r="E150" t="s">
        <v>42</v>
      </c>
      <c r="F150" s="5">
        <v>0</v>
      </c>
      <c r="G150" s="5">
        <v>1</v>
      </c>
    </row>
    <row r="151" spans="1:7" x14ac:dyDescent="0.25">
      <c r="A151" s="2">
        <v>16.647596304753961</v>
      </c>
      <c r="B151" s="2">
        <v>13.442158982599297</v>
      </c>
      <c r="C151" s="2">
        <v>14.016461194375808</v>
      </c>
      <c r="D151" s="1" t="s">
        <v>2</v>
      </c>
      <c r="E151" t="s">
        <v>42</v>
      </c>
      <c r="F151" s="5">
        <v>0</v>
      </c>
      <c r="G151" s="5">
        <v>1</v>
      </c>
    </row>
    <row r="152" spans="1:7" x14ac:dyDescent="0.25">
      <c r="A152" s="2">
        <v>14.607862595432232</v>
      </c>
      <c r="B152" s="2">
        <v>15.006650134942676</v>
      </c>
      <c r="C152" s="2">
        <v>14.242803759024866</v>
      </c>
      <c r="D152" t="s">
        <v>3</v>
      </c>
      <c r="E152" t="s">
        <v>42</v>
      </c>
      <c r="F152" s="5">
        <v>0</v>
      </c>
      <c r="G152" s="5">
        <v>1</v>
      </c>
    </row>
    <row r="153" spans="1:7" x14ac:dyDescent="0.25">
      <c r="A153" s="2">
        <v>14.042481349699033</v>
      </c>
      <c r="B153" s="2">
        <v>15.643361107342608</v>
      </c>
      <c r="C153" s="2">
        <v>15.371150314770301</v>
      </c>
      <c r="D153" t="s">
        <v>3</v>
      </c>
      <c r="E153" t="s">
        <v>42</v>
      </c>
      <c r="F153" s="5">
        <v>0</v>
      </c>
      <c r="G153" s="5">
        <v>1</v>
      </c>
    </row>
    <row r="154" spans="1:7" x14ac:dyDescent="0.25">
      <c r="A154" s="2">
        <v>14.284095218685927</v>
      </c>
      <c r="B154" s="2">
        <v>15.234919550805159</v>
      </c>
      <c r="C154" s="2">
        <v>15.62263331604581</v>
      </c>
      <c r="D154" t="s">
        <v>3</v>
      </c>
      <c r="E154" t="s">
        <v>42</v>
      </c>
      <c r="F154" s="5">
        <v>0</v>
      </c>
      <c r="G154" s="5">
        <v>1</v>
      </c>
    </row>
    <row r="155" spans="1:7" x14ac:dyDescent="0.25">
      <c r="A155" s="2">
        <v>15.373527231529636</v>
      </c>
      <c r="B155" s="2">
        <v>14.533725887597676</v>
      </c>
      <c r="C155" s="2">
        <v>14.904473419860045</v>
      </c>
      <c r="D155" t="s">
        <v>3</v>
      </c>
      <c r="E155" t="s">
        <v>42</v>
      </c>
      <c r="F155" s="5">
        <v>0</v>
      </c>
      <c r="G155" s="5">
        <v>1</v>
      </c>
    </row>
    <row r="156" spans="1:7" x14ac:dyDescent="0.25">
      <c r="A156" s="2">
        <v>15.540534156810624</v>
      </c>
      <c r="B156" s="2">
        <v>16.182393224776927</v>
      </c>
      <c r="C156" s="2">
        <v>15.548657429666516</v>
      </c>
      <c r="D156" t="s">
        <v>3</v>
      </c>
      <c r="E156" t="s">
        <v>42</v>
      </c>
      <c r="F156" s="5">
        <v>0</v>
      </c>
      <c r="G156" s="5">
        <v>1</v>
      </c>
    </row>
    <row r="157" spans="1:7" x14ac:dyDescent="0.25">
      <c r="A157" s="2">
        <v>15.427595779567842</v>
      </c>
      <c r="B157" s="2">
        <v>13.297799870812936</v>
      </c>
      <c r="C157" s="2">
        <v>13.626925980031544</v>
      </c>
      <c r="D157" t="s">
        <v>3</v>
      </c>
      <c r="E157" t="s">
        <v>42</v>
      </c>
      <c r="F157" s="5">
        <v>0</v>
      </c>
      <c r="G157" s="5">
        <v>1</v>
      </c>
    </row>
    <row r="158" spans="1:7" x14ac:dyDescent="0.25">
      <c r="A158" s="2">
        <v>15.238574076785246</v>
      </c>
      <c r="B158" s="2">
        <v>17.331822540584739</v>
      </c>
      <c r="C158" s="2">
        <v>14.528202180310645</v>
      </c>
      <c r="D158" t="s">
        <v>3</v>
      </c>
      <c r="E158" t="s">
        <v>42</v>
      </c>
      <c r="F158" s="5">
        <v>0</v>
      </c>
      <c r="G158" s="5">
        <v>1</v>
      </c>
    </row>
    <row r="159" spans="1:7" x14ac:dyDescent="0.25">
      <c r="A159" s="2">
        <v>14.933032177378431</v>
      </c>
      <c r="B159" s="2">
        <v>13.861784515845313</v>
      </c>
      <c r="C159" s="2">
        <v>16.53199529781762</v>
      </c>
      <c r="D159" t="s">
        <v>3</v>
      </c>
      <c r="E159" t="s">
        <v>42</v>
      </c>
      <c r="F159" s="5">
        <v>0</v>
      </c>
      <c r="G159" s="5">
        <v>1</v>
      </c>
    </row>
    <row r="160" spans="1:7" x14ac:dyDescent="0.25">
      <c r="A160" s="2">
        <v>16.184915189399064</v>
      </c>
      <c r="B160" s="2">
        <v>13.28869546924869</v>
      </c>
      <c r="C160" s="2">
        <v>15.399949645792679</v>
      </c>
      <c r="D160" t="s">
        <v>3</v>
      </c>
      <c r="E160" t="s">
        <v>42</v>
      </c>
      <c r="F160" s="5">
        <v>0</v>
      </c>
      <c r="G160" s="5">
        <v>1</v>
      </c>
    </row>
    <row r="161" spans="1:7" x14ac:dyDescent="0.25">
      <c r="A161" s="2">
        <v>15.175010611417484</v>
      </c>
      <c r="B161" s="2">
        <v>15.514724587213696</v>
      </c>
      <c r="C161" s="2">
        <v>14.827689011021755</v>
      </c>
      <c r="D161" t="s">
        <v>3</v>
      </c>
      <c r="E161" t="s">
        <v>42</v>
      </c>
      <c r="F161" s="5">
        <v>0</v>
      </c>
      <c r="G161" s="5">
        <v>1</v>
      </c>
    </row>
    <row r="162" spans="1:7" x14ac:dyDescent="0.25">
      <c r="A162" s="2">
        <v>12.794088866869219</v>
      </c>
      <c r="B162" s="2">
        <v>15.724733275754646</v>
      </c>
      <c r="C162" s="2">
        <v>15.30926650006665</v>
      </c>
      <c r="D162" t="s">
        <v>3</v>
      </c>
      <c r="E162" t="s">
        <v>42</v>
      </c>
      <c r="F162" s="5">
        <v>0</v>
      </c>
      <c r="G162" s="5">
        <v>1</v>
      </c>
    </row>
    <row r="163" spans="1:7" x14ac:dyDescent="0.25">
      <c r="A163" s="2">
        <v>15.769199737861731</v>
      </c>
      <c r="B163" s="2">
        <v>14.096861875944388</v>
      </c>
      <c r="C163" s="2">
        <v>15.734676726509548</v>
      </c>
      <c r="D163" t="s">
        <v>3</v>
      </c>
      <c r="E163" t="s">
        <v>42</v>
      </c>
      <c r="F163" s="5">
        <v>0</v>
      </c>
      <c r="G163" s="5">
        <v>1</v>
      </c>
    </row>
    <row r="164" spans="1:7" x14ac:dyDescent="0.25">
      <c r="A164" s="2">
        <v>15.956981245027045</v>
      </c>
      <c r="B164" s="2">
        <v>15.814039072032765</v>
      </c>
      <c r="C164" s="2">
        <v>15.65286491600855</v>
      </c>
      <c r="D164" t="s">
        <v>3</v>
      </c>
      <c r="E164" t="s">
        <v>42</v>
      </c>
      <c r="F164" s="5">
        <v>0</v>
      </c>
      <c r="G164" s="5">
        <v>1</v>
      </c>
    </row>
    <row r="165" spans="1:7" x14ac:dyDescent="0.25">
      <c r="A165" s="2">
        <v>15.142441872200378</v>
      </c>
      <c r="B165" s="2">
        <v>16.506426813043866</v>
      </c>
      <c r="C165" s="2">
        <v>13.95337005193819</v>
      </c>
      <c r="D165" t="s">
        <v>3</v>
      </c>
      <c r="E165" t="s">
        <v>42</v>
      </c>
      <c r="F165" s="5">
        <v>0</v>
      </c>
      <c r="G165" s="5">
        <v>1</v>
      </c>
    </row>
    <row r="166" spans="1:7" x14ac:dyDescent="0.25">
      <c r="A166" s="2">
        <v>15.581874967353047</v>
      </c>
      <c r="B166" s="2">
        <v>14.618438055767534</v>
      </c>
      <c r="C166" s="2">
        <v>15.493442514475532</v>
      </c>
      <c r="D166" t="s">
        <v>3</v>
      </c>
      <c r="E166" t="s">
        <v>42</v>
      </c>
      <c r="F166" s="5">
        <v>0</v>
      </c>
      <c r="G166" s="5">
        <v>1</v>
      </c>
    </row>
    <row r="167" spans="1:7" x14ac:dyDescent="0.25">
      <c r="A167" s="2">
        <v>16.401699912255584</v>
      </c>
      <c r="B167" s="2">
        <v>15.635152966101314</v>
      </c>
      <c r="C167" s="2">
        <v>15.232405709675881</v>
      </c>
      <c r="D167" t="s">
        <v>3</v>
      </c>
      <c r="E167" t="s">
        <v>42</v>
      </c>
      <c r="F167" s="5">
        <v>0</v>
      </c>
      <c r="G167" s="5">
        <v>1</v>
      </c>
    </row>
    <row r="168" spans="1:7" x14ac:dyDescent="0.25">
      <c r="A168" s="2">
        <v>14.668642417635379</v>
      </c>
      <c r="B168" s="2">
        <v>15.028875306382355</v>
      </c>
      <c r="C168" s="2">
        <v>16.166677832393656</v>
      </c>
      <c r="D168" t="s">
        <v>3</v>
      </c>
      <c r="E168" t="s">
        <v>42</v>
      </c>
      <c r="F168" s="5">
        <v>0</v>
      </c>
      <c r="G168" s="5">
        <v>1</v>
      </c>
    </row>
    <row r="169" spans="1:7" x14ac:dyDescent="0.25">
      <c r="A169" s="2">
        <v>14.840660868670119</v>
      </c>
      <c r="B169" s="2">
        <v>16.055716090093647</v>
      </c>
      <c r="C169" s="2">
        <v>14.646349198106011</v>
      </c>
      <c r="D169" t="s">
        <v>3</v>
      </c>
      <c r="E169" t="s">
        <v>42</v>
      </c>
      <c r="F169" s="5">
        <v>0</v>
      </c>
      <c r="G169" s="5">
        <v>1</v>
      </c>
    </row>
    <row r="170" spans="1:7" x14ac:dyDescent="0.25">
      <c r="A170" s="2">
        <v>14.098072672568</v>
      </c>
      <c r="B170" s="2">
        <v>15.23505554416481</v>
      </c>
      <c r="C170" s="2">
        <v>13.488284909503687</v>
      </c>
      <c r="D170" t="s">
        <v>3</v>
      </c>
      <c r="E170" t="s">
        <v>42</v>
      </c>
      <c r="F170" s="5">
        <v>0</v>
      </c>
      <c r="G170" s="5">
        <v>1</v>
      </c>
    </row>
    <row r="171" spans="1:7" x14ac:dyDescent="0.25">
      <c r="A171" s="2">
        <v>14.735603535799074</v>
      </c>
      <c r="B171" s="2">
        <v>15.652972941774239</v>
      </c>
      <c r="C171" s="2">
        <v>15.470634098651068</v>
      </c>
      <c r="D171" t="s">
        <v>3</v>
      </c>
      <c r="E171" t="s">
        <v>42</v>
      </c>
      <c r="F171" s="5">
        <v>0</v>
      </c>
      <c r="G171" s="5">
        <v>1</v>
      </c>
    </row>
    <row r="172" spans="1:7" x14ac:dyDescent="0.25">
      <c r="A172" s="2">
        <v>16.2748430441201</v>
      </c>
      <c r="B172" s="2">
        <v>16.40648120133303</v>
      </c>
      <c r="C172" s="2">
        <v>16.3725917594635</v>
      </c>
      <c r="D172" t="s">
        <v>3</v>
      </c>
      <c r="E172" t="s">
        <v>42</v>
      </c>
      <c r="F172" s="5">
        <v>0</v>
      </c>
      <c r="G172" s="5">
        <v>1</v>
      </c>
    </row>
    <row r="173" spans="1:7" x14ac:dyDescent="0.25">
      <c r="A173" s="2">
        <v>17.170529635018774</v>
      </c>
      <c r="B173" s="2">
        <v>13.026714279402732</v>
      </c>
      <c r="C173" s="2">
        <v>16.635476532627489</v>
      </c>
      <c r="D173" t="s">
        <v>3</v>
      </c>
      <c r="E173" t="s">
        <v>42</v>
      </c>
      <c r="F173" s="5">
        <v>0</v>
      </c>
      <c r="G173" s="5">
        <v>1</v>
      </c>
    </row>
    <row r="174" spans="1:7" x14ac:dyDescent="0.25">
      <c r="A174" s="2">
        <v>14.650595253260597</v>
      </c>
      <c r="B174" s="2">
        <v>14.542085050588618</v>
      </c>
      <c r="C174" s="2">
        <v>14.317088481035253</v>
      </c>
      <c r="D174" t="s">
        <v>3</v>
      </c>
      <c r="E174" t="s">
        <v>42</v>
      </c>
      <c r="F174" s="5">
        <v>0</v>
      </c>
      <c r="G174" s="5">
        <v>1</v>
      </c>
    </row>
    <row r="175" spans="1:7" x14ac:dyDescent="0.25">
      <c r="A175" s="2">
        <v>13.332606220290401</v>
      </c>
      <c r="B175" s="2">
        <v>16.294789699737521</v>
      </c>
      <c r="C175" s="2">
        <v>15.710065789556388</v>
      </c>
      <c r="D175" t="s">
        <v>3</v>
      </c>
      <c r="E175" t="s">
        <v>42</v>
      </c>
      <c r="F175" s="5">
        <v>0</v>
      </c>
      <c r="G175" s="5">
        <v>1</v>
      </c>
    </row>
    <row r="176" spans="1:7" x14ac:dyDescent="0.25">
      <c r="A176" s="2">
        <v>14.64874295707782</v>
      </c>
      <c r="B176" s="2">
        <v>13.648147522207276</v>
      </c>
      <c r="C176" s="2">
        <v>14.007319365487376</v>
      </c>
      <c r="D176" t="s">
        <v>3</v>
      </c>
      <c r="E176" t="s">
        <v>42</v>
      </c>
      <c r="F176" s="5">
        <v>0</v>
      </c>
      <c r="G176" s="5">
        <v>1</v>
      </c>
    </row>
    <row r="177" spans="1:7" x14ac:dyDescent="0.25">
      <c r="A177" s="2">
        <v>14.55042446266852</v>
      </c>
      <c r="B177" s="2">
        <v>13.756294131174565</v>
      </c>
      <c r="C177" s="2">
        <v>15.106265386057187</v>
      </c>
      <c r="D177" t="s">
        <v>3</v>
      </c>
      <c r="E177" t="s">
        <v>42</v>
      </c>
      <c r="F177" s="5">
        <v>0</v>
      </c>
      <c r="G177" s="5">
        <v>1</v>
      </c>
    </row>
    <row r="178" spans="1:7" x14ac:dyDescent="0.25">
      <c r="A178" s="2">
        <v>15.013474967528104</v>
      </c>
      <c r="B178" s="2">
        <v>15.83686025661247</v>
      </c>
      <c r="C178" s="2">
        <v>15.956269624399265</v>
      </c>
      <c r="D178" t="s">
        <v>3</v>
      </c>
      <c r="E178" t="s">
        <v>42</v>
      </c>
      <c r="F178" s="5">
        <v>0</v>
      </c>
      <c r="G178" s="5">
        <v>1</v>
      </c>
    </row>
    <row r="179" spans="1:7" x14ac:dyDescent="0.25">
      <c r="A179" s="2">
        <v>13.511685229258866</v>
      </c>
      <c r="B179" s="2">
        <v>15.953164525329496</v>
      </c>
      <c r="C179" s="2">
        <v>16.096473692657113</v>
      </c>
      <c r="D179" t="s">
        <v>3</v>
      </c>
      <c r="E179" t="s">
        <v>42</v>
      </c>
      <c r="F179" s="5">
        <v>0</v>
      </c>
      <c r="G179" s="5">
        <v>1</v>
      </c>
    </row>
    <row r="180" spans="1:7" x14ac:dyDescent="0.25">
      <c r="A180" s="2">
        <v>14.878172754164156</v>
      </c>
      <c r="B180" s="2">
        <v>15.60618592991765</v>
      </c>
      <c r="C180" s="2">
        <v>14.324646508852904</v>
      </c>
      <c r="D180" t="s">
        <v>3</v>
      </c>
      <c r="E180" t="s">
        <v>42</v>
      </c>
      <c r="F180" s="5">
        <v>0</v>
      </c>
      <c r="G180" s="5">
        <v>1</v>
      </c>
    </row>
    <row r="181" spans="1:7" x14ac:dyDescent="0.25">
      <c r="A181" s="2">
        <v>13.18521104099243</v>
      </c>
      <c r="B181" s="2">
        <v>14.245103559609802</v>
      </c>
      <c r="C181" s="2">
        <v>16.723599927449037</v>
      </c>
      <c r="D181" t="s">
        <v>3</v>
      </c>
      <c r="E181" t="s">
        <v>42</v>
      </c>
      <c r="F181" s="5">
        <v>0</v>
      </c>
      <c r="G181" s="5">
        <v>1</v>
      </c>
    </row>
    <row r="182" spans="1:7" x14ac:dyDescent="0.25">
      <c r="A182" s="2">
        <v>14.334151481717427</v>
      </c>
      <c r="B182" s="2">
        <v>14.972764993311593</v>
      </c>
      <c r="C182" s="2">
        <v>14.6413401332892</v>
      </c>
      <c r="D182" t="s">
        <v>3</v>
      </c>
      <c r="E182" t="s">
        <v>42</v>
      </c>
      <c r="F182" s="5">
        <v>0</v>
      </c>
      <c r="G182" s="5">
        <v>1</v>
      </c>
    </row>
    <row r="183" spans="1:7" x14ac:dyDescent="0.25">
      <c r="A183" s="2">
        <v>15.595487421483721</v>
      </c>
      <c r="B183" s="2">
        <v>14.662328921227262</v>
      </c>
      <c r="C183" s="2">
        <v>16.023687655754269</v>
      </c>
      <c r="D183" t="s">
        <v>3</v>
      </c>
      <c r="E183" t="s">
        <v>42</v>
      </c>
      <c r="F183" s="5">
        <v>0</v>
      </c>
      <c r="G183" s="5">
        <v>1</v>
      </c>
    </row>
    <row r="184" spans="1:7" x14ac:dyDescent="0.25">
      <c r="A184" s="2">
        <v>14.155374770203652</v>
      </c>
      <c r="B184" s="2">
        <v>16.068114113720323</v>
      </c>
      <c r="C184" s="2">
        <v>15.918127664472609</v>
      </c>
      <c r="D184" t="s">
        <v>3</v>
      </c>
      <c r="E184" t="s">
        <v>42</v>
      </c>
      <c r="F184" s="5">
        <v>0</v>
      </c>
      <c r="G184" s="5">
        <v>1</v>
      </c>
    </row>
    <row r="185" spans="1:7" x14ac:dyDescent="0.25">
      <c r="A185" s="2">
        <v>15.049782306381919</v>
      </c>
      <c r="B185" s="2">
        <v>16.741749184433608</v>
      </c>
      <c r="C185" s="2">
        <v>13.339249366635357</v>
      </c>
      <c r="D185" t="s">
        <v>3</v>
      </c>
      <c r="E185" t="s">
        <v>42</v>
      </c>
      <c r="F185" s="5">
        <v>0</v>
      </c>
      <c r="G185" s="5">
        <v>1</v>
      </c>
    </row>
    <row r="186" spans="1:7" x14ac:dyDescent="0.25">
      <c r="A186" s="2">
        <v>14.237838747707444</v>
      </c>
      <c r="B186" s="2">
        <v>16.433144115002513</v>
      </c>
      <c r="C186" s="2">
        <v>15.219730788336557</v>
      </c>
      <c r="D186" t="s">
        <v>3</v>
      </c>
      <c r="E186" t="s">
        <v>42</v>
      </c>
      <c r="F186" s="5">
        <v>0</v>
      </c>
      <c r="G186" s="5">
        <v>1</v>
      </c>
    </row>
    <row r="187" spans="1:7" x14ac:dyDescent="0.25">
      <c r="A187" s="2">
        <v>13.357632544905513</v>
      </c>
      <c r="B187" s="2">
        <v>16.486726382670398</v>
      </c>
      <c r="C187" s="2">
        <v>15.272282056895428</v>
      </c>
      <c r="D187" t="s">
        <v>3</v>
      </c>
      <c r="E187" t="s">
        <v>42</v>
      </c>
      <c r="F187" s="5">
        <v>0</v>
      </c>
      <c r="G187" s="5">
        <v>1</v>
      </c>
    </row>
    <row r="188" spans="1:7" x14ac:dyDescent="0.25">
      <c r="A188" s="2">
        <v>15.04837449756023</v>
      </c>
      <c r="B188" s="2">
        <v>13.946766033976989</v>
      </c>
      <c r="C188" s="2">
        <v>14.664974203918034</v>
      </c>
      <c r="D188" t="s">
        <v>3</v>
      </c>
      <c r="E188" t="s">
        <v>42</v>
      </c>
      <c r="F188" s="5">
        <v>0</v>
      </c>
      <c r="G188" s="5">
        <v>1</v>
      </c>
    </row>
    <row r="189" spans="1:7" x14ac:dyDescent="0.25">
      <c r="A189" s="2">
        <v>13.204230615807855</v>
      </c>
      <c r="B189" s="2">
        <v>16.155627840390142</v>
      </c>
      <c r="C189" s="2">
        <v>13.166754101156387</v>
      </c>
      <c r="D189" t="s">
        <v>3</v>
      </c>
      <c r="E189" t="s">
        <v>42</v>
      </c>
      <c r="F189" s="5">
        <v>0</v>
      </c>
      <c r="G189" s="5">
        <v>1</v>
      </c>
    </row>
    <row r="190" spans="1:7" x14ac:dyDescent="0.25">
      <c r="A190" s="2">
        <v>14.504950449540367</v>
      </c>
      <c r="B190" s="2">
        <v>14.032738693996727</v>
      </c>
      <c r="C190" s="2">
        <v>15.75444552430144</v>
      </c>
      <c r="D190" t="s">
        <v>3</v>
      </c>
      <c r="E190" t="s">
        <v>42</v>
      </c>
      <c r="F190" s="5">
        <v>0</v>
      </c>
      <c r="G190" s="5">
        <v>1</v>
      </c>
    </row>
    <row r="191" spans="1:7" x14ac:dyDescent="0.25">
      <c r="A191" s="2">
        <v>14.977964359084623</v>
      </c>
      <c r="B191" s="2">
        <v>12.855805028818434</v>
      </c>
      <c r="C191" s="2">
        <v>15.610869567156833</v>
      </c>
      <c r="D191" t="s">
        <v>3</v>
      </c>
      <c r="E191" t="s">
        <v>42</v>
      </c>
      <c r="F191" s="5">
        <v>0</v>
      </c>
      <c r="G191" s="5">
        <v>1</v>
      </c>
    </row>
    <row r="192" spans="1:7" x14ac:dyDescent="0.25">
      <c r="A192" s="2">
        <v>17.078143483315479</v>
      </c>
      <c r="B192" s="2">
        <v>13.717980077265629</v>
      </c>
      <c r="C192" s="2">
        <v>15.952427561677075</v>
      </c>
      <c r="D192" t="s">
        <v>3</v>
      </c>
      <c r="E192" t="s">
        <v>42</v>
      </c>
      <c r="F192" s="5">
        <v>0</v>
      </c>
      <c r="G192" s="5">
        <v>1</v>
      </c>
    </row>
    <row r="193" spans="1:7" x14ac:dyDescent="0.25">
      <c r="A193" s="2">
        <v>14.708593140797948</v>
      </c>
      <c r="B193" s="2">
        <v>14.746729309847705</v>
      </c>
      <c r="C193" s="2">
        <v>12.698206971927373</v>
      </c>
      <c r="D193" t="s">
        <v>3</v>
      </c>
      <c r="E193" t="s">
        <v>42</v>
      </c>
      <c r="F193" s="5">
        <v>0</v>
      </c>
      <c r="G193" s="5">
        <v>1</v>
      </c>
    </row>
    <row r="194" spans="1:7" x14ac:dyDescent="0.25">
      <c r="A194" s="2">
        <v>16.58173529581099</v>
      </c>
      <c r="B194" s="2">
        <v>14.211946758390363</v>
      </c>
      <c r="C194" s="2">
        <v>14.507785476296657</v>
      </c>
      <c r="D194" t="s">
        <v>3</v>
      </c>
      <c r="E194" t="s">
        <v>42</v>
      </c>
      <c r="F194" s="5">
        <v>0</v>
      </c>
      <c r="G194" s="5">
        <v>1</v>
      </c>
    </row>
    <row r="195" spans="1:7" x14ac:dyDescent="0.25">
      <c r="A195" s="2">
        <v>15.999163637687214</v>
      </c>
      <c r="B195" s="2">
        <v>14.451977129787672</v>
      </c>
      <c r="C195" s="2">
        <v>14.174687113156887</v>
      </c>
      <c r="D195" t="s">
        <v>3</v>
      </c>
      <c r="E195" t="s">
        <v>42</v>
      </c>
      <c r="F195" s="5">
        <v>0</v>
      </c>
      <c r="G195" s="5">
        <v>1</v>
      </c>
    </row>
    <row r="196" spans="1:7" x14ac:dyDescent="0.25">
      <c r="A196" s="2">
        <v>13.332958901029269</v>
      </c>
      <c r="B196" s="2">
        <v>15.189028517238997</v>
      </c>
      <c r="C196" s="2">
        <v>17.104726005623682</v>
      </c>
      <c r="D196" t="s">
        <v>3</v>
      </c>
      <c r="E196" t="s">
        <v>42</v>
      </c>
      <c r="F196" s="5">
        <v>0</v>
      </c>
      <c r="G196" s="5">
        <v>1</v>
      </c>
    </row>
    <row r="197" spans="1:7" x14ac:dyDescent="0.25">
      <c r="A197" s="2">
        <v>13.825254992544446</v>
      </c>
      <c r="B197" s="2">
        <v>15.104715185260247</v>
      </c>
      <c r="C197" s="2">
        <v>15.080357224121649</v>
      </c>
      <c r="D197" t="s">
        <v>3</v>
      </c>
      <c r="E197" t="s">
        <v>42</v>
      </c>
      <c r="F197" s="5">
        <v>0</v>
      </c>
      <c r="G197" s="5">
        <v>1</v>
      </c>
    </row>
    <row r="198" spans="1:7" x14ac:dyDescent="0.25">
      <c r="A198" s="2">
        <v>14.464187449429609</v>
      </c>
      <c r="B198" s="2">
        <v>15.185373227018214</v>
      </c>
      <c r="C198" s="2">
        <v>16.409439177417806</v>
      </c>
      <c r="D198" t="s">
        <v>3</v>
      </c>
      <c r="E198" t="s">
        <v>42</v>
      </c>
      <c r="F198" s="5">
        <v>0</v>
      </c>
      <c r="G198" s="5">
        <v>1</v>
      </c>
    </row>
    <row r="199" spans="1:7" x14ac:dyDescent="0.25">
      <c r="A199" s="2">
        <v>16.099619016137879</v>
      </c>
      <c r="B199" s="2">
        <v>16.618336791656535</v>
      </c>
      <c r="C199" s="2">
        <v>14.013182807187539</v>
      </c>
      <c r="D199" t="s">
        <v>3</v>
      </c>
      <c r="E199" t="s">
        <v>42</v>
      </c>
      <c r="F199" s="5">
        <v>0</v>
      </c>
      <c r="G199" s="5">
        <v>1</v>
      </c>
    </row>
    <row r="200" spans="1:7" x14ac:dyDescent="0.25">
      <c r="A200" s="2">
        <v>14.934107598345101</v>
      </c>
      <c r="B200" s="2">
        <v>14.709018846804534</v>
      </c>
      <c r="C200" s="2">
        <v>15.803523437233977</v>
      </c>
      <c r="D200" t="s">
        <v>3</v>
      </c>
      <c r="E200" t="s">
        <v>42</v>
      </c>
      <c r="F200" s="5">
        <v>0</v>
      </c>
      <c r="G200" s="5">
        <v>1</v>
      </c>
    </row>
    <row r="201" spans="1:7" x14ac:dyDescent="0.25">
      <c r="A201" s="2">
        <v>13.706472162260496</v>
      </c>
      <c r="B201" s="2">
        <v>15.369052525499686</v>
      </c>
      <c r="C201" s="2">
        <v>14.355346319614798</v>
      </c>
      <c r="D201" t="s">
        <v>3</v>
      </c>
      <c r="E201" t="s">
        <v>42</v>
      </c>
      <c r="F201" s="5">
        <v>0</v>
      </c>
      <c r="G201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BAD3-6357-4B8F-896E-CDD89E7BCC05}">
  <dimension ref="A2:I29"/>
  <sheetViews>
    <sheetView showGridLines="0" workbookViewId="0">
      <selection activeCell="C3" sqref="C3"/>
    </sheetView>
  </sheetViews>
  <sheetFormatPr defaultRowHeight="15" x14ac:dyDescent="0.25"/>
  <cols>
    <col min="1" max="1" width="12.140625" customWidth="1"/>
    <col min="2" max="2" width="8.140625" customWidth="1"/>
    <col min="3" max="3" width="11.28515625" bestFit="1" customWidth="1"/>
    <col min="4" max="4" width="11.5703125" bestFit="1" customWidth="1"/>
    <col min="5" max="5" width="11" bestFit="1" customWidth="1"/>
    <col min="9" max="9" width="9.85546875" customWidth="1"/>
  </cols>
  <sheetData>
    <row r="2" spans="1:9" ht="15.75" x14ac:dyDescent="0.25">
      <c r="B2" s="46"/>
      <c r="C2" s="28" t="s">
        <v>4</v>
      </c>
      <c r="D2" s="28" t="s">
        <v>5</v>
      </c>
      <c r="E2" s="28" t="s">
        <v>6</v>
      </c>
    </row>
    <row r="3" spans="1:9" ht="15.75" x14ac:dyDescent="0.25">
      <c r="A3" t="s">
        <v>0</v>
      </c>
      <c r="B3" s="28" t="s">
        <v>0</v>
      </c>
      <c r="C3" s="31">
        <f>AVERAGE(Data!A2:A51)</f>
        <v>14.690687901045463</v>
      </c>
      <c r="D3" s="31">
        <f>AVERAGE(Data!B2:B51)</f>
        <v>15.000366138730143</v>
      </c>
      <c r="E3" s="31">
        <f>AVERAGE(Data!C2:C51)</f>
        <v>15.149596252543402</v>
      </c>
      <c r="F3" s="5"/>
    </row>
    <row r="4" spans="1:9" ht="15.75" x14ac:dyDescent="0.25">
      <c r="A4" t="s">
        <v>1</v>
      </c>
      <c r="B4" s="28" t="s">
        <v>1</v>
      </c>
      <c r="C4" s="31">
        <f>AVERAGE(Data!A52:A101)</f>
        <v>15.236561688525748</v>
      </c>
      <c r="D4" s="31">
        <f>AVERAGE(Data!B52:B101)</f>
        <v>15.11146678628247</v>
      </c>
      <c r="E4" s="31">
        <f>AVERAGE(Data!C52:C101)</f>
        <v>15.012756969466954</v>
      </c>
      <c r="F4" s="5"/>
    </row>
    <row r="5" spans="1:9" ht="15.75" x14ac:dyDescent="0.25">
      <c r="A5" t="s">
        <v>2</v>
      </c>
      <c r="B5" s="28" t="s">
        <v>2</v>
      </c>
      <c r="C5" s="31">
        <f>AVERAGE(Data!A102:A151)</f>
        <v>15.070749690831871</v>
      </c>
      <c r="D5" s="31">
        <f>AVERAGE(Data!B102:B151)</f>
        <v>14.732445109446727</v>
      </c>
      <c r="E5" s="31">
        <f>AVERAGE(Data!C102:C151)</f>
        <v>14.989087368827541</v>
      </c>
      <c r="F5" s="5"/>
    </row>
    <row r="6" spans="1:9" ht="15.75" x14ac:dyDescent="0.25">
      <c r="A6" t="s">
        <v>3</v>
      </c>
      <c r="B6" s="28" t="s">
        <v>3</v>
      </c>
      <c r="C6" s="31">
        <f>AVERAGE(Data!A152:A201)</f>
        <v>14.864184058381522</v>
      </c>
      <c r="D6" s="31">
        <f>AVERAGE(Data!B152:B201)</f>
        <v>15.104797973249218</v>
      </c>
      <c r="E6" s="31">
        <f>AVERAGE(Data!C152:C201)</f>
        <v>15.134267860708585</v>
      </c>
    </row>
    <row r="8" spans="1:9" ht="15.75" x14ac:dyDescent="0.25">
      <c r="C8" s="28" t="s">
        <v>4</v>
      </c>
      <c r="D8" s="28" t="s">
        <v>5</v>
      </c>
      <c r="E8" s="28" t="s">
        <v>6</v>
      </c>
    </row>
    <row r="9" spans="1:9" ht="15.75" x14ac:dyDescent="0.25">
      <c r="B9" s="28" t="s">
        <v>9</v>
      </c>
      <c r="C9" s="47">
        <f>(C3-C4)^2</f>
        <v>0.29797819185807212</v>
      </c>
      <c r="D9" s="47">
        <f t="shared" ref="D9:E9" si="0">(D3-D4)^2</f>
        <v>1.234335388654635E-2</v>
      </c>
      <c r="E9" s="47">
        <f t="shared" si="0"/>
        <v>1.8724989392876205E-2</v>
      </c>
      <c r="F9" s="5"/>
      <c r="I9" s="5">
        <f t="shared" ref="I9:I14" si="1">SUM(C9:F9)^0.5</f>
        <v>0.57362577970092543</v>
      </c>
    </row>
    <row r="10" spans="1:9" ht="15.75" x14ac:dyDescent="0.25">
      <c r="B10" s="28" t="s">
        <v>10</v>
      </c>
      <c r="C10" s="47">
        <f>(C3-C5)^2</f>
        <v>0.14444696405564797</v>
      </c>
      <c r="D10" s="47">
        <f t="shared" ref="D10:E10" si="2">(D3-D5)^2</f>
        <v>7.1781677932285043E-2</v>
      </c>
      <c r="E10" s="47">
        <f t="shared" si="2"/>
        <v>2.5763101751711939E-2</v>
      </c>
      <c r="F10" s="5"/>
      <c r="I10" s="5">
        <f t="shared" si="1"/>
        <v>0.49192656336047247</v>
      </c>
    </row>
    <row r="11" spans="1:9" ht="15.75" x14ac:dyDescent="0.25">
      <c r="B11" s="28" t="s">
        <v>16</v>
      </c>
      <c r="C11" s="47">
        <f>(C3-C6)^2</f>
        <v>3.010091661037852E-2</v>
      </c>
      <c r="D11" s="47">
        <f t="shared" ref="D11:E11" si="3">(D3-D6)^2</f>
        <v>1.0906008061019304E-2</v>
      </c>
      <c r="E11" s="47">
        <f t="shared" si="3"/>
        <v>2.3495959624169268E-4</v>
      </c>
      <c r="F11" s="5"/>
      <c r="I11" s="5">
        <f t="shared" si="1"/>
        <v>0.20308097958115015</v>
      </c>
    </row>
    <row r="12" spans="1:9" ht="15.75" x14ac:dyDescent="0.25">
      <c r="B12" s="28" t="s">
        <v>11</v>
      </c>
      <c r="C12" s="47">
        <f>(C4-C5)^2</f>
        <v>2.7493618579234418E-2</v>
      </c>
      <c r="D12" s="47">
        <f t="shared" ref="D12:E12" si="4">(D4-D5)^2</f>
        <v>0.14365743151137828</v>
      </c>
      <c r="E12" s="47">
        <f t="shared" si="4"/>
        <v>5.6024999442933355E-4</v>
      </c>
      <c r="I12" s="5">
        <f t="shared" si="1"/>
        <v>0.41438062223641925</v>
      </c>
    </row>
    <row r="13" spans="1:9" ht="15.75" x14ac:dyDescent="0.25">
      <c r="B13" s="28" t="s">
        <v>17</v>
      </c>
      <c r="C13" s="47">
        <f>(C4-C6)^2</f>
        <v>0.13866509943183053</v>
      </c>
      <c r="D13" s="47">
        <f t="shared" ref="D13:E13" si="5">(D4-D6)^2</f>
        <v>4.4473067272479992E-5</v>
      </c>
      <c r="E13" s="47">
        <f t="shared" si="5"/>
        <v>1.4764896690335356E-2</v>
      </c>
      <c r="I13" s="5">
        <f t="shared" si="1"/>
        <v>0.39175817692734682</v>
      </c>
    </row>
    <row r="14" spans="1:9" ht="15.75" x14ac:dyDescent="0.25">
      <c r="B14" s="28" t="s">
        <v>18</v>
      </c>
      <c r="C14" s="47">
        <f>(C5-C6)^2</f>
        <v>4.2669360509612807E-2</v>
      </c>
      <c r="D14" s="47">
        <f t="shared" ref="D14:E14" si="6">(D5-D6)^2</f>
        <v>0.13864665518191582</v>
      </c>
      <c r="E14" s="47">
        <f t="shared" si="6"/>
        <v>2.1077375222821944E-2</v>
      </c>
      <c r="I14" s="5">
        <f t="shared" si="1"/>
        <v>0.44988152986575319</v>
      </c>
    </row>
    <row r="17" spans="1:9" x14ac:dyDescent="0.25">
      <c r="C17" s="6" t="s">
        <v>0</v>
      </c>
      <c r="D17" s="6" t="s">
        <v>1</v>
      </c>
      <c r="E17" s="6" t="s">
        <v>2</v>
      </c>
      <c r="F17" s="6" t="s">
        <v>3</v>
      </c>
    </row>
    <row r="18" spans="1:9" x14ac:dyDescent="0.25">
      <c r="B18" s="6" t="s">
        <v>0</v>
      </c>
      <c r="C18" s="7"/>
      <c r="D18" s="8"/>
      <c r="E18" s="8"/>
      <c r="F18" s="8"/>
      <c r="H18" s="9" t="s">
        <v>12</v>
      </c>
      <c r="I18" s="10">
        <f>MIN(C18:D21)</f>
        <v>0.20308097958115015</v>
      </c>
    </row>
    <row r="19" spans="1:9" x14ac:dyDescent="0.25">
      <c r="B19" s="6" t="s">
        <v>1</v>
      </c>
      <c r="C19" s="7">
        <f>I9</f>
        <v>0.57362577970092543</v>
      </c>
      <c r="D19" s="7"/>
      <c r="E19" s="8"/>
      <c r="F19" s="8"/>
      <c r="H19" s="11" t="s">
        <v>13</v>
      </c>
      <c r="I19" s="10">
        <f>MAX(C18:D21)</f>
        <v>0.57362577970092543</v>
      </c>
    </row>
    <row r="20" spans="1:9" x14ac:dyDescent="0.25">
      <c r="B20" s="6" t="s">
        <v>2</v>
      </c>
      <c r="C20" s="7">
        <f t="shared" ref="C20:C21" si="7">I10</f>
        <v>0.49192656336047247</v>
      </c>
      <c r="D20" s="7">
        <f>I12</f>
        <v>0.41438062223641925</v>
      </c>
      <c r="E20" s="7"/>
      <c r="F20" s="7"/>
      <c r="H20" t="s">
        <v>14</v>
      </c>
      <c r="I20" s="5">
        <f>I19-I18</f>
        <v>0.37054480011977531</v>
      </c>
    </row>
    <row r="21" spans="1:9" x14ac:dyDescent="0.25">
      <c r="B21" s="12" t="s">
        <v>3</v>
      </c>
      <c r="C21" s="7">
        <f t="shared" si="7"/>
        <v>0.20308097958115015</v>
      </c>
      <c r="D21" s="7">
        <f>I13</f>
        <v>0.39175817692734682</v>
      </c>
      <c r="E21" s="7">
        <f>I14</f>
        <v>0.44988152986575319</v>
      </c>
      <c r="F21" s="8"/>
    </row>
    <row r="25" spans="1:9" x14ac:dyDescent="0.25">
      <c r="C25" s="6" t="s">
        <v>0</v>
      </c>
      <c r="D25" s="6" t="s">
        <v>1</v>
      </c>
      <c r="E25" s="6" t="s">
        <v>2</v>
      </c>
      <c r="F25" s="6" t="s">
        <v>3</v>
      </c>
    </row>
    <row r="26" spans="1:9" x14ac:dyDescent="0.25">
      <c r="A26" t="s">
        <v>15</v>
      </c>
      <c r="B26" s="6" t="s">
        <v>0</v>
      </c>
      <c r="C26" s="7">
        <v>0</v>
      </c>
      <c r="D26" s="8"/>
      <c r="E26" s="8"/>
      <c r="F26" s="8"/>
    </row>
    <row r="27" spans="1:9" x14ac:dyDescent="0.25">
      <c r="B27" s="6" t="s">
        <v>1</v>
      </c>
      <c r="C27" s="7">
        <f>(C19)/$I$19</f>
        <v>1</v>
      </c>
      <c r="D27" s="7">
        <v>0</v>
      </c>
      <c r="E27" s="8"/>
      <c r="F27" s="8"/>
    </row>
    <row r="28" spans="1:9" x14ac:dyDescent="0.25">
      <c r="B28" s="6" t="s">
        <v>2</v>
      </c>
      <c r="C28" s="7">
        <f t="shared" ref="C28:E29" si="8">(C20)/$I$19</f>
        <v>0.85757401561859903</v>
      </c>
      <c r="D28" s="7">
        <f t="shared" si="8"/>
        <v>0.72238842273174553</v>
      </c>
      <c r="E28" s="7">
        <v>0</v>
      </c>
      <c r="F28" s="7"/>
    </row>
    <row r="29" spans="1:9" x14ac:dyDescent="0.25">
      <c r="B29" s="12" t="s">
        <v>3</v>
      </c>
      <c r="C29" s="7">
        <f t="shared" si="8"/>
        <v>0.35403042674796042</v>
      </c>
      <c r="D29" s="7">
        <f t="shared" si="8"/>
        <v>0.68295078567005829</v>
      </c>
      <c r="E29" s="7">
        <f t="shared" si="8"/>
        <v>0.78427704225620842</v>
      </c>
      <c r="F29" s="7">
        <v>0</v>
      </c>
    </row>
  </sheetData>
  <pageMargins left="0.7" right="0.7" top="0.75" bottom="0.75" header="0.3" footer="0.3"/>
  <ignoredErrors>
    <ignoredError sqref="C3:C6 D3:D6 E3:E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EB05-71CA-4FEE-90ED-B2A79B54D120}">
  <dimension ref="A1:M227"/>
  <sheetViews>
    <sheetView workbookViewId="0">
      <selection activeCell="A3" sqref="A3:D11"/>
    </sheetView>
  </sheetViews>
  <sheetFormatPr defaultRowHeight="15" x14ac:dyDescent="0.25"/>
  <cols>
    <col min="2" max="5" width="13.42578125" customWidth="1"/>
  </cols>
  <sheetData>
    <row r="1" spans="1:5" x14ac:dyDescent="0.25">
      <c r="A1" t="s">
        <v>28</v>
      </c>
      <c r="D1" s="14" t="s">
        <v>19</v>
      </c>
    </row>
    <row r="3" spans="1:5" x14ac:dyDescent="0.25">
      <c r="B3" s="13" t="s">
        <v>4</v>
      </c>
      <c r="C3" s="13" t="s">
        <v>5</v>
      </c>
      <c r="D3" s="13" t="s">
        <v>6</v>
      </c>
    </row>
    <row r="5" spans="1:5" x14ac:dyDescent="0.25">
      <c r="A5" t="s">
        <v>20</v>
      </c>
      <c r="B5">
        <v>200</v>
      </c>
      <c r="C5">
        <v>200</v>
      </c>
      <c r="D5">
        <v>200</v>
      </c>
    </row>
    <row r="6" spans="1:5" x14ac:dyDescent="0.25">
      <c r="A6" t="s">
        <v>21</v>
      </c>
      <c r="B6" s="5">
        <f>MAX(Data!A$2:A$201)</f>
        <v>17.196404984443287</v>
      </c>
      <c r="C6" s="5">
        <f>MAX(Data!B$2:B$201)</f>
        <v>17.539180595815512</v>
      </c>
      <c r="D6" s="5">
        <f>MAX(Data!C$2:C$201)</f>
        <v>17.807571522089873</v>
      </c>
      <c r="E6" s="5"/>
    </row>
    <row r="7" spans="1:5" x14ac:dyDescent="0.25">
      <c r="A7" t="s">
        <v>22</v>
      </c>
      <c r="B7" s="5">
        <f>MIN(Data!A$2:A$201)</f>
        <v>12.462481939383753</v>
      </c>
      <c r="C7" s="5">
        <f>MIN(Data!B$2:B$201)</f>
        <v>12.275674404147759</v>
      </c>
      <c r="D7" s="5">
        <f>MIN(Data!C$2:C$201)</f>
        <v>12.171722448203438</v>
      </c>
      <c r="E7" s="5"/>
    </row>
    <row r="8" spans="1:5" x14ac:dyDescent="0.25">
      <c r="A8" t="s">
        <v>23</v>
      </c>
      <c r="B8" s="5">
        <f>B6-B7</f>
        <v>4.7339230450595338</v>
      </c>
      <c r="C8" s="5">
        <f t="shared" ref="C8:D8" si="0">C6-C7</f>
        <v>5.2635061916677532</v>
      </c>
      <c r="D8" s="5">
        <f t="shared" si="0"/>
        <v>5.6358490738864351</v>
      </c>
      <c r="E8" s="5"/>
    </row>
    <row r="9" spans="1:5" x14ac:dyDescent="0.25">
      <c r="A9" t="s">
        <v>24</v>
      </c>
      <c r="B9" s="15">
        <f>_xlfn.CEILING.MATH(LOG(B5,2))</f>
        <v>8</v>
      </c>
      <c r="C9" s="15">
        <f t="shared" ref="C9:D9" si="1">_xlfn.CEILING.MATH(LOG(C5,2))</f>
        <v>8</v>
      </c>
      <c r="D9" s="15">
        <f t="shared" si="1"/>
        <v>8</v>
      </c>
      <c r="E9" s="15"/>
    </row>
    <row r="10" spans="1:5" x14ac:dyDescent="0.25">
      <c r="A10" t="s">
        <v>25</v>
      </c>
      <c r="B10">
        <f>B9+1</f>
        <v>9</v>
      </c>
      <c r="C10">
        <f t="shared" ref="C10:D10" si="2">C9+1</f>
        <v>9</v>
      </c>
      <c r="D10">
        <f t="shared" si="2"/>
        <v>9</v>
      </c>
    </row>
    <row r="11" spans="1:5" x14ac:dyDescent="0.25">
      <c r="A11" t="s">
        <v>26</v>
      </c>
      <c r="B11" s="5">
        <f>B8/B10</f>
        <v>0.52599144945105936</v>
      </c>
      <c r="C11" s="5">
        <f t="shared" ref="C11:D11" si="3">C8/C10</f>
        <v>0.58483402129641704</v>
      </c>
      <c r="D11" s="5">
        <f t="shared" si="3"/>
        <v>0.62620545265404837</v>
      </c>
      <c r="E11" s="5"/>
    </row>
    <row r="15" spans="1:5" x14ac:dyDescent="0.25">
      <c r="B15" s="5">
        <f>B7</f>
        <v>12.462481939383753</v>
      </c>
      <c r="C15" s="5">
        <f t="shared" ref="C15:D15" si="4">C7</f>
        <v>12.275674404147759</v>
      </c>
      <c r="D15" s="5">
        <f t="shared" si="4"/>
        <v>12.171722448203438</v>
      </c>
      <c r="E15" s="5"/>
    </row>
    <row r="16" spans="1:5" x14ac:dyDescent="0.25">
      <c r="A16">
        <v>1</v>
      </c>
      <c r="B16" s="3">
        <f t="shared" ref="B16:D24" si="5">B15+B$11</f>
        <v>12.988473388834812</v>
      </c>
      <c r="C16" s="3">
        <f t="shared" si="5"/>
        <v>12.860508425444177</v>
      </c>
      <c r="D16" s="3">
        <f t="shared" si="5"/>
        <v>12.797927900857486</v>
      </c>
      <c r="E16" s="5"/>
    </row>
    <row r="17" spans="1:13" x14ac:dyDescent="0.25">
      <c r="A17">
        <v>2</v>
      </c>
      <c r="B17" s="3">
        <f t="shared" si="5"/>
        <v>13.514464838285871</v>
      </c>
      <c r="C17" s="3">
        <f t="shared" si="5"/>
        <v>13.445342446740595</v>
      </c>
      <c r="D17" s="3">
        <f t="shared" si="5"/>
        <v>13.424133353511534</v>
      </c>
      <c r="E17" s="5"/>
    </row>
    <row r="18" spans="1:13" x14ac:dyDescent="0.25">
      <c r="A18">
        <v>3</v>
      </c>
      <c r="B18" s="3">
        <f t="shared" si="5"/>
        <v>14.04045628773693</v>
      </c>
      <c r="C18" s="3">
        <f t="shared" si="5"/>
        <v>14.030176468037013</v>
      </c>
      <c r="D18" s="3">
        <f t="shared" si="5"/>
        <v>14.050338806165582</v>
      </c>
      <c r="E18" s="5"/>
    </row>
    <row r="19" spans="1:13" x14ac:dyDescent="0.25">
      <c r="A19">
        <v>4</v>
      </c>
      <c r="B19" s="3">
        <f t="shared" si="5"/>
        <v>14.566447737187989</v>
      </c>
      <c r="C19" s="3">
        <f t="shared" si="5"/>
        <v>14.61501048933343</v>
      </c>
      <c r="D19" s="3">
        <f t="shared" si="5"/>
        <v>14.67654425881963</v>
      </c>
      <c r="E19" s="5"/>
    </row>
    <row r="20" spans="1:13" x14ac:dyDescent="0.25">
      <c r="A20">
        <v>5</v>
      </c>
      <c r="B20" s="3">
        <f t="shared" si="5"/>
        <v>15.092439186639048</v>
      </c>
      <c r="C20" s="3">
        <f t="shared" si="5"/>
        <v>15.199844510629848</v>
      </c>
      <c r="D20" s="3">
        <f t="shared" si="5"/>
        <v>15.302749711473679</v>
      </c>
      <c r="E20" s="5"/>
    </row>
    <row r="21" spans="1:13" x14ac:dyDescent="0.25">
      <c r="A21">
        <v>6</v>
      </c>
      <c r="B21" s="3">
        <f t="shared" si="5"/>
        <v>15.618430636090107</v>
      </c>
      <c r="C21" s="3">
        <f t="shared" si="5"/>
        <v>15.784678531926266</v>
      </c>
      <c r="D21" s="3">
        <f t="shared" si="5"/>
        <v>15.928955164127727</v>
      </c>
      <c r="E21" s="5"/>
    </row>
    <row r="22" spans="1:13" x14ac:dyDescent="0.25">
      <c r="A22">
        <v>7</v>
      </c>
      <c r="B22" s="3">
        <f t="shared" si="5"/>
        <v>16.144422085541166</v>
      </c>
      <c r="C22" s="3">
        <f t="shared" si="5"/>
        <v>16.369512553222684</v>
      </c>
      <c r="D22" s="3">
        <f t="shared" si="5"/>
        <v>16.555160616781777</v>
      </c>
      <c r="E22" s="5"/>
    </row>
    <row r="23" spans="1:13" x14ac:dyDescent="0.25">
      <c r="A23">
        <v>8</v>
      </c>
      <c r="B23" s="3">
        <f t="shared" si="5"/>
        <v>16.670413534992225</v>
      </c>
      <c r="C23" s="3">
        <f t="shared" si="5"/>
        <v>16.9543465745191</v>
      </c>
      <c r="D23" s="3">
        <f t="shared" si="5"/>
        <v>17.181366069435825</v>
      </c>
      <c r="E23" s="5"/>
    </row>
    <row r="24" spans="1:13" x14ac:dyDescent="0.25">
      <c r="A24">
        <v>9</v>
      </c>
      <c r="B24" s="3">
        <f t="shared" si="5"/>
        <v>17.196404984443284</v>
      </c>
      <c r="C24" s="3">
        <f t="shared" si="5"/>
        <v>17.539180595815516</v>
      </c>
      <c r="D24" s="3">
        <f t="shared" si="5"/>
        <v>17.807571522089873</v>
      </c>
      <c r="E24" s="5"/>
    </row>
    <row r="26" spans="1:13" s="16" customFormat="1" ht="5.25" customHeight="1" x14ac:dyDescent="0.25"/>
    <row r="27" spans="1:13" x14ac:dyDescent="0.25">
      <c r="B27" t="s">
        <v>29</v>
      </c>
      <c r="C27" t="s">
        <v>27</v>
      </c>
      <c r="E27" s="6">
        <v>1</v>
      </c>
      <c r="F27" s="6">
        <v>2</v>
      </c>
      <c r="G27" s="6">
        <v>3</v>
      </c>
      <c r="H27" s="6">
        <v>4</v>
      </c>
      <c r="I27" s="6">
        <v>5</v>
      </c>
      <c r="J27" s="6">
        <v>6</v>
      </c>
      <c r="K27" s="6">
        <v>7</v>
      </c>
      <c r="L27" s="6">
        <v>8</v>
      </c>
      <c r="M27" s="6">
        <v>9</v>
      </c>
    </row>
    <row r="28" spans="1:13" x14ac:dyDescent="0.25">
      <c r="B28" s="23">
        <v>12.462481939383753</v>
      </c>
      <c r="C28">
        <f>IF(B28&lt;$B$16,1,IF(B28&lt;$B$17,2,IF(B28&lt;$B$18,3,IF(B28&lt;$B$19,4,IF(B28&lt;$B$20,5,IF(B28&lt;$B$21,6,IF(B28&lt;$B$22,7,IF(B28&lt;$B$23,8,9))))))))</f>
        <v>1</v>
      </c>
      <c r="E28" s="6">
        <f>COUNTIF($C$28:$C$77,E27)</f>
        <v>1</v>
      </c>
      <c r="F28" s="6">
        <f t="shared" ref="F28:M28" si="6">COUNTIF($C$28:$C$77,F27)</f>
        <v>5</v>
      </c>
      <c r="G28" s="6">
        <f t="shared" si="6"/>
        <v>8</v>
      </c>
      <c r="H28" s="6">
        <f t="shared" si="6"/>
        <v>5</v>
      </c>
      <c r="I28" s="6">
        <f t="shared" si="6"/>
        <v>14</v>
      </c>
      <c r="J28" s="6">
        <f t="shared" si="6"/>
        <v>10</v>
      </c>
      <c r="K28" s="6">
        <f t="shared" si="6"/>
        <v>6</v>
      </c>
      <c r="L28" s="6">
        <f t="shared" si="6"/>
        <v>0</v>
      </c>
      <c r="M28" s="6">
        <f t="shared" si="6"/>
        <v>1</v>
      </c>
    </row>
    <row r="29" spans="1:13" x14ac:dyDescent="0.25">
      <c r="B29" s="23">
        <v>13.064656920830066</v>
      </c>
      <c r="C29">
        <f t="shared" ref="C29:C77" si="7">IF(B29&lt;$B$16,1,IF(B29&lt;$B$17,2,IF(B29&lt;$B$18,3,IF(B29&lt;$B$19,4,IF(B29&lt;$B$20,5,IF(B29&lt;$B$21,6,IF(B29&lt;$B$22,7,IF(B29&lt;$B$23,8,9))))))))</f>
        <v>2</v>
      </c>
      <c r="E29" s="24">
        <f>E28/50</f>
        <v>0.02</v>
      </c>
      <c r="F29" s="24">
        <f t="shared" ref="F29:M29" si="8">F28/50</f>
        <v>0.1</v>
      </c>
      <c r="G29" s="24">
        <f t="shared" si="8"/>
        <v>0.16</v>
      </c>
      <c r="H29" s="24">
        <f t="shared" si="8"/>
        <v>0.1</v>
      </c>
      <c r="I29" s="24">
        <f t="shared" si="8"/>
        <v>0.28000000000000003</v>
      </c>
      <c r="J29" s="24">
        <f t="shared" si="8"/>
        <v>0.2</v>
      </c>
      <c r="K29" s="24">
        <f t="shared" si="8"/>
        <v>0.12</v>
      </c>
      <c r="L29" s="24">
        <f t="shared" si="8"/>
        <v>0</v>
      </c>
      <c r="M29" s="24">
        <f t="shared" si="8"/>
        <v>0.02</v>
      </c>
    </row>
    <row r="30" spans="1:13" x14ac:dyDescent="0.25">
      <c r="B30" s="23">
        <v>13.174813581645438</v>
      </c>
      <c r="C30">
        <f t="shared" si="7"/>
        <v>2</v>
      </c>
    </row>
    <row r="31" spans="1:13" x14ac:dyDescent="0.25">
      <c r="B31" s="23">
        <v>13.201975719305022</v>
      </c>
      <c r="C31">
        <f t="shared" si="7"/>
        <v>2</v>
      </c>
    </row>
    <row r="32" spans="1:13" x14ac:dyDescent="0.25">
      <c r="B32" s="23">
        <v>13.389964782807631</v>
      </c>
      <c r="C32">
        <f t="shared" si="7"/>
        <v>2</v>
      </c>
    </row>
    <row r="33" spans="2:3" x14ac:dyDescent="0.25">
      <c r="B33" s="23">
        <v>13.476067448195019</v>
      </c>
      <c r="C33">
        <f t="shared" si="7"/>
        <v>2</v>
      </c>
    </row>
    <row r="34" spans="2:3" x14ac:dyDescent="0.25">
      <c r="B34" s="23">
        <v>13.613848603196839</v>
      </c>
      <c r="C34">
        <f t="shared" si="7"/>
        <v>3</v>
      </c>
    </row>
    <row r="35" spans="2:3" x14ac:dyDescent="0.25">
      <c r="B35" s="23">
        <v>13.617573979866394</v>
      </c>
      <c r="C35">
        <f t="shared" si="7"/>
        <v>3</v>
      </c>
    </row>
    <row r="36" spans="2:3" x14ac:dyDescent="0.25">
      <c r="B36" s="23">
        <v>13.746678762392754</v>
      </c>
      <c r="C36">
        <f t="shared" si="7"/>
        <v>3</v>
      </c>
    </row>
    <row r="37" spans="2:3" x14ac:dyDescent="0.25">
      <c r="B37" s="23">
        <v>13.802965254462833</v>
      </c>
      <c r="C37">
        <f t="shared" si="7"/>
        <v>3</v>
      </c>
    </row>
    <row r="38" spans="2:3" x14ac:dyDescent="0.25">
      <c r="B38" s="23">
        <v>13.834415420099374</v>
      </c>
      <c r="C38">
        <f t="shared" si="7"/>
        <v>3</v>
      </c>
    </row>
    <row r="39" spans="2:3" x14ac:dyDescent="0.25">
      <c r="B39" s="23">
        <v>13.915718846936487</v>
      </c>
      <c r="C39">
        <f t="shared" si="7"/>
        <v>3</v>
      </c>
    </row>
    <row r="40" spans="2:3" x14ac:dyDescent="0.25">
      <c r="B40" s="23">
        <v>13.984449773488137</v>
      </c>
      <c r="C40">
        <f t="shared" si="7"/>
        <v>3</v>
      </c>
    </row>
    <row r="41" spans="2:3" x14ac:dyDescent="0.25">
      <c r="B41" s="23">
        <v>14.022960034283582</v>
      </c>
      <c r="C41">
        <f t="shared" si="7"/>
        <v>3</v>
      </c>
    </row>
    <row r="42" spans="2:3" x14ac:dyDescent="0.25">
      <c r="B42" s="23">
        <v>14.313593632761528</v>
      </c>
      <c r="C42">
        <f t="shared" si="7"/>
        <v>4</v>
      </c>
    </row>
    <row r="43" spans="2:3" x14ac:dyDescent="0.25">
      <c r="B43" s="23">
        <v>14.359636214069951</v>
      </c>
      <c r="C43">
        <f t="shared" si="7"/>
        <v>4</v>
      </c>
    </row>
    <row r="44" spans="2:3" x14ac:dyDescent="0.25">
      <c r="B44" s="23">
        <v>14.377306518146812</v>
      </c>
      <c r="C44">
        <f t="shared" si="7"/>
        <v>4</v>
      </c>
    </row>
    <row r="45" spans="2:3" x14ac:dyDescent="0.25">
      <c r="B45" s="23">
        <v>14.454387831632767</v>
      </c>
      <c r="C45">
        <f t="shared" si="7"/>
        <v>4</v>
      </c>
    </row>
    <row r="46" spans="2:3" x14ac:dyDescent="0.25">
      <c r="B46" s="23">
        <v>14.546953209924704</v>
      </c>
      <c r="C46">
        <f t="shared" si="7"/>
        <v>4</v>
      </c>
    </row>
    <row r="47" spans="2:3" x14ac:dyDescent="0.25">
      <c r="B47" s="23">
        <v>14.606436439744888</v>
      </c>
      <c r="C47">
        <f t="shared" si="7"/>
        <v>5</v>
      </c>
    </row>
    <row r="48" spans="2:3" x14ac:dyDescent="0.25">
      <c r="B48" s="23">
        <v>14.637809299003447</v>
      </c>
      <c r="C48">
        <f t="shared" si="7"/>
        <v>5</v>
      </c>
    </row>
    <row r="49" spans="2:3" x14ac:dyDescent="0.25">
      <c r="B49" s="23">
        <v>14.689089591687116</v>
      </c>
      <c r="C49">
        <f t="shared" si="7"/>
        <v>5</v>
      </c>
    </row>
    <row r="50" spans="2:3" x14ac:dyDescent="0.25">
      <c r="B50" s="23">
        <v>14.804652664437299</v>
      </c>
      <c r="C50">
        <f t="shared" si="7"/>
        <v>5</v>
      </c>
    </row>
    <row r="51" spans="2:3" x14ac:dyDescent="0.25">
      <c r="B51" s="23">
        <v>14.825860391959335</v>
      </c>
      <c r="C51">
        <f t="shared" si="7"/>
        <v>5</v>
      </c>
    </row>
    <row r="52" spans="2:3" x14ac:dyDescent="0.25">
      <c r="B52" s="23">
        <v>14.828988255057963</v>
      </c>
      <c r="C52">
        <f t="shared" si="7"/>
        <v>5</v>
      </c>
    </row>
    <row r="53" spans="2:3" x14ac:dyDescent="0.25">
      <c r="B53" s="23">
        <v>14.832585062756591</v>
      </c>
      <c r="C53">
        <f t="shared" si="7"/>
        <v>5</v>
      </c>
    </row>
    <row r="54" spans="2:3" x14ac:dyDescent="0.25">
      <c r="B54" s="23">
        <v>14.866775935120231</v>
      </c>
      <c r="C54">
        <f t="shared" si="7"/>
        <v>5</v>
      </c>
    </row>
    <row r="55" spans="2:3" x14ac:dyDescent="0.25">
      <c r="B55" s="23">
        <v>14.885849498899805</v>
      </c>
      <c r="C55">
        <f t="shared" si="7"/>
        <v>5</v>
      </c>
    </row>
    <row r="56" spans="2:3" x14ac:dyDescent="0.25">
      <c r="B56" s="23">
        <v>14.939323157740542</v>
      </c>
      <c r="C56">
        <f t="shared" si="7"/>
        <v>5</v>
      </c>
    </row>
    <row r="57" spans="2:3" x14ac:dyDescent="0.25">
      <c r="B57" s="23">
        <v>15.009830199368366</v>
      </c>
      <c r="C57">
        <f t="shared" si="7"/>
        <v>5</v>
      </c>
    </row>
    <row r="58" spans="2:3" x14ac:dyDescent="0.25">
      <c r="B58" s="23">
        <v>15.033654358422584</v>
      </c>
      <c r="C58">
        <f t="shared" si="7"/>
        <v>5</v>
      </c>
    </row>
    <row r="59" spans="2:3" x14ac:dyDescent="0.25">
      <c r="B59" s="23">
        <v>15.070290800991732</v>
      </c>
      <c r="C59">
        <f t="shared" si="7"/>
        <v>5</v>
      </c>
    </row>
    <row r="60" spans="2:3" x14ac:dyDescent="0.25">
      <c r="B60" s="23">
        <v>15.084404456806267</v>
      </c>
      <c r="C60">
        <f t="shared" si="7"/>
        <v>5</v>
      </c>
    </row>
    <row r="61" spans="2:3" x14ac:dyDescent="0.25">
      <c r="B61" s="23">
        <v>15.126405810581597</v>
      </c>
      <c r="C61">
        <f t="shared" si="7"/>
        <v>6</v>
      </c>
    </row>
    <row r="62" spans="2:3" x14ac:dyDescent="0.25">
      <c r="B62" s="23">
        <v>15.130335595275907</v>
      </c>
      <c r="C62">
        <f t="shared" si="7"/>
        <v>6</v>
      </c>
    </row>
    <row r="63" spans="2:3" x14ac:dyDescent="0.25">
      <c r="B63" s="23">
        <v>15.253343480334284</v>
      </c>
      <c r="C63">
        <f t="shared" si="7"/>
        <v>6</v>
      </c>
    </row>
    <row r="64" spans="2:3" x14ac:dyDescent="0.25">
      <c r="B64" s="23">
        <v>15.283414198161521</v>
      </c>
      <c r="C64">
        <f t="shared" si="7"/>
        <v>6</v>
      </c>
    </row>
    <row r="65" spans="2:3" x14ac:dyDescent="0.25">
      <c r="B65" s="23">
        <v>15.323555607158971</v>
      </c>
      <c r="C65">
        <f t="shared" si="7"/>
        <v>6</v>
      </c>
    </row>
    <row r="66" spans="2:3" x14ac:dyDescent="0.25">
      <c r="B66" s="23">
        <v>15.344930752108118</v>
      </c>
      <c r="C66">
        <f t="shared" si="7"/>
        <v>6</v>
      </c>
    </row>
    <row r="67" spans="2:3" x14ac:dyDescent="0.25">
      <c r="B67" s="23">
        <v>15.34985078907823</v>
      </c>
      <c r="C67">
        <f t="shared" si="7"/>
        <v>6</v>
      </c>
    </row>
    <row r="68" spans="2:3" x14ac:dyDescent="0.25">
      <c r="B68" s="23">
        <v>15.369020380211419</v>
      </c>
      <c r="C68">
        <f t="shared" si="7"/>
        <v>6</v>
      </c>
    </row>
    <row r="69" spans="2:3" x14ac:dyDescent="0.25">
      <c r="B69" s="23">
        <v>15.538842925511231</v>
      </c>
      <c r="C69">
        <f t="shared" si="7"/>
        <v>6</v>
      </c>
    </row>
    <row r="70" spans="2:3" x14ac:dyDescent="0.25">
      <c r="B70" s="23">
        <v>15.596131967388301</v>
      </c>
      <c r="C70">
        <f t="shared" si="7"/>
        <v>6</v>
      </c>
    </row>
    <row r="71" spans="2:3" x14ac:dyDescent="0.25">
      <c r="B71" s="23">
        <v>15.676551363614989</v>
      </c>
      <c r="C71">
        <f t="shared" si="7"/>
        <v>7</v>
      </c>
    </row>
    <row r="72" spans="2:3" x14ac:dyDescent="0.25">
      <c r="B72" s="23">
        <v>15.73081406008126</v>
      </c>
      <c r="C72">
        <f t="shared" si="7"/>
        <v>7</v>
      </c>
    </row>
    <row r="73" spans="2:3" x14ac:dyDescent="0.25">
      <c r="B73" s="23">
        <v>15.788400125980839</v>
      </c>
      <c r="C73">
        <f t="shared" si="7"/>
        <v>7</v>
      </c>
    </row>
    <row r="74" spans="2:3" x14ac:dyDescent="0.25">
      <c r="B74" s="23">
        <v>15.830188857002993</v>
      </c>
      <c r="C74">
        <f t="shared" si="7"/>
        <v>7</v>
      </c>
    </row>
    <row r="75" spans="2:3" x14ac:dyDescent="0.25">
      <c r="B75" s="23">
        <v>15.928542134921381</v>
      </c>
      <c r="C75">
        <f t="shared" si="7"/>
        <v>7</v>
      </c>
    </row>
    <row r="76" spans="2:3" x14ac:dyDescent="0.25">
      <c r="B76" s="23">
        <v>16.002024739044629</v>
      </c>
      <c r="C76">
        <f t="shared" si="7"/>
        <v>7</v>
      </c>
    </row>
    <row r="77" spans="2:3" x14ac:dyDescent="0.25">
      <c r="B77" s="23">
        <v>16.786043680392115</v>
      </c>
      <c r="C77">
        <f t="shared" si="7"/>
        <v>9</v>
      </c>
    </row>
    <row r="78" spans="2:3" x14ac:dyDescent="0.25">
      <c r="B78" s="22"/>
    </row>
    <row r="79" spans="2:3" x14ac:dyDescent="0.25">
      <c r="B79" s="22"/>
    </row>
    <row r="80" spans="2:3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  <row r="95" spans="2:2" x14ac:dyDescent="0.25">
      <c r="B95" s="22"/>
    </row>
    <row r="96" spans="2:2" x14ac:dyDescent="0.25">
      <c r="B96" s="22"/>
    </row>
    <row r="97" spans="2:2" x14ac:dyDescent="0.25">
      <c r="B97" s="22"/>
    </row>
    <row r="98" spans="2:2" x14ac:dyDescent="0.25">
      <c r="B98" s="22"/>
    </row>
    <row r="99" spans="2:2" x14ac:dyDescent="0.25">
      <c r="B99" s="22"/>
    </row>
    <row r="100" spans="2:2" x14ac:dyDescent="0.25">
      <c r="B100" s="22"/>
    </row>
    <row r="101" spans="2:2" x14ac:dyDescent="0.25">
      <c r="B101" s="22"/>
    </row>
    <row r="102" spans="2:2" x14ac:dyDescent="0.25">
      <c r="B102" s="22"/>
    </row>
    <row r="103" spans="2:2" x14ac:dyDescent="0.25">
      <c r="B103" s="22"/>
    </row>
    <row r="104" spans="2:2" x14ac:dyDescent="0.25">
      <c r="B104" s="22"/>
    </row>
    <row r="105" spans="2:2" x14ac:dyDescent="0.25">
      <c r="B105" s="22"/>
    </row>
    <row r="106" spans="2:2" x14ac:dyDescent="0.25">
      <c r="B106" s="22"/>
    </row>
    <row r="107" spans="2:2" x14ac:dyDescent="0.25">
      <c r="B107" s="22"/>
    </row>
    <row r="108" spans="2:2" x14ac:dyDescent="0.25">
      <c r="B108" s="22"/>
    </row>
    <row r="109" spans="2:2" x14ac:dyDescent="0.25">
      <c r="B109" s="22"/>
    </row>
    <row r="110" spans="2:2" x14ac:dyDescent="0.25">
      <c r="B110" s="22"/>
    </row>
    <row r="111" spans="2:2" x14ac:dyDescent="0.25">
      <c r="B111" s="22"/>
    </row>
    <row r="112" spans="2:2" x14ac:dyDescent="0.25">
      <c r="B112" s="22"/>
    </row>
    <row r="113" spans="2:2" x14ac:dyDescent="0.25">
      <c r="B113" s="22"/>
    </row>
    <row r="114" spans="2:2" x14ac:dyDescent="0.25">
      <c r="B114" s="22"/>
    </row>
    <row r="115" spans="2:2" x14ac:dyDescent="0.25">
      <c r="B115" s="22"/>
    </row>
    <row r="116" spans="2:2" x14ac:dyDescent="0.25">
      <c r="B116" s="22"/>
    </row>
    <row r="117" spans="2:2" x14ac:dyDescent="0.25">
      <c r="B117" s="22"/>
    </row>
    <row r="118" spans="2:2" x14ac:dyDescent="0.25">
      <c r="B118" s="22"/>
    </row>
    <row r="119" spans="2:2" x14ac:dyDescent="0.25">
      <c r="B119" s="22"/>
    </row>
    <row r="120" spans="2:2" x14ac:dyDescent="0.25">
      <c r="B120" s="22"/>
    </row>
    <row r="121" spans="2:2" x14ac:dyDescent="0.25">
      <c r="B121" s="22"/>
    </row>
    <row r="122" spans="2:2" x14ac:dyDescent="0.25">
      <c r="B122" s="22"/>
    </row>
    <row r="123" spans="2:2" x14ac:dyDescent="0.25">
      <c r="B123" s="22"/>
    </row>
    <row r="124" spans="2:2" x14ac:dyDescent="0.25">
      <c r="B124" s="22"/>
    </row>
    <row r="125" spans="2:2" x14ac:dyDescent="0.25">
      <c r="B125" s="22"/>
    </row>
    <row r="126" spans="2:2" x14ac:dyDescent="0.25">
      <c r="B126" s="22"/>
    </row>
    <row r="127" spans="2:2" x14ac:dyDescent="0.25">
      <c r="B127" s="22"/>
    </row>
    <row r="128" spans="2:2" x14ac:dyDescent="0.25">
      <c r="B128" s="22"/>
    </row>
    <row r="129" spans="2:2" x14ac:dyDescent="0.25">
      <c r="B129" s="22"/>
    </row>
    <row r="130" spans="2:2" x14ac:dyDescent="0.25">
      <c r="B130" s="22"/>
    </row>
    <row r="131" spans="2:2" x14ac:dyDescent="0.25">
      <c r="B131" s="22"/>
    </row>
    <row r="132" spans="2:2" x14ac:dyDescent="0.25">
      <c r="B132" s="22"/>
    </row>
    <row r="133" spans="2:2" x14ac:dyDescent="0.25">
      <c r="B133" s="22"/>
    </row>
    <row r="134" spans="2:2" x14ac:dyDescent="0.25">
      <c r="B134" s="22"/>
    </row>
    <row r="135" spans="2:2" x14ac:dyDescent="0.25">
      <c r="B135" s="22"/>
    </row>
    <row r="136" spans="2:2" x14ac:dyDescent="0.25">
      <c r="B136" s="22"/>
    </row>
    <row r="137" spans="2:2" x14ac:dyDescent="0.25">
      <c r="B137" s="22"/>
    </row>
    <row r="138" spans="2:2" x14ac:dyDescent="0.25">
      <c r="B138" s="22"/>
    </row>
    <row r="139" spans="2:2" x14ac:dyDescent="0.25">
      <c r="B139" s="22"/>
    </row>
    <row r="140" spans="2:2" x14ac:dyDescent="0.25">
      <c r="B140" s="22"/>
    </row>
    <row r="141" spans="2:2" x14ac:dyDescent="0.25">
      <c r="B141" s="22"/>
    </row>
    <row r="142" spans="2:2" x14ac:dyDescent="0.25">
      <c r="B142" s="22"/>
    </row>
    <row r="143" spans="2:2" x14ac:dyDescent="0.25">
      <c r="B143" s="22"/>
    </row>
    <row r="144" spans="2:2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1" spans="2:2" x14ac:dyDescent="0.25">
      <c r="B211" s="22"/>
    </row>
    <row r="212" spans="2:2" x14ac:dyDescent="0.25">
      <c r="B212" s="22"/>
    </row>
    <row r="213" spans="2:2" x14ac:dyDescent="0.25">
      <c r="B213" s="22"/>
    </row>
    <row r="214" spans="2:2" x14ac:dyDescent="0.25">
      <c r="B214" s="22"/>
    </row>
    <row r="215" spans="2:2" x14ac:dyDescent="0.25">
      <c r="B215" s="22"/>
    </row>
    <row r="216" spans="2:2" x14ac:dyDescent="0.25">
      <c r="B216" s="22"/>
    </row>
    <row r="217" spans="2:2" x14ac:dyDescent="0.25">
      <c r="B217" s="22"/>
    </row>
    <row r="218" spans="2:2" x14ac:dyDescent="0.25">
      <c r="B218" s="22"/>
    </row>
    <row r="219" spans="2:2" x14ac:dyDescent="0.25">
      <c r="B219" s="22"/>
    </row>
    <row r="220" spans="2:2" x14ac:dyDescent="0.25">
      <c r="B220" s="22"/>
    </row>
    <row r="221" spans="2:2" x14ac:dyDescent="0.25">
      <c r="B221" s="22"/>
    </row>
    <row r="222" spans="2:2" x14ac:dyDescent="0.25">
      <c r="B222" s="22"/>
    </row>
    <row r="223" spans="2:2" x14ac:dyDescent="0.25">
      <c r="B223" s="22"/>
    </row>
    <row r="224" spans="2:2" x14ac:dyDescent="0.25">
      <c r="B224" s="22"/>
    </row>
    <row r="225" spans="2:2" x14ac:dyDescent="0.25">
      <c r="B225" s="22"/>
    </row>
    <row r="226" spans="2:2" x14ac:dyDescent="0.25">
      <c r="B226" s="22"/>
    </row>
    <row r="227" spans="2:2" x14ac:dyDescent="0.25">
      <c r="B227" s="22"/>
    </row>
  </sheetData>
  <sortState xmlns:xlrd2="http://schemas.microsoft.com/office/spreadsheetml/2017/richdata2" ref="B28:B77">
    <sortCondition ref="B28:B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945-830B-4D80-9F91-5C2708E9D6A6}">
  <dimension ref="A1:AH31"/>
  <sheetViews>
    <sheetView showGridLines="0" zoomScale="110" zoomScaleNormal="110" workbookViewId="0">
      <selection activeCell="D23" sqref="D23"/>
    </sheetView>
  </sheetViews>
  <sheetFormatPr defaultRowHeight="15.75" x14ac:dyDescent="0.25"/>
  <cols>
    <col min="1" max="1" width="7.42578125" style="28" customWidth="1"/>
    <col min="2" max="10" width="7.85546875" style="28" customWidth="1"/>
    <col min="11" max="19" width="7.85546875" style="39" customWidth="1"/>
    <col min="20" max="28" width="7.85546875" style="28" customWidth="1"/>
    <col min="29" max="31" width="9.140625" style="30"/>
    <col min="32" max="32" width="3.85546875" style="30" customWidth="1"/>
    <col min="33" max="33" width="9.140625" style="30"/>
    <col min="34" max="34" width="9.5703125" style="30" bestFit="1" customWidth="1"/>
    <col min="35" max="16384" width="9.140625" style="30"/>
  </cols>
  <sheetData>
    <row r="1" spans="1:34" x14ac:dyDescent="0.25">
      <c r="B1" s="54" t="s">
        <v>4</v>
      </c>
      <c r="C1" s="54"/>
      <c r="D1" s="54"/>
      <c r="E1" s="54"/>
      <c r="F1" s="54"/>
      <c r="G1" s="54"/>
      <c r="H1" s="54"/>
      <c r="I1" s="54"/>
      <c r="J1" s="54"/>
      <c r="K1" s="55" t="s">
        <v>5</v>
      </c>
      <c r="L1" s="55"/>
      <c r="M1" s="55"/>
      <c r="N1" s="55"/>
      <c r="O1" s="55"/>
      <c r="P1" s="55"/>
      <c r="Q1" s="55"/>
      <c r="R1" s="55"/>
      <c r="S1" s="55"/>
      <c r="T1" s="54" t="s">
        <v>6</v>
      </c>
      <c r="U1" s="54"/>
      <c r="V1" s="54"/>
      <c r="W1" s="54"/>
      <c r="X1" s="54"/>
      <c r="Y1" s="54"/>
      <c r="Z1" s="54"/>
      <c r="AA1" s="54"/>
      <c r="AB1" s="54"/>
    </row>
    <row r="2" spans="1:34" x14ac:dyDescent="0.25"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39">
        <v>1</v>
      </c>
      <c r="L2" s="39">
        <v>2</v>
      </c>
      <c r="M2" s="39">
        <v>3</v>
      </c>
      <c r="N2" s="39">
        <v>4</v>
      </c>
      <c r="O2" s="39">
        <v>5</v>
      </c>
      <c r="P2" s="39">
        <v>6</v>
      </c>
      <c r="Q2" s="39">
        <v>7</v>
      </c>
      <c r="R2" s="39">
        <v>8</v>
      </c>
      <c r="S2" s="39">
        <v>9</v>
      </c>
      <c r="T2" s="28">
        <v>1</v>
      </c>
      <c r="U2" s="28">
        <v>2</v>
      </c>
      <c r="V2" s="28">
        <v>3</v>
      </c>
      <c r="W2" s="28">
        <v>4</v>
      </c>
      <c r="X2" s="28">
        <v>5</v>
      </c>
      <c r="Y2" s="28">
        <v>6</v>
      </c>
      <c r="Z2" s="28">
        <v>7</v>
      </c>
      <c r="AA2" s="28">
        <v>8</v>
      </c>
      <c r="AB2" s="28">
        <v>9</v>
      </c>
    </row>
    <row r="3" spans="1:34" x14ac:dyDescent="0.25">
      <c r="A3" s="28" t="s">
        <v>0</v>
      </c>
      <c r="B3" s="31">
        <v>0.02</v>
      </c>
      <c r="C3" s="31">
        <v>0.1</v>
      </c>
      <c r="D3" s="31">
        <v>0.16</v>
      </c>
      <c r="E3" s="31">
        <v>0.1</v>
      </c>
      <c r="F3" s="31">
        <v>0.28000000000000003</v>
      </c>
      <c r="G3" s="31">
        <v>0.2</v>
      </c>
      <c r="H3" s="31">
        <v>0.12</v>
      </c>
      <c r="I3" s="31">
        <v>0</v>
      </c>
      <c r="J3" s="31">
        <v>0.02</v>
      </c>
      <c r="K3" s="40">
        <v>0.02</v>
      </c>
      <c r="L3" s="40">
        <v>0.06</v>
      </c>
      <c r="M3" s="40">
        <v>0.1</v>
      </c>
      <c r="N3" s="40">
        <v>0.14000000000000001</v>
      </c>
      <c r="O3" s="40">
        <v>0.18</v>
      </c>
      <c r="P3" s="40">
        <v>0.28000000000000003</v>
      </c>
      <c r="Q3" s="40">
        <v>0.14000000000000001</v>
      </c>
      <c r="R3" s="40">
        <v>0.02</v>
      </c>
      <c r="S3" s="40">
        <v>0.06</v>
      </c>
      <c r="T3" s="31">
        <v>0</v>
      </c>
      <c r="U3" s="31">
        <v>0.02</v>
      </c>
      <c r="V3" s="31">
        <v>0.08</v>
      </c>
      <c r="W3" s="31">
        <v>0.16</v>
      </c>
      <c r="X3" s="31">
        <v>0.32</v>
      </c>
      <c r="Y3" s="31">
        <v>0.24</v>
      </c>
      <c r="Z3" s="31">
        <v>0.12</v>
      </c>
      <c r="AA3" s="31">
        <v>0.06</v>
      </c>
      <c r="AB3" s="31">
        <v>0</v>
      </c>
      <c r="AC3" s="32">
        <f>SUM(B3:AB3)</f>
        <v>3.0000000000000004</v>
      </c>
    </row>
    <row r="4" spans="1:34" x14ac:dyDescent="0.25">
      <c r="A4" s="28" t="s">
        <v>1</v>
      </c>
      <c r="B4" s="31">
        <v>0</v>
      </c>
      <c r="C4" s="31">
        <v>0</v>
      </c>
      <c r="D4" s="31">
        <v>0.1</v>
      </c>
      <c r="E4" s="31">
        <v>0.08</v>
      </c>
      <c r="F4" s="31">
        <v>0.32</v>
      </c>
      <c r="G4" s="31">
        <v>0.16</v>
      </c>
      <c r="H4" s="31">
        <v>0.2</v>
      </c>
      <c r="I4" s="31">
        <v>0.1</v>
      </c>
      <c r="J4" s="31">
        <v>0.04</v>
      </c>
      <c r="K4" s="40">
        <v>0</v>
      </c>
      <c r="L4" s="40">
        <v>0.06</v>
      </c>
      <c r="M4" s="40">
        <v>0.04</v>
      </c>
      <c r="N4" s="40">
        <v>0.24</v>
      </c>
      <c r="O4" s="40">
        <v>0.14000000000000001</v>
      </c>
      <c r="P4" s="40">
        <v>0.26</v>
      </c>
      <c r="Q4" s="40">
        <v>0.16</v>
      </c>
      <c r="R4" s="40">
        <v>0.06</v>
      </c>
      <c r="S4" s="40">
        <v>0.04</v>
      </c>
      <c r="T4" s="31">
        <v>0</v>
      </c>
      <c r="U4" s="31">
        <v>0.02</v>
      </c>
      <c r="V4" s="31">
        <v>0.1</v>
      </c>
      <c r="W4" s="31">
        <v>0.22</v>
      </c>
      <c r="X4" s="31">
        <v>0.38</v>
      </c>
      <c r="Y4" s="31">
        <v>0.12</v>
      </c>
      <c r="Z4" s="31">
        <v>0.1</v>
      </c>
      <c r="AA4" s="31">
        <v>0.04</v>
      </c>
      <c r="AB4" s="31">
        <v>0.02</v>
      </c>
      <c r="AC4" s="32">
        <f>SUM(B4:AB4)</f>
        <v>3.0000000000000004</v>
      </c>
    </row>
    <row r="5" spans="1:34" x14ac:dyDescent="0.25">
      <c r="A5" s="28" t="s">
        <v>2</v>
      </c>
      <c r="B5" s="31">
        <v>0.02</v>
      </c>
      <c r="C5" s="31">
        <v>0.04</v>
      </c>
      <c r="D5" s="31">
        <v>0.04</v>
      </c>
      <c r="E5" s="31">
        <v>0.18</v>
      </c>
      <c r="F5" s="31">
        <v>0.22</v>
      </c>
      <c r="G5" s="31">
        <v>0.22</v>
      </c>
      <c r="H5" s="31">
        <v>0.14000000000000001</v>
      </c>
      <c r="I5" s="31">
        <v>0.14000000000000001</v>
      </c>
      <c r="J5" s="31">
        <v>0</v>
      </c>
      <c r="K5" s="40">
        <v>0</v>
      </c>
      <c r="L5" s="40">
        <v>0.08</v>
      </c>
      <c r="M5" s="40">
        <v>0.16</v>
      </c>
      <c r="N5" s="40">
        <v>0.24</v>
      </c>
      <c r="O5" s="40">
        <v>0.28000000000000003</v>
      </c>
      <c r="P5" s="40">
        <v>0.1</v>
      </c>
      <c r="Q5" s="40">
        <v>0.08</v>
      </c>
      <c r="R5" s="40">
        <v>0.06</v>
      </c>
      <c r="S5" s="40">
        <v>0</v>
      </c>
      <c r="T5" s="31">
        <v>0.04</v>
      </c>
      <c r="U5" s="31">
        <v>0.02</v>
      </c>
      <c r="V5" s="31">
        <v>0.08</v>
      </c>
      <c r="W5" s="31">
        <v>0.22</v>
      </c>
      <c r="X5" s="31">
        <v>0.28000000000000003</v>
      </c>
      <c r="Y5" s="31">
        <v>0.14000000000000001</v>
      </c>
      <c r="Z5" s="31">
        <v>0.14000000000000001</v>
      </c>
      <c r="AA5" s="31">
        <v>0.08</v>
      </c>
      <c r="AB5" s="31">
        <v>0</v>
      </c>
      <c r="AC5" s="32">
        <f>SUM(B5:AB5)</f>
        <v>3.0000000000000009</v>
      </c>
    </row>
    <row r="6" spans="1:34" x14ac:dyDescent="0.25">
      <c r="A6" s="28" t="s">
        <v>3</v>
      </c>
      <c r="B6" s="31">
        <v>0.02</v>
      </c>
      <c r="C6" s="31">
        <v>0.12</v>
      </c>
      <c r="D6" s="31">
        <v>0.04</v>
      </c>
      <c r="E6" s="31">
        <v>0.18</v>
      </c>
      <c r="F6" s="31">
        <v>0.28000000000000003</v>
      </c>
      <c r="G6" s="31">
        <v>0.16</v>
      </c>
      <c r="H6" s="31">
        <v>0.08</v>
      </c>
      <c r="I6" s="31">
        <v>0.08</v>
      </c>
      <c r="J6" s="31">
        <v>0.04</v>
      </c>
      <c r="K6" s="40">
        <v>0.02</v>
      </c>
      <c r="L6" s="40">
        <v>0.06</v>
      </c>
      <c r="M6" s="40">
        <v>0.1</v>
      </c>
      <c r="N6" s="40">
        <v>0.14000000000000001</v>
      </c>
      <c r="O6" s="40">
        <v>0.2</v>
      </c>
      <c r="P6" s="40">
        <v>0.18</v>
      </c>
      <c r="Q6" s="40">
        <v>0.16</v>
      </c>
      <c r="R6" s="40">
        <v>0.12</v>
      </c>
      <c r="S6" s="40">
        <v>0.02</v>
      </c>
      <c r="T6" s="31">
        <v>0.02</v>
      </c>
      <c r="U6" s="31">
        <v>0.04</v>
      </c>
      <c r="V6" s="31">
        <v>0.1</v>
      </c>
      <c r="W6" s="31">
        <v>0.2</v>
      </c>
      <c r="X6" s="31">
        <v>0.14000000000000001</v>
      </c>
      <c r="Y6" s="31">
        <v>0.28000000000000003</v>
      </c>
      <c r="Z6" s="31">
        <v>0.16</v>
      </c>
      <c r="AA6" s="31">
        <v>0.06</v>
      </c>
      <c r="AB6" s="31">
        <v>0</v>
      </c>
      <c r="AC6" s="32">
        <f>SUM(B6:AB6)</f>
        <v>3.0000000000000004</v>
      </c>
      <c r="AD6" s="33"/>
      <c r="AE6" s="33"/>
      <c r="AG6" s="33"/>
      <c r="AH6" s="33"/>
    </row>
    <row r="7" spans="1:34" x14ac:dyDescent="0.25">
      <c r="AC7" s="33"/>
      <c r="AD7" s="33"/>
      <c r="AE7" s="33"/>
      <c r="AG7" s="33"/>
      <c r="AH7" s="33"/>
    </row>
    <row r="8" spans="1:34" x14ac:dyDescent="0.25">
      <c r="AC8" s="33"/>
      <c r="AD8" s="33"/>
      <c r="AE8" s="33"/>
      <c r="AG8" s="33"/>
      <c r="AH8" s="33"/>
    </row>
    <row r="9" spans="1:34" x14ac:dyDescent="0.25">
      <c r="B9" s="54" t="s">
        <v>4</v>
      </c>
      <c r="C9" s="54"/>
      <c r="D9" s="54"/>
      <c r="E9" s="54"/>
      <c r="F9" s="54"/>
      <c r="G9" s="54"/>
      <c r="H9" s="54"/>
      <c r="I9" s="54"/>
      <c r="J9" s="54"/>
      <c r="K9" s="55" t="s">
        <v>5</v>
      </c>
      <c r="L9" s="55"/>
      <c r="M9" s="55"/>
      <c r="N9" s="55"/>
      <c r="O9" s="55"/>
      <c r="P9" s="55"/>
      <c r="Q9" s="55"/>
      <c r="R9" s="55"/>
      <c r="S9" s="55"/>
      <c r="T9" s="54" t="s">
        <v>6</v>
      </c>
      <c r="U9" s="54"/>
      <c r="V9" s="54"/>
      <c r="W9" s="54"/>
      <c r="X9" s="54"/>
      <c r="Y9" s="54"/>
      <c r="Z9" s="54"/>
      <c r="AA9" s="54"/>
      <c r="AB9" s="54"/>
    </row>
    <row r="10" spans="1:34" x14ac:dyDescent="0.25">
      <c r="A10" s="30"/>
      <c r="B10" s="28">
        <v>1</v>
      </c>
      <c r="C10" s="28">
        <v>2</v>
      </c>
      <c r="D10" s="28">
        <v>3</v>
      </c>
      <c r="E10" s="28">
        <v>4</v>
      </c>
      <c r="F10" s="28">
        <v>5</v>
      </c>
      <c r="G10" s="28">
        <v>6</v>
      </c>
      <c r="H10" s="28">
        <v>7</v>
      </c>
      <c r="I10" s="28">
        <v>8</v>
      </c>
      <c r="J10" s="28">
        <v>9</v>
      </c>
      <c r="K10" s="39">
        <v>1</v>
      </c>
      <c r="L10" s="39">
        <v>2</v>
      </c>
      <c r="M10" s="39">
        <v>3</v>
      </c>
      <c r="N10" s="39">
        <v>4</v>
      </c>
      <c r="O10" s="39">
        <v>5</v>
      </c>
      <c r="P10" s="39">
        <v>6</v>
      </c>
      <c r="Q10" s="39">
        <v>7</v>
      </c>
      <c r="R10" s="39">
        <v>8</v>
      </c>
      <c r="S10" s="39">
        <v>9</v>
      </c>
      <c r="T10" s="28">
        <v>1</v>
      </c>
      <c r="U10" s="28">
        <v>2</v>
      </c>
      <c r="V10" s="28">
        <v>3</v>
      </c>
      <c r="W10" s="28">
        <v>4</v>
      </c>
      <c r="X10" s="28">
        <v>5</v>
      </c>
      <c r="Y10" s="28">
        <v>6</v>
      </c>
      <c r="Z10" s="28">
        <v>7</v>
      </c>
      <c r="AA10" s="28">
        <v>8</v>
      </c>
      <c r="AB10" s="28">
        <v>9</v>
      </c>
      <c r="AC10" s="33"/>
      <c r="AD10" s="33"/>
      <c r="AE10" s="33"/>
      <c r="AG10" s="33"/>
      <c r="AH10" s="33"/>
    </row>
    <row r="11" spans="1:34" x14ac:dyDescent="0.25">
      <c r="A11" s="28" t="s">
        <v>9</v>
      </c>
      <c r="B11" s="34">
        <f>(B3-B4)^2</f>
        <v>4.0000000000000002E-4</v>
      </c>
      <c r="C11" s="34">
        <f t="shared" ref="C11:AB11" si="0">(C3-C4)^2</f>
        <v>1.0000000000000002E-2</v>
      </c>
      <c r="D11" s="34">
        <f t="shared" si="0"/>
        <v>3.5999999999999999E-3</v>
      </c>
      <c r="E11" s="34">
        <f t="shared" si="0"/>
        <v>4.0000000000000018E-4</v>
      </c>
      <c r="F11" s="34">
        <f t="shared" si="0"/>
        <v>1.5999999999999983E-3</v>
      </c>
      <c r="G11" s="34">
        <f t="shared" si="0"/>
        <v>1.6000000000000007E-3</v>
      </c>
      <c r="H11" s="34">
        <f t="shared" si="0"/>
        <v>6.4000000000000029E-3</v>
      </c>
      <c r="I11" s="34">
        <f t="shared" si="0"/>
        <v>1.0000000000000002E-2</v>
      </c>
      <c r="J11" s="34">
        <f t="shared" si="0"/>
        <v>4.0000000000000002E-4</v>
      </c>
      <c r="K11" s="41">
        <f t="shared" si="0"/>
        <v>4.0000000000000002E-4</v>
      </c>
      <c r="L11" s="41">
        <f t="shared" si="0"/>
        <v>0</v>
      </c>
      <c r="M11" s="41">
        <f t="shared" si="0"/>
        <v>3.6000000000000008E-3</v>
      </c>
      <c r="N11" s="41">
        <f t="shared" si="0"/>
        <v>9.999999999999995E-3</v>
      </c>
      <c r="O11" s="41">
        <f t="shared" si="0"/>
        <v>1.5999999999999983E-3</v>
      </c>
      <c r="P11" s="41">
        <f t="shared" si="0"/>
        <v>4.0000000000000072E-4</v>
      </c>
      <c r="Q11" s="41">
        <f t="shared" si="0"/>
        <v>3.9999999999999959E-4</v>
      </c>
      <c r="R11" s="41">
        <f t="shared" si="0"/>
        <v>1.5999999999999994E-3</v>
      </c>
      <c r="S11" s="41">
        <f t="shared" si="0"/>
        <v>3.9999999999999986E-4</v>
      </c>
      <c r="T11" s="34">
        <f t="shared" si="0"/>
        <v>0</v>
      </c>
      <c r="U11" s="34">
        <f t="shared" si="0"/>
        <v>0</v>
      </c>
      <c r="V11" s="34">
        <f t="shared" si="0"/>
        <v>4.0000000000000018E-4</v>
      </c>
      <c r="W11" s="34">
        <f t="shared" si="0"/>
        <v>3.5999999999999999E-3</v>
      </c>
      <c r="X11" s="34">
        <f t="shared" si="0"/>
        <v>3.5999999999999999E-3</v>
      </c>
      <c r="Y11" s="34">
        <f t="shared" si="0"/>
        <v>1.44E-2</v>
      </c>
      <c r="Z11" s="34">
        <f t="shared" si="0"/>
        <v>3.9999999999999959E-4</v>
      </c>
      <c r="AA11" s="34">
        <f t="shared" si="0"/>
        <v>3.9999999999999986E-4</v>
      </c>
      <c r="AB11" s="34">
        <f t="shared" si="0"/>
        <v>4.0000000000000002E-4</v>
      </c>
      <c r="AC11" s="32">
        <f>SQRT(SUM(B11:AB11))</f>
        <v>0.27568097504180439</v>
      </c>
      <c r="AD11" s="33"/>
      <c r="AE11" s="33"/>
      <c r="AG11" s="33"/>
      <c r="AH11" s="33"/>
    </row>
    <row r="12" spans="1:34" x14ac:dyDescent="0.25">
      <c r="A12" s="28" t="s">
        <v>10</v>
      </c>
      <c r="B12" s="34">
        <f>(B3-B5)^2</f>
        <v>0</v>
      </c>
      <c r="C12" s="34">
        <f t="shared" ref="C12:AB12" si="1">(C3-C5)^2</f>
        <v>3.6000000000000008E-3</v>
      </c>
      <c r="D12" s="34">
        <f t="shared" si="1"/>
        <v>1.44E-2</v>
      </c>
      <c r="E12" s="34">
        <f t="shared" si="1"/>
        <v>6.3999999999999977E-3</v>
      </c>
      <c r="F12" s="34">
        <f t="shared" si="1"/>
        <v>3.6000000000000029E-3</v>
      </c>
      <c r="G12" s="34">
        <f t="shared" si="1"/>
        <v>3.9999999999999959E-4</v>
      </c>
      <c r="H12" s="34">
        <f t="shared" si="1"/>
        <v>4.0000000000000072E-4</v>
      </c>
      <c r="I12" s="34">
        <f t="shared" si="1"/>
        <v>1.9600000000000003E-2</v>
      </c>
      <c r="J12" s="34">
        <f t="shared" si="1"/>
        <v>4.0000000000000002E-4</v>
      </c>
      <c r="K12" s="41">
        <f t="shared" si="1"/>
        <v>4.0000000000000002E-4</v>
      </c>
      <c r="L12" s="41">
        <f t="shared" si="1"/>
        <v>4.0000000000000018E-4</v>
      </c>
      <c r="M12" s="41">
        <f t="shared" si="1"/>
        <v>3.5999999999999999E-3</v>
      </c>
      <c r="N12" s="41">
        <f t="shared" si="1"/>
        <v>9.999999999999995E-3</v>
      </c>
      <c r="O12" s="41">
        <f t="shared" si="1"/>
        <v>1.0000000000000007E-2</v>
      </c>
      <c r="P12" s="41">
        <f t="shared" si="1"/>
        <v>3.2400000000000005E-2</v>
      </c>
      <c r="Q12" s="41">
        <f t="shared" si="1"/>
        <v>3.6000000000000012E-3</v>
      </c>
      <c r="R12" s="41">
        <f t="shared" si="1"/>
        <v>1.5999999999999994E-3</v>
      </c>
      <c r="S12" s="41">
        <f t="shared" si="1"/>
        <v>3.5999999999999999E-3</v>
      </c>
      <c r="T12" s="34">
        <f t="shared" si="1"/>
        <v>1.6000000000000001E-3</v>
      </c>
      <c r="U12" s="34">
        <f t="shared" si="1"/>
        <v>0</v>
      </c>
      <c r="V12" s="34">
        <f t="shared" si="1"/>
        <v>0</v>
      </c>
      <c r="W12" s="34">
        <f t="shared" si="1"/>
        <v>3.5999999999999999E-3</v>
      </c>
      <c r="X12" s="34">
        <f t="shared" si="1"/>
        <v>1.5999999999999983E-3</v>
      </c>
      <c r="Y12" s="34">
        <f t="shared" si="1"/>
        <v>9.999999999999995E-3</v>
      </c>
      <c r="Z12" s="34">
        <f t="shared" si="1"/>
        <v>4.0000000000000072E-4</v>
      </c>
      <c r="AA12" s="34">
        <f t="shared" si="1"/>
        <v>4.0000000000000018E-4</v>
      </c>
      <c r="AB12" s="34">
        <f t="shared" si="1"/>
        <v>0</v>
      </c>
      <c r="AC12" s="32">
        <f t="shared" ref="AC12:AC16" si="2">SQRT(SUM(B12:AB12))</f>
        <v>0.36331804249169908</v>
      </c>
      <c r="AD12" s="33"/>
      <c r="AE12" s="33"/>
      <c r="AG12" s="33"/>
      <c r="AH12" s="33"/>
    </row>
    <row r="13" spans="1:34" x14ac:dyDescent="0.25">
      <c r="A13" s="28" t="s">
        <v>16</v>
      </c>
      <c r="B13" s="34">
        <f>(B3-B6)^2</f>
        <v>0</v>
      </c>
      <c r="C13" s="34">
        <f t="shared" ref="C13:AB13" si="3">(C3-C6)^2</f>
        <v>3.9999999999999959E-4</v>
      </c>
      <c r="D13" s="34">
        <f t="shared" si="3"/>
        <v>1.44E-2</v>
      </c>
      <c r="E13" s="34">
        <f t="shared" si="3"/>
        <v>6.3999999999999977E-3</v>
      </c>
      <c r="F13" s="34">
        <f t="shared" si="3"/>
        <v>0</v>
      </c>
      <c r="G13" s="34">
        <f t="shared" si="3"/>
        <v>1.6000000000000007E-3</v>
      </c>
      <c r="H13" s="34">
        <f t="shared" si="3"/>
        <v>1.5999999999999994E-3</v>
      </c>
      <c r="I13" s="34">
        <f t="shared" si="3"/>
        <v>6.4000000000000003E-3</v>
      </c>
      <c r="J13" s="34">
        <f t="shared" si="3"/>
        <v>4.0000000000000002E-4</v>
      </c>
      <c r="K13" s="41">
        <f t="shared" si="3"/>
        <v>0</v>
      </c>
      <c r="L13" s="41">
        <f t="shared" si="3"/>
        <v>0</v>
      </c>
      <c r="M13" s="41">
        <f t="shared" si="3"/>
        <v>0</v>
      </c>
      <c r="N13" s="41">
        <f t="shared" si="3"/>
        <v>0</v>
      </c>
      <c r="O13" s="41">
        <f t="shared" si="3"/>
        <v>4.0000000000000072E-4</v>
      </c>
      <c r="P13" s="41">
        <f t="shared" si="3"/>
        <v>1.0000000000000007E-2</v>
      </c>
      <c r="Q13" s="41">
        <f t="shared" si="3"/>
        <v>3.9999999999999959E-4</v>
      </c>
      <c r="R13" s="41">
        <f t="shared" si="3"/>
        <v>9.9999999999999985E-3</v>
      </c>
      <c r="S13" s="41">
        <f t="shared" si="3"/>
        <v>1.5999999999999994E-3</v>
      </c>
      <c r="T13" s="34">
        <f t="shared" si="3"/>
        <v>4.0000000000000002E-4</v>
      </c>
      <c r="U13" s="34">
        <f t="shared" si="3"/>
        <v>4.0000000000000002E-4</v>
      </c>
      <c r="V13" s="34">
        <f t="shared" si="3"/>
        <v>4.0000000000000018E-4</v>
      </c>
      <c r="W13" s="34">
        <f t="shared" si="3"/>
        <v>1.6000000000000007E-3</v>
      </c>
      <c r="X13" s="34">
        <f t="shared" si="3"/>
        <v>3.2399999999999998E-2</v>
      </c>
      <c r="Y13" s="34">
        <f t="shared" si="3"/>
        <v>1.6000000000000029E-3</v>
      </c>
      <c r="Z13" s="34">
        <f t="shared" si="3"/>
        <v>1.6000000000000007E-3</v>
      </c>
      <c r="AA13" s="34">
        <f t="shared" si="3"/>
        <v>0</v>
      </c>
      <c r="AB13" s="34">
        <f t="shared" si="3"/>
        <v>0</v>
      </c>
      <c r="AC13" s="32">
        <f t="shared" si="2"/>
        <v>0.30331501776206204</v>
      </c>
      <c r="AD13" s="33"/>
      <c r="AE13" s="33"/>
      <c r="AG13" s="33"/>
      <c r="AH13" s="33"/>
    </row>
    <row r="14" spans="1:34" x14ac:dyDescent="0.25">
      <c r="A14" s="28" t="s">
        <v>11</v>
      </c>
      <c r="B14" s="34">
        <f>(B4-B5)^2</f>
        <v>4.0000000000000002E-4</v>
      </c>
      <c r="C14" s="34">
        <f t="shared" ref="C14:AB14" si="4">(C4-C5)^2</f>
        <v>1.6000000000000001E-3</v>
      </c>
      <c r="D14" s="34">
        <f t="shared" si="4"/>
        <v>3.6000000000000008E-3</v>
      </c>
      <c r="E14" s="34">
        <f t="shared" si="4"/>
        <v>9.9999999999999985E-3</v>
      </c>
      <c r="F14" s="34">
        <f t="shared" si="4"/>
        <v>1.0000000000000002E-2</v>
      </c>
      <c r="G14" s="34">
        <f t="shared" si="4"/>
        <v>3.5999999999999999E-3</v>
      </c>
      <c r="H14" s="34">
        <f t="shared" si="4"/>
        <v>3.5999999999999999E-3</v>
      </c>
      <c r="I14" s="34">
        <f t="shared" si="4"/>
        <v>1.6000000000000007E-3</v>
      </c>
      <c r="J14" s="34">
        <f t="shared" si="4"/>
        <v>1.6000000000000001E-3</v>
      </c>
      <c r="K14" s="41">
        <f t="shared" si="4"/>
        <v>0</v>
      </c>
      <c r="L14" s="41">
        <f t="shared" si="4"/>
        <v>4.0000000000000018E-4</v>
      </c>
      <c r="M14" s="41">
        <f t="shared" si="4"/>
        <v>1.44E-2</v>
      </c>
      <c r="N14" s="41">
        <f t="shared" si="4"/>
        <v>0</v>
      </c>
      <c r="O14" s="41">
        <f t="shared" si="4"/>
        <v>1.9600000000000003E-2</v>
      </c>
      <c r="P14" s="41">
        <f t="shared" si="4"/>
        <v>2.5600000000000001E-2</v>
      </c>
      <c r="Q14" s="41">
        <f t="shared" si="4"/>
        <v>6.4000000000000003E-3</v>
      </c>
      <c r="R14" s="41">
        <f t="shared" si="4"/>
        <v>0</v>
      </c>
      <c r="S14" s="41">
        <f t="shared" si="4"/>
        <v>1.6000000000000001E-3</v>
      </c>
      <c r="T14" s="34">
        <f t="shared" si="4"/>
        <v>1.6000000000000001E-3</v>
      </c>
      <c r="U14" s="34">
        <f t="shared" si="4"/>
        <v>0</v>
      </c>
      <c r="V14" s="34">
        <f t="shared" si="4"/>
        <v>4.0000000000000018E-4</v>
      </c>
      <c r="W14" s="34">
        <f t="shared" si="4"/>
        <v>0</v>
      </c>
      <c r="X14" s="34">
        <f t="shared" si="4"/>
        <v>9.999999999999995E-3</v>
      </c>
      <c r="Y14" s="34">
        <f t="shared" si="4"/>
        <v>4.0000000000000072E-4</v>
      </c>
      <c r="Z14" s="34">
        <f t="shared" si="4"/>
        <v>1.6000000000000007E-3</v>
      </c>
      <c r="AA14" s="34">
        <f t="shared" si="4"/>
        <v>1.6000000000000001E-3</v>
      </c>
      <c r="AB14" s="34">
        <f t="shared" si="4"/>
        <v>4.0000000000000002E-4</v>
      </c>
      <c r="AC14" s="32">
        <f t="shared" si="2"/>
        <v>0.34641016151377546</v>
      </c>
      <c r="AD14" s="33"/>
      <c r="AE14" s="33"/>
      <c r="AG14" s="33"/>
      <c r="AH14" s="33"/>
    </row>
    <row r="15" spans="1:34" x14ac:dyDescent="0.25">
      <c r="A15" s="28" t="s">
        <v>17</v>
      </c>
      <c r="B15" s="34">
        <f>(B4-B6)^2</f>
        <v>4.0000000000000002E-4</v>
      </c>
      <c r="C15" s="34">
        <f t="shared" ref="C15:AB15" si="5">(C4-C6)^2</f>
        <v>1.44E-2</v>
      </c>
      <c r="D15" s="34">
        <f t="shared" si="5"/>
        <v>3.6000000000000008E-3</v>
      </c>
      <c r="E15" s="34">
        <f t="shared" si="5"/>
        <v>9.9999999999999985E-3</v>
      </c>
      <c r="F15" s="34">
        <f t="shared" si="5"/>
        <v>1.5999999999999983E-3</v>
      </c>
      <c r="G15" s="34">
        <f t="shared" si="5"/>
        <v>0</v>
      </c>
      <c r="H15" s="34">
        <f t="shared" si="5"/>
        <v>1.4400000000000003E-2</v>
      </c>
      <c r="I15" s="34">
        <f t="shared" si="5"/>
        <v>4.0000000000000018E-4</v>
      </c>
      <c r="J15" s="34">
        <f t="shared" si="5"/>
        <v>0</v>
      </c>
      <c r="K15" s="41">
        <f t="shared" si="5"/>
        <v>4.0000000000000002E-4</v>
      </c>
      <c r="L15" s="41">
        <f t="shared" si="5"/>
        <v>0</v>
      </c>
      <c r="M15" s="41">
        <f t="shared" si="5"/>
        <v>3.6000000000000008E-3</v>
      </c>
      <c r="N15" s="41">
        <f t="shared" si="5"/>
        <v>9.999999999999995E-3</v>
      </c>
      <c r="O15" s="41">
        <f t="shared" si="5"/>
        <v>3.5999999999999999E-3</v>
      </c>
      <c r="P15" s="41">
        <f t="shared" si="5"/>
        <v>6.4000000000000029E-3</v>
      </c>
      <c r="Q15" s="41">
        <f t="shared" si="5"/>
        <v>0</v>
      </c>
      <c r="R15" s="41">
        <f t="shared" si="5"/>
        <v>3.5999999999999999E-3</v>
      </c>
      <c r="S15" s="41">
        <f t="shared" si="5"/>
        <v>4.0000000000000002E-4</v>
      </c>
      <c r="T15" s="34">
        <f t="shared" si="5"/>
        <v>4.0000000000000002E-4</v>
      </c>
      <c r="U15" s="34">
        <f t="shared" si="5"/>
        <v>4.0000000000000002E-4</v>
      </c>
      <c r="V15" s="34">
        <f t="shared" si="5"/>
        <v>0</v>
      </c>
      <c r="W15" s="34">
        <f t="shared" si="5"/>
        <v>3.9999999999999959E-4</v>
      </c>
      <c r="X15" s="34">
        <f t="shared" si="5"/>
        <v>5.7599999999999998E-2</v>
      </c>
      <c r="Y15" s="34">
        <f t="shared" si="5"/>
        <v>2.5600000000000012E-2</v>
      </c>
      <c r="Z15" s="34">
        <f t="shared" si="5"/>
        <v>3.5999999999999999E-3</v>
      </c>
      <c r="AA15" s="34">
        <f t="shared" si="5"/>
        <v>3.9999999999999986E-4</v>
      </c>
      <c r="AB15" s="34">
        <f t="shared" si="5"/>
        <v>4.0000000000000002E-4</v>
      </c>
      <c r="AC15" s="32">
        <f t="shared" si="2"/>
        <v>0.40199502484483562</v>
      </c>
      <c r="AD15" s="33"/>
      <c r="AE15" s="33"/>
      <c r="AG15" s="33"/>
      <c r="AH15" s="33"/>
    </row>
    <row r="16" spans="1:34" x14ac:dyDescent="0.25">
      <c r="A16" s="28" t="s">
        <v>18</v>
      </c>
      <c r="B16" s="34">
        <f>(B5-B6)^2</f>
        <v>0</v>
      </c>
      <c r="C16" s="34">
        <f t="shared" ref="C16:AB16" si="6">(C5-C6)^2</f>
        <v>6.3999999999999977E-3</v>
      </c>
      <c r="D16" s="34">
        <f t="shared" si="6"/>
        <v>0</v>
      </c>
      <c r="E16" s="34">
        <f t="shared" si="6"/>
        <v>0</v>
      </c>
      <c r="F16" s="34">
        <f t="shared" si="6"/>
        <v>3.6000000000000029E-3</v>
      </c>
      <c r="G16" s="34">
        <f t="shared" si="6"/>
        <v>3.5999999999999999E-3</v>
      </c>
      <c r="H16" s="34">
        <f t="shared" si="6"/>
        <v>3.6000000000000012E-3</v>
      </c>
      <c r="I16" s="34">
        <f t="shared" si="6"/>
        <v>3.6000000000000012E-3</v>
      </c>
      <c r="J16" s="34">
        <f t="shared" si="6"/>
        <v>1.6000000000000001E-3</v>
      </c>
      <c r="K16" s="41">
        <f t="shared" si="6"/>
        <v>4.0000000000000002E-4</v>
      </c>
      <c r="L16" s="41">
        <f t="shared" si="6"/>
        <v>4.0000000000000018E-4</v>
      </c>
      <c r="M16" s="41">
        <f t="shared" si="6"/>
        <v>3.5999999999999999E-3</v>
      </c>
      <c r="N16" s="41">
        <f t="shared" si="6"/>
        <v>9.999999999999995E-3</v>
      </c>
      <c r="O16" s="41">
        <f t="shared" si="6"/>
        <v>6.4000000000000029E-3</v>
      </c>
      <c r="P16" s="41">
        <f t="shared" si="6"/>
        <v>6.3999999999999977E-3</v>
      </c>
      <c r="Q16" s="41">
        <f t="shared" si="6"/>
        <v>6.4000000000000003E-3</v>
      </c>
      <c r="R16" s="41">
        <f t="shared" si="6"/>
        <v>3.5999999999999999E-3</v>
      </c>
      <c r="S16" s="41">
        <f t="shared" si="6"/>
        <v>4.0000000000000002E-4</v>
      </c>
      <c r="T16" s="34">
        <f t="shared" si="6"/>
        <v>4.0000000000000002E-4</v>
      </c>
      <c r="U16" s="34">
        <f t="shared" si="6"/>
        <v>4.0000000000000002E-4</v>
      </c>
      <c r="V16" s="34">
        <f t="shared" si="6"/>
        <v>4.0000000000000018E-4</v>
      </c>
      <c r="W16" s="34">
        <f t="shared" si="6"/>
        <v>3.9999999999999959E-4</v>
      </c>
      <c r="X16" s="34">
        <f t="shared" si="6"/>
        <v>1.9600000000000003E-2</v>
      </c>
      <c r="Y16" s="34">
        <f t="shared" si="6"/>
        <v>1.9600000000000003E-2</v>
      </c>
      <c r="Z16" s="34">
        <f t="shared" si="6"/>
        <v>3.9999999999999959E-4</v>
      </c>
      <c r="AA16" s="34">
        <f t="shared" si="6"/>
        <v>4.0000000000000018E-4</v>
      </c>
      <c r="AB16" s="34">
        <f t="shared" si="6"/>
        <v>0</v>
      </c>
      <c r="AC16" s="32">
        <f t="shared" si="2"/>
        <v>0.31874754901018454</v>
      </c>
      <c r="AD16" s="33"/>
      <c r="AE16" s="33"/>
      <c r="AG16" s="33"/>
      <c r="AH16" s="33"/>
    </row>
    <row r="17" spans="1:34" x14ac:dyDescent="0.25">
      <c r="AC17" s="33"/>
      <c r="AD17" s="33"/>
      <c r="AE17" s="33"/>
      <c r="AG17" s="33"/>
      <c r="AH17" s="33"/>
    </row>
    <row r="18" spans="1:34" x14ac:dyDescent="0.25">
      <c r="AC18" s="33"/>
      <c r="AD18" s="33"/>
      <c r="AE18" s="33"/>
      <c r="AG18" s="33"/>
      <c r="AH18" s="33"/>
    </row>
    <row r="20" spans="1:34" x14ac:dyDescent="0.25">
      <c r="B20" s="35" t="s">
        <v>30</v>
      </c>
      <c r="D20" s="28" t="s">
        <v>0</v>
      </c>
      <c r="E20" s="28" t="s">
        <v>1</v>
      </c>
      <c r="F20" s="28" t="s">
        <v>2</v>
      </c>
      <c r="G20" s="28" t="s">
        <v>3</v>
      </c>
    </row>
    <row r="21" spans="1:34" x14ac:dyDescent="0.25">
      <c r="C21" s="28" t="s">
        <v>0</v>
      </c>
      <c r="D21" s="31"/>
      <c r="E21" s="31"/>
      <c r="F21" s="31"/>
      <c r="G21" s="31"/>
    </row>
    <row r="22" spans="1:34" x14ac:dyDescent="0.25">
      <c r="C22" s="28" t="s">
        <v>1</v>
      </c>
      <c r="D22" s="31">
        <f>AC11</f>
        <v>0.27568097504180439</v>
      </c>
      <c r="E22" s="31"/>
      <c r="F22" s="31"/>
      <c r="G22" s="31"/>
    </row>
    <row r="23" spans="1:34" s="28" customFormat="1" x14ac:dyDescent="0.25">
      <c r="C23" s="28" t="s">
        <v>2</v>
      </c>
      <c r="D23" s="31">
        <f>AC12</f>
        <v>0.36331804249169908</v>
      </c>
      <c r="E23" s="31">
        <f>AC14</f>
        <v>0.34641016151377546</v>
      </c>
      <c r="F23" s="31"/>
      <c r="G23" s="31"/>
      <c r="K23" s="39"/>
      <c r="L23" s="39"/>
      <c r="M23" s="39"/>
      <c r="N23" s="39"/>
      <c r="O23" s="39"/>
      <c r="P23" s="39"/>
      <c r="Q23" s="39"/>
      <c r="R23" s="39"/>
      <c r="S23" s="39"/>
      <c r="AC23" s="30"/>
      <c r="AD23" s="30"/>
      <c r="AE23" s="30"/>
      <c r="AF23" s="30"/>
      <c r="AG23" s="30"/>
      <c r="AH23" s="30"/>
    </row>
    <row r="24" spans="1:34" s="28" customFormat="1" x14ac:dyDescent="0.25">
      <c r="C24" s="28" t="s">
        <v>3</v>
      </c>
      <c r="D24" s="31">
        <f>AC13</f>
        <v>0.30331501776206204</v>
      </c>
      <c r="E24" s="31">
        <f>AC15</f>
        <v>0.40199502484483562</v>
      </c>
      <c r="F24" s="31">
        <f>AC16</f>
        <v>0.31874754901018454</v>
      </c>
      <c r="G24" s="31"/>
      <c r="K24" s="39"/>
      <c r="L24" s="39"/>
      <c r="M24" s="39"/>
      <c r="N24" s="39"/>
      <c r="O24" s="39"/>
      <c r="P24" s="39"/>
      <c r="Q24" s="39"/>
      <c r="R24" s="39"/>
      <c r="S24" s="39"/>
      <c r="AC24" s="30"/>
      <c r="AD24" s="30"/>
      <c r="AE24" s="30"/>
      <c r="AF24" s="30"/>
      <c r="AG24" s="30"/>
      <c r="AH24" s="30"/>
    </row>
    <row r="25" spans="1:34" s="28" customFormat="1" x14ac:dyDescent="0.25">
      <c r="D25" s="36"/>
      <c r="E25" s="36"/>
      <c r="F25" s="36"/>
      <c r="G25" s="37"/>
      <c r="K25" s="39"/>
      <c r="L25" s="39"/>
      <c r="M25" s="39"/>
      <c r="N25" s="39"/>
      <c r="O25" s="39"/>
      <c r="P25" s="39"/>
      <c r="Q25" s="39"/>
      <c r="R25" s="39"/>
      <c r="S25" s="39"/>
      <c r="AC25" s="30"/>
      <c r="AD25" s="30"/>
      <c r="AE25" s="30"/>
      <c r="AF25" s="30"/>
      <c r="AG25" s="30"/>
      <c r="AH25" s="30"/>
    </row>
    <row r="27" spans="1:34" s="28" customFormat="1" x14ac:dyDescent="0.25">
      <c r="B27" s="30" t="s">
        <v>31</v>
      </c>
      <c r="C27" s="30"/>
      <c r="D27" s="37" t="s">
        <v>0</v>
      </c>
      <c r="E27" s="37" t="s">
        <v>1</v>
      </c>
      <c r="F27" s="37" t="s">
        <v>2</v>
      </c>
      <c r="G27" s="37" t="s">
        <v>3</v>
      </c>
      <c r="I27" s="28" t="s">
        <v>21</v>
      </c>
      <c r="K27" s="39"/>
      <c r="L27" s="39"/>
      <c r="M27" s="39"/>
      <c r="N27" s="39"/>
      <c r="O27" s="39"/>
      <c r="P27" s="39"/>
      <c r="Q27" s="39"/>
      <c r="R27" s="39"/>
      <c r="S27" s="39"/>
      <c r="AC27" s="30"/>
      <c r="AD27" s="30"/>
      <c r="AE27" s="30"/>
      <c r="AF27" s="30"/>
      <c r="AG27" s="30"/>
      <c r="AH27" s="30"/>
    </row>
    <row r="28" spans="1:34" s="28" customFormat="1" x14ac:dyDescent="0.25">
      <c r="C28" s="28" t="s">
        <v>0</v>
      </c>
      <c r="D28" s="31">
        <v>0</v>
      </c>
      <c r="E28" s="31"/>
      <c r="F28" s="31"/>
      <c r="G28" s="31"/>
      <c r="I28" s="38">
        <f>MAX(D21:G24)</f>
        <v>0.40199502484483562</v>
      </c>
      <c r="K28" s="39"/>
      <c r="L28" s="39"/>
      <c r="M28" s="39"/>
      <c r="N28" s="39"/>
      <c r="O28" s="39"/>
      <c r="P28" s="39"/>
      <c r="Q28" s="39"/>
      <c r="R28" s="39"/>
      <c r="S28" s="39"/>
      <c r="AC28" s="30"/>
      <c r="AD28" s="30"/>
      <c r="AE28" s="30"/>
      <c r="AF28" s="30"/>
      <c r="AG28" s="30"/>
      <c r="AH28" s="30"/>
    </row>
    <row r="29" spans="1:34" s="28" customFormat="1" x14ac:dyDescent="0.25">
      <c r="A29" s="30"/>
      <c r="B29" s="32"/>
      <c r="C29" s="28" t="s">
        <v>1</v>
      </c>
      <c r="D29" s="31">
        <f>D22/$I$28</f>
        <v>0.68578205699986794</v>
      </c>
      <c r="E29" s="31">
        <v>0</v>
      </c>
      <c r="F29" s="31"/>
      <c r="G29" s="31"/>
      <c r="K29" s="39"/>
      <c r="L29" s="39"/>
      <c r="M29" s="39"/>
      <c r="N29" s="39"/>
      <c r="O29" s="39"/>
      <c r="P29" s="39"/>
      <c r="Q29" s="39"/>
      <c r="R29" s="39"/>
      <c r="S29" s="39"/>
      <c r="AC29" s="30"/>
      <c r="AD29" s="30"/>
      <c r="AE29" s="30"/>
      <c r="AF29" s="30"/>
      <c r="AG29" s="30"/>
      <c r="AH29" s="30"/>
    </row>
    <row r="30" spans="1:34" s="28" customFormat="1" x14ac:dyDescent="0.25">
      <c r="A30" s="30"/>
      <c r="B30" s="30"/>
      <c r="C30" s="28" t="s">
        <v>2</v>
      </c>
      <c r="D30" s="31">
        <f>D23/$I$28</f>
        <v>0.90378741038383414</v>
      </c>
      <c r="E30" s="31">
        <f>E23/$I$28</f>
        <v>0.86172748443213909</v>
      </c>
      <c r="F30" s="31">
        <v>0</v>
      </c>
      <c r="G30" s="31"/>
      <c r="K30" s="39"/>
      <c r="L30" s="39"/>
      <c r="M30" s="39"/>
      <c r="N30" s="39"/>
      <c r="O30" s="39"/>
      <c r="P30" s="39"/>
      <c r="Q30" s="39"/>
      <c r="R30" s="39"/>
      <c r="S30" s="39"/>
      <c r="AC30" s="30"/>
      <c r="AD30" s="30"/>
      <c r="AE30" s="30"/>
      <c r="AF30" s="30"/>
      <c r="AG30" s="30"/>
      <c r="AH30" s="30"/>
    </row>
    <row r="31" spans="1:34" x14ac:dyDescent="0.25">
      <c r="C31" s="28" t="s">
        <v>3</v>
      </c>
      <c r="D31" s="31">
        <f>D24/$I$28</f>
        <v>0.75452430755613786</v>
      </c>
      <c r="E31" s="31">
        <f>E24/$I$28</f>
        <v>1</v>
      </c>
      <c r="F31" s="31">
        <f>F24/$I$28</f>
        <v>0.79291416388353708</v>
      </c>
      <c r="G31" s="31">
        <v>0</v>
      </c>
    </row>
  </sheetData>
  <mergeCells count="6">
    <mergeCell ref="B1:J1"/>
    <mergeCell ref="K1:S1"/>
    <mergeCell ref="T1:AB1"/>
    <mergeCell ref="B9:J9"/>
    <mergeCell ref="K9:S9"/>
    <mergeCell ref="T9:A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0355-C331-4545-BC8E-1C3C28D9D15A}">
  <dimension ref="A1:H36"/>
  <sheetViews>
    <sheetView showGridLines="0" tabSelected="1" workbookViewId="0"/>
  </sheetViews>
  <sheetFormatPr defaultRowHeight="15" x14ac:dyDescent="0.25"/>
  <cols>
    <col min="2" max="5" width="9.5703125" bestFit="1" customWidth="1"/>
    <col min="6" max="6" width="12.28515625" customWidth="1"/>
    <col min="7" max="7" width="9.140625" style="6"/>
  </cols>
  <sheetData>
    <row r="1" spans="1:7" ht="15.75" x14ac:dyDescent="0.25">
      <c r="B1" s="54" t="s">
        <v>32</v>
      </c>
      <c r="C1" s="54"/>
      <c r="D1" s="54"/>
      <c r="E1" s="54"/>
    </row>
    <row r="2" spans="1:7" ht="15.75" x14ac:dyDescent="0.25">
      <c r="A2" s="30"/>
      <c r="F2" s="30"/>
      <c r="G2" s="28" t="s">
        <v>34</v>
      </c>
    </row>
    <row r="3" spans="1:7" ht="15.75" x14ac:dyDescent="0.25">
      <c r="A3" s="30"/>
      <c r="B3" s="28" t="str">
        <f>Centroid!C25</f>
        <v>A</v>
      </c>
      <c r="C3" s="28" t="str">
        <f>Centroid!D25</f>
        <v>B</v>
      </c>
      <c r="D3" s="28" t="str">
        <f>Centroid!E25</f>
        <v>C</v>
      </c>
      <c r="E3" s="28" t="str">
        <f>Centroid!F25</f>
        <v>D</v>
      </c>
      <c r="F3" s="30"/>
      <c r="G3" s="42" t="s">
        <v>35</v>
      </c>
    </row>
    <row r="4" spans="1:7" ht="15.75" x14ac:dyDescent="0.25">
      <c r="A4" s="28" t="str">
        <f>Centroid!B26</f>
        <v>A</v>
      </c>
      <c r="B4" s="31"/>
      <c r="C4" s="31">
        <f>B5</f>
        <v>1</v>
      </c>
      <c r="D4" s="31">
        <f>B6</f>
        <v>0.85757401561859903</v>
      </c>
      <c r="E4" s="31">
        <f>B7</f>
        <v>0.35403042674796042</v>
      </c>
      <c r="F4" s="30"/>
      <c r="G4" s="38">
        <f>AVERAGE(B4:E4)</f>
        <v>0.73720148078885306</v>
      </c>
    </row>
    <row r="5" spans="1:7" ht="15.75" x14ac:dyDescent="0.25">
      <c r="A5" s="28" t="str">
        <f>Centroid!B27</f>
        <v>B</v>
      </c>
      <c r="B5" s="31">
        <f>Centroid!C27</f>
        <v>1</v>
      </c>
      <c r="C5" s="31"/>
      <c r="D5" s="31">
        <f>C6</f>
        <v>0.72238842273174553</v>
      </c>
      <c r="E5" s="31">
        <f>C7</f>
        <v>0.68295078567005829</v>
      </c>
      <c r="F5" s="30"/>
      <c r="G5" s="38">
        <f t="shared" ref="G5:G7" si="0">AVERAGE(B5:E5)</f>
        <v>0.80177973613393461</v>
      </c>
    </row>
    <row r="6" spans="1:7" ht="15.75" x14ac:dyDescent="0.25">
      <c r="A6" s="28" t="str">
        <f>Centroid!B28</f>
        <v>C</v>
      </c>
      <c r="B6" s="31">
        <f>Centroid!C28</f>
        <v>0.85757401561859903</v>
      </c>
      <c r="C6" s="31">
        <f>Centroid!D28</f>
        <v>0.72238842273174553</v>
      </c>
      <c r="D6" s="31"/>
      <c r="E6" s="31">
        <f>D7</f>
        <v>0.78427704225620842</v>
      </c>
      <c r="F6" s="30"/>
      <c r="G6" s="38">
        <f t="shared" si="0"/>
        <v>0.78807982686885103</v>
      </c>
    </row>
    <row r="7" spans="1:7" ht="15.75" x14ac:dyDescent="0.25">
      <c r="A7" s="28" t="str">
        <f>Centroid!B29</f>
        <v>D</v>
      </c>
      <c r="B7" s="31">
        <f>Centroid!C29</f>
        <v>0.35403042674796042</v>
      </c>
      <c r="C7" s="31">
        <f>Centroid!D29</f>
        <v>0.68295078567005829</v>
      </c>
      <c r="D7" s="31">
        <f>Centroid!E29</f>
        <v>0.78427704225620842</v>
      </c>
      <c r="E7" s="31"/>
      <c r="F7" s="30"/>
      <c r="G7" s="38">
        <f t="shared" si="0"/>
        <v>0.60708608489140903</v>
      </c>
    </row>
    <row r="9" spans="1:7" x14ac:dyDescent="0.25">
      <c r="F9" t="s">
        <v>36</v>
      </c>
      <c r="G9" s="27">
        <f>MEDIAN(G4:G7)</f>
        <v>0.76264065382885204</v>
      </c>
    </row>
    <row r="10" spans="1:7" x14ac:dyDescent="0.25">
      <c r="F10" t="s">
        <v>38</v>
      </c>
      <c r="G10" s="26">
        <f>QUARTILE(G4:G7,1)</f>
        <v>0.70467263181449202</v>
      </c>
    </row>
    <row r="11" spans="1:7" x14ac:dyDescent="0.25">
      <c r="F11" t="s">
        <v>39</v>
      </c>
      <c r="G11" s="26">
        <f>QUARTILE(G4:G7,3)</f>
        <v>0.79150480418512192</v>
      </c>
    </row>
    <row r="12" spans="1:7" x14ac:dyDescent="0.25">
      <c r="F12" t="s">
        <v>40</v>
      </c>
      <c r="G12" s="26">
        <f>G11-G10</f>
        <v>8.6832172370629901E-2</v>
      </c>
    </row>
    <row r="13" spans="1:7" x14ac:dyDescent="0.25">
      <c r="F13" t="s">
        <v>37</v>
      </c>
      <c r="G13" s="27">
        <f>G11+1.5*G12</f>
        <v>0.92175306274106683</v>
      </c>
    </row>
    <row r="21" spans="1:8" ht="15.75" x14ac:dyDescent="0.25">
      <c r="A21" s="30"/>
      <c r="B21" s="30"/>
      <c r="C21" s="30"/>
      <c r="D21" s="30"/>
      <c r="E21" s="30"/>
      <c r="F21" s="30"/>
      <c r="G21" s="28"/>
      <c r="H21" s="30"/>
    </row>
    <row r="22" spans="1:8" ht="15.75" x14ac:dyDescent="0.25">
      <c r="A22" s="30"/>
      <c r="B22" s="30"/>
      <c r="C22" s="30" t="s">
        <v>33</v>
      </c>
      <c r="D22" s="30"/>
      <c r="E22" s="30"/>
      <c r="F22" s="30"/>
      <c r="G22" s="28"/>
      <c r="H22" s="30"/>
    </row>
    <row r="23" spans="1:8" ht="15.75" x14ac:dyDescent="0.25">
      <c r="A23" s="30"/>
      <c r="B23" s="54"/>
      <c r="C23" s="54"/>
      <c r="D23" s="54"/>
      <c r="E23" s="54"/>
      <c r="F23" s="30"/>
      <c r="G23" s="28" t="s">
        <v>34</v>
      </c>
      <c r="H23" s="30"/>
    </row>
    <row r="24" spans="1:8" ht="15.75" x14ac:dyDescent="0.25">
      <c r="A24" s="30"/>
      <c r="B24" s="28" t="str">
        <f>Distances!D27</f>
        <v>A</v>
      </c>
      <c r="C24" s="28" t="str">
        <f>Distances!E27</f>
        <v>B</v>
      </c>
      <c r="D24" s="28" t="str">
        <f>Distances!F27</f>
        <v>C</v>
      </c>
      <c r="E24" s="28" t="str">
        <f>Distances!G27</f>
        <v>D</v>
      </c>
      <c r="F24" s="30"/>
      <c r="G24" s="42" t="s">
        <v>35</v>
      </c>
      <c r="H24" s="30"/>
    </row>
    <row r="25" spans="1:8" ht="15.75" x14ac:dyDescent="0.25">
      <c r="A25" s="28" t="str">
        <f>Distances!C28</f>
        <v>A</v>
      </c>
      <c r="B25" s="31"/>
      <c r="C25" s="31">
        <f>B26</f>
        <v>0.68578205699986794</v>
      </c>
      <c r="D25" s="31">
        <f>B27</f>
        <v>0.90378741038383414</v>
      </c>
      <c r="E25" s="31">
        <f>B28</f>
        <v>0.75452430755613786</v>
      </c>
      <c r="F25" s="30"/>
      <c r="G25" s="38">
        <f>AVERAGE(B25:E25)</f>
        <v>0.78136459164661332</v>
      </c>
      <c r="H25" s="30"/>
    </row>
    <row r="26" spans="1:8" ht="15.75" x14ac:dyDescent="0.25">
      <c r="A26" s="28" t="str">
        <f>Distances!C29</f>
        <v>B</v>
      </c>
      <c r="B26" s="31">
        <f>Distances!D29</f>
        <v>0.68578205699986794</v>
      </c>
      <c r="C26" s="31"/>
      <c r="D26" s="31">
        <f>C27</f>
        <v>0.86172748443213909</v>
      </c>
      <c r="E26" s="31">
        <f>C28</f>
        <v>1</v>
      </c>
      <c r="F26" s="30"/>
      <c r="G26" s="38">
        <f t="shared" ref="G26:G28" si="1">AVERAGE(B26:E26)</f>
        <v>0.84916984714400234</v>
      </c>
      <c r="H26" s="30"/>
    </row>
    <row r="27" spans="1:8" ht="15.75" x14ac:dyDescent="0.25">
      <c r="A27" s="28" t="str">
        <f>Distances!C30</f>
        <v>C</v>
      </c>
      <c r="B27" s="31">
        <f>Distances!D30</f>
        <v>0.90378741038383414</v>
      </c>
      <c r="C27" s="31">
        <f>Distances!E30</f>
        <v>0.86172748443213909</v>
      </c>
      <c r="D27" s="31"/>
      <c r="E27" s="31">
        <f>D28</f>
        <v>0.79291416388353708</v>
      </c>
      <c r="F27" s="30"/>
      <c r="G27" s="38">
        <f t="shared" si="1"/>
        <v>0.85280968623317011</v>
      </c>
      <c r="H27" s="30"/>
    </row>
    <row r="28" spans="1:8" ht="15.75" x14ac:dyDescent="0.25">
      <c r="A28" s="28" t="str">
        <f>Distances!C31</f>
        <v>D</v>
      </c>
      <c r="B28" s="31">
        <f>Distances!D31</f>
        <v>0.75452430755613786</v>
      </c>
      <c r="C28" s="31">
        <f>Distances!E31</f>
        <v>1</v>
      </c>
      <c r="D28" s="31">
        <f>Distances!F31</f>
        <v>0.79291416388353708</v>
      </c>
      <c r="E28" s="31"/>
      <c r="F28" s="30"/>
      <c r="G28" s="38">
        <f t="shared" si="1"/>
        <v>0.84914615714655828</v>
      </c>
      <c r="H28" s="30"/>
    </row>
    <row r="29" spans="1:8" ht="15.75" x14ac:dyDescent="0.25">
      <c r="A29" s="30"/>
      <c r="B29" s="30"/>
      <c r="C29" s="30"/>
      <c r="D29" s="30"/>
      <c r="E29" s="30"/>
      <c r="F29" s="30"/>
      <c r="G29" s="28"/>
      <c r="H29" s="30"/>
    </row>
    <row r="30" spans="1:8" ht="15.75" x14ac:dyDescent="0.25">
      <c r="A30" s="30"/>
      <c r="B30" s="30"/>
      <c r="C30" s="30"/>
      <c r="D30" s="30"/>
      <c r="E30" s="30"/>
      <c r="F30" s="43" t="s">
        <v>36</v>
      </c>
      <c r="G30" s="44">
        <f>MEDIAN(G25:G28)</f>
        <v>0.84915800214528026</v>
      </c>
      <c r="H30" s="30"/>
    </row>
    <row r="31" spans="1:8" ht="15.75" x14ac:dyDescent="0.25">
      <c r="A31" s="30"/>
      <c r="B31" s="30"/>
      <c r="C31" s="30"/>
      <c r="D31" s="30"/>
      <c r="E31" s="30"/>
      <c r="F31" s="43" t="s">
        <v>38</v>
      </c>
      <c r="G31" s="45">
        <f>QUARTILE(G25:G28,1)</f>
        <v>0.83220076577157198</v>
      </c>
      <c r="H31" s="30"/>
    </row>
    <row r="32" spans="1:8" ht="15.75" x14ac:dyDescent="0.25">
      <c r="A32" s="30"/>
      <c r="B32" s="30"/>
      <c r="C32" s="30"/>
      <c r="D32" s="30"/>
      <c r="E32" s="30"/>
      <c r="F32" s="43" t="s">
        <v>39</v>
      </c>
      <c r="G32" s="45">
        <f>QUARTILE(G25:G28,3)</f>
        <v>0.85007980691629426</v>
      </c>
      <c r="H32" s="30"/>
    </row>
    <row r="33" spans="1:8" ht="15.75" x14ac:dyDescent="0.25">
      <c r="A33" s="30"/>
      <c r="B33" s="30"/>
      <c r="C33" s="30"/>
      <c r="D33" s="30"/>
      <c r="E33" s="30"/>
      <c r="F33" s="43" t="s">
        <v>40</v>
      </c>
      <c r="G33" s="45">
        <f>G32-G31</f>
        <v>1.7879041144722274E-2</v>
      </c>
      <c r="H33" s="30"/>
    </row>
    <row r="34" spans="1:8" ht="15.75" x14ac:dyDescent="0.25">
      <c r="A34" s="30"/>
      <c r="B34" s="30"/>
      <c r="C34" s="30"/>
      <c r="D34" s="30"/>
      <c r="E34" s="30"/>
      <c r="F34" s="43" t="s">
        <v>37</v>
      </c>
      <c r="G34" s="44">
        <f>G32+1.5*G33</f>
        <v>0.87689836863337767</v>
      </c>
      <c r="H34" s="30"/>
    </row>
    <row r="35" spans="1:8" ht="15.75" x14ac:dyDescent="0.25">
      <c r="A35" s="30"/>
      <c r="B35" s="30"/>
      <c r="C35" s="30"/>
      <c r="D35" s="30"/>
      <c r="E35" s="30"/>
      <c r="F35" s="30"/>
      <c r="G35" s="28"/>
      <c r="H35" s="30"/>
    </row>
    <row r="36" spans="1:8" ht="15.75" x14ac:dyDescent="0.25">
      <c r="A36" s="30"/>
      <c r="B36" s="30"/>
      <c r="C36" s="30"/>
      <c r="D36" s="30"/>
      <c r="E36" s="30"/>
      <c r="F36" s="30"/>
      <c r="G36" s="28"/>
      <c r="H36" s="30"/>
    </row>
  </sheetData>
  <mergeCells count="2">
    <mergeCell ref="B1:E1"/>
    <mergeCell ref="B23:E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61F0-C708-4802-BF75-A6032B1BE42A}">
  <dimension ref="A1:AJ37"/>
  <sheetViews>
    <sheetView showGridLines="0" zoomScaleNormal="100" workbookViewId="0">
      <selection activeCell="L29" sqref="L29"/>
    </sheetView>
  </sheetViews>
  <sheetFormatPr defaultRowHeight="15" x14ac:dyDescent="0.25"/>
  <cols>
    <col min="1" max="1" width="10.42578125" style="6" customWidth="1"/>
    <col min="2" max="17" width="7.85546875" style="6" customWidth="1"/>
    <col min="18" max="18" width="10.28515625" style="6" customWidth="1"/>
    <col min="19" max="30" width="7.85546875" style="6" customWidth="1"/>
    <col min="34" max="34" width="3.85546875" customWidth="1"/>
    <col min="36" max="36" width="9.5703125" bestFit="1" customWidth="1"/>
  </cols>
  <sheetData>
    <row r="1" spans="1:36" ht="15.75" x14ac:dyDescent="0.25">
      <c r="B1" s="57" t="s">
        <v>4</v>
      </c>
      <c r="C1" s="57"/>
      <c r="D1" s="57"/>
      <c r="E1" s="57"/>
      <c r="F1" s="57"/>
      <c r="G1" s="57"/>
      <c r="H1" s="57"/>
      <c r="I1" s="57"/>
      <c r="J1" s="57"/>
      <c r="K1" s="58" t="s">
        <v>5</v>
      </c>
      <c r="L1" s="58"/>
      <c r="M1" s="58"/>
      <c r="N1" s="58"/>
      <c r="O1" s="58"/>
      <c r="P1" s="58"/>
      <c r="Q1" s="58"/>
      <c r="R1" s="58"/>
      <c r="S1" s="58"/>
      <c r="U1" s="53"/>
      <c r="V1" s="53"/>
      <c r="W1" s="53"/>
      <c r="X1" s="29" t="s">
        <v>6</v>
      </c>
      <c r="Y1" s="53"/>
      <c r="Z1" s="53"/>
      <c r="AA1" s="53"/>
      <c r="AB1" s="53"/>
      <c r="AC1" s="56" t="s">
        <v>7</v>
      </c>
      <c r="AD1" s="56"/>
    </row>
    <row r="2" spans="1:36" ht="15.75" x14ac:dyDescent="0.25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17">
        <v>1</v>
      </c>
      <c r="L2" s="17">
        <v>2</v>
      </c>
      <c r="M2" s="17">
        <v>3</v>
      </c>
      <c r="N2" s="17">
        <v>4</v>
      </c>
      <c r="O2" s="17">
        <v>5</v>
      </c>
      <c r="P2" s="17">
        <v>6</v>
      </c>
      <c r="Q2" s="17">
        <v>7</v>
      </c>
      <c r="R2" s="17">
        <v>8</v>
      </c>
      <c r="S2" s="17">
        <v>9</v>
      </c>
      <c r="T2" s="28">
        <v>1</v>
      </c>
      <c r="U2" s="28">
        <v>2</v>
      </c>
      <c r="V2" s="28">
        <v>3</v>
      </c>
      <c r="W2" s="28">
        <v>4</v>
      </c>
      <c r="X2" s="28">
        <v>5</v>
      </c>
      <c r="Y2" s="28">
        <v>6</v>
      </c>
      <c r="Z2" s="28">
        <v>7</v>
      </c>
      <c r="AA2" s="28">
        <v>8</v>
      </c>
      <c r="AB2" s="28">
        <v>9</v>
      </c>
      <c r="AC2" s="49" t="s">
        <v>41</v>
      </c>
      <c r="AD2" s="49" t="s">
        <v>42</v>
      </c>
    </row>
    <row r="3" spans="1:36" ht="15.75" x14ac:dyDescent="0.25">
      <c r="A3" s="28" t="s">
        <v>0</v>
      </c>
      <c r="B3" s="7">
        <v>0.02</v>
      </c>
      <c r="C3" s="7">
        <v>0.1</v>
      </c>
      <c r="D3" s="7">
        <v>0.16</v>
      </c>
      <c r="E3" s="7">
        <v>0.1</v>
      </c>
      <c r="F3" s="7">
        <v>0.28000000000000003</v>
      </c>
      <c r="G3" s="7">
        <v>0.2</v>
      </c>
      <c r="H3" s="7">
        <v>0.12</v>
      </c>
      <c r="I3" s="7">
        <v>0</v>
      </c>
      <c r="J3" s="7">
        <v>0.02</v>
      </c>
      <c r="K3" s="18">
        <v>0.02</v>
      </c>
      <c r="L3" s="18">
        <v>0.06</v>
      </c>
      <c r="M3" s="18">
        <v>0.1</v>
      </c>
      <c r="N3" s="18">
        <v>0.14000000000000001</v>
      </c>
      <c r="O3" s="18">
        <v>0.18</v>
      </c>
      <c r="P3" s="18">
        <v>0.28000000000000003</v>
      </c>
      <c r="Q3" s="18">
        <v>0.14000000000000001</v>
      </c>
      <c r="R3" s="18">
        <v>0.02</v>
      </c>
      <c r="S3" s="18">
        <v>0.06</v>
      </c>
      <c r="T3" s="31">
        <v>0</v>
      </c>
      <c r="U3" s="31">
        <v>0.02</v>
      </c>
      <c r="V3" s="31">
        <v>0.08</v>
      </c>
      <c r="W3" s="31">
        <v>0.16</v>
      </c>
      <c r="X3" s="31">
        <v>0.32</v>
      </c>
      <c r="Y3" s="31">
        <v>0.24</v>
      </c>
      <c r="Z3" s="31">
        <v>0.12</v>
      </c>
      <c r="AA3" s="31">
        <v>0.06</v>
      </c>
      <c r="AB3" s="31">
        <v>0</v>
      </c>
      <c r="AC3" s="50">
        <v>1</v>
      </c>
      <c r="AD3" s="50">
        <v>0</v>
      </c>
      <c r="AE3" s="5">
        <f>SUM(B3:AD3)</f>
        <v>4</v>
      </c>
    </row>
    <row r="4" spans="1:36" ht="15.75" x14ac:dyDescent="0.25">
      <c r="A4" s="28" t="s">
        <v>1</v>
      </c>
      <c r="B4" s="7">
        <v>0</v>
      </c>
      <c r="C4" s="7">
        <v>0</v>
      </c>
      <c r="D4" s="7">
        <v>0.1</v>
      </c>
      <c r="E4" s="7">
        <v>0.08</v>
      </c>
      <c r="F4" s="7">
        <v>0.32</v>
      </c>
      <c r="G4" s="7">
        <v>0.16</v>
      </c>
      <c r="H4" s="7">
        <v>0.2</v>
      </c>
      <c r="I4" s="7">
        <v>0.1</v>
      </c>
      <c r="J4" s="7">
        <v>0.04</v>
      </c>
      <c r="K4" s="18">
        <v>0</v>
      </c>
      <c r="L4" s="18">
        <v>0.06</v>
      </c>
      <c r="M4" s="18">
        <v>0.04</v>
      </c>
      <c r="N4" s="18">
        <v>0.24</v>
      </c>
      <c r="O4" s="18">
        <v>0.14000000000000001</v>
      </c>
      <c r="P4" s="18">
        <v>0.26</v>
      </c>
      <c r="Q4" s="18">
        <v>0.16</v>
      </c>
      <c r="R4" s="18">
        <v>0.06</v>
      </c>
      <c r="S4" s="18">
        <v>0.04</v>
      </c>
      <c r="T4" s="31">
        <v>0</v>
      </c>
      <c r="U4" s="31">
        <v>0.02</v>
      </c>
      <c r="V4" s="31">
        <v>0.1</v>
      </c>
      <c r="W4" s="31">
        <v>0.22</v>
      </c>
      <c r="X4" s="31">
        <v>0.38</v>
      </c>
      <c r="Y4" s="31">
        <v>0.12</v>
      </c>
      <c r="Z4" s="31">
        <v>0.1</v>
      </c>
      <c r="AA4" s="31">
        <v>0.04</v>
      </c>
      <c r="AB4" s="31">
        <v>0.02</v>
      </c>
      <c r="AC4" s="50">
        <v>0</v>
      </c>
      <c r="AD4" s="50">
        <v>1</v>
      </c>
      <c r="AE4" s="5">
        <f>SUM(B4:AD4)</f>
        <v>4</v>
      </c>
    </row>
    <row r="5" spans="1:36" ht="15.75" x14ac:dyDescent="0.25">
      <c r="A5" s="28" t="s">
        <v>2</v>
      </c>
      <c r="B5" s="7">
        <v>0.02</v>
      </c>
      <c r="C5" s="7">
        <v>0.04</v>
      </c>
      <c r="D5" s="7">
        <v>0.04</v>
      </c>
      <c r="E5" s="7">
        <v>0.18</v>
      </c>
      <c r="F5" s="7">
        <v>0.22</v>
      </c>
      <c r="G5" s="7">
        <v>0.22</v>
      </c>
      <c r="H5" s="7">
        <v>0.14000000000000001</v>
      </c>
      <c r="I5" s="7">
        <v>0.14000000000000001</v>
      </c>
      <c r="J5" s="7">
        <v>0</v>
      </c>
      <c r="K5" s="18">
        <v>0</v>
      </c>
      <c r="L5" s="18">
        <v>0.08</v>
      </c>
      <c r="M5" s="18">
        <v>0.16</v>
      </c>
      <c r="N5" s="18">
        <v>0.24</v>
      </c>
      <c r="O5" s="18">
        <v>0.28000000000000003</v>
      </c>
      <c r="P5" s="18">
        <v>0.1</v>
      </c>
      <c r="Q5" s="18">
        <v>0.08</v>
      </c>
      <c r="R5" s="18">
        <v>0.06</v>
      </c>
      <c r="S5" s="18">
        <v>0</v>
      </c>
      <c r="T5" s="31">
        <v>0.04</v>
      </c>
      <c r="U5" s="31">
        <v>0.02</v>
      </c>
      <c r="V5" s="31">
        <v>0.08</v>
      </c>
      <c r="W5" s="31">
        <v>0.22</v>
      </c>
      <c r="X5" s="31">
        <v>0.28000000000000003</v>
      </c>
      <c r="Y5" s="31">
        <v>0.14000000000000001</v>
      </c>
      <c r="Z5" s="31">
        <v>0.14000000000000001</v>
      </c>
      <c r="AA5" s="31">
        <v>0.08</v>
      </c>
      <c r="AB5" s="31">
        <v>0</v>
      </c>
      <c r="AC5" s="50">
        <v>0</v>
      </c>
      <c r="AD5" s="50">
        <v>1</v>
      </c>
      <c r="AE5" s="5">
        <f>SUM(B5:AD5)</f>
        <v>4.0000000000000009</v>
      </c>
    </row>
    <row r="6" spans="1:36" ht="15.75" x14ac:dyDescent="0.25">
      <c r="A6" s="28" t="s">
        <v>3</v>
      </c>
      <c r="B6" s="7">
        <v>0.02</v>
      </c>
      <c r="C6" s="7">
        <v>0.12</v>
      </c>
      <c r="D6" s="7">
        <v>0.04</v>
      </c>
      <c r="E6" s="7">
        <v>0.18</v>
      </c>
      <c r="F6" s="7">
        <v>0.28000000000000003</v>
      </c>
      <c r="G6" s="7">
        <v>0.16</v>
      </c>
      <c r="H6" s="7">
        <v>0.08</v>
      </c>
      <c r="I6" s="7">
        <v>0.08</v>
      </c>
      <c r="J6" s="7">
        <v>0.04</v>
      </c>
      <c r="K6" s="18">
        <v>0.02</v>
      </c>
      <c r="L6" s="18">
        <v>0.06</v>
      </c>
      <c r="M6" s="18">
        <v>0.1</v>
      </c>
      <c r="N6" s="18">
        <v>0.14000000000000001</v>
      </c>
      <c r="O6" s="18">
        <v>0.2</v>
      </c>
      <c r="P6" s="18">
        <v>0.18</v>
      </c>
      <c r="Q6" s="18">
        <v>0.16</v>
      </c>
      <c r="R6" s="18">
        <v>0.12</v>
      </c>
      <c r="S6" s="18">
        <v>0.02</v>
      </c>
      <c r="T6" s="31">
        <v>0.02</v>
      </c>
      <c r="U6" s="31">
        <v>0.04</v>
      </c>
      <c r="V6" s="31">
        <v>0.1</v>
      </c>
      <c r="W6" s="31">
        <v>0.2</v>
      </c>
      <c r="X6" s="31">
        <v>0.14000000000000001</v>
      </c>
      <c r="Y6" s="31">
        <v>0.28000000000000003</v>
      </c>
      <c r="Z6" s="31">
        <v>0.16</v>
      </c>
      <c r="AA6" s="31">
        <v>0.06</v>
      </c>
      <c r="AB6" s="31">
        <v>0</v>
      </c>
      <c r="AC6" s="50">
        <v>0</v>
      </c>
      <c r="AD6" s="50">
        <v>1</v>
      </c>
      <c r="AE6" s="5">
        <f>SUM(B6:AD6)</f>
        <v>4</v>
      </c>
      <c r="AF6" s="4"/>
      <c r="AG6" s="4"/>
      <c r="AI6" s="4"/>
      <c r="AJ6" s="4"/>
    </row>
    <row r="7" spans="1:36" ht="15.75" x14ac:dyDescent="0.25">
      <c r="A7" s="28"/>
      <c r="AE7" s="4"/>
      <c r="AF7" s="4"/>
      <c r="AG7" s="4"/>
      <c r="AI7" s="4"/>
      <c r="AJ7" s="4"/>
    </row>
    <row r="8" spans="1:36" ht="15.75" x14ac:dyDescent="0.25">
      <c r="A8" s="28"/>
      <c r="AE8" s="4"/>
      <c r="AF8" s="4"/>
      <c r="AG8" s="4"/>
      <c r="AI8" s="4"/>
      <c r="AJ8" s="4"/>
    </row>
    <row r="9" spans="1:36" ht="15.75" x14ac:dyDescent="0.25">
      <c r="A9" s="28"/>
      <c r="B9" s="57" t="s">
        <v>4</v>
      </c>
      <c r="C9" s="57"/>
      <c r="D9" s="57"/>
      <c r="E9" s="57"/>
      <c r="F9" s="57"/>
      <c r="G9" s="57"/>
      <c r="H9" s="57"/>
      <c r="I9" s="57"/>
      <c r="J9" s="57"/>
      <c r="K9" s="58" t="s">
        <v>5</v>
      </c>
      <c r="L9" s="58"/>
      <c r="M9" s="58"/>
      <c r="N9" s="58"/>
      <c r="O9" s="58"/>
      <c r="P9" s="58"/>
      <c r="Q9" s="58"/>
      <c r="R9" s="58"/>
      <c r="S9" s="58"/>
      <c r="U9" s="53"/>
      <c r="V9" s="53"/>
      <c r="W9" s="53"/>
      <c r="X9" s="29" t="s">
        <v>6</v>
      </c>
      <c r="Y9" s="53"/>
      <c r="Z9" s="53"/>
      <c r="AA9" s="53"/>
      <c r="AB9" s="53"/>
      <c r="AC9" s="56" t="s">
        <v>7</v>
      </c>
      <c r="AD9" s="56"/>
    </row>
    <row r="10" spans="1:36" ht="15.75" x14ac:dyDescent="0.25">
      <c r="A10" s="30"/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J10" s="6">
        <v>9</v>
      </c>
      <c r="K10" s="17">
        <v>1</v>
      </c>
      <c r="L10" s="17">
        <v>2</v>
      </c>
      <c r="M10" s="17">
        <v>3</v>
      </c>
      <c r="N10" s="17">
        <v>4</v>
      </c>
      <c r="O10" s="17">
        <v>5</v>
      </c>
      <c r="P10" s="17">
        <v>6</v>
      </c>
      <c r="Q10" s="17">
        <v>7</v>
      </c>
      <c r="R10" s="17">
        <v>8</v>
      </c>
      <c r="S10" s="17">
        <v>9</v>
      </c>
      <c r="T10" s="28">
        <v>1</v>
      </c>
      <c r="U10" s="28">
        <v>2</v>
      </c>
      <c r="V10" s="28">
        <v>3</v>
      </c>
      <c r="W10" s="28">
        <v>4</v>
      </c>
      <c r="X10" s="28">
        <v>5</v>
      </c>
      <c r="Y10" s="28">
        <v>6</v>
      </c>
      <c r="Z10" s="28">
        <v>7</v>
      </c>
      <c r="AA10" s="28">
        <v>8</v>
      </c>
      <c r="AB10" s="28">
        <v>9</v>
      </c>
      <c r="AC10" s="51" t="s">
        <v>41</v>
      </c>
      <c r="AD10" s="51" t="s">
        <v>42</v>
      </c>
      <c r="AE10" s="4"/>
      <c r="AF10" s="4"/>
      <c r="AG10" s="4"/>
      <c r="AI10" s="4"/>
      <c r="AJ10" s="4"/>
    </row>
    <row r="11" spans="1:36" ht="15.75" x14ac:dyDescent="0.25">
      <c r="A11" s="28" t="s">
        <v>9</v>
      </c>
      <c r="B11" s="19">
        <f>(B3-B4)^2</f>
        <v>4.0000000000000002E-4</v>
      </c>
      <c r="C11" s="19">
        <f t="shared" ref="C11:AB11" si="0">(C3-C4)^2</f>
        <v>1.0000000000000002E-2</v>
      </c>
      <c r="D11" s="19">
        <f t="shared" si="0"/>
        <v>3.5999999999999999E-3</v>
      </c>
      <c r="E11" s="19">
        <f t="shared" si="0"/>
        <v>4.0000000000000018E-4</v>
      </c>
      <c r="F11" s="19">
        <f t="shared" si="0"/>
        <v>1.5999999999999983E-3</v>
      </c>
      <c r="G11" s="19">
        <f t="shared" si="0"/>
        <v>1.6000000000000007E-3</v>
      </c>
      <c r="H11" s="19">
        <f t="shared" si="0"/>
        <v>6.4000000000000029E-3</v>
      </c>
      <c r="I11" s="19">
        <f t="shared" si="0"/>
        <v>1.0000000000000002E-2</v>
      </c>
      <c r="J11" s="19">
        <f t="shared" si="0"/>
        <v>4.0000000000000002E-4</v>
      </c>
      <c r="K11" s="25">
        <f t="shared" si="0"/>
        <v>4.0000000000000002E-4</v>
      </c>
      <c r="L11" s="25">
        <f t="shared" si="0"/>
        <v>0</v>
      </c>
      <c r="M11" s="25">
        <f t="shared" si="0"/>
        <v>3.6000000000000008E-3</v>
      </c>
      <c r="N11" s="25">
        <f t="shared" si="0"/>
        <v>9.999999999999995E-3</v>
      </c>
      <c r="O11" s="25">
        <f t="shared" si="0"/>
        <v>1.5999999999999983E-3</v>
      </c>
      <c r="P11" s="25">
        <f t="shared" si="0"/>
        <v>4.0000000000000072E-4</v>
      </c>
      <c r="Q11" s="25">
        <f t="shared" si="0"/>
        <v>3.9999999999999959E-4</v>
      </c>
      <c r="R11" s="25">
        <f t="shared" si="0"/>
        <v>1.5999999999999994E-3</v>
      </c>
      <c r="S11" s="25">
        <f t="shared" si="0"/>
        <v>3.9999999999999986E-4</v>
      </c>
      <c r="T11" s="34">
        <f t="shared" si="0"/>
        <v>0</v>
      </c>
      <c r="U11" s="34">
        <f t="shared" si="0"/>
        <v>0</v>
      </c>
      <c r="V11" s="34">
        <f t="shared" si="0"/>
        <v>4.0000000000000018E-4</v>
      </c>
      <c r="W11" s="34">
        <f t="shared" si="0"/>
        <v>3.5999999999999999E-3</v>
      </c>
      <c r="X11" s="34">
        <f t="shared" si="0"/>
        <v>3.5999999999999999E-3</v>
      </c>
      <c r="Y11" s="34">
        <f t="shared" si="0"/>
        <v>1.44E-2</v>
      </c>
      <c r="Z11" s="34">
        <f t="shared" si="0"/>
        <v>3.9999999999999959E-4</v>
      </c>
      <c r="AA11" s="34">
        <f t="shared" si="0"/>
        <v>3.9999999999999986E-4</v>
      </c>
      <c r="AB11" s="34">
        <f t="shared" si="0"/>
        <v>4.0000000000000002E-4</v>
      </c>
      <c r="AC11" s="52">
        <f t="shared" ref="AC11:AD11" si="1">(AC3-AC4)^2</f>
        <v>1</v>
      </c>
      <c r="AD11" s="52">
        <f t="shared" si="1"/>
        <v>1</v>
      </c>
      <c r="AE11" s="5">
        <f>SQRT(SUM(B11:AD11))</f>
        <v>1.44083309234623</v>
      </c>
      <c r="AF11" s="4"/>
      <c r="AG11" s="4"/>
      <c r="AI11" s="4"/>
      <c r="AJ11" s="4"/>
    </row>
    <row r="12" spans="1:36" ht="15.75" x14ac:dyDescent="0.25">
      <c r="A12" s="28" t="s">
        <v>10</v>
      </c>
      <c r="B12" s="19">
        <f>(B3-B5)^2</f>
        <v>0</v>
      </c>
      <c r="C12" s="19">
        <f t="shared" ref="C12:AB12" si="2">(C3-C5)^2</f>
        <v>3.6000000000000008E-3</v>
      </c>
      <c r="D12" s="19">
        <f t="shared" si="2"/>
        <v>1.44E-2</v>
      </c>
      <c r="E12" s="19">
        <f t="shared" si="2"/>
        <v>6.3999999999999977E-3</v>
      </c>
      <c r="F12" s="19">
        <f t="shared" si="2"/>
        <v>3.6000000000000029E-3</v>
      </c>
      <c r="G12" s="19">
        <f t="shared" si="2"/>
        <v>3.9999999999999959E-4</v>
      </c>
      <c r="H12" s="19">
        <f t="shared" si="2"/>
        <v>4.0000000000000072E-4</v>
      </c>
      <c r="I12" s="19">
        <f t="shared" si="2"/>
        <v>1.9600000000000003E-2</v>
      </c>
      <c r="J12" s="19">
        <f t="shared" si="2"/>
        <v>4.0000000000000002E-4</v>
      </c>
      <c r="K12" s="25">
        <f t="shared" si="2"/>
        <v>4.0000000000000002E-4</v>
      </c>
      <c r="L12" s="25">
        <f t="shared" si="2"/>
        <v>4.0000000000000018E-4</v>
      </c>
      <c r="M12" s="25">
        <f t="shared" si="2"/>
        <v>3.5999999999999999E-3</v>
      </c>
      <c r="N12" s="25">
        <f t="shared" si="2"/>
        <v>9.999999999999995E-3</v>
      </c>
      <c r="O12" s="25">
        <f t="shared" si="2"/>
        <v>1.0000000000000007E-2</v>
      </c>
      <c r="P12" s="25">
        <f t="shared" si="2"/>
        <v>3.2400000000000005E-2</v>
      </c>
      <c r="Q12" s="25">
        <f t="shared" si="2"/>
        <v>3.6000000000000012E-3</v>
      </c>
      <c r="R12" s="25">
        <f t="shared" si="2"/>
        <v>1.5999999999999994E-3</v>
      </c>
      <c r="S12" s="25">
        <f t="shared" si="2"/>
        <v>3.5999999999999999E-3</v>
      </c>
      <c r="T12" s="34">
        <f t="shared" si="2"/>
        <v>1.6000000000000001E-3</v>
      </c>
      <c r="U12" s="34">
        <f t="shared" si="2"/>
        <v>0</v>
      </c>
      <c r="V12" s="34">
        <f t="shared" si="2"/>
        <v>0</v>
      </c>
      <c r="W12" s="34">
        <f t="shared" si="2"/>
        <v>3.5999999999999999E-3</v>
      </c>
      <c r="X12" s="34">
        <f t="shared" si="2"/>
        <v>1.5999999999999983E-3</v>
      </c>
      <c r="Y12" s="34">
        <f t="shared" si="2"/>
        <v>9.999999999999995E-3</v>
      </c>
      <c r="Z12" s="34">
        <f t="shared" si="2"/>
        <v>4.0000000000000072E-4</v>
      </c>
      <c r="AA12" s="34">
        <f t="shared" si="2"/>
        <v>4.0000000000000018E-4</v>
      </c>
      <c r="AB12" s="34">
        <f t="shared" si="2"/>
        <v>0</v>
      </c>
      <c r="AC12" s="52">
        <f t="shared" ref="AC12:AD12" si="3">(AC3-AC5)^2</f>
        <v>1</v>
      </c>
      <c r="AD12" s="52">
        <f t="shared" si="3"/>
        <v>1</v>
      </c>
      <c r="AE12" s="5">
        <f t="shared" ref="AE12:AE16" si="4">SQRT(SUM(B12:AD12))</f>
        <v>1.4601369798755184</v>
      </c>
      <c r="AF12" s="4"/>
      <c r="AG12" s="4"/>
      <c r="AI12" s="4"/>
      <c r="AJ12" s="4"/>
    </row>
    <row r="13" spans="1:36" ht="15.75" x14ac:dyDescent="0.25">
      <c r="A13" s="28" t="s">
        <v>16</v>
      </c>
      <c r="B13" s="19">
        <f>(B3-B6)^2</f>
        <v>0</v>
      </c>
      <c r="C13" s="19">
        <f t="shared" ref="C13:AB13" si="5">(C3-C6)^2</f>
        <v>3.9999999999999959E-4</v>
      </c>
      <c r="D13" s="19">
        <f t="shared" si="5"/>
        <v>1.44E-2</v>
      </c>
      <c r="E13" s="19">
        <f t="shared" si="5"/>
        <v>6.3999999999999977E-3</v>
      </c>
      <c r="F13" s="19">
        <f t="shared" si="5"/>
        <v>0</v>
      </c>
      <c r="G13" s="19">
        <f t="shared" si="5"/>
        <v>1.6000000000000007E-3</v>
      </c>
      <c r="H13" s="19">
        <f t="shared" si="5"/>
        <v>1.5999999999999994E-3</v>
      </c>
      <c r="I13" s="19">
        <f t="shared" si="5"/>
        <v>6.4000000000000003E-3</v>
      </c>
      <c r="J13" s="19">
        <f t="shared" si="5"/>
        <v>4.0000000000000002E-4</v>
      </c>
      <c r="K13" s="25">
        <f t="shared" si="5"/>
        <v>0</v>
      </c>
      <c r="L13" s="25">
        <f t="shared" si="5"/>
        <v>0</v>
      </c>
      <c r="M13" s="25">
        <f t="shared" si="5"/>
        <v>0</v>
      </c>
      <c r="N13" s="25">
        <f t="shared" si="5"/>
        <v>0</v>
      </c>
      <c r="O13" s="25">
        <f t="shared" si="5"/>
        <v>4.0000000000000072E-4</v>
      </c>
      <c r="P13" s="25">
        <f t="shared" si="5"/>
        <v>1.0000000000000007E-2</v>
      </c>
      <c r="Q13" s="25">
        <f t="shared" si="5"/>
        <v>3.9999999999999959E-4</v>
      </c>
      <c r="R13" s="25">
        <f t="shared" si="5"/>
        <v>9.9999999999999985E-3</v>
      </c>
      <c r="S13" s="25">
        <f t="shared" si="5"/>
        <v>1.5999999999999994E-3</v>
      </c>
      <c r="T13" s="34">
        <f t="shared" si="5"/>
        <v>4.0000000000000002E-4</v>
      </c>
      <c r="U13" s="34">
        <f t="shared" si="5"/>
        <v>4.0000000000000002E-4</v>
      </c>
      <c r="V13" s="34">
        <f t="shared" si="5"/>
        <v>4.0000000000000018E-4</v>
      </c>
      <c r="W13" s="34">
        <f t="shared" si="5"/>
        <v>1.6000000000000007E-3</v>
      </c>
      <c r="X13" s="34">
        <f t="shared" si="5"/>
        <v>3.2399999999999998E-2</v>
      </c>
      <c r="Y13" s="34">
        <f t="shared" si="5"/>
        <v>1.6000000000000029E-3</v>
      </c>
      <c r="Z13" s="34">
        <f t="shared" si="5"/>
        <v>1.6000000000000007E-3</v>
      </c>
      <c r="AA13" s="34">
        <f t="shared" si="5"/>
        <v>0</v>
      </c>
      <c r="AB13" s="34">
        <f t="shared" si="5"/>
        <v>0</v>
      </c>
      <c r="AC13" s="52">
        <f t="shared" ref="AC13:AD13" si="6">(AC3-AC6)^2</f>
        <v>1</v>
      </c>
      <c r="AD13" s="52">
        <f t="shared" si="6"/>
        <v>1</v>
      </c>
      <c r="AE13" s="5">
        <f t="shared" si="4"/>
        <v>1.4463747785411636</v>
      </c>
      <c r="AF13" s="4"/>
      <c r="AG13" s="4"/>
      <c r="AI13" s="4"/>
      <c r="AJ13" s="4"/>
    </row>
    <row r="14" spans="1:36" ht="15.75" x14ac:dyDescent="0.25">
      <c r="A14" s="28" t="s">
        <v>11</v>
      </c>
      <c r="B14" s="19">
        <f>(B4-B5)^2</f>
        <v>4.0000000000000002E-4</v>
      </c>
      <c r="C14" s="19">
        <f t="shared" ref="C14:AB14" si="7">(C4-C5)^2</f>
        <v>1.6000000000000001E-3</v>
      </c>
      <c r="D14" s="19">
        <f t="shared" si="7"/>
        <v>3.6000000000000008E-3</v>
      </c>
      <c r="E14" s="19">
        <f t="shared" si="7"/>
        <v>9.9999999999999985E-3</v>
      </c>
      <c r="F14" s="19">
        <f t="shared" si="7"/>
        <v>1.0000000000000002E-2</v>
      </c>
      <c r="G14" s="19">
        <f t="shared" si="7"/>
        <v>3.5999999999999999E-3</v>
      </c>
      <c r="H14" s="19">
        <f t="shared" si="7"/>
        <v>3.5999999999999999E-3</v>
      </c>
      <c r="I14" s="19">
        <f t="shared" si="7"/>
        <v>1.6000000000000007E-3</v>
      </c>
      <c r="J14" s="19">
        <f t="shared" si="7"/>
        <v>1.6000000000000001E-3</v>
      </c>
      <c r="K14" s="25">
        <f t="shared" si="7"/>
        <v>0</v>
      </c>
      <c r="L14" s="25">
        <f t="shared" si="7"/>
        <v>4.0000000000000018E-4</v>
      </c>
      <c r="M14" s="25">
        <f t="shared" si="7"/>
        <v>1.44E-2</v>
      </c>
      <c r="N14" s="25">
        <f t="shared" si="7"/>
        <v>0</v>
      </c>
      <c r="O14" s="25">
        <f t="shared" si="7"/>
        <v>1.9600000000000003E-2</v>
      </c>
      <c r="P14" s="25">
        <f t="shared" si="7"/>
        <v>2.5600000000000001E-2</v>
      </c>
      <c r="Q14" s="25">
        <f t="shared" si="7"/>
        <v>6.4000000000000003E-3</v>
      </c>
      <c r="R14" s="25">
        <f t="shared" si="7"/>
        <v>0</v>
      </c>
      <c r="S14" s="25">
        <f t="shared" si="7"/>
        <v>1.6000000000000001E-3</v>
      </c>
      <c r="T14" s="34">
        <f t="shared" si="7"/>
        <v>1.6000000000000001E-3</v>
      </c>
      <c r="U14" s="34">
        <f t="shared" si="7"/>
        <v>0</v>
      </c>
      <c r="V14" s="34">
        <f t="shared" si="7"/>
        <v>4.0000000000000018E-4</v>
      </c>
      <c r="W14" s="34">
        <f t="shared" si="7"/>
        <v>0</v>
      </c>
      <c r="X14" s="34">
        <f t="shared" si="7"/>
        <v>9.999999999999995E-3</v>
      </c>
      <c r="Y14" s="34">
        <f t="shared" si="7"/>
        <v>4.0000000000000072E-4</v>
      </c>
      <c r="Z14" s="34">
        <f t="shared" si="7"/>
        <v>1.6000000000000007E-3</v>
      </c>
      <c r="AA14" s="34">
        <f t="shared" si="7"/>
        <v>1.6000000000000001E-3</v>
      </c>
      <c r="AB14" s="34">
        <f t="shared" si="7"/>
        <v>4.0000000000000002E-4</v>
      </c>
      <c r="AC14" s="52">
        <f t="shared" ref="AC14:AD14" si="8">(AC4-AC5)^2</f>
        <v>0</v>
      </c>
      <c r="AD14" s="52">
        <f t="shared" si="8"/>
        <v>0</v>
      </c>
      <c r="AE14" s="5">
        <f t="shared" si="4"/>
        <v>0.34641016151377546</v>
      </c>
      <c r="AF14" s="4"/>
      <c r="AG14" s="4"/>
      <c r="AI14" s="4"/>
      <c r="AJ14" s="4"/>
    </row>
    <row r="15" spans="1:36" ht="15.75" x14ac:dyDescent="0.25">
      <c r="A15" s="28" t="s">
        <v>17</v>
      </c>
      <c r="B15" s="19">
        <f>(B4-B6)^2</f>
        <v>4.0000000000000002E-4</v>
      </c>
      <c r="C15" s="19">
        <f t="shared" ref="C15:AB15" si="9">(C4-C6)^2</f>
        <v>1.44E-2</v>
      </c>
      <c r="D15" s="19">
        <f t="shared" si="9"/>
        <v>3.6000000000000008E-3</v>
      </c>
      <c r="E15" s="19">
        <f t="shared" si="9"/>
        <v>9.9999999999999985E-3</v>
      </c>
      <c r="F15" s="19">
        <f t="shared" si="9"/>
        <v>1.5999999999999983E-3</v>
      </c>
      <c r="G15" s="19">
        <f t="shared" si="9"/>
        <v>0</v>
      </c>
      <c r="H15" s="19">
        <f t="shared" si="9"/>
        <v>1.4400000000000003E-2</v>
      </c>
      <c r="I15" s="19">
        <f t="shared" si="9"/>
        <v>4.0000000000000018E-4</v>
      </c>
      <c r="J15" s="19">
        <f t="shared" si="9"/>
        <v>0</v>
      </c>
      <c r="K15" s="25">
        <f t="shared" si="9"/>
        <v>4.0000000000000002E-4</v>
      </c>
      <c r="L15" s="25">
        <f t="shared" si="9"/>
        <v>0</v>
      </c>
      <c r="M15" s="25">
        <f t="shared" si="9"/>
        <v>3.6000000000000008E-3</v>
      </c>
      <c r="N15" s="25">
        <f t="shared" si="9"/>
        <v>9.999999999999995E-3</v>
      </c>
      <c r="O15" s="25">
        <f t="shared" si="9"/>
        <v>3.5999999999999999E-3</v>
      </c>
      <c r="P15" s="25">
        <f t="shared" si="9"/>
        <v>6.4000000000000029E-3</v>
      </c>
      <c r="Q15" s="25">
        <f t="shared" si="9"/>
        <v>0</v>
      </c>
      <c r="R15" s="25">
        <f t="shared" si="9"/>
        <v>3.5999999999999999E-3</v>
      </c>
      <c r="S15" s="25">
        <f t="shared" si="9"/>
        <v>4.0000000000000002E-4</v>
      </c>
      <c r="T15" s="34">
        <f t="shared" si="9"/>
        <v>4.0000000000000002E-4</v>
      </c>
      <c r="U15" s="34">
        <f t="shared" si="9"/>
        <v>4.0000000000000002E-4</v>
      </c>
      <c r="V15" s="34">
        <f t="shared" si="9"/>
        <v>0</v>
      </c>
      <c r="W15" s="34">
        <f t="shared" si="9"/>
        <v>3.9999999999999959E-4</v>
      </c>
      <c r="X15" s="34">
        <f t="shared" si="9"/>
        <v>5.7599999999999998E-2</v>
      </c>
      <c r="Y15" s="34">
        <f t="shared" si="9"/>
        <v>2.5600000000000012E-2</v>
      </c>
      <c r="Z15" s="34">
        <f t="shared" si="9"/>
        <v>3.5999999999999999E-3</v>
      </c>
      <c r="AA15" s="34">
        <f t="shared" si="9"/>
        <v>3.9999999999999986E-4</v>
      </c>
      <c r="AB15" s="34">
        <f t="shared" si="9"/>
        <v>4.0000000000000002E-4</v>
      </c>
      <c r="AC15" s="52">
        <f t="shared" ref="AC15:AD15" si="10">(AC4-AC6)^2</f>
        <v>0</v>
      </c>
      <c r="AD15" s="52">
        <f t="shared" si="10"/>
        <v>0</v>
      </c>
      <c r="AE15" s="5">
        <f t="shared" si="4"/>
        <v>0.40199502484483562</v>
      </c>
      <c r="AF15" s="4"/>
      <c r="AG15" s="4"/>
      <c r="AI15" s="4"/>
      <c r="AJ15" s="4"/>
    </row>
    <row r="16" spans="1:36" ht="15.75" x14ac:dyDescent="0.25">
      <c r="A16" s="28" t="s">
        <v>18</v>
      </c>
      <c r="B16" s="19">
        <f>(B5-B6)^2</f>
        <v>0</v>
      </c>
      <c r="C16" s="19">
        <f t="shared" ref="C16:AB16" si="11">(C5-C6)^2</f>
        <v>6.3999999999999977E-3</v>
      </c>
      <c r="D16" s="19">
        <f t="shared" si="11"/>
        <v>0</v>
      </c>
      <c r="E16" s="19">
        <f t="shared" si="11"/>
        <v>0</v>
      </c>
      <c r="F16" s="19">
        <f t="shared" si="11"/>
        <v>3.6000000000000029E-3</v>
      </c>
      <c r="G16" s="19">
        <f t="shared" si="11"/>
        <v>3.5999999999999999E-3</v>
      </c>
      <c r="H16" s="19">
        <f t="shared" si="11"/>
        <v>3.6000000000000012E-3</v>
      </c>
      <c r="I16" s="19">
        <f t="shared" si="11"/>
        <v>3.6000000000000012E-3</v>
      </c>
      <c r="J16" s="19">
        <f t="shared" si="11"/>
        <v>1.6000000000000001E-3</v>
      </c>
      <c r="K16" s="25">
        <f t="shared" si="11"/>
        <v>4.0000000000000002E-4</v>
      </c>
      <c r="L16" s="25">
        <f t="shared" si="11"/>
        <v>4.0000000000000018E-4</v>
      </c>
      <c r="M16" s="25">
        <f t="shared" si="11"/>
        <v>3.5999999999999999E-3</v>
      </c>
      <c r="N16" s="25">
        <f t="shared" si="11"/>
        <v>9.999999999999995E-3</v>
      </c>
      <c r="O16" s="25">
        <f t="shared" si="11"/>
        <v>6.4000000000000029E-3</v>
      </c>
      <c r="P16" s="25">
        <f t="shared" si="11"/>
        <v>6.3999999999999977E-3</v>
      </c>
      <c r="Q16" s="25">
        <f t="shared" si="11"/>
        <v>6.4000000000000003E-3</v>
      </c>
      <c r="R16" s="25">
        <f t="shared" si="11"/>
        <v>3.5999999999999999E-3</v>
      </c>
      <c r="S16" s="25">
        <f t="shared" si="11"/>
        <v>4.0000000000000002E-4</v>
      </c>
      <c r="T16" s="34">
        <f t="shared" si="11"/>
        <v>4.0000000000000002E-4</v>
      </c>
      <c r="U16" s="34">
        <f t="shared" si="11"/>
        <v>4.0000000000000002E-4</v>
      </c>
      <c r="V16" s="34">
        <f t="shared" si="11"/>
        <v>4.0000000000000018E-4</v>
      </c>
      <c r="W16" s="34">
        <f t="shared" si="11"/>
        <v>3.9999999999999959E-4</v>
      </c>
      <c r="X16" s="34">
        <f t="shared" si="11"/>
        <v>1.9600000000000003E-2</v>
      </c>
      <c r="Y16" s="34">
        <f t="shared" si="11"/>
        <v>1.9600000000000003E-2</v>
      </c>
      <c r="Z16" s="34">
        <f t="shared" si="11"/>
        <v>3.9999999999999959E-4</v>
      </c>
      <c r="AA16" s="34">
        <f t="shared" si="11"/>
        <v>4.0000000000000018E-4</v>
      </c>
      <c r="AB16" s="34">
        <f t="shared" si="11"/>
        <v>0</v>
      </c>
      <c r="AC16" s="52">
        <f t="shared" ref="AC16:AD16" si="12">(AC5-AC6)^2</f>
        <v>0</v>
      </c>
      <c r="AD16" s="52">
        <f t="shared" si="12"/>
        <v>0</v>
      </c>
      <c r="AE16" s="5">
        <f t="shared" si="4"/>
        <v>0.31874754901018454</v>
      </c>
      <c r="AF16" s="4"/>
      <c r="AG16" s="4"/>
      <c r="AI16" s="4"/>
      <c r="AJ16" s="4"/>
    </row>
    <row r="17" spans="1:36" x14ac:dyDescent="0.25">
      <c r="AE17" s="4"/>
      <c r="AF17" s="4"/>
      <c r="AG17" s="4"/>
      <c r="AI17" s="4"/>
      <c r="AJ17" s="4"/>
    </row>
    <row r="18" spans="1:36" x14ac:dyDescent="0.25">
      <c r="AE18" s="4"/>
      <c r="AF18" s="4"/>
      <c r="AG18" s="4"/>
      <c r="AI18" s="4"/>
      <c r="AJ18" s="4"/>
    </row>
    <row r="20" spans="1:36" x14ac:dyDescent="0.25">
      <c r="B20" s="11" t="s">
        <v>30</v>
      </c>
      <c r="D20" s="6" t="s">
        <v>0</v>
      </c>
      <c r="E20" s="6" t="s">
        <v>1</v>
      </c>
      <c r="F20" s="6" t="s">
        <v>2</v>
      </c>
      <c r="G20" s="6" t="s">
        <v>3</v>
      </c>
    </row>
    <row r="21" spans="1:36" x14ac:dyDescent="0.25">
      <c r="C21" s="6" t="s">
        <v>0</v>
      </c>
      <c r="D21" s="7"/>
      <c r="E21" s="7"/>
      <c r="F21" s="7"/>
      <c r="G21" s="7"/>
    </row>
    <row r="22" spans="1:36" x14ac:dyDescent="0.25">
      <c r="C22" s="6" t="s">
        <v>1</v>
      </c>
      <c r="D22" s="7">
        <f>AE11</f>
        <v>1.44083309234623</v>
      </c>
      <c r="E22" s="7"/>
      <c r="F22" s="7"/>
      <c r="G22" s="7"/>
    </row>
    <row r="23" spans="1:36" s="6" customFormat="1" x14ac:dyDescent="0.25">
      <c r="C23" s="6" t="s">
        <v>2</v>
      </c>
      <c r="D23" s="7">
        <f>AE12</f>
        <v>1.4601369798755184</v>
      </c>
      <c r="E23" s="7">
        <f>AE14</f>
        <v>0.34641016151377546</v>
      </c>
      <c r="F23" s="7"/>
      <c r="G23" s="7"/>
      <c r="AE23"/>
      <c r="AF23"/>
      <c r="AG23"/>
      <c r="AH23"/>
      <c r="AI23"/>
      <c r="AJ23"/>
    </row>
    <row r="24" spans="1:36" s="6" customFormat="1" x14ac:dyDescent="0.25">
      <c r="C24" s="6" t="s">
        <v>3</v>
      </c>
      <c r="D24" s="7">
        <f>AE13</f>
        <v>1.4463747785411636</v>
      </c>
      <c r="E24" s="7">
        <f>AE15</f>
        <v>0.40199502484483562</v>
      </c>
      <c r="F24" s="7">
        <f>AE16</f>
        <v>0.31874754901018454</v>
      </c>
      <c r="G24" s="7"/>
      <c r="N24" s="57" t="s">
        <v>33</v>
      </c>
      <c r="O24" s="57"/>
      <c r="P24" s="57"/>
      <c r="Q24" s="57"/>
      <c r="AE24"/>
      <c r="AF24"/>
      <c r="AG24"/>
      <c r="AH24"/>
      <c r="AI24"/>
      <c r="AJ24"/>
    </row>
    <row r="25" spans="1:36" s="6" customFormat="1" x14ac:dyDescent="0.25">
      <c r="D25" s="20"/>
      <c r="E25" s="20"/>
      <c r="F25" s="20"/>
      <c r="G25" s="21"/>
      <c r="AE25"/>
      <c r="AF25"/>
      <c r="AG25"/>
      <c r="AH25"/>
      <c r="AI25"/>
      <c r="AJ25"/>
    </row>
    <row r="26" spans="1:36" ht="15.75" x14ac:dyDescent="0.25">
      <c r="M26" s="30"/>
      <c r="N26" s="28"/>
      <c r="O26" s="28"/>
      <c r="P26" s="28"/>
      <c r="Q26" s="28"/>
      <c r="R26" s="30"/>
      <c r="S26" s="28" t="s">
        <v>34</v>
      </c>
    </row>
    <row r="27" spans="1:36" s="6" customFormat="1" ht="15.75" x14ac:dyDescent="0.25">
      <c r="B27" t="s">
        <v>31</v>
      </c>
      <c r="C27"/>
      <c r="D27" s="21" t="s">
        <v>0</v>
      </c>
      <c r="E27" s="21" t="s">
        <v>1</v>
      </c>
      <c r="F27" s="21" t="s">
        <v>2</v>
      </c>
      <c r="G27" s="21" t="s">
        <v>3</v>
      </c>
      <c r="I27" s="6" t="s">
        <v>21</v>
      </c>
      <c r="M27" s="30"/>
      <c r="N27" s="37" t="s">
        <v>0</v>
      </c>
      <c r="O27" s="37" t="s">
        <v>1</v>
      </c>
      <c r="P27" s="37" t="s">
        <v>2</v>
      </c>
      <c r="Q27" s="37" t="s">
        <v>3</v>
      </c>
      <c r="R27" s="30"/>
      <c r="S27" s="42" t="s">
        <v>35</v>
      </c>
      <c r="AE27"/>
      <c r="AF27"/>
      <c r="AG27"/>
      <c r="AH27"/>
      <c r="AI27"/>
      <c r="AJ27"/>
    </row>
    <row r="28" spans="1:36" s="6" customFormat="1" ht="15.75" x14ac:dyDescent="0.25">
      <c r="C28" s="6" t="s">
        <v>0</v>
      </c>
      <c r="D28" s="7">
        <v>0</v>
      </c>
      <c r="E28" s="7"/>
      <c r="F28" s="7"/>
      <c r="G28" s="7"/>
      <c r="I28" s="26">
        <f>MAX(D21:G24)</f>
        <v>1.4601369798755184</v>
      </c>
      <c r="M28" s="28" t="s">
        <v>0</v>
      </c>
      <c r="N28" s="31"/>
      <c r="O28" s="31">
        <f>N29</f>
        <v>0.98677939960747107</v>
      </c>
      <c r="P28" s="31">
        <f>N30</f>
        <v>1</v>
      </c>
      <c r="Q28" s="31">
        <f>N31</f>
        <v>0.99057471899963245</v>
      </c>
      <c r="R28" s="30"/>
      <c r="S28" s="38">
        <f>AVERAGE(N28:Q28)</f>
        <v>0.9924513728690344</v>
      </c>
      <c r="AE28"/>
      <c r="AF28"/>
      <c r="AG28"/>
      <c r="AH28"/>
      <c r="AI28"/>
      <c r="AJ28"/>
    </row>
    <row r="29" spans="1:36" s="6" customFormat="1" ht="15.75" x14ac:dyDescent="0.25">
      <c r="A29"/>
      <c r="B29" s="5"/>
      <c r="C29" s="6" t="s">
        <v>1</v>
      </c>
      <c r="D29" s="7">
        <f>D22/$I$28</f>
        <v>0.98677939960747107</v>
      </c>
      <c r="E29" s="7">
        <v>0</v>
      </c>
      <c r="F29" s="7"/>
      <c r="G29" s="7"/>
      <c r="M29" s="28" t="s">
        <v>1</v>
      </c>
      <c r="N29" s="31">
        <f>D29</f>
        <v>0.98677939960747107</v>
      </c>
      <c r="O29" s="31"/>
      <c r="P29" s="31">
        <f>O30</f>
        <v>0.23724497515521326</v>
      </c>
      <c r="Q29" s="31">
        <f>O31</f>
        <v>0.27531322772135192</v>
      </c>
      <c r="R29" s="30"/>
      <c r="S29" s="38">
        <f t="shared" ref="S29:S31" si="13">AVERAGE(N29:Q29)</f>
        <v>0.49977920082801214</v>
      </c>
      <c r="AE29"/>
      <c r="AF29"/>
      <c r="AG29"/>
      <c r="AH29"/>
      <c r="AI29"/>
      <c r="AJ29"/>
    </row>
    <row r="30" spans="1:36" s="6" customFormat="1" ht="15.75" x14ac:dyDescent="0.25">
      <c r="A30"/>
      <c r="B30"/>
      <c r="C30" s="6" t="s">
        <v>2</v>
      </c>
      <c r="D30" s="7">
        <f>D23/$I$28</f>
        <v>1</v>
      </c>
      <c r="E30" s="7">
        <f>E23/$I$28</f>
        <v>0.23724497515521326</v>
      </c>
      <c r="F30" s="7">
        <v>0</v>
      </c>
      <c r="G30" s="7"/>
      <c r="M30" s="28" t="s">
        <v>2</v>
      </c>
      <c r="N30" s="31">
        <f t="shared" ref="N30:P31" si="14">D30</f>
        <v>1</v>
      </c>
      <c r="O30" s="31">
        <f t="shared" si="14"/>
        <v>0.23724497515521326</v>
      </c>
      <c r="P30" s="31"/>
      <c r="Q30" s="31">
        <f>P31</f>
        <v>0.21829975776475358</v>
      </c>
      <c r="R30" s="30"/>
      <c r="S30" s="38">
        <f t="shared" si="13"/>
        <v>0.48518157763998898</v>
      </c>
      <c r="AE30"/>
      <c r="AF30"/>
      <c r="AG30"/>
      <c r="AH30"/>
      <c r="AI30"/>
      <c r="AJ30"/>
    </row>
    <row r="31" spans="1:36" ht="15.75" x14ac:dyDescent="0.25">
      <c r="C31" s="6" t="s">
        <v>3</v>
      </c>
      <c r="D31" s="7">
        <f>D24/$I$28</f>
        <v>0.99057471899963245</v>
      </c>
      <c r="E31" s="7">
        <f>E24/$I$28</f>
        <v>0.27531322772135192</v>
      </c>
      <c r="F31" s="7">
        <f>F24/$I$28</f>
        <v>0.21829975776475358</v>
      </c>
      <c r="G31" s="7">
        <v>0</v>
      </c>
      <c r="M31" s="28" t="s">
        <v>3</v>
      </c>
      <c r="N31" s="31">
        <f t="shared" si="14"/>
        <v>0.99057471899963245</v>
      </c>
      <c r="O31" s="31">
        <f t="shared" si="14"/>
        <v>0.27531322772135192</v>
      </c>
      <c r="P31" s="31">
        <f t="shared" si="14"/>
        <v>0.21829975776475358</v>
      </c>
      <c r="Q31" s="31"/>
      <c r="R31" s="30"/>
      <c r="S31" s="38">
        <f t="shared" si="13"/>
        <v>0.49472923482857939</v>
      </c>
    </row>
    <row r="32" spans="1:36" x14ac:dyDescent="0.25">
      <c r="M32"/>
      <c r="N32"/>
      <c r="O32"/>
      <c r="P32"/>
      <c r="Q32"/>
      <c r="R32"/>
    </row>
    <row r="33" spans="13:19" x14ac:dyDescent="0.25">
      <c r="M33"/>
      <c r="N33"/>
      <c r="O33"/>
      <c r="P33"/>
      <c r="Q33"/>
      <c r="R33" t="s">
        <v>36</v>
      </c>
      <c r="S33" s="27">
        <f>MEDIAN(S28:S31)</f>
        <v>0.49725421782829576</v>
      </c>
    </row>
    <row r="34" spans="13:19" x14ac:dyDescent="0.25">
      <c r="M34"/>
      <c r="N34"/>
      <c r="O34"/>
      <c r="P34"/>
      <c r="Q34"/>
      <c r="R34" t="s">
        <v>38</v>
      </c>
      <c r="S34" s="26">
        <f>QUARTILE(S28:S31,1)</f>
        <v>0.49234232053143179</v>
      </c>
    </row>
    <row r="35" spans="13:19" x14ac:dyDescent="0.25">
      <c r="M35"/>
      <c r="N35"/>
      <c r="O35"/>
      <c r="P35"/>
      <c r="Q35"/>
      <c r="R35" t="s">
        <v>39</v>
      </c>
      <c r="S35" s="26">
        <f>QUARTILE(S28:S31,3)</f>
        <v>0.62294724383826772</v>
      </c>
    </row>
    <row r="36" spans="13:19" x14ac:dyDescent="0.25">
      <c r="M36"/>
      <c r="N36"/>
      <c r="O36"/>
      <c r="P36"/>
      <c r="Q36"/>
      <c r="R36" t="s">
        <v>40</v>
      </c>
      <c r="S36" s="26">
        <f>S35-S34</f>
        <v>0.13060492330683593</v>
      </c>
    </row>
    <row r="37" spans="13:19" x14ac:dyDescent="0.25">
      <c r="M37"/>
      <c r="N37"/>
      <c r="O37"/>
      <c r="P37"/>
      <c r="Q37"/>
      <c r="R37" t="s">
        <v>37</v>
      </c>
      <c r="S37" s="27">
        <f>S35+1.5*S36</f>
        <v>0.81885462879852167</v>
      </c>
    </row>
  </sheetData>
  <mergeCells count="7">
    <mergeCell ref="AC1:AD1"/>
    <mergeCell ref="AC9:AD9"/>
    <mergeCell ref="N24:Q24"/>
    <mergeCell ref="B1:J1"/>
    <mergeCell ref="K1:S1"/>
    <mergeCell ref="B9:J9"/>
    <mergeCell ref="K9:S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4247-0F2E-45A7-B83E-29798BACC2DB}">
  <dimension ref="A2:R35"/>
  <sheetViews>
    <sheetView showGridLines="0" workbookViewId="0"/>
  </sheetViews>
  <sheetFormatPr defaultRowHeight="15" x14ac:dyDescent="0.25"/>
  <cols>
    <col min="1" max="1" width="12.140625" customWidth="1"/>
    <col min="2" max="2" width="8.140625" customWidth="1"/>
    <col min="3" max="3" width="11.28515625" bestFit="1" customWidth="1"/>
    <col min="4" max="4" width="11.5703125" bestFit="1" customWidth="1"/>
    <col min="5" max="5" width="11" bestFit="1" customWidth="1"/>
    <col min="9" max="9" width="9.85546875" customWidth="1"/>
  </cols>
  <sheetData>
    <row r="2" spans="1:9" ht="15.75" x14ac:dyDescent="0.25">
      <c r="B2" s="46"/>
      <c r="C2" s="28" t="s">
        <v>4</v>
      </c>
      <c r="D2" s="28" t="s">
        <v>5</v>
      </c>
      <c r="E2" s="28" t="s">
        <v>6</v>
      </c>
      <c r="F2" s="28" t="s">
        <v>41</v>
      </c>
      <c r="G2" s="28" t="s">
        <v>42</v>
      </c>
    </row>
    <row r="3" spans="1:9" ht="15.75" x14ac:dyDescent="0.25">
      <c r="A3" t="s">
        <v>0</v>
      </c>
      <c r="B3" s="28" t="s">
        <v>0</v>
      </c>
      <c r="C3" s="31">
        <f>AVERAGE(Data!A2:A51)</f>
        <v>14.690687901045463</v>
      </c>
      <c r="D3" s="31">
        <f>AVERAGE(Data!B2:B51)</f>
        <v>15.000366138730143</v>
      </c>
      <c r="E3" s="31">
        <f>AVERAGE(Data!C2:C51)</f>
        <v>15.149596252543402</v>
      </c>
      <c r="F3" s="31">
        <v>1</v>
      </c>
      <c r="G3" s="31">
        <v>0</v>
      </c>
    </row>
    <row r="4" spans="1:9" ht="15.75" x14ac:dyDescent="0.25">
      <c r="A4" t="s">
        <v>1</v>
      </c>
      <c r="B4" s="28" t="s">
        <v>1</v>
      </c>
      <c r="C4" s="31">
        <f>AVERAGE(Data!A52:A101)</f>
        <v>15.236561688525748</v>
      </c>
      <c r="D4" s="31">
        <f>AVERAGE(Data!B52:B101)</f>
        <v>15.11146678628247</v>
      </c>
      <c r="E4" s="31">
        <f>AVERAGE(Data!C52:C101)</f>
        <v>15.012756969466954</v>
      </c>
      <c r="F4" s="31">
        <v>0</v>
      </c>
      <c r="G4" s="31">
        <v>1</v>
      </c>
    </row>
    <row r="5" spans="1:9" ht="15.75" x14ac:dyDescent="0.25">
      <c r="A5" t="s">
        <v>2</v>
      </c>
      <c r="B5" s="28" t="s">
        <v>2</v>
      </c>
      <c r="C5" s="31">
        <f>AVERAGE(Data!A102:A151)</f>
        <v>15.070749690831871</v>
      </c>
      <c r="D5" s="31">
        <f>AVERAGE(Data!B102:B151)</f>
        <v>14.732445109446727</v>
      </c>
      <c r="E5" s="31">
        <f>AVERAGE(Data!C102:C151)</f>
        <v>14.989087368827541</v>
      </c>
      <c r="F5" s="31">
        <v>0</v>
      </c>
      <c r="G5" s="31">
        <v>1</v>
      </c>
    </row>
    <row r="6" spans="1:9" ht="15.75" x14ac:dyDescent="0.25">
      <c r="A6" t="s">
        <v>3</v>
      </c>
      <c r="B6" s="28" t="s">
        <v>3</v>
      </c>
      <c r="C6" s="31">
        <f>AVERAGE(Data!A152:A201)</f>
        <v>14.864184058381522</v>
      </c>
      <c r="D6" s="31">
        <f>AVERAGE(Data!B152:B201)</f>
        <v>15.104797973249218</v>
      </c>
      <c r="E6" s="31">
        <f>AVERAGE(Data!C152:C201)</f>
        <v>15.134267860708585</v>
      </c>
      <c r="F6" s="31">
        <v>0</v>
      </c>
      <c r="G6" s="31">
        <v>1</v>
      </c>
    </row>
    <row r="8" spans="1:9" ht="15.75" x14ac:dyDescent="0.25">
      <c r="C8" s="28" t="s">
        <v>4</v>
      </c>
      <c r="D8" s="28" t="s">
        <v>5</v>
      </c>
      <c r="E8" s="28" t="s">
        <v>6</v>
      </c>
      <c r="F8" s="28" t="s">
        <v>41</v>
      </c>
      <c r="G8" s="28" t="s">
        <v>42</v>
      </c>
    </row>
    <row r="9" spans="1:9" ht="15.75" x14ac:dyDescent="0.25">
      <c r="B9" s="28" t="s">
        <v>9</v>
      </c>
      <c r="C9" s="47">
        <f>(C3-C4)^2</f>
        <v>0.29797819185807212</v>
      </c>
      <c r="D9" s="47">
        <f t="shared" ref="D9:E9" si="0">(D3-D4)^2</f>
        <v>1.234335388654635E-2</v>
      </c>
      <c r="E9" s="47">
        <f t="shared" si="0"/>
        <v>1.8724989392876205E-2</v>
      </c>
      <c r="F9" s="47">
        <f t="shared" ref="F9:G9" si="1">(F3-F4)^2</f>
        <v>1</v>
      </c>
      <c r="G9" s="47">
        <f t="shared" si="1"/>
        <v>1</v>
      </c>
      <c r="I9" s="5">
        <f>SUM(C9:G9)^0.5</f>
        <v>1.5261214024898198</v>
      </c>
    </row>
    <row r="10" spans="1:9" ht="15.75" x14ac:dyDescent="0.25">
      <c r="B10" s="28" t="s">
        <v>10</v>
      </c>
      <c r="C10" s="47">
        <f>(C3-C5)^2</f>
        <v>0.14444696405564797</v>
      </c>
      <c r="D10" s="47">
        <f t="shared" ref="D10:E10" si="2">(D3-D5)^2</f>
        <v>7.1781677932285043E-2</v>
      </c>
      <c r="E10" s="47">
        <f t="shared" si="2"/>
        <v>2.5763101751711939E-2</v>
      </c>
      <c r="F10" s="47">
        <f t="shared" ref="F10:G10" si="3">(F3-F5)^2</f>
        <v>1</v>
      </c>
      <c r="G10" s="47">
        <f t="shared" si="3"/>
        <v>1</v>
      </c>
      <c r="I10" s="5">
        <f t="shared" ref="I10:I14" si="4">SUM(C10:G10)^0.5</f>
        <v>1.4973282017445757</v>
      </c>
    </row>
    <row r="11" spans="1:9" ht="15.75" x14ac:dyDescent="0.25">
      <c r="B11" s="28" t="s">
        <v>16</v>
      </c>
      <c r="C11" s="47">
        <f>(C3-C6)^2</f>
        <v>3.010091661037852E-2</v>
      </c>
      <c r="D11" s="47">
        <f t="shared" ref="D11:E11" si="5">(D3-D6)^2</f>
        <v>1.0906008061019304E-2</v>
      </c>
      <c r="E11" s="47">
        <f t="shared" si="5"/>
        <v>2.3495959624169268E-4</v>
      </c>
      <c r="F11" s="47">
        <f t="shared" ref="F11:G11" si="6">(F3-F6)^2</f>
        <v>1</v>
      </c>
      <c r="G11" s="47">
        <f t="shared" si="6"/>
        <v>1</v>
      </c>
      <c r="I11" s="5">
        <f t="shared" si="4"/>
        <v>1.4287203660155612</v>
      </c>
    </row>
    <row r="12" spans="1:9" ht="15.75" x14ac:dyDescent="0.25">
      <c r="B12" s="28" t="s">
        <v>11</v>
      </c>
      <c r="C12" s="47">
        <f>(C4-C5)^2</f>
        <v>2.7493618579234418E-2</v>
      </c>
      <c r="D12" s="47">
        <f t="shared" ref="D12:E12" si="7">(D4-D5)^2</f>
        <v>0.14365743151137828</v>
      </c>
      <c r="E12" s="47">
        <f t="shared" si="7"/>
        <v>5.6024999442933355E-4</v>
      </c>
      <c r="F12" s="47">
        <f t="shared" ref="F12:G12" si="8">(F4-F5)^2</f>
        <v>0</v>
      </c>
      <c r="G12" s="47">
        <f t="shared" si="8"/>
        <v>0</v>
      </c>
      <c r="I12" s="5">
        <f t="shared" si="4"/>
        <v>0.41438062223641925</v>
      </c>
    </row>
    <row r="13" spans="1:9" ht="15.75" x14ac:dyDescent="0.25">
      <c r="B13" s="28" t="s">
        <v>17</v>
      </c>
      <c r="C13" s="47">
        <f>(C4-C6)^2</f>
        <v>0.13866509943183053</v>
      </c>
      <c r="D13" s="47">
        <f t="shared" ref="D13:E13" si="9">(D4-D6)^2</f>
        <v>4.4473067272479992E-5</v>
      </c>
      <c r="E13" s="47">
        <f t="shared" si="9"/>
        <v>1.4764896690335356E-2</v>
      </c>
      <c r="F13" s="47">
        <f t="shared" ref="F13:G13" si="10">(F4-F6)^2</f>
        <v>0</v>
      </c>
      <c r="G13" s="47">
        <f t="shared" si="10"/>
        <v>0</v>
      </c>
      <c r="I13" s="5">
        <f t="shared" si="4"/>
        <v>0.39175817692734682</v>
      </c>
    </row>
    <row r="14" spans="1:9" ht="15.75" x14ac:dyDescent="0.25">
      <c r="B14" s="28" t="s">
        <v>18</v>
      </c>
      <c r="C14" s="47">
        <f>(C5-C6)^2</f>
        <v>4.2669360509612807E-2</v>
      </c>
      <c r="D14" s="47">
        <f t="shared" ref="D14:E14" si="11">(D5-D6)^2</f>
        <v>0.13864665518191582</v>
      </c>
      <c r="E14" s="47">
        <f t="shared" si="11"/>
        <v>2.1077375222821944E-2</v>
      </c>
      <c r="F14" s="47">
        <f t="shared" ref="F14:G14" si="12">(F5-F6)^2</f>
        <v>0</v>
      </c>
      <c r="G14" s="47">
        <f t="shared" si="12"/>
        <v>0</v>
      </c>
      <c r="I14" s="5">
        <f t="shared" si="4"/>
        <v>0.44988152986575319</v>
      </c>
    </row>
    <row r="17" spans="1:18" x14ac:dyDescent="0.25">
      <c r="C17" s="6" t="s">
        <v>0</v>
      </c>
      <c r="D17" s="6" t="s">
        <v>1</v>
      </c>
      <c r="E17" s="6" t="s">
        <v>2</v>
      </c>
      <c r="F17" s="6" t="s">
        <v>3</v>
      </c>
    </row>
    <row r="18" spans="1:18" x14ac:dyDescent="0.25">
      <c r="B18" s="6" t="s">
        <v>0</v>
      </c>
      <c r="C18" s="7"/>
      <c r="D18" s="8"/>
      <c r="E18" s="8"/>
      <c r="F18" s="8"/>
      <c r="H18" s="9" t="s">
        <v>12</v>
      </c>
      <c r="I18" s="10">
        <f>MIN(C18:D21)</f>
        <v>0.39175817692734682</v>
      </c>
    </row>
    <row r="19" spans="1:18" x14ac:dyDescent="0.25">
      <c r="B19" s="6" t="s">
        <v>1</v>
      </c>
      <c r="C19" s="7">
        <f>I9</f>
        <v>1.5261214024898198</v>
      </c>
      <c r="D19" s="7"/>
      <c r="E19" s="8"/>
      <c r="F19" s="8"/>
      <c r="H19" s="11" t="s">
        <v>13</v>
      </c>
      <c r="I19" s="10">
        <f>MAX(C18:D21)</f>
        <v>1.5261214024898198</v>
      </c>
    </row>
    <row r="20" spans="1:18" x14ac:dyDescent="0.25">
      <c r="B20" s="6" t="s">
        <v>2</v>
      </c>
      <c r="C20" s="7">
        <f t="shared" ref="C20:C21" si="13">I10</f>
        <v>1.4973282017445757</v>
      </c>
      <c r="D20" s="7">
        <f>I12</f>
        <v>0.41438062223641925</v>
      </c>
      <c r="E20" s="7"/>
      <c r="F20" s="7"/>
      <c r="H20" t="s">
        <v>14</v>
      </c>
      <c r="I20" s="5">
        <f>I19-I18</f>
        <v>1.1343632255624729</v>
      </c>
    </row>
    <row r="21" spans="1:18" x14ac:dyDescent="0.25">
      <c r="B21" s="12" t="s">
        <v>3</v>
      </c>
      <c r="C21" s="7">
        <f t="shared" si="13"/>
        <v>1.4287203660155612</v>
      </c>
      <c r="D21" s="7">
        <f>I13</f>
        <v>0.39175817692734682</v>
      </c>
      <c r="E21" s="7">
        <f>I14</f>
        <v>0.44988152986575319</v>
      </c>
      <c r="F21" s="8"/>
    </row>
    <row r="22" spans="1:18" x14ac:dyDescent="0.25">
      <c r="L22" s="6"/>
      <c r="M22" s="48" t="s">
        <v>33</v>
      </c>
      <c r="N22" s="48"/>
      <c r="O22" s="48"/>
      <c r="P22" s="48"/>
      <c r="Q22" s="6"/>
      <c r="R22" s="6"/>
    </row>
    <row r="23" spans="1:18" x14ac:dyDescent="0.25">
      <c r="L23" s="6"/>
      <c r="M23" s="6"/>
      <c r="N23" s="6"/>
      <c r="O23" s="6"/>
      <c r="P23" s="6"/>
      <c r="Q23" s="6"/>
      <c r="R23" s="6"/>
    </row>
    <row r="24" spans="1:18" ht="15.75" x14ac:dyDescent="0.25">
      <c r="L24" s="30"/>
      <c r="M24" s="28"/>
      <c r="N24" s="28"/>
      <c r="O24" s="28"/>
      <c r="P24" s="28"/>
      <c r="Q24" s="30"/>
      <c r="R24" s="28" t="s">
        <v>34</v>
      </c>
    </row>
    <row r="25" spans="1:18" ht="15.75" x14ac:dyDescent="0.25">
      <c r="C25" s="6" t="s">
        <v>0</v>
      </c>
      <c r="D25" s="6" t="s">
        <v>1</v>
      </c>
      <c r="E25" s="6" t="s">
        <v>2</v>
      </c>
      <c r="F25" s="6" t="s">
        <v>3</v>
      </c>
      <c r="L25" s="30"/>
      <c r="M25" s="37" t="s">
        <v>0</v>
      </c>
      <c r="N25" s="37" t="s">
        <v>1</v>
      </c>
      <c r="O25" s="37" t="s">
        <v>2</v>
      </c>
      <c r="P25" s="37" t="s">
        <v>3</v>
      </c>
      <c r="Q25" s="30"/>
      <c r="R25" s="42" t="s">
        <v>35</v>
      </c>
    </row>
    <row r="26" spans="1:18" ht="15.75" x14ac:dyDescent="0.25">
      <c r="A26" t="s">
        <v>15</v>
      </c>
      <c r="B26" s="6" t="s">
        <v>0</v>
      </c>
      <c r="C26" s="7">
        <v>0</v>
      </c>
      <c r="D26" s="8"/>
      <c r="E26" s="8"/>
      <c r="F26" s="8"/>
      <c r="L26" s="28" t="s">
        <v>0</v>
      </c>
      <c r="M26" s="31"/>
      <c r="N26" s="31">
        <f>M27</f>
        <v>1</v>
      </c>
      <c r="O26" s="31">
        <f>M28</f>
        <v>0.98113308633358476</v>
      </c>
      <c r="P26" s="31">
        <f>M29</f>
        <v>0.93617739957296198</v>
      </c>
      <c r="Q26" s="30"/>
      <c r="R26" s="38">
        <f>AVERAGE(M26:P26)</f>
        <v>0.9724368286355155</v>
      </c>
    </row>
    <row r="27" spans="1:18" ht="15.75" x14ac:dyDescent="0.25">
      <c r="B27" s="6" t="s">
        <v>1</v>
      </c>
      <c r="C27" s="7">
        <f>(C19)/$I$19</f>
        <v>1</v>
      </c>
      <c r="D27" s="7">
        <v>0</v>
      </c>
      <c r="E27" s="8"/>
      <c r="F27" s="8"/>
      <c r="L27" s="28" t="s">
        <v>1</v>
      </c>
      <c r="M27" s="31">
        <f>C27</f>
        <v>1</v>
      </c>
      <c r="N27" s="31"/>
      <c r="O27" s="31">
        <f>N28</f>
        <v>0.2715253331487063</v>
      </c>
      <c r="P27" s="31">
        <f>N29</f>
        <v>0.25670184317460293</v>
      </c>
      <c r="Q27" s="30"/>
      <c r="R27" s="38">
        <f t="shared" ref="R27:R29" si="14">AVERAGE(M27:P27)</f>
        <v>0.50940905877443643</v>
      </c>
    </row>
    <row r="28" spans="1:18" ht="15.75" x14ac:dyDescent="0.25">
      <c r="B28" s="6" t="s">
        <v>2</v>
      </c>
      <c r="C28" s="7">
        <f t="shared" ref="C28:E29" si="15">(C20)/$I$19</f>
        <v>0.98113308633358476</v>
      </c>
      <c r="D28" s="7">
        <f t="shared" si="15"/>
        <v>0.2715253331487063</v>
      </c>
      <c r="E28" s="7">
        <v>0</v>
      </c>
      <c r="F28" s="7"/>
      <c r="L28" s="28" t="s">
        <v>2</v>
      </c>
      <c r="M28" s="31">
        <f t="shared" ref="M28:O29" si="16">C28</f>
        <v>0.98113308633358476</v>
      </c>
      <c r="N28" s="31">
        <f t="shared" si="16"/>
        <v>0.2715253331487063</v>
      </c>
      <c r="O28" s="31"/>
      <c r="P28" s="31">
        <f>O29</f>
        <v>0.2947875110930136</v>
      </c>
      <c r="Q28" s="30"/>
      <c r="R28" s="38">
        <f t="shared" si="14"/>
        <v>0.51581531019176818</v>
      </c>
    </row>
    <row r="29" spans="1:18" ht="15.75" x14ac:dyDescent="0.25">
      <c r="B29" s="12" t="s">
        <v>3</v>
      </c>
      <c r="C29" s="7">
        <f t="shared" si="15"/>
        <v>0.93617739957296198</v>
      </c>
      <c r="D29" s="7">
        <f t="shared" si="15"/>
        <v>0.25670184317460293</v>
      </c>
      <c r="E29" s="7">
        <f t="shared" si="15"/>
        <v>0.2947875110930136</v>
      </c>
      <c r="F29" s="7">
        <v>0</v>
      </c>
      <c r="L29" s="28" t="s">
        <v>3</v>
      </c>
      <c r="M29" s="31">
        <f t="shared" si="16"/>
        <v>0.93617739957296198</v>
      </c>
      <c r="N29" s="31">
        <f t="shared" si="16"/>
        <v>0.25670184317460293</v>
      </c>
      <c r="O29" s="31">
        <f t="shared" si="16"/>
        <v>0.2947875110930136</v>
      </c>
      <c r="P29" s="31"/>
      <c r="Q29" s="30"/>
      <c r="R29" s="38">
        <f t="shared" si="14"/>
        <v>0.49588891794685952</v>
      </c>
    </row>
    <row r="30" spans="1:18" x14ac:dyDescent="0.25">
      <c r="R30" s="6"/>
    </row>
    <row r="31" spans="1:18" x14ac:dyDescent="0.25">
      <c r="Q31" t="s">
        <v>36</v>
      </c>
      <c r="R31" s="27">
        <f>MEDIAN(R26:R29)</f>
        <v>0.51261218448310231</v>
      </c>
    </row>
    <row r="32" spans="1:18" x14ac:dyDescent="0.25">
      <c r="Q32" t="s">
        <v>38</v>
      </c>
      <c r="R32" s="26">
        <f>QUARTILE(R26:R29,1)</f>
        <v>0.5060290235675422</v>
      </c>
    </row>
    <row r="33" spans="17:18" x14ac:dyDescent="0.25">
      <c r="Q33" t="s">
        <v>39</v>
      </c>
      <c r="R33" s="26">
        <f>QUARTILE(R26:R29,3)</f>
        <v>0.62997068980270499</v>
      </c>
    </row>
    <row r="34" spans="17:18" x14ac:dyDescent="0.25">
      <c r="Q34" t="s">
        <v>40</v>
      </c>
      <c r="R34" s="26">
        <f>R33-R32</f>
        <v>0.12394166623516278</v>
      </c>
    </row>
    <row r="35" spans="17:18" x14ac:dyDescent="0.25">
      <c r="Q35" t="s">
        <v>37</v>
      </c>
      <c r="R35" s="27">
        <f>R33+1.5*R34</f>
        <v>0.81588318915544922</v>
      </c>
    </row>
  </sheetData>
  <pageMargins left="0.7" right="0.7" top="0.75" bottom="0.75" header="0.3" footer="0.3"/>
  <ignoredErrors>
    <ignoredError sqref="C3: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Centroid</vt:lpstr>
      <vt:lpstr>Histogram</vt:lpstr>
      <vt:lpstr>Distances</vt:lpstr>
      <vt:lpstr>OutlierStat</vt:lpstr>
      <vt:lpstr>Distances_with_Cat</vt:lpstr>
      <vt:lpstr>Distances_with_Cat_Centoid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Reynolds</dc:creator>
  <cp:lastModifiedBy>Rick Reynolds</cp:lastModifiedBy>
  <dcterms:created xsi:type="dcterms:W3CDTF">2018-08-27T11:45:19Z</dcterms:created>
  <dcterms:modified xsi:type="dcterms:W3CDTF">2020-04-06T03:55:53Z</dcterms:modified>
</cp:coreProperties>
</file>