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tr2669\Desktop\DS775\Lesson 8 Course Packet\"/>
    </mc:Choice>
  </mc:AlternateContent>
  <bookViews>
    <workbookView xWindow="0" yWindow="0" windowWidth="18735" windowHeight="9480" activeTab="2"/>
  </bookViews>
  <sheets>
    <sheet name="13.7-2d" sheetId="1" r:id="rId1"/>
    <sheet name="13.7-6" sheetId="2" r:id="rId2"/>
    <sheet name="13-10.5" sheetId="3" r:id="rId3"/>
    <sheet name="13.1-2" sheetId="4" r:id="rId4"/>
  </sheets>
  <definedNames>
    <definedName name="grb_async_callbacks" localSheetId="3" hidden="1">1</definedName>
    <definedName name="grb_bariter" localSheetId="3" hidden="1">1E+100</definedName>
    <definedName name="grb_bartol" localSheetId="3" hidden="1">0.00000001</definedName>
    <definedName name="grb_crossover" localSheetId="3" hidden="1">-1</definedName>
    <definedName name="grb_cut_passes" localSheetId="3" hidden="1">-1</definedName>
    <definedName name="grb_cutoff" localSheetId="3" hidden="1">1E+100</definedName>
    <definedName name="grb_cuts" localSheetId="3" hidden="1">-1</definedName>
    <definedName name="grb_focus" localSheetId="3" hidden="1">0</definedName>
    <definedName name="grb_heur" localSheetId="3" hidden="1">0.05</definedName>
    <definedName name="grb_improv" localSheetId="3" hidden="1">1E+100</definedName>
    <definedName name="grb_improv_start_gap" localSheetId="3" hidden="1">0</definedName>
    <definedName name="grb_infeas" localSheetId="3" hidden="1">0.000001</definedName>
    <definedName name="grb_inttol" localSheetId="3" hidden="1">0.00001</definedName>
    <definedName name="grb_method" localSheetId="3" hidden="1">-1</definedName>
    <definedName name="grb_nodefilestart" localSheetId="3" hidden="1">1E+100</definedName>
    <definedName name="grb_optimal" localSheetId="3" hidden="1">0.000001</definedName>
    <definedName name="grb_order" localSheetId="3" hidden="1">-1</definedName>
    <definedName name="grb_pre_passes" localSheetId="3" hidden="1">-1</definedName>
    <definedName name="grb_presolve" localSheetId="3" hidden="1">-1</definedName>
    <definedName name="grb_pricing" localSheetId="3" hidden="1">-1</definedName>
    <definedName name="grb_psdtol" localSheetId="3" hidden="1">0.000001</definedName>
    <definedName name="grb_qcptol" localSheetId="3" hidden="1">0.000001</definedName>
    <definedName name="grb_relmip" localSheetId="3" hidden="1">0.0001</definedName>
    <definedName name="grb_scaleflag" localSheetId="3" hidden="1">1</definedName>
    <definedName name="grb_seed" localSheetId="3" hidden="1">0</definedName>
    <definedName name="grb_submip" localSheetId="3" hidden="1">500</definedName>
    <definedName name="grb_symmetry" localSheetId="3" hidden="1">-1</definedName>
    <definedName name="grb_threads" localSheetId="3" hidden="1">0</definedName>
    <definedName name="grb_var" localSheetId="3" hidden="1">-1</definedName>
    <definedName name="grb_zeroobjnodes" localSheetId="3" hidden="1">-1</definedName>
    <definedName name="gurobi_qp" localSheetId="3" hidden="1">0</definedName>
    <definedName name="solver_adj" localSheetId="3" hidden="1">'13.1-2'!$C$7:$E$7</definedName>
    <definedName name="solver_adj" localSheetId="0" hidden="1">'13.7-2d'!$C$2</definedName>
    <definedName name="solver_adj" localSheetId="1" hidden="1">'13.7-6'!$C$8:$D$8</definedName>
    <definedName name="solver_adj" localSheetId="2" hidden="1">'13-10.5'!$B$4</definedName>
    <definedName name="solver_adj_ob" localSheetId="3" hidden="1">1</definedName>
    <definedName name="solver_adj_ob" localSheetId="0" hidden="1">1</definedName>
    <definedName name="solver_adj_ob" localSheetId="1" hidden="1">1</definedName>
    <definedName name="solver_adj_ob1" localSheetId="0" hidden="1">1</definedName>
    <definedName name="solver_adj_ob1" localSheetId="1" hidden="1">1</definedName>
    <definedName name="solver_adj1" localSheetId="0" hidden="1">'13.7-2d'!$D$2</definedName>
    <definedName name="solver_adj1" localSheetId="1" hidden="1">'13.7-6'!$D$8</definedName>
    <definedName name="solver_cha" localSheetId="3" hidden="1">0</definedName>
    <definedName name="solver_cha" localSheetId="0" hidden="1">0</definedName>
    <definedName name="solver_cha" localSheetId="1" hidden="1">0</definedName>
    <definedName name="solver_chc1" localSheetId="3" hidden="1">0</definedName>
    <definedName name="solver_chc1" localSheetId="0" hidden="1">0</definedName>
    <definedName name="solver_chc1" localSheetId="1" hidden="1">0</definedName>
    <definedName name="solver_chc2" localSheetId="3" hidden="1">0</definedName>
    <definedName name="solver_chc2" localSheetId="0" hidden="1">0</definedName>
    <definedName name="solver_chc2" localSheetId="1" hidden="1">0</definedName>
    <definedName name="solver_chc3" localSheetId="3" hidden="1">0</definedName>
    <definedName name="solver_chc3" localSheetId="1" hidden="1">0</definedName>
    <definedName name="solver_chc4" localSheetId="3" hidden="1">0</definedName>
    <definedName name="solver_chc4" localSheetId="1" hidden="1">0</definedName>
    <definedName name="solver_chc5" localSheetId="3" hidden="1">0</definedName>
    <definedName name="solver_chc5" localSheetId="1" hidden="1">0</definedName>
    <definedName name="solver_chc6" localSheetId="3" hidden="1">0</definedName>
    <definedName name="solver_chn" localSheetId="3" hidden="1">4</definedName>
    <definedName name="solver_chn" localSheetId="0" hidden="1">4</definedName>
    <definedName name="solver_chn" localSheetId="1" hidden="1">4</definedName>
    <definedName name="solver_chp1" localSheetId="3" hidden="1">0</definedName>
    <definedName name="solver_chp1" localSheetId="0" hidden="1">0</definedName>
    <definedName name="solver_chp1" localSheetId="1" hidden="1">0</definedName>
    <definedName name="solver_chp2" localSheetId="3" hidden="1">0</definedName>
    <definedName name="solver_chp2" localSheetId="0" hidden="1">0</definedName>
    <definedName name="solver_chp2" localSheetId="1" hidden="1">0</definedName>
    <definedName name="solver_chp3" localSheetId="3" hidden="1">0</definedName>
    <definedName name="solver_chp3" localSheetId="1" hidden="1">0</definedName>
    <definedName name="solver_chp4" localSheetId="3" hidden="1">0</definedName>
    <definedName name="solver_chp4" localSheetId="1" hidden="1">0</definedName>
    <definedName name="solver_chp5" localSheetId="3" hidden="1">0</definedName>
    <definedName name="solver_chp5" localSheetId="1" hidden="1">0</definedName>
    <definedName name="solver_chp6" localSheetId="3" hidden="1">0</definedName>
    <definedName name="solver_cht" localSheetId="3" hidden="1">0</definedName>
    <definedName name="solver_cht" localSheetId="0" hidden="1">0</definedName>
    <definedName name="solver_cht" localSheetId="1" hidden="1">0</definedName>
    <definedName name="solver_cir1" localSheetId="3" hidden="1">1</definedName>
    <definedName name="solver_cir1" localSheetId="0" hidden="1">1</definedName>
    <definedName name="solver_cir1" localSheetId="1" hidden="1">1</definedName>
    <definedName name="solver_cir2" localSheetId="3" hidden="1">1</definedName>
    <definedName name="solver_cir2" localSheetId="0" hidden="1">1</definedName>
    <definedName name="solver_cir2" localSheetId="1" hidden="1">1</definedName>
    <definedName name="solver_cir3" localSheetId="3" hidden="1">1</definedName>
    <definedName name="solver_cir3" localSheetId="1" hidden="1">1</definedName>
    <definedName name="solver_cir4" localSheetId="3" hidden="1">1</definedName>
    <definedName name="solver_cir4" localSheetId="1" hidden="1">1</definedName>
    <definedName name="solver_cir5" localSheetId="3" hidden="1">1</definedName>
    <definedName name="solver_cir5" localSheetId="1" hidden="1">1</definedName>
    <definedName name="solver_cir6" localSheetId="3" hidden="1">1</definedName>
    <definedName name="solver_con" localSheetId="3" hidden="1">" "</definedName>
    <definedName name="solver_con" localSheetId="0" hidden="1">" "</definedName>
    <definedName name="solver_con" localSheetId="1" hidden="1">" "</definedName>
    <definedName name="solver_con1" localSheetId="3" hidden="1">" "</definedName>
    <definedName name="solver_con1" localSheetId="0" hidden="1">" "</definedName>
    <definedName name="solver_con1" localSheetId="1" hidden="1">" "</definedName>
    <definedName name="solver_con2" localSheetId="3" hidden="1">" "</definedName>
    <definedName name="solver_con2" localSheetId="0" hidden="1">" "</definedName>
    <definedName name="solver_con2" localSheetId="1" hidden="1">" "</definedName>
    <definedName name="solver_con3" localSheetId="3" hidden="1">" "</definedName>
    <definedName name="solver_con3" localSheetId="1" hidden="1">" "</definedName>
    <definedName name="solver_con4" localSheetId="3" hidden="1">" "</definedName>
    <definedName name="solver_con4" localSheetId="1" hidden="1">" "</definedName>
    <definedName name="solver_con5" localSheetId="3" hidden="1">" "</definedName>
    <definedName name="solver_con5" localSheetId="1" hidden="1">" "</definedName>
    <definedName name="solver_con6" localSheetId="3" hidden="1">" "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ia" localSheetId="3" hidden="1">5</definedName>
    <definedName name="solver_dia" localSheetId="0" hidden="1">5</definedName>
    <definedName name="solver_dia" localSheetId="1" hidden="1">5</definedName>
    <definedName name="solver_drv" localSheetId="3" hidden="1">1</definedName>
    <definedName name="solver_drv" localSheetId="1" hidden="1">2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2" hidden="1">3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ao" localSheetId="3" hidden="1">0</definedName>
    <definedName name="solver_iao" localSheetId="0" hidden="1">0</definedName>
    <definedName name="solver_iao" localSheetId="1" hidden="1">0</definedName>
    <definedName name="solver_int" localSheetId="3" hidden="1">0</definedName>
    <definedName name="solver_int" localSheetId="0" hidden="1">0</definedName>
    <definedName name="solver_int" localSheetId="1" hidden="1">0</definedName>
    <definedName name="solver_irs" localSheetId="3" hidden="1">0</definedName>
    <definedName name="solver_irs" localSheetId="0" hidden="1">0</definedName>
    <definedName name="solver_irs" localSheetId="1" hidden="1">0</definedName>
    <definedName name="solver_ism" localSheetId="3" hidden="1">0</definedName>
    <definedName name="solver_ism" localSheetId="0" hidden="1">0</definedName>
    <definedName name="solver_ism" localSheetId="1" hidden="1">0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_ob1" localSheetId="3" hidden="1">0</definedName>
    <definedName name="solver_lhs_ob1" localSheetId="0" hidden="1">0</definedName>
    <definedName name="solver_lhs_ob1" localSheetId="1" hidden="1">0</definedName>
    <definedName name="solver_lhs_ob2" localSheetId="3" hidden="1">0</definedName>
    <definedName name="solver_lhs_ob2" localSheetId="0" hidden="1">0</definedName>
    <definedName name="solver_lhs_ob2" localSheetId="1" hidden="1">0</definedName>
    <definedName name="solver_lhs_ob3" localSheetId="3" hidden="1">0</definedName>
    <definedName name="solver_lhs_ob3" localSheetId="1" hidden="1">0</definedName>
    <definedName name="solver_lhs_ob4" localSheetId="3" hidden="1">0</definedName>
    <definedName name="solver_lhs_ob4" localSheetId="1" hidden="1">0</definedName>
    <definedName name="solver_lhs_ob5" localSheetId="3" hidden="1">0</definedName>
    <definedName name="solver_lhs_ob5" localSheetId="1" hidden="1">0</definedName>
    <definedName name="solver_lhs_ob6" localSheetId="3" hidden="1">0</definedName>
    <definedName name="solver_lhs1" localSheetId="3" hidden="1">'13.1-2'!$C$7:$E$7</definedName>
    <definedName name="solver_lhs1" localSheetId="0" hidden="1">'13.7-2d'!$B$7:$B$8</definedName>
    <definedName name="solver_lhs1" localSheetId="1" hidden="1">'13.7-6'!$C$10</definedName>
    <definedName name="solver_lhs1" localSheetId="2" hidden="1">'13-10.5'!$B$4</definedName>
    <definedName name="solver_lhs2" localSheetId="3" hidden="1">'13.1-2'!$F$11</definedName>
    <definedName name="solver_lhs2" localSheetId="0" hidden="1">'13.7-2d'!$B$6</definedName>
    <definedName name="solver_lhs2" localSheetId="1" hidden="1">'13.7-6'!$C$13</definedName>
    <definedName name="solver_lhs2" localSheetId="2" hidden="1">'13-10.5'!$B$4</definedName>
    <definedName name="solver_lhs3" localSheetId="3" hidden="1">'13.1-2'!$F$12</definedName>
    <definedName name="solver_lhs3" localSheetId="1" hidden="1">'13.7-6'!$C$8:$D$8</definedName>
    <definedName name="solver_lhs4" localSheetId="3" hidden="1">'13.1-2'!$F$13</definedName>
    <definedName name="solver_lhs4" localSheetId="1" hidden="1">'13.7-6'!$D$8</definedName>
    <definedName name="solver_lhs5" localSheetId="3" hidden="1">'13.1-2'!$F$13</definedName>
    <definedName name="solver_lhs5" localSheetId="1" hidden="1">'13.7-6'!$D$8</definedName>
    <definedName name="solver_lhs6" localSheetId="3" hidden="1">'13.1-2'!$F$13</definedName>
    <definedName name="solver_lin" localSheetId="3" hidden="1">2</definedName>
    <definedName name="solver_mda" localSheetId="3" hidden="1">4</definedName>
    <definedName name="solver_mda" localSheetId="0" hidden="1">4</definedName>
    <definedName name="solver_mda" localSheetId="1" hidden="1">4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od" localSheetId="3" hidden="1">3</definedName>
    <definedName name="solver_mod" localSheetId="0" hidden="1">3</definedName>
    <definedName name="solver_mod" localSheetId="1" hidden="1">3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1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tr" localSheetId="3" hidden="1">0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3" hidden="1">4</definedName>
    <definedName name="solver_num" localSheetId="0" hidden="1">2</definedName>
    <definedName name="solver_num" localSheetId="1" hidden="1">3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bc" localSheetId="3" hidden="1">0</definedName>
    <definedName name="solver_obc" localSheetId="0" hidden="1">0</definedName>
    <definedName name="solver_obc" localSheetId="1" hidden="1">0</definedName>
    <definedName name="solver_obp" localSheetId="3" hidden="1">0</definedName>
    <definedName name="solver_obp" localSheetId="0" hidden="1">0</definedName>
    <definedName name="solver_obp" localSheetId="1" hidden="1">0</definedName>
    <definedName name="solver_opt" localSheetId="3" hidden="1">'13.1-2'!$F$9</definedName>
    <definedName name="solver_opt" localSheetId="0" hidden="1">'13.7-2d'!$B$4</definedName>
    <definedName name="solver_opt" localSheetId="1" hidden="1">'13.7-6'!$C$15</definedName>
    <definedName name="solver_opt" localSheetId="2" hidden="1">'13-10.5'!$C$4</definedName>
    <definedName name="solver_opt_ob" localSheetId="3" hidden="1">1</definedName>
    <definedName name="solver_opt_ob" localSheetId="0" hidden="1">1</definedName>
    <definedName name="solver_opt_ob" localSheetId="1" hidden="1">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si" localSheetId="3" hidden="1">0</definedName>
    <definedName name="solver_psi" localSheetId="0" hidden="1">0</definedName>
    <definedName name="solver_psi" localSheetId="1" hidden="1">0</definedName>
    <definedName name="solver_rbv" localSheetId="3" hidden="1">2</definedName>
    <definedName name="solver_rbv" localSheetId="1" hidden="1">2</definedName>
    <definedName name="solver_rbv" localSheetId="2" hidden="1">1</definedName>
    <definedName name="solver_rdp" localSheetId="3" hidden="1">0</definedName>
    <definedName name="solver_rdp" localSheetId="0" hidden="1">0</definedName>
    <definedName name="solver_rdp" localSheetId="1" hidden="1">0</definedName>
    <definedName name="solver_reco1" localSheetId="3" hidden="1">0</definedName>
    <definedName name="solver_reco1" localSheetId="0" hidden="1">0</definedName>
    <definedName name="solver_reco1" localSheetId="1" hidden="1">0</definedName>
    <definedName name="solver_reco2" localSheetId="3" hidden="1">0</definedName>
    <definedName name="solver_reco2" localSheetId="0" hidden="1">0</definedName>
    <definedName name="solver_reco2" localSheetId="1" hidden="1">0</definedName>
    <definedName name="solver_reco3" localSheetId="3" hidden="1">0</definedName>
    <definedName name="solver_reco3" localSheetId="1" hidden="1">0</definedName>
    <definedName name="solver_reco4" localSheetId="3" hidden="1">0</definedName>
    <definedName name="solver_reco4" localSheetId="1" hidden="1">0</definedName>
    <definedName name="solver_reco5" localSheetId="3" hidden="1">0</definedName>
    <definedName name="solver_reco5" localSheetId="1" hidden="1">0</definedName>
    <definedName name="solver_reco6" localSheetId="3" hidden="1">0</definedName>
    <definedName name="solver_rel1" localSheetId="3" hidden="1">4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2" localSheetId="3" hidden="1">1</definedName>
    <definedName name="solver_rel2" localSheetId="0" hidden="1">1</definedName>
    <definedName name="solver_rel2" localSheetId="1" hidden="1">2</definedName>
    <definedName name="solver_rel2" localSheetId="2" hidden="1">3</definedName>
    <definedName name="solver_rel3" localSheetId="3" hidden="1">1</definedName>
    <definedName name="solver_rel3" localSheetId="1" hidden="1">3</definedName>
    <definedName name="solver_rel4" localSheetId="3" hidden="1">1</definedName>
    <definedName name="solver_rel4" localSheetId="1" hidden="1">3</definedName>
    <definedName name="solver_rel5" localSheetId="3" hidden="1">1</definedName>
    <definedName name="solver_rel5" localSheetId="1" hidden="1">3</definedName>
    <definedName name="solver_rel6" localSheetId="3" hidden="1">1</definedName>
    <definedName name="solver_rep" localSheetId="3" hidden="1">0</definedName>
    <definedName name="solver_rhs1" localSheetId="3" hidden="1">integer</definedName>
    <definedName name="solver_rhs1" localSheetId="0" hidden="1">0</definedName>
    <definedName name="solver_rhs1" localSheetId="1" hidden="1">50000</definedName>
    <definedName name="solver_rhs1" localSheetId="2" hidden="1">5</definedName>
    <definedName name="solver_rhs2" localSheetId="3" hidden="1">'13.1-2'!$G$11</definedName>
    <definedName name="solver_rhs2" localSheetId="0" hidden="1">2</definedName>
    <definedName name="solver_rhs2" localSheetId="1" hidden="1">'13.7-6'!$E$13</definedName>
    <definedName name="solver_rhs2" localSheetId="2" hidden="1">0</definedName>
    <definedName name="solver_rhs3" localSheetId="3" hidden="1">'13.1-2'!$G$12</definedName>
    <definedName name="solver_rhs3" localSheetId="1" hidden="1">0</definedName>
    <definedName name="solver_rhs4" localSheetId="3" hidden="1">'13.1-2'!$G$13</definedName>
    <definedName name="solver_rhs4" localSheetId="1" hidden="1">0</definedName>
    <definedName name="solver_rhs5" localSheetId="3" hidden="1">'13.1-2'!$G$13</definedName>
    <definedName name="solver_rhs5" localSheetId="1" hidden="1">0</definedName>
    <definedName name="solver_rhs6" localSheetId="3" hidden="1">'13.1-2'!$G$13</definedName>
    <definedName name="solver_rlx" localSheetId="3" hidden="1">2</definedName>
    <definedName name="solver_rlx" localSheetId="0" hidden="1">0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3" hidden="1">0</definedName>
    <definedName name="solver_rtr" localSheetId="0" hidden="1">0</definedName>
    <definedName name="solver_rtr" localSheetId="1" hidden="1">0</definedName>
    <definedName name="solver_rxc1" localSheetId="3" hidden="1">1</definedName>
    <definedName name="solver_rxc1" localSheetId="0" hidden="1">1</definedName>
    <definedName name="solver_rxc1" localSheetId="1" hidden="1">1</definedName>
    <definedName name="solver_rxc2" localSheetId="3" hidden="1">1</definedName>
    <definedName name="solver_rxc2" localSheetId="0" hidden="1">1</definedName>
    <definedName name="solver_rxc2" localSheetId="1" hidden="1">1</definedName>
    <definedName name="solver_rxc3" localSheetId="3" hidden="1">1</definedName>
    <definedName name="solver_rxc3" localSheetId="1" hidden="1">1</definedName>
    <definedName name="solver_rxc4" localSheetId="3" hidden="1">1</definedName>
    <definedName name="solver_rxc4" localSheetId="1" hidden="1">1</definedName>
    <definedName name="solver_rxc5" localSheetId="3" hidden="1">1</definedName>
    <definedName name="solver_rxc5" localSheetId="1" hidden="1">1</definedName>
    <definedName name="solver_rxc6" localSheetId="3" hidden="1">1</definedName>
    <definedName name="solver_rxv" localSheetId="3" hidden="1">1</definedName>
    <definedName name="solver_rxv" localSheetId="0" hidden="1">1</definedName>
    <definedName name="solver_rxv" localSheetId="1" hidden="1">1</definedName>
    <definedName name="solver_rxv1" localSheetId="0" hidden="1">1</definedName>
    <definedName name="solver_rxv1" localSheetId="1" hidden="1">1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eed" hidden="1">0</definedName>
    <definedName name="solver_sel" localSheetId="3" hidden="1">1</definedName>
    <definedName name="solver_sel" localSheetId="0" hidden="1">1</definedName>
    <definedName name="solver_sel" localSheetId="1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lv" localSheetId="3" hidden="1">0</definedName>
    <definedName name="solver_slv" localSheetId="0" hidden="1">0</definedName>
    <definedName name="solver_slv" localSheetId="1" hidden="1">0</definedName>
    <definedName name="solver_slvu" localSheetId="3" hidden="1">0</definedName>
    <definedName name="solver_slvu" localSheetId="0" hidden="1">0</definedName>
    <definedName name="solver_slvu" localSheetId="1" hidden="1">0</definedName>
    <definedName name="solver_spid" localSheetId="3" hidden="1">" "</definedName>
    <definedName name="solver_spid" localSheetId="0" hidden="1">" "</definedName>
    <definedName name="solver_spid" localSheetId="1" hidden="1">" "</definedName>
    <definedName name="solver_srvr" localSheetId="3" hidden="1">" "</definedName>
    <definedName name="solver_srvr" localSheetId="0" hidden="1">" "</definedName>
    <definedName name="solver_srvr" localSheetId="1" hidden="1">" "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100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0" hidden="1">1</definedName>
    <definedName name="solver_typ" localSheetId="1" hidden="1">3</definedName>
    <definedName name="solver_typ" localSheetId="2" hidden="1">1</definedName>
    <definedName name="solver_umod" localSheetId="3" hidden="1">1</definedName>
    <definedName name="solver_umod" localSheetId="0" hidden="1">1</definedName>
    <definedName name="solver_umod" localSheetId="1" hidden="1">1</definedName>
    <definedName name="solver_urs" localSheetId="3" hidden="1">0</definedName>
    <definedName name="solver_urs" localSheetId="0" hidden="1">0</definedName>
    <definedName name="solver_urs" localSheetId="1" hidden="1">0</definedName>
    <definedName name="solver_userid" localSheetId="3" hidden="1">319769</definedName>
    <definedName name="solver_userid" localSheetId="0" hidden="1">319769</definedName>
    <definedName name="solver_userid" localSheetId="1" hidden="1">319769</definedName>
    <definedName name="solver_userid" localSheetId="2" hidden="1">319769</definedName>
    <definedName name="solver_val" localSheetId="3" hidden="1">0</definedName>
    <definedName name="solver_val" localSheetId="0" hidden="1">0</definedName>
    <definedName name="solver_val" localSheetId="1" hidden="1">0.13</definedName>
    <definedName name="solver_val" localSheetId="2" hidden="1">0</definedName>
    <definedName name="solver_var" localSheetId="3" hidden="1">" "</definedName>
    <definedName name="solver_var" localSheetId="0" hidden="1">" "</definedName>
    <definedName name="solver_var" localSheetId="1" hidden="1">" "</definedName>
    <definedName name="solver_var1" localSheetId="0" hidden="1">" "</definedName>
    <definedName name="solver_var1" localSheetId="1" hidden="1">" "</definedName>
    <definedName name="solver_ver" localSheetId="3" hidden="1">3</definedName>
    <definedName name="solver_ver" localSheetId="0" hidden="1">16</definedName>
    <definedName name="solver_ver" localSheetId="1" hidden="1">3</definedName>
    <definedName name="solver_ver" localSheetId="2" hidden="1">3</definedName>
    <definedName name="solver_vir" localSheetId="3" hidden="1">1</definedName>
    <definedName name="solver_vir" localSheetId="0" hidden="1">1</definedName>
    <definedName name="solver_vir" localSheetId="1" hidden="1">1</definedName>
    <definedName name="solver_vir1" localSheetId="0" hidden="1">1</definedName>
    <definedName name="solver_vir1" localSheetId="1" hidden="1">1</definedName>
    <definedName name="solver_vol" localSheetId="3" hidden="1">0</definedName>
    <definedName name="solver_vol" localSheetId="0" hidden="1">0</definedName>
    <definedName name="solver_vol" localSheetId="1" hidden="1">0</definedName>
    <definedName name="solver_vst" localSheetId="3" hidden="1">0</definedName>
    <definedName name="solver_vst" localSheetId="0" hidden="1">0</definedName>
    <definedName name="solver_vst" localSheetId="1" hidden="1">0</definedName>
    <definedName name="solver_vst1" localSheetId="0" hidden="1">0</definedName>
    <definedName name="solver_vst1" localSheetId="1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 s="1"/>
  <c r="D8" i="4"/>
  <c r="D9" i="4" s="1"/>
  <c r="E8" i="4"/>
  <c r="E9" i="4" s="1"/>
  <c r="F11" i="4"/>
  <c r="F13" i="4"/>
  <c r="F12" i="4"/>
  <c r="E14" i="4"/>
  <c r="D14" i="4"/>
  <c r="C14" i="4"/>
  <c r="F9" i="4" l="1"/>
  <c r="C4" i="3"/>
  <c r="E13" i="2"/>
  <c r="C13" i="2"/>
  <c r="C10" i="2"/>
  <c r="C15" i="2"/>
  <c r="B20" i="2"/>
  <c r="B21" i="2"/>
  <c r="B22" i="2"/>
  <c r="B19" i="2"/>
  <c r="R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O1" i="2"/>
  <c r="N2" i="2"/>
  <c r="C17" i="2"/>
  <c r="B8" i="1"/>
  <c r="N3" i="2" l="1"/>
  <c r="O2" i="2"/>
  <c r="Q2" i="2" s="1"/>
  <c r="Q1" i="2"/>
  <c r="P1" i="2"/>
  <c r="S1" i="2" s="1"/>
  <c r="B7" i="1"/>
  <c r="B4" i="1"/>
  <c r="B6" i="1"/>
  <c r="P2" i="2" l="1"/>
  <c r="S2" i="2" s="1"/>
  <c r="O3" i="2"/>
  <c r="Q3" i="2" s="1"/>
  <c r="N4" i="2"/>
  <c r="P3" i="2" l="1"/>
  <c r="S3" i="2" s="1"/>
  <c r="O4" i="2"/>
  <c r="P4" i="2" s="1"/>
  <c r="S4" i="2" s="1"/>
  <c r="N5" i="2"/>
  <c r="Q4" i="2" l="1"/>
  <c r="N6" i="2"/>
  <c r="O5" i="2"/>
  <c r="P5" i="2" s="1"/>
  <c r="S5" i="2" s="1"/>
  <c r="N7" i="2" l="1"/>
  <c r="O6" i="2"/>
  <c r="P6" i="2" s="1"/>
  <c r="S6" i="2" s="1"/>
  <c r="Q5" i="2"/>
  <c r="Q6" i="2" l="1"/>
  <c r="N8" i="2"/>
  <c r="Q7" i="2"/>
  <c r="O7" i="2"/>
  <c r="P7" i="2" s="1"/>
  <c r="S7" i="2" s="1"/>
  <c r="N9" i="2" l="1"/>
  <c r="O8" i="2"/>
  <c r="P8" i="2" s="1"/>
  <c r="S8" i="2" s="1"/>
  <c r="Q8" i="2" l="1"/>
  <c r="N10" i="2"/>
  <c r="O9" i="2"/>
  <c r="P9" i="2" s="1"/>
  <c r="S9" i="2" s="1"/>
  <c r="N11" i="2" l="1"/>
  <c r="O10" i="2"/>
  <c r="P10" i="2" s="1"/>
  <c r="S10" i="2" s="1"/>
  <c r="Q9" i="2"/>
  <c r="Q10" i="2" l="1"/>
  <c r="N12" i="2"/>
  <c r="Q11" i="2"/>
  <c r="O11" i="2"/>
  <c r="P11" i="2" s="1"/>
  <c r="S11" i="2" s="1"/>
  <c r="N13" i="2" l="1"/>
  <c r="O12" i="2"/>
  <c r="P12" i="2" s="1"/>
  <c r="S12" i="2" s="1"/>
  <c r="Q12" i="2" l="1"/>
  <c r="N14" i="2"/>
  <c r="O13" i="2"/>
  <c r="P13" i="2" s="1"/>
  <c r="S13" i="2" s="1"/>
  <c r="N15" i="2" l="1"/>
  <c r="O14" i="2"/>
  <c r="P14" i="2" s="1"/>
  <c r="S14" i="2" s="1"/>
  <c r="Q13" i="2"/>
  <c r="Q14" i="2" l="1"/>
  <c r="N16" i="2"/>
  <c r="Q15" i="2"/>
  <c r="O15" i="2"/>
  <c r="P15" i="2" s="1"/>
  <c r="S15" i="2" s="1"/>
  <c r="N17" i="2" l="1"/>
  <c r="O16" i="2"/>
  <c r="P16" i="2" s="1"/>
  <c r="S16" i="2" s="1"/>
  <c r="Q16" i="2" l="1"/>
  <c r="N18" i="2"/>
  <c r="O17" i="2"/>
  <c r="P17" i="2" s="1"/>
  <c r="S17" i="2" s="1"/>
  <c r="N19" i="2" l="1"/>
  <c r="O18" i="2"/>
  <c r="P18" i="2" s="1"/>
  <c r="S18" i="2" s="1"/>
  <c r="Q17" i="2"/>
  <c r="Q18" i="2" l="1"/>
  <c r="N20" i="2"/>
  <c r="Q19" i="2"/>
  <c r="O19" i="2"/>
  <c r="P19" i="2" s="1"/>
  <c r="S19" i="2" s="1"/>
  <c r="N21" i="2" l="1"/>
  <c r="O20" i="2"/>
  <c r="P20" i="2" s="1"/>
  <c r="S20" i="2" s="1"/>
  <c r="Q20" i="2" l="1"/>
  <c r="N22" i="2"/>
  <c r="O21" i="2"/>
  <c r="P21" i="2" s="1"/>
  <c r="S21" i="2" s="1"/>
  <c r="N23" i="2" l="1"/>
  <c r="O22" i="2"/>
  <c r="P22" i="2" s="1"/>
  <c r="S22" i="2" s="1"/>
  <c r="Q21" i="2"/>
  <c r="Q22" i="2" l="1"/>
  <c r="N24" i="2"/>
  <c r="Q23" i="2"/>
  <c r="O23" i="2"/>
  <c r="P23" i="2" s="1"/>
  <c r="S23" i="2" s="1"/>
  <c r="N25" i="2" l="1"/>
  <c r="O24" i="2"/>
  <c r="P24" i="2" s="1"/>
  <c r="S24" i="2" s="1"/>
  <c r="Q24" i="2" l="1"/>
  <c r="N26" i="2"/>
  <c r="O25" i="2"/>
  <c r="P25" i="2" s="1"/>
  <c r="S25" i="2" s="1"/>
  <c r="N27" i="2" l="1"/>
  <c r="O26" i="2"/>
  <c r="P26" i="2" s="1"/>
  <c r="S26" i="2" s="1"/>
  <c r="Q25" i="2"/>
  <c r="Q26" i="2" l="1"/>
  <c r="N28" i="2"/>
  <c r="Q27" i="2"/>
  <c r="O27" i="2"/>
  <c r="P27" i="2" s="1"/>
  <c r="S27" i="2" s="1"/>
  <c r="N29" i="2" l="1"/>
  <c r="O28" i="2"/>
  <c r="P28" i="2" s="1"/>
  <c r="S28" i="2" s="1"/>
  <c r="Q28" i="2" l="1"/>
  <c r="N30" i="2"/>
  <c r="O29" i="2"/>
  <c r="P29" i="2" s="1"/>
  <c r="S29" i="2" s="1"/>
  <c r="N31" i="2" l="1"/>
  <c r="O30" i="2"/>
  <c r="P30" i="2" s="1"/>
  <c r="S30" i="2" s="1"/>
  <c r="Q29" i="2"/>
  <c r="Q30" i="2" l="1"/>
  <c r="N32" i="2"/>
  <c r="Q31" i="2"/>
  <c r="O31" i="2"/>
  <c r="P31" i="2" s="1"/>
  <c r="S31" i="2" s="1"/>
  <c r="N33" i="2" l="1"/>
  <c r="O32" i="2"/>
  <c r="P32" i="2" s="1"/>
  <c r="S32" i="2" s="1"/>
  <c r="Q32" i="2" l="1"/>
  <c r="N34" i="2"/>
  <c r="O33" i="2"/>
  <c r="P33" i="2" s="1"/>
  <c r="S33" i="2" s="1"/>
  <c r="N35" i="2" l="1"/>
  <c r="O34" i="2"/>
  <c r="P34" i="2" s="1"/>
  <c r="S34" i="2" s="1"/>
  <c r="Q33" i="2"/>
  <c r="Q34" i="2" l="1"/>
  <c r="N36" i="2"/>
  <c r="Q35" i="2"/>
  <c r="O35" i="2"/>
  <c r="P35" i="2" s="1"/>
  <c r="S35" i="2" s="1"/>
  <c r="N37" i="2" l="1"/>
  <c r="O36" i="2"/>
  <c r="P36" i="2" s="1"/>
  <c r="S36" i="2" s="1"/>
  <c r="Q36" i="2" l="1"/>
  <c r="N38" i="2"/>
  <c r="O37" i="2"/>
  <c r="P37" i="2" s="1"/>
  <c r="S37" i="2" s="1"/>
  <c r="N39" i="2" l="1"/>
  <c r="O38" i="2"/>
  <c r="P38" i="2" s="1"/>
  <c r="S38" i="2" s="1"/>
  <c r="Q37" i="2"/>
  <c r="Q38" i="2" l="1"/>
  <c r="N40" i="2"/>
  <c r="Q39" i="2"/>
  <c r="O39" i="2"/>
  <c r="P39" i="2" s="1"/>
  <c r="S39" i="2" s="1"/>
  <c r="N41" i="2" l="1"/>
  <c r="O40" i="2"/>
  <c r="P40" i="2" s="1"/>
  <c r="S40" i="2" s="1"/>
  <c r="Q40" i="2" l="1"/>
  <c r="N42" i="2"/>
  <c r="O41" i="2"/>
  <c r="P41" i="2" s="1"/>
  <c r="S41" i="2" s="1"/>
  <c r="N43" i="2" l="1"/>
  <c r="O42" i="2"/>
  <c r="P42" i="2" s="1"/>
  <c r="S42" i="2" s="1"/>
  <c r="Q41" i="2"/>
  <c r="Q42" i="2" l="1"/>
  <c r="N44" i="2"/>
  <c r="Q43" i="2"/>
  <c r="O43" i="2"/>
  <c r="P43" i="2" s="1"/>
  <c r="S43" i="2" s="1"/>
  <c r="N45" i="2" l="1"/>
  <c r="O44" i="2"/>
  <c r="P44" i="2" s="1"/>
  <c r="S44" i="2" s="1"/>
  <c r="Q44" i="2" l="1"/>
  <c r="N46" i="2"/>
  <c r="O45" i="2"/>
  <c r="P45" i="2" s="1"/>
  <c r="S45" i="2" s="1"/>
  <c r="N47" i="2" l="1"/>
  <c r="O46" i="2"/>
  <c r="P46" i="2" s="1"/>
  <c r="S46" i="2" s="1"/>
  <c r="Q45" i="2"/>
  <c r="Q46" i="2" l="1"/>
  <c r="N48" i="2"/>
  <c r="Q47" i="2"/>
  <c r="O47" i="2"/>
  <c r="P47" i="2" s="1"/>
  <c r="S47" i="2" s="1"/>
  <c r="N49" i="2" l="1"/>
  <c r="O48" i="2"/>
  <c r="P48" i="2" s="1"/>
  <c r="S48" i="2" s="1"/>
  <c r="Q48" i="2" l="1"/>
  <c r="N50" i="2"/>
  <c r="O49" i="2"/>
  <c r="P49" i="2" s="1"/>
  <c r="S49" i="2" s="1"/>
  <c r="N51" i="2" l="1"/>
  <c r="O50" i="2"/>
  <c r="P50" i="2" s="1"/>
  <c r="S50" i="2" s="1"/>
  <c r="Q49" i="2"/>
  <c r="Q50" i="2" l="1"/>
  <c r="N52" i="2"/>
  <c r="Q51" i="2"/>
  <c r="O51" i="2"/>
  <c r="P51" i="2" s="1"/>
  <c r="S51" i="2" s="1"/>
  <c r="N53" i="2" l="1"/>
  <c r="O52" i="2"/>
  <c r="P52" i="2" s="1"/>
  <c r="S52" i="2" s="1"/>
  <c r="Q52" i="2" l="1"/>
  <c r="N54" i="2"/>
  <c r="O53" i="2"/>
  <c r="P53" i="2" s="1"/>
  <c r="S53" i="2" s="1"/>
  <c r="N55" i="2" l="1"/>
  <c r="O54" i="2"/>
  <c r="P54" i="2" s="1"/>
  <c r="S54" i="2" s="1"/>
  <c r="Q53" i="2"/>
  <c r="Q54" i="2" l="1"/>
  <c r="N56" i="2"/>
  <c r="Q55" i="2"/>
  <c r="O55" i="2"/>
  <c r="P55" i="2" s="1"/>
  <c r="S55" i="2" s="1"/>
  <c r="N57" i="2" l="1"/>
  <c r="O56" i="2"/>
  <c r="P56" i="2" s="1"/>
  <c r="S56" i="2" s="1"/>
  <c r="Q56" i="2" l="1"/>
  <c r="N58" i="2"/>
  <c r="O57" i="2"/>
  <c r="P57" i="2" s="1"/>
  <c r="S57" i="2" s="1"/>
  <c r="N59" i="2" l="1"/>
  <c r="O58" i="2"/>
  <c r="P58" i="2" s="1"/>
  <c r="S58" i="2" s="1"/>
  <c r="Q57" i="2"/>
  <c r="Q58" i="2" l="1"/>
  <c r="N60" i="2"/>
  <c r="Q59" i="2"/>
  <c r="O59" i="2"/>
  <c r="P59" i="2" s="1"/>
  <c r="S59" i="2" s="1"/>
  <c r="N61" i="2" l="1"/>
  <c r="O60" i="2"/>
  <c r="P60" i="2" s="1"/>
  <c r="S60" i="2" s="1"/>
  <c r="Q60" i="2" l="1"/>
  <c r="N62" i="2"/>
  <c r="O61" i="2"/>
  <c r="P61" i="2" s="1"/>
  <c r="S61" i="2" s="1"/>
  <c r="N63" i="2" l="1"/>
  <c r="O62" i="2"/>
  <c r="P62" i="2" s="1"/>
  <c r="S62" i="2" s="1"/>
  <c r="Q61" i="2"/>
  <c r="Q62" i="2" l="1"/>
  <c r="N64" i="2"/>
  <c r="Q63" i="2"/>
  <c r="O63" i="2"/>
  <c r="P63" i="2" s="1"/>
  <c r="S63" i="2" s="1"/>
  <c r="N65" i="2" l="1"/>
  <c r="O64" i="2"/>
  <c r="P64" i="2" s="1"/>
  <c r="S64" i="2" s="1"/>
  <c r="Q64" i="2" l="1"/>
  <c r="N66" i="2"/>
  <c r="O65" i="2"/>
  <c r="P65" i="2" s="1"/>
  <c r="S65" i="2" s="1"/>
  <c r="N67" i="2" l="1"/>
  <c r="O66" i="2"/>
  <c r="P66" i="2" s="1"/>
  <c r="S66" i="2" s="1"/>
  <c r="Q65" i="2"/>
  <c r="Q66" i="2" l="1"/>
  <c r="N68" i="2"/>
  <c r="Q67" i="2"/>
  <c r="O67" i="2"/>
  <c r="P67" i="2" s="1"/>
  <c r="S67" i="2" s="1"/>
  <c r="N69" i="2" l="1"/>
  <c r="O68" i="2"/>
  <c r="P68" i="2" s="1"/>
  <c r="S68" i="2" s="1"/>
  <c r="Q68" i="2" l="1"/>
  <c r="N70" i="2"/>
  <c r="O69" i="2"/>
  <c r="P69" i="2" s="1"/>
  <c r="S69" i="2" s="1"/>
  <c r="N71" i="2" l="1"/>
  <c r="O70" i="2"/>
  <c r="P70" i="2" s="1"/>
  <c r="S70" i="2" s="1"/>
  <c r="Q69" i="2"/>
  <c r="Q70" i="2" l="1"/>
  <c r="N72" i="2"/>
  <c r="O71" i="2"/>
  <c r="Q71" i="2" s="1"/>
  <c r="N73" i="2" l="1"/>
  <c r="O72" i="2"/>
  <c r="P72" i="2" s="1"/>
  <c r="S72" i="2" s="1"/>
  <c r="P71" i="2"/>
  <c r="S71" i="2" s="1"/>
  <c r="Q72" i="2" l="1"/>
  <c r="N74" i="2"/>
  <c r="O73" i="2"/>
  <c r="Q73" i="2"/>
  <c r="P73" i="2"/>
  <c r="S73" i="2" s="1"/>
  <c r="N75" i="2" l="1"/>
  <c r="O74" i="2"/>
  <c r="P74" i="2" s="1"/>
  <c r="S74" i="2" s="1"/>
  <c r="Q74" i="2" l="1"/>
  <c r="N76" i="2"/>
  <c r="O75" i="2"/>
  <c r="Q75" i="2" s="1"/>
  <c r="N77" i="2" l="1"/>
  <c r="O76" i="2"/>
  <c r="P76" i="2" s="1"/>
  <c r="S76" i="2" s="1"/>
  <c r="P75" i="2"/>
  <c r="S75" i="2" s="1"/>
  <c r="Q76" i="2" l="1"/>
  <c r="N78" i="2"/>
  <c r="O77" i="2"/>
  <c r="Q77" i="2"/>
  <c r="P77" i="2"/>
  <c r="S77" i="2" s="1"/>
  <c r="N79" i="2" l="1"/>
  <c r="O78" i="2"/>
  <c r="P78" i="2" s="1"/>
  <c r="S78" i="2" s="1"/>
  <c r="Q78" i="2" l="1"/>
  <c r="N80" i="2"/>
  <c r="O79" i="2"/>
  <c r="Q79" i="2" s="1"/>
  <c r="N81" i="2" l="1"/>
  <c r="O80" i="2"/>
  <c r="P80" i="2" s="1"/>
  <c r="S80" i="2" s="1"/>
  <c r="P79" i="2"/>
  <c r="S79" i="2" s="1"/>
  <c r="Q80" i="2" l="1"/>
  <c r="N82" i="2"/>
  <c r="O81" i="2"/>
  <c r="Q81" i="2"/>
  <c r="P81" i="2"/>
  <c r="S81" i="2" s="1"/>
  <c r="N83" i="2" l="1"/>
  <c r="O82" i="2"/>
  <c r="P82" i="2" s="1"/>
  <c r="S82" i="2" s="1"/>
  <c r="Q82" i="2" l="1"/>
  <c r="N84" i="2"/>
  <c r="O83" i="2"/>
  <c r="Q83" i="2" s="1"/>
  <c r="N85" i="2" l="1"/>
  <c r="O84" i="2"/>
  <c r="P84" i="2" s="1"/>
  <c r="S84" i="2" s="1"/>
  <c r="P83" i="2"/>
  <c r="S83" i="2" s="1"/>
  <c r="Q84" i="2" l="1"/>
  <c r="N86" i="2"/>
  <c r="O85" i="2"/>
  <c r="Q85" i="2"/>
  <c r="P85" i="2"/>
  <c r="S85" i="2" s="1"/>
  <c r="N87" i="2" l="1"/>
  <c r="O86" i="2"/>
  <c r="P86" i="2" s="1"/>
  <c r="S86" i="2" s="1"/>
  <c r="Q86" i="2" l="1"/>
  <c r="N88" i="2"/>
  <c r="O87" i="2"/>
  <c r="Q87" i="2" s="1"/>
  <c r="N89" i="2" l="1"/>
  <c r="O88" i="2"/>
  <c r="P88" i="2" s="1"/>
  <c r="S88" i="2" s="1"/>
  <c r="P87" i="2"/>
  <c r="S87" i="2" s="1"/>
  <c r="Q88" i="2" l="1"/>
  <c r="N90" i="2"/>
  <c r="O89" i="2"/>
  <c r="Q89" i="2"/>
  <c r="P89" i="2"/>
  <c r="S89" i="2" s="1"/>
  <c r="N91" i="2" l="1"/>
  <c r="O90" i="2"/>
  <c r="P90" i="2" s="1"/>
  <c r="S90" i="2" s="1"/>
  <c r="Q90" i="2" l="1"/>
  <c r="N92" i="2"/>
  <c r="O91" i="2"/>
  <c r="Q91" i="2" s="1"/>
  <c r="N93" i="2" l="1"/>
  <c r="O92" i="2"/>
  <c r="P92" i="2" s="1"/>
  <c r="S92" i="2" s="1"/>
  <c r="P91" i="2"/>
  <c r="S91" i="2" s="1"/>
  <c r="Q92" i="2" l="1"/>
  <c r="N94" i="2"/>
  <c r="O93" i="2"/>
  <c r="Q93" i="2"/>
  <c r="P93" i="2"/>
  <c r="S93" i="2" s="1"/>
  <c r="N95" i="2" l="1"/>
  <c r="O94" i="2"/>
  <c r="P94" i="2" s="1"/>
  <c r="S94" i="2" s="1"/>
  <c r="Q94" i="2" l="1"/>
  <c r="N96" i="2"/>
  <c r="O95" i="2"/>
  <c r="Q95" i="2" s="1"/>
  <c r="N97" i="2" l="1"/>
  <c r="O96" i="2"/>
  <c r="P96" i="2" s="1"/>
  <c r="S96" i="2" s="1"/>
  <c r="P95" i="2"/>
  <c r="S95" i="2" s="1"/>
  <c r="Q96" i="2" l="1"/>
  <c r="N98" i="2"/>
  <c r="O97" i="2"/>
  <c r="Q97" i="2"/>
  <c r="P97" i="2"/>
  <c r="S97" i="2" s="1"/>
  <c r="N99" i="2" l="1"/>
  <c r="O98" i="2"/>
  <c r="P98" i="2" s="1"/>
  <c r="S98" i="2" s="1"/>
  <c r="Q98" i="2" l="1"/>
  <c r="N100" i="2"/>
  <c r="O99" i="2"/>
  <c r="Q99" i="2" s="1"/>
  <c r="N101" i="2" l="1"/>
  <c r="P100" i="2"/>
  <c r="S100" i="2" s="1"/>
  <c r="O100" i="2"/>
  <c r="Q100" i="2" s="1"/>
  <c r="P99" i="2"/>
  <c r="S99" i="2" s="1"/>
  <c r="S102" i="2" l="1"/>
  <c r="O101" i="2"/>
  <c r="Q101" i="2" s="1"/>
  <c r="P101" i="2"/>
  <c r="S101" i="2" s="1"/>
</calcChain>
</file>

<file path=xl/sharedStrings.xml><?xml version="1.0" encoding="utf-8"?>
<sst xmlns="http://schemas.openxmlformats.org/spreadsheetml/2006/main" count="36" uniqueCount="35">
  <si>
    <t>Objective</t>
  </si>
  <si>
    <t>Variables</t>
  </si>
  <si>
    <t>x1</t>
  </si>
  <si>
    <t>x2</t>
  </si>
  <si>
    <t>Constraints</t>
  </si>
  <si>
    <t>&lt;=2</t>
  </si>
  <si>
    <t>&gt;0</t>
  </si>
  <si>
    <t>Stock</t>
  </si>
  <si>
    <t>Price</t>
  </si>
  <si>
    <t>E r</t>
  </si>
  <si>
    <t>var</t>
  </si>
  <si>
    <t>cov</t>
  </si>
  <si>
    <t>objective</t>
  </si>
  <si>
    <t>maximize risk adjusted return</t>
  </si>
  <si>
    <t>constraints</t>
  </si>
  <si>
    <t>variables</t>
  </si>
  <si>
    <t>s1</t>
  </si>
  <si>
    <t>s2</t>
  </si>
  <si>
    <t>w(s1)</t>
  </si>
  <si>
    <t>w(s2)</t>
  </si>
  <si>
    <t>corr</t>
  </si>
  <si>
    <t>scale factor .89 s1, .11 s2</t>
  </si>
  <si>
    <t xml:space="preserve">&lt;= </t>
  </si>
  <si>
    <t xml:space="preserve">  = </t>
  </si>
  <si>
    <t>maximize Profit</t>
  </si>
  <si>
    <t>The difference is that the evolutionary solver ran through the local maxes to find the global max.</t>
  </si>
  <si>
    <t>Product</t>
  </si>
  <si>
    <t>Cost</t>
  </si>
  <si>
    <t>Profit</t>
  </si>
  <si>
    <t>Units</t>
  </si>
  <si>
    <t>Requirements/Constraints</t>
  </si>
  <si>
    <t>mm</t>
  </si>
  <si>
    <t>l</t>
  </si>
  <si>
    <t>g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</si>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</sst>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2 Stock Portfolio Return</a:t>
            </a:r>
          </a:p>
          <a:p>
            <a:pPr>
              <a:defRPr/>
            </a:pPr>
            <a:r>
              <a:rPr lang="en-US" baseline="0"/>
              <a:t>Shown as S2 Increases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'13.7-6'!$O$1:$O$101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'13.7-6'!$P$1:$P$101</c:f>
              <c:numCache>
                <c:formatCode>General</c:formatCode>
                <c:ptCount val="101"/>
                <c:pt idx="0">
                  <c:v>0.1</c:v>
                </c:pt>
                <c:pt idx="1">
                  <c:v>9.9500000000000005E-2</c:v>
                </c:pt>
                <c:pt idx="2">
                  <c:v>9.9000000000000005E-2</c:v>
                </c:pt>
                <c:pt idx="3">
                  <c:v>9.8500000000000004E-2</c:v>
                </c:pt>
                <c:pt idx="4">
                  <c:v>9.8000000000000004E-2</c:v>
                </c:pt>
                <c:pt idx="5">
                  <c:v>9.7500000000000003E-2</c:v>
                </c:pt>
                <c:pt idx="6">
                  <c:v>9.7000000000000003E-2</c:v>
                </c:pt>
                <c:pt idx="7">
                  <c:v>9.6500000000000002E-2</c:v>
                </c:pt>
                <c:pt idx="8">
                  <c:v>9.6000000000000016E-2</c:v>
                </c:pt>
                <c:pt idx="9">
                  <c:v>9.5500000000000015E-2</c:v>
                </c:pt>
                <c:pt idx="10">
                  <c:v>9.5000000000000015E-2</c:v>
                </c:pt>
                <c:pt idx="11">
                  <c:v>9.4500000000000015E-2</c:v>
                </c:pt>
                <c:pt idx="12">
                  <c:v>9.4000000000000014E-2</c:v>
                </c:pt>
                <c:pt idx="13">
                  <c:v>9.35E-2</c:v>
                </c:pt>
                <c:pt idx="14">
                  <c:v>9.2999999999999999E-2</c:v>
                </c:pt>
                <c:pt idx="15">
                  <c:v>9.2499999999999999E-2</c:v>
                </c:pt>
                <c:pt idx="16">
                  <c:v>9.1999999999999998E-2</c:v>
                </c:pt>
                <c:pt idx="17">
                  <c:v>9.1499999999999998E-2</c:v>
                </c:pt>
                <c:pt idx="18">
                  <c:v>9.0999999999999998E-2</c:v>
                </c:pt>
                <c:pt idx="19">
                  <c:v>9.0499999999999997E-2</c:v>
                </c:pt>
                <c:pt idx="20">
                  <c:v>0.09</c:v>
                </c:pt>
                <c:pt idx="21">
                  <c:v>8.9499999999999996E-2</c:v>
                </c:pt>
                <c:pt idx="22">
                  <c:v>8.8999999999999996E-2</c:v>
                </c:pt>
                <c:pt idx="23">
                  <c:v>8.8499999999999995E-2</c:v>
                </c:pt>
                <c:pt idx="24">
                  <c:v>8.7999999999999995E-2</c:v>
                </c:pt>
                <c:pt idx="25">
                  <c:v>8.7500000000000022E-2</c:v>
                </c:pt>
                <c:pt idx="26">
                  <c:v>8.6999999999999994E-2</c:v>
                </c:pt>
                <c:pt idx="27">
                  <c:v>8.6499999999999994E-2</c:v>
                </c:pt>
                <c:pt idx="28">
                  <c:v>8.5999999999999993E-2</c:v>
                </c:pt>
                <c:pt idx="29">
                  <c:v>8.5499999999999993E-2</c:v>
                </c:pt>
                <c:pt idx="30">
                  <c:v>8.4999999999999992E-2</c:v>
                </c:pt>
                <c:pt idx="31">
                  <c:v>8.4499999999999992E-2</c:v>
                </c:pt>
                <c:pt idx="32">
                  <c:v>8.3999999999999991E-2</c:v>
                </c:pt>
                <c:pt idx="33">
                  <c:v>8.3499999999999991E-2</c:v>
                </c:pt>
                <c:pt idx="34">
                  <c:v>8.299999999999999E-2</c:v>
                </c:pt>
                <c:pt idx="35">
                  <c:v>8.249999999999999E-2</c:v>
                </c:pt>
                <c:pt idx="36">
                  <c:v>8.199999999999999E-2</c:v>
                </c:pt>
                <c:pt idx="37">
                  <c:v>8.1499999999999989E-2</c:v>
                </c:pt>
                <c:pt idx="38">
                  <c:v>8.1000000000000003E-2</c:v>
                </c:pt>
                <c:pt idx="39">
                  <c:v>8.0500000000000002E-2</c:v>
                </c:pt>
                <c:pt idx="40">
                  <c:v>0.08</c:v>
                </c:pt>
                <c:pt idx="41">
                  <c:v>7.9500000000000001E-2</c:v>
                </c:pt>
                <c:pt idx="42">
                  <c:v>7.9000000000000001E-2</c:v>
                </c:pt>
                <c:pt idx="43">
                  <c:v>7.85E-2</c:v>
                </c:pt>
                <c:pt idx="44">
                  <c:v>7.8E-2</c:v>
                </c:pt>
                <c:pt idx="45">
                  <c:v>7.7499999999999999E-2</c:v>
                </c:pt>
                <c:pt idx="46">
                  <c:v>7.6999999999999999E-2</c:v>
                </c:pt>
                <c:pt idx="47">
                  <c:v>7.6499999999999999E-2</c:v>
                </c:pt>
                <c:pt idx="48">
                  <c:v>7.5999999999999998E-2</c:v>
                </c:pt>
                <c:pt idx="49">
                  <c:v>7.5499999999999998E-2</c:v>
                </c:pt>
                <c:pt idx="50">
                  <c:v>7.4999999999999997E-2</c:v>
                </c:pt>
                <c:pt idx="51">
                  <c:v>7.4499999999999997E-2</c:v>
                </c:pt>
                <c:pt idx="52">
                  <c:v>7.3999999999999996E-2</c:v>
                </c:pt>
                <c:pt idx="53">
                  <c:v>7.3499999999999996E-2</c:v>
                </c:pt>
                <c:pt idx="54">
                  <c:v>7.2999999999999995E-2</c:v>
                </c:pt>
                <c:pt idx="55">
                  <c:v>7.2499999999999995E-2</c:v>
                </c:pt>
                <c:pt idx="56">
                  <c:v>7.1999999999999995E-2</c:v>
                </c:pt>
                <c:pt idx="57">
                  <c:v>7.1499999999999994E-2</c:v>
                </c:pt>
                <c:pt idx="58">
                  <c:v>7.0999999999999994E-2</c:v>
                </c:pt>
                <c:pt idx="59">
                  <c:v>7.0499999999999993E-2</c:v>
                </c:pt>
                <c:pt idx="60">
                  <c:v>6.9999999999999993E-2</c:v>
                </c:pt>
                <c:pt idx="61">
                  <c:v>6.9499999999999992E-2</c:v>
                </c:pt>
                <c:pt idx="62">
                  <c:v>6.8999999999999992E-2</c:v>
                </c:pt>
                <c:pt idx="63">
                  <c:v>6.8499999999999991E-2</c:v>
                </c:pt>
                <c:pt idx="64">
                  <c:v>6.7999999999999991E-2</c:v>
                </c:pt>
                <c:pt idx="65">
                  <c:v>6.7499999999999991E-2</c:v>
                </c:pt>
                <c:pt idx="66">
                  <c:v>6.699999999999999E-2</c:v>
                </c:pt>
                <c:pt idx="67">
                  <c:v>6.649999999999999E-2</c:v>
                </c:pt>
                <c:pt idx="68">
                  <c:v>6.5999999999999989E-2</c:v>
                </c:pt>
                <c:pt idx="69">
                  <c:v>6.5499999999999989E-2</c:v>
                </c:pt>
                <c:pt idx="70">
                  <c:v>6.4999999999999988E-2</c:v>
                </c:pt>
                <c:pt idx="71">
                  <c:v>6.4499999999999988E-2</c:v>
                </c:pt>
                <c:pt idx="72">
                  <c:v>6.3999999999999987E-2</c:v>
                </c:pt>
                <c:pt idx="73">
                  <c:v>6.3499999999999987E-2</c:v>
                </c:pt>
                <c:pt idx="74">
                  <c:v>6.2999999999999987E-2</c:v>
                </c:pt>
                <c:pt idx="75">
                  <c:v>6.2499999999999986E-2</c:v>
                </c:pt>
                <c:pt idx="76">
                  <c:v>6.1999999999999986E-2</c:v>
                </c:pt>
                <c:pt idx="77">
                  <c:v>6.1499999999999985E-2</c:v>
                </c:pt>
                <c:pt idx="78">
                  <c:v>6.0999999999999985E-2</c:v>
                </c:pt>
                <c:pt idx="79">
                  <c:v>6.0499999999999984E-2</c:v>
                </c:pt>
                <c:pt idx="80">
                  <c:v>5.9999999999999984E-2</c:v>
                </c:pt>
                <c:pt idx="81">
                  <c:v>5.9499999999999983E-2</c:v>
                </c:pt>
                <c:pt idx="82">
                  <c:v>5.8999999999999983E-2</c:v>
                </c:pt>
                <c:pt idx="83">
                  <c:v>5.8499999999999983E-2</c:v>
                </c:pt>
                <c:pt idx="84">
                  <c:v>5.7999999999999982E-2</c:v>
                </c:pt>
                <c:pt idx="85">
                  <c:v>5.7499999999999982E-2</c:v>
                </c:pt>
                <c:pt idx="86">
                  <c:v>5.6999999999999981E-2</c:v>
                </c:pt>
                <c:pt idx="87">
                  <c:v>5.6499999999999981E-2</c:v>
                </c:pt>
                <c:pt idx="88">
                  <c:v>5.599999999999998E-2</c:v>
                </c:pt>
                <c:pt idx="89">
                  <c:v>5.549999999999998E-2</c:v>
                </c:pt>
                <c:pt idx="90">
                  <c:v>5.4999999999999979E-2</c:v>
                </c:pt>
                <c:pt idx="91">
                  <c:v>5.4499999999999979E-2</c:v>
                </c:pt>
                <c:pt idx="92">
                  <c:v>5.3999999999999979E-2</c:v>
                </c:pt>
                <c:pt idx="93">
                  <c:v>5.3499999999999978E-2</c:v>
                </c:pt>
                <c:pt idx="94">
                  <c:v>5.2999999999999978E-2</c:v>
                </c:pt>
                <c:pt idx="95">
                  <c:v>5.2499999999999977E-2</c:v>
                </c:pt>
                <c:pt idx="96">
                  <c:v>5.199999999999997E-2</c:v>
                </c:pt>
                <c:pt idx="97">
                  <c:v>5.1499999999999969E-2</c:v>
                </c:pt>
                <c:pt idx="98">
                  <c:v>5.0999999999999969E-2</c:v>
                </c:pt>
                <c:pt idx="99">
                  <c:v>5.0499999999999969E-2</c:v>
                </c:pt>
                <c:pt idx="100">
                  <c:v>5.0000000000000037E-2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8256"/>
        <c:axId val="388378816"/>
      </c:scatterChart>
      <c:valAx>
        <c:axId val="3883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8816"/>
        <c:crosses val="autoZero"/>
        <c:crossBetween val="midCat"/>
      </c:valAx>
      <c:valAx>
        <c:axId val="3883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Stock Portfolio Variance</a:t>
            </a:r>
          </a:p>
          <a:p>
            <a:pPr>
              <a:defRPr/>
            </a:pPr>
            <a:r>
              <a:rPr lang="en-US"/>
              <a:t>Shown as S1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'13.7-6'!$Q$1:$Q$101</c:f>
              <c:numCache>
                <c:formatCode>General</c:formatCode>
                <c:ptCount val="101"/>
                <c:pt idx="0">
                  <c:v>100</c:v>
                </c:pt>
                <c:pt idx="1">
                  <c:v>98.109399999999994</c:v>
                </c:pt>
                <c:pt idx="2">
                  <c:v>96.237599999999986</c:v>
                </c:pt>
                <c:pt idx="3">
                  <c:v>94.384599999999992</c:v>
                </c:pt>
                <c:pt idx="4">
                  <c:v>92.550399999999996</c:v>
                </c:pt>
                <c:pt idx="5">
                  <c:v>90.734999999999999</c:v>
                </c:pt>
                <c:pt idx="6">
                  <c:v>88.938399999999987</c:v>
                </c:pt>
                <c:pt idx="7">
                  <c:v>87.160599999999988</c:v>
                </c:pt>
                <c:pt idx="8">
                  <c:v>85.401600000000002</c:v>
                </c:pt>
                <c:pt idx="9">
                  <c:v>83.6614</c:v>
                </c:pt>
                <c:pt idx="10">
                  <c:v>81.940000000000012</c:v>
                </c:pt>
                <c:pt idx="11">
                  <c:v>80.237400000000008</c:v>
                </c:pt>
                <c:pt idx="12">
                  <c:v>78.553599999999989</c:v>
                </c:pt>
                <c:pt idx="13">
                  <c:v>76.888599999999997</c:v>
                </c:pt>
                <c:pt idx="14">
                  <c:v>75.242399999999989</c:v>
                </c:pt>
                <c:pt idx="15">
                  <c:v>73.614999999999995</c:v>
                </c:pt>
                <c:pt idx="16">
                  <c:v>72.006399999999985</c:v>
                </c:pt>
                <c:pt idx="17">
                  <c:v>70.416600000000003</c:v>
                </c:pt>
                <c:pt idx="18">
                  <c:v>68.84559999999999</c:v>
                </c:pt>
                <c:pt idx="19">
                  <c:v>67.293399999999991</c:v>
                </c:pt>
                <c:pt idx="20">
                  <c:v>65.759999999999991</c:v>
                </c:pt>
                <c:pt idx="21">
                  <c:v>64.245399999999989</c:v>
                </c:pt>
                <c:pt idx="22">
                  <c:v>62.749599999999987</c:v>
                </c:pt>
                <c:pt idx="23">
                  <c:v>61.272599999999983</c:v>
                </c:pt>
                <c:pt idx="24">
                  <c:v>59.814399999999992</c:v>
                </c:pt>
                <c:pt idx="25">
                  <c:v>58.375</c:v>
                </c:pt>
                <c:pt idx="26">
                  <c:v>56.9544</c:v>
                </c:pt>
                <c:pt idx="27">
                  <c:v>55.552599999999998</c:v>
                </c:pt>
                <c:pt idx="28">
                  <c:v>54.169599999999996</c:v>
                </c:pt>
                <c:pt idx="29">
                  <c:v>52.805399999999992</c:v>
                </c:pt>
                <c:pt idx="30">
                  <c:v>51.459999999999994</c:v>
                </c:pt>
                <c:pt idx="31">
                  <c:v>50.133399999999995</c:v>
                </c:pt>
                <c:pt idx="32">
                  <c:v>48.825599999999994</c:v>
                </c:pt>
                <c:pt idx="33">
                  <c:v>47.536599999999993</c:v>
                </c:pt>
                <c:pt idx="34">
                  <c:v>46.26639999999999</c:v>
                </c:pt>
                <c:pt idx="35">
                  <c:v>45.014999999999986</c:v>
                </c:pt>
                <c:pt idx="36">
                  <c:v>43.782399999999988</c:v>
                </c:pt>
                <c:pt idx="37">
                  <c:v>42.568599999999989</c:v>
                </c:pt>
                <c:pt idx="38">
                  <c:v>41.373599999999989</c:v>
                </c:pt>
                <c:pt idx="39">
                  <c:v>40.197399999999988</c:v>
                </c:pt>
                <c:pt idx="40">
                  <c:v>39.039999999999978</c:v>
                </c:pt>
                <c:pt idx="41">
                  <c:v>37.901399999999995</c:v>
                </c:pt>
                <c:pt idx="42">
                  <c:v>36.781599999999983</c:v>
                </c:pt>
                <c:pt idx="43">
                  <c:v>35.680599999999984</c:v>
                </c:pt>
                <c:pt idx="44">
                  <c:v>34.598399999999984</c:v>
                </c:pt>
                <c:pt idx="45">
                  <c:v>33.534999999999982</c:v>
                </c:pt>
                <c:pt idx="46">
                  <c:v>32.49039999999998</c:v>
                </c:pt>
                <c:pt idx="47">
                  <c:v>31.464599999999983</c:v>
                </c:pt>
                <c:pt idx="48">
                  <c:v>30.457599999999985</c:v>
                </c:pt>
                <c:pt idx="49">
                  <c:v>29.469399999999979</c:v>
                </c:pt>
                <c:pt idx="50">
                  <c:v>28.499999999999979</c:v>
                </c:pt>
                <c:pt idx="51">
                  <c:v>27.549399999999981</c:v>
                </c:pt>
                <c:pt idx="52">
                  <c:v>26.617599999999978</c:v>
                </c:pt>
                <c:pt idx="53">
                  <c:v>25.704599999999974</c:v>
                </c:pt>
                <c:pt idx="54">
                  <c:v>24.81039999999998</c:v>
                </c:pt>
                <c:pt idx="55">
                  <c:v>23.934999999999974</c:v>
                </c:pt>
                <c:pt idx="56">
                  <c:v>23.078399999999974</c:v>
                </c:pt>
                <c:pt idx="57">
                  <c:v>22.240599999999979</c:v>
                </c:pt>
                <c:pt idx="58">
                  <c:v>21.421599999999977</c:v>
                </c:pt>
                <c:pt idx="59">
                  <c:v>20.621399999999976</c:v>
                </c:pt>
                <c:pt idx="60">
                  <c:v>19.839999999999975</c:v>
                </c:pt>
                <c:pt idx="61">
                  <c:v>19.077399999999976</c:v>
                </c:pt>
                <c:pt idx="62">
                  <c:v>18.333599999999976</c:v>
                </c:pt>
                <c:pt idx="63">
                  <c:v>17.608599999999974</c:v>
                </c:pt>
                <c:pt idx="64">
                  <c:v>16.902399999999975</c:v>
                </c:pt>
                <c:pt idx="65">
                  <c:v>16.214999999999975</c:v>
                </c:pt>
                <c:pt idx="66">
                  <c:v>15.546399999999977</c:v>
                </c:pt>
                <c:pt idx="67">
                  <c:v>14.896599999999975</c:v>
                </c:pt>
                <c:pt idx="68">
                  <c:v>14.265599999999976</c:v>
                </c:pt>
                <c:pt idx="69">
                  <c:v>13.653399999999976</c:v>
                </c:pt>
                <c:pt idx="70">
                  <c:v>13.059999999999977</c:v>
                </c:pt>
                <c:pt idx="71">
                  <c:v>12.485399999999977</c:v>
                </c:pt>
                <c:pt idx="72">
                  <c:v>11.929599999999976</c:v>
                </c:pt>
                <c:pt idx="73">
                  <c:v>11.392599999999979</c:v>
                </c:pt>
                <c:pt idx="74">
                  <c:v>10.874399999999977</c:v>
                </c:pt>
                <c:pt idx="75">
                  <c:v>10.374999999999979</c:v>
                </c:pt>
                <c:pt idx="76">
                  <c:v>9.8943999999999797</c:v>
                </c:pt>
                <c:pt idx="77">
                  <c:v>9.4325999999999794</c:v>
                </c:pt>
                <c:pt idx="78">
                  <c:v>8.9895999999999798</c:v>
                </c:pt>
                <c:pt idx="79">
                  <c:v>8.565399999999979</c:v>
                </c:pt>
                <c:pt idx="80">
                  <c:v>8.1599999999999806</c:v>
                </c:pt>
                <c:pt idx="81">
                  <c:v>7.7733999999999819</c:v>
                </c:pt>
                <c:pt idx="82">
                  <c:v>7.405599999999982</c:v>
                </c:pt>
                <c:pt idx="83">
                  <c:v>7.0565999999999827</c:v>
                </c:pt>
                <c:pt idx="84">
                  <c:v>6.7263999999999822</c:v>
                </c:pt>
                <c:pt idx="85">
                  <c:v>6.414999999999984</c:v>
                </c:pt>
                <c:pt idx="86">
                  <c:v>6.1223999999999847</c:v>
                </c:pt>
                <c:pt idx="87">
                  <c:v>5.8485999999999851</c:v>
                </c:pt>
                <c:pt idx="88">
                  <c:v>5.5935999999999861</c:v>
                </c:pt>
                <c:pt idx="89">
                  <c:v>5.3573999999999877</c:v>
                </c:pt>
                <c:pt idx="90">
                  <c:v>5.1399999999999881</c:v>
                </c:pt>
                <c:pt idx="91">
                  <c:v>4.9413999999999891</c:v>
                </c:pt>
                <c:pt idx="92">
                  <c:v>4.7615999999999898</c:v>
                </c:pt>
                <c:pt idx="93">
                  <c:v>4.6005999999999903</c:v>
                </c:pt>
                <c:pt idx="94">
                  <c:v>4.4583999999999921</c:v>
                </c:pt>
                <c:pt idx="95">
                  <c:v>4.3349999999999929</c:v>
                </c:pt>
                <c:pt idx="96">
                  <c:v>4.2303999999999942</c:v>
                </c:pt>
                <c:pt idx="97">
                  <c:v>4.1445999999999952</c:v>
                </c:pt>
                <c:pt idx="98">
                  <c:v>4.0775999999999959</c:v>
                </c:pt>
                <c:pt idx="99">
                  <c:v>4.0293999999999981</c:v>
                </c:pt>
                <c:pt idx="100">
                  <c:v>4.0000000000000053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81056"/>
        <c:axId val="388381616"/>
      </c:lineChart>
      <c:catAx>
        <c:axId val="3883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1616"/>
        <c:crosses val="autoZero"/>
        <c:auto val="1"/>
        <c:lblAlgn val="ctr"/>
        <c:lblOffset val="100"/>
        <c:noMultiLvlLbl val="0"/>
      </c:catAx>
      <c:valAx>
        <c:axId val="3883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16</xdr:row>
      <xdr:rowOff>85725</xdr:rowOff>
    </xdr:from>
    <xdr:to>
      <xdr:col>13</xdr:col>
      <xdr:colOff>71437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</xdr:row>
      <xdr:rowOff>47625</xdr:rowOff>
    </xdr:from>
    <xdr:to>
      <xdr:col>13</xdr:col>
      <xdr:colOff>119062</xdr:colOff>
      <xdr:row>15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E9" sqref="E9"/>
    </sheetView>
  </sheetViews>
  <sheetFormatPr defaultRowHeight="15" x14ac:dyDescent="0.25"/>
  <sheetData>
    <row r="1" spans="2:4" x14ac:dyDescent="0.25">
      <c r="B1" t="s">
        <v>1</v>
      </c>
      <c r="C1" t="s">
        <v>2</v>
      </c>
      <c r="D1" t="s">
        <v>3</v>
      </c>
    </row>
    <row r="2" spans="2:4" x14ac:dyDescent="0.25">
      <c r="C2">
        <v>2</v>
      </c>
      <c r="D2">
        <v>0</v>
      </c>
    </row>
    <row r="3" spans="2:4" x14ac:dyDescent="0.25">
      <c r="B3" t="s">
        <v>0</v>
      </c>
    </row>
    <row r="4" spans="2:4" x14ac:dyDescent="0.25">
      <c r="B4">
        <f>C2*8-C2^2+4*D2-D2^2</f>
        <v>12</v>
      </c>
    </row>
    <row r="5" spans="2:4" x14ac:dyDescent="0.25">
      <c r="B5" t="s">
        <v>4</v>
      </c>
    </row>
    <row r="6" spans="2:4" x14ac:dyDescent="0.25">
      <c r="B6">
        <f>SUM(C2:D2)</f>
        <v>2</v>
      </c>
      <c r="C6" t="s">
        <v>5</v>
      </c>
    </row>
    <row r="7" spans="2:4" x14ac:dyDescent="0.25">
      <c r="B7">
        <f>C2</f>
        <v>2</v>
      </c>
      <c r="C7" t="s">
        <v>6</v>
      </c>
    </row>
    <row r="8" spans="2:4" x14ac:dyDescent="0.25">
      <c r="B8">
        <f>D2</f>
        <v>0</v>
      </c>
      <c r="C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5" workbookViewId="0">
      <selection activeCell="C10" sqref="C10"/>
    </sheetView>
  </sheetViews>
  <sheetFormatPr defaultRowHeight="15" x14ac:dyDescent="0.25"/>
  <sheetData>
    <row r="1" spans="2:19" x14ac:dyDescent="0.25">
      <c r="N1">
        <v>0</v>
      </c>
      <c r="O1">
        <f>1-N1</f>
        <v>1</v>
      </c>
      <c r="P1">
        <f>$C$4*(N1)+$D$4*(O1)</f>
        <v>0.1</v>
      </c>
      <c r="Q1">
        <f>(N1)^2*($C$5)+(O1)^2*($D$5)+2*(N1)*(O1)*($E$6)</f>
        <v>100</v>
      </c>
      <c r="R1">
        <f>SQRT(Q1)</f>
        <v>10</v>
      </c>
      <c r="S1">
        <f>P1-R1</f>
        <v>-9.9</v>
      </c>
    </row>
    <row r="2" spans="2:19" x14ac:dyDescent="0.25">
      <c r="B2" t="s">
        <v>7</v>
      </c>
      <c r="C2">
        <v>1</v>
      </c>
      <c r="D2">
        <v>2</v>
      </c>
      <c r="N2">
        <f>1/100</f>
        <v>0.01</v>
      </c>
      <c r="O2">
        <f t="shared" ref="O2:O65" si="0">1-N2</f>
        <v>0.99</v>
      </c>
      <c r="P2">
        <f t="shared" ref="P2:P65" si="1">$C$4*(N2)+$D$4*(O2)</f>
        <v>9.9500000000000005E-2</v>
      </c>
      <c r="Q2">
        <f t="shared" ref="Q2:Q65" si="2">(N2)^2*($C$5)+(O2)^2*($D$5)+2*(N2)*(O2)*($E$6)</f>
        <v>98.109399999999994</v>
      </c>
      <c r="R2">
        <f>SQRT(Q2)</f>
        <v>9.9050189298153288</v>
      </c>
      <c r="S2">
        <f t="shared" ref="S2:S65" si="3">P2-R2</f>
        <v>-9.805518929815328</v>
      </c>
    </row>
    <row r="3" spans="2:19" x14ac:dyDescent="0.25">
      <c r="B3" t="s">
        <v>8</v>
      </c>
      <c r="C3">
        <v>20000</v>
      </c>
      <c r="D3">
        <v>30000</v>
      </c>
      <c r="N3">
        <f>N2+0.01</f>
        <v>0.02</v>
      </c>
      <c r="O3">
        <f t="shared" si="0"/>
        <v>0.98</v>
      </c>
      <c r="P3">
        <f t="shared" si="1"/>
        <v>9.9000000000000005E-2</v>
      </c>
      <c r="Q3">
        <f t="shared" si="2"/>
        <v>96.237599999999986</v>
      </c>
      <c r="R3">
        <f t="shared" ref="R3:R66" si="4">SQRT(Q3)</f>
        <v>9.8100764523014803</v>
      </c>
      <c r="S3">
        <f t="shared" si="3"/>
        <v>-9.7110764523014801</v>
      </c>
    </row>
    <row r="4" spans="2:19" x14ac:dyDescent="0.25">
      <c r="B4" t="s">
        <v>9</v>
      </c>
      <c r="C4">
        <v>0.05</v>
      </c>
      <c r="D4">
        <v>0.1</v>
      </c>
      <c r="N4">
        <f t="shared" ref="N4:N67" si="5">N3+0.01</f>
        <v>0.03</v>
      </c>
      <c r="O4">
        <f t="shared" si="0"/>
        <v>0.97</v>
      </c>
      <c r="P4">
        <f t="shared" si="1"/>
        <v>9.8500000000000004E-2</v>
      </c>
      <c r="Q4">
        <f t="shared" si="2"/>
        <v>94.384599999999992</v>
      </c>
      <c r="R4">
        <f t="shared" si="4"/>
        <v>9.7151736989103803</v>
      </c>
      <c r="S4">
        <f t="shared" si="3"/>
        <v>-9.6166736989103807</v>
      </c>
    </row>
    <row r="5" spans="2:19" x14ac:dyDescent="0.25">
      <c r="B5" t="s">
        <v>10</v>
      </c>
      <c r="C5">
        <v>4</v>
      </c>
      <c r="D5">
        <v>100</v>
      </c>
      <c r="N5">
        <f t="shared" si="5"/>
        <v>0.04</v>
      </c>
      <c r="O5">
        <f t="shared" si="0"/>
        <v>0.96</v>
      </c>
      <c r="P5">
        <f t="shared" si="1"/>
        <v>9.8000000000000004E-2</v>
      </c>
      <c r="Q5">
        <f t="shared" si="2"/>
        <v>92.550399999999996</v>
      </c>
      <c r="R5">
        <f t="shared" si="4"/>
        <v>9.6203118452574081</v>
      </c>
      <c r="S5">
        <f t="shared" si="3"/>
        <v>-9.5223118452574074</v>
      </c>
    </row>
    <row r="6" spans="2:19" x14ac:dyDescent="0.25">
      <c r="B6" t="s">
        <v>11</v>
      </c>
      <c r="E6">
        <v>5</v>
      </c>
      <c r="N6">
        <f t="shared" si="5"/>
        <v>0.05</v>
      </c>
      <c r="O6">
        <f t="shared" si="0"/>
        <v>0.95</v>
      </c>
      <c r="P6">
        <f t="shared" si="1"/>
        <v>9.7500000000000003E-2</v>
      </c>
      <c r="Q6">
        <f t="shared" si="2"/>
        <v>90.734999999999999</v>
      </c>
      <c r="R6">
        <f t="shared" si="4"/>
        <v>9.5254921132716284</v>
      </c>
      <c r="S6">
        <f t="shared" si="3"/>
        <v>-9.4279921132716282</v>
      </c>
    </row>
    <row r="7" spans="2:19" x14ac:dyDescent="0.25">
      <c r="B7" t="s">
        <v>15</v>
      </c>
      <c r="C7" t="s">
        <v>18</v>
      </c>
      <c r="D7" t="s">
        <v>19</v>
      </c>
      <c r="N7">
        <f t="shared" si="5"/>
        <v>6.0000000000000005E-2</v>
      </c>
      <c r="O7">
        <f t="shared" si="0"/>
        <v>0.94</v>
      </c>
      <c r="P7">
        <f t="shared" si="1"/>
        <v>9.7000000000000003E-2</v>
      </c>
      <c r="Q7">
        <f t="shared" si="2"/>
        <v>88.938399999999987</v>
      </c>
      <c r="R7">
        <f t="shared" si="4"/>
        <v>9.4307157734712792</v>
      </c>
      <c r="S7">
        <f t="shared" si="3"/>
        <v>-9.3337157734712797</v>
      </c>
    </row>
    <row r="8" spans="2:19" x14ac:dyDescent="0.25">
      <c r="C8">
        <v>1</v>
      </c>
      <c r="D8">
        <v>0</v>
      </c>
      <c r="N8">
        <f t="shared" si="5"/>
        <v>7.0000000000000007E-2</v>
      </c>
      <c r="O8">
        <f t="shared" si="0"/>
        <v>0.92999999999999994</v>
      </c>
      <c r="P8">
        <f t="shared" si="1"/>
        <v>9.6500000000000002E-2</v>
      </c>
      <c r="Q8">
        <f t="shared" si="2"/>
        <v>87.160599999999988</v>
      </c>
      <c r="R8">
        <f t="shared" si="4"/>
        <v>9.3359841473730008</v>
      </c>
      <c r="S8">
        <f t="shared" si="3"/>
        <v>-9.2394841473730001</v>
      </c>
    </row>
    <row r="9" spans="2:19" x14ac:dyDescent="0.25">
      <c r="B9" t="s">
        <v>14</v>
      </c>
      <c r="C9" t="s">
        <v>13</v>
      </c>
      <c r="N9">
        <f t="shared" si="5"/>
        <v>0.08</v>
      </c>
      <c r="O9">
        <f t="shared" si="0"/>
        <v>0.92</v>
      </c>
      <c r="P9">
        <f t="shared" si="1"/>
        <v>9.6000000000000016E-2</v>
      </c>
      <c r="Q9">
        <f t="shared" si="2"/>
        <v>85.401600000000002</v>
      </c>
      <c r="R9">
        <f t="shared" si="4"/>
        <v>9.2412986100439376</v>
      </c>
      <c r="S9">
        <f t="shared" si="3"/>
        <v>-9.1452986100439375</v>
      </c>
    </row>
    <row r="10" spans="2:19" x14ac:dyDescent="0.25">
      <c r="C10">
        <f>C8*C3+D8*D3</f>
        <v>20000</v>
      </c>
      <c r="D10" t="s">
        <v>22</v>
      </c>
      <c r="E10">
        <v>50000</v>
      </c>
      <c r="N10">
        <f t="shared" si="5"/>
        <v>0.09</v>
      </c>
      <c r="O10">
        <f t="shared" si="0"/>
        <v>0.91</v>
      </c>
      <c r="P10">
        <f t="shared" si="1"/>
        <v>9.5500000000000015E-2</v>
      </c>
      <c r="Q10">
        <f t="shared" si="2"/>
        <v>83.6614</v>
      </c>
      <c r="R10">
        <f t="shared" si="4"/>
        <v>9.1466605928065352</v>
      </c>
      <c r="S10">
        <f t="shared" si="3"/>
        <v>-9.0511605928065357</v>
      </c>
    </row>
    <row r="11" spans="2:19" x14ac:dyDescent="0.25">
      <c r="N11">
        <f t="shared" si="5"/>
        <v>9.9999999999999992E-2</v>
      </c>
      <c r="O11">
        <f t="shared" si="0"/>
        <v>0.9</v>
      </c>
      <c r="P11">
        <f t="shared" si="1"/>
        <v>9.5000000000000015E-2</v>
      </c>
      <c r="Q11">
        <f t="shared" si="2"/>
        <v>81.940000000000012</v>
      </c>
      <c r="R11">
        <f t="shared" si="4"/>
        <v>9.0520715861066865</v>
      </c>
      <c r="S11">
        <f t="shared" si="3"/>
        <v>-8.9570715861066859</v>
      </c>
    </row>
    <row r="12" spans="2:19" x14ac:dyDescent="0.25">
      <c r="N12">
        <f t="shared" si="5"/>
        <v>0.10999999999999999</v>
      </c>
      <c r="O12">
        <f t="shared" si="0"/>
        <v>0.89</v>
      </c>
      <c r="P12">
        <f t="shared" si="1"/>
        <v>9.4500000000000015E-2</v>
      </c>
      <c r="Q12">
        <f t="shared" si="2"/>
        <v>80.237400000000008</v>
      </c>
      <c r="R12">
        <f t="shared" si="4"/>
        <v>8.9575331425566045</v>
      </c>
      <c r="S12">
        <f t="shared" si="3"/>
        <v>-8.8630331425566045</v>
      </c>
    </row>
    <row r="13" spans="2:19" x14ac:dyDescent="0.25">
      <c r="C13">
        <f>(C8*C3*(C4/100)+D8*(D4/100)*D3)</f>
        <v>10</v>
      </c>
      <c r="D13" t="s">
        <v>23</v>
      </c>
      <c r="E13">
        <f>0.13*E10</f>
        <v>6500</v>
      </c>
      <c r="N13">
        <f t="shared" si="5"/>
        <v>0.11999999999999998</v>
      </c>
      <c r="O13">
        <f t="shared" si="0"/>
        <v>0.88</v>
      </c>
      <c r="P13">
        <f t="shared" si="1"/>
        <v>9.4000000000000014E-2</v>
      </c>
      <c r="Q13">
        <f t="shared" si="2"/>
        <v>78.553599999999989</v>
      </c>
      <c r="R13">
        <f t="shared" si="4"/>
        <v>8.8630468801648554</v>
      </c>
      <c r="S13">
        <f t="shared" si="3"/>
        <v>-8.769046880164856</v>
      </c>
    </row>
    <row r="14" spans="2:19" x14ac:dyDescent="0.25">
      <c r="B14" t="s">
        <v>12</v>
      </c>
      <c r="N14">
        <f t="shared" si="5"/>
        <v>0.12999999999999998</v>
      </c>
      <c r="O14">
        <f t="shared" si="0"/>
        <v>0.87</v>
      </c>
      <c r="P14">
        <f t="shared" si="1"/>
        <v>9.35E-2</v>
      </c>
      <c r="Q14">
        <f t="shared" si="2"/>
        <v>76.888599999999997</v>
      </c>
      <c r="R14">
        <f t="shared" si="4"/>
        <v>8.768614485766836</v>
      </c>
      <c r="S14">
        <f t="shared" si="3"/>
        <v>-8.6751144857668354</v>
      </c>
    </row>
    <row r="15" spans="2:19" x14ac:dyDescent="0.25">
      <c r="C15">
        <f>(C8)^2*($C$5)*($C$4)+(D8)^2*($D$5)*($D$4)+2*(C8)*(D8)*($E$6)*($D$4)</f>
        <v>0.2</v>
      </c>
      <c r="N15">
        <f t="shared" si="5"/>
        <v>0.13999999999999999</v>
      </c>
      <c r="O15">
        <f t="shared" si="0"/>
        <v>0.86</v>
      </c>
      <c r="P15">
        <f t="shared" si="1"/>
        <v>9.2999999999999999E-2</v>
      </c>
      <c r="Q15">
        <f t="shared" si="2"/>
        <v>75.242399999999989</v>
      </c>
      <c r="R15">
        <f t="shared" si="4"/>
        <v>8.6742377186701543</v>
      </c>
      <c r="S15">
        <f t="shared" si="3"/>
        <v>-8.5812377186701543</v>
      </c>
    </row>
    <row r="16" spans="2:19" x14ac:dyDescent="0.25">
      <c r="N16">
        <f t="shared" si="5"/>
        <v>0.15</v>
      </c>
      <c r="O16">
        <f t="shared" si="0"/>
        <v>0.85</v>
      </c>
      <c r="P16">
        <f t="shared" si="1"/>
        <v>9.2499999999999999E-2</v>
      </c>
      <c r="Q16">
        <f t="shared" si="2"/>
        <v>73.614999999999995</v>
      </c>
      <c r="R16">
        <f t="shared" si="4"/>
        <v>8.5799184145305247</v>
      </c>
      <c r="S16">
        <f t="shared" si="3"/>
        <v>-8.4874184145305254</v>
      </c>
    </row>
    <row r="17" spans="1:19" x14ac:dyDescent="0.25">
      <c r="B17" t="s">
        <v>20</v>
      </c>
      <c r="C17">
        <f>E6/(C5*D5)</f>
        <v>1.2500000000000001E-2</v>
      </c>
      <c r="N17">
        <f t="shared" si="5"/>
        <v>0.16</v>
      </c>
      <c r="O17">
        <f t="shared" si="0"/>
        <v>0.84</v>
      </c>
      <c r="P17">
        <f t="shared" si="1"/>
        <v>9.1999999999999998E-2</v>
      </c>
      <c r="Q17">
        <f t="shared" si="2"/>
        <v>72.006399999999985</v>
      </c>
      <c r="R17">
        <f t="shared" si="4"/>
        <v>8.4856584894750497</v>
      </c>
      <c r="S17">
        <f t="shared" si="3"/>
        <v>-8.3936584894750492</v>
      </c>
    </row>
    <row r="18" spans="1:19" x14ac:dyDescent="0.25">
      <c r="B18" t="s">
        <v>21</v>
      </c>
      <c r="D18" t="s">
        <v>16</v>
      </c>
      <c r="E18" t="s">
        <v>17</v>
      </c>
      <c r="N18">
        <f t="shared" si="5"/>
        <v>0.17</v>
      </c>
      <c r="O18">
        <f t="shared" si="0"/>
        <v>0.83</v>
      </c>
      <c r="P18">
        <f t="shared" si="1"/>
        <v>9.1499999999999998E-2</v>
      </c>
      <c r="Q18">
        <f t="shared" si="2"/>
        <v>70.416600000000003</v>
      </c>
      <c r="R18">
        <f t="shared" si="4"/>
        <v>8.391459944491185</v>
      </c>
      <c r="S18">
        <f t="shared" si="3"/>
        <v>-8.2999599444911851</v>
      </c>
    </row>
    <row r="19" spans="1:19" x14ac:dyDescent="0.25">
      <c r="A19">
        <v>13</v>
      </c>
      <c r="B19">
        <f>A19/5.55</f>
        <v>2.3423423423423424</v>
      </c>
      <c r="D19">
        <v>-0.6</v>
      </c>
      <c r="E19">
        <v>1.6</v>
      </c>
      <c r="N19">
        <f t="shared" si="5"/>
        <v>0.18000000000000002</v>
      </c>
      <c r="O19">
        <f t="shared" si="0"/>
        <v>0.82</v>
      </c>
      <c r="P19">
        <f t="shared" si="1"/>
        <v>9.0999999999999998E-2</v>
      </c>
      <c r="Q19">
        <f t="shared" si="2"/>
        <v>68.84559999999999</v>
      </c>
      <c r="R19">
        <f t="shared" si="4"/>
        <v>8.297324870101205</v>
      </c>
      <c r="S19">
        <f t="shared" si="3"/>
        <v>-8.2063248701012057</v>
      </c>
    </row>
    <row r="20" spans="1:19" x14ac:dyDescent="0.25">
      <c r="A20">
        <v>14</v>
      </c>
      <c r="B20">
        <f t="shared" ref="B20:B22" si="6">A20/5.55</f>
        <v>2.5225225225225225</v>
      </c>
      <c r="D20">
        <v>-0.8</v>
      </c>
      <c r="E20">
        <v>1.8</v>
      </c>
      <c r="N20">
        <f t="shared" si="5"/>
        <v>0.19000000000000003</v>
      </c>
      <c r="O20">
        <f t="shared" si="0"/>
        <v>0.80999999999999994</v>
      </c>
      <c r="P20">
        <f t="shared" si="1"/>
        <v>9.0499999999999997E-2</v>
      </c>
      <c r="Q20">
        <f t="shared" si="2"/>
        <v>67.293399999999991</v>
      </c>
      <c r="R20">
        <f t="shared" si="4"/>
        <v>8.2032554513436917</v>
      </c>
      <c r="S20">
        <f t="shared" si="3"/>
        <v>-8.1127554513436912</v>
      </c>
    </row>
    <row r="21" spans="1:19" x14ac:dyDescent="0.25">
      <c r="A21">
        <v>15</v>
      </c>
      <c r="B21">
        <f t="shared" si="6"/>
        <v>2.7027027027027026</v>
      </c>
      <c r="D21">
        <v>-1</v>
      </c>
      <c r="E21">
        <v>2</v>
      </c>
      <c r="N21">
        <f t="shared" si="5"/>
        <v>0.20000000000000004</v>
      </c>
      <c r="O21">
        <f t="shared" si="0"/>
        <v>0.79999999999999993</v>
      </c>
      <c r="P21">
        <f t="shared" si="1"/>
        <v>0.09</v>
      </c>
      <c r="Q21">
        <f t="shared" si="2"/>
        <v>65.759999999999991</v>
      </c>
      <c r="R21">
        <f t="shared" si="4"/>
        <v>8.1092539730853161</v>
      </c>
      <c r="S21">
        <f t="shared" si="3"/>
        <v>-8.0192539730853163</v>
      </c>
    </row>
    <row r="22" spans="1:19" x14ac:dyDescent="0.25">
      <c r="A22">
        <v>16</v>
      </c>
      <c r="B22">
        <f t="shared" si="6"/>
        <v>2.8828828828828832</v>
      </c>
      <c r="D22">
        <v>-1.2</v>
      </c>
      <c r="E22">
        <v>2.2000000000000002</v>
      </c>
      <c r="N22">
        <f t="shared" si="5"/>
        <v>0.21000000000000005</v>
      </c>
      <c r="O22">
        <f t="shared" si="0"/>
        <v>0.78999999999999992</v>
      </c>
      <c r="P22">
        <f t="shared" si="1"/>
        <v>8.9499999999999996E-2</v>
      </c>
      <c r="Q22">
        <f t="shared" si="2"/>
        <v>64.245399999999989</v>
      </c>
      <c r="R22">
        <f t="shared" si="4"/>
        <v>8.0153228256883065</v>
      </c>
      <c r="S22">
        <f t="shared" si="3"/>
        <v>-7.9258228256883063</v>
      </c>
    </row>
    <row r="23" spans="1:19" x14ac:dyDescent="0.25">
      <c r="N23">
        <f t="shared" si="5"/>
        <v>0.22000000000000006</v>
      </c>
      <c r="O23">
        <f t="shared" si="0"/>
        <v>0.77999999999999992</v>
      </c>
      <c r="P23">
        <f t="shared" si="1"/>
        <v>8.8999999999999996E-2</v>
      </c>
      <c r="Q23">
        <f t="shared" si="2"/>
        <v>62.749599999999987</v>
      </c>
      <c r="R23">
        <f t="shared" si="4"/>
        <v>7.9214645110610693</v>
      </c>
      <c r="S23">
        <f t="shared" si="3"/>
        <v>-7.8324645110610689</v>
      </c>
    </row>
    <row r="24" spans="1:19" x14ac:dyDescent="0.25">
      <c r="N24">
        <f t="shared" si="5"/>
        <v>0.23000000000000007</v>
      </c>
      <c r="O24">
        <f t="shared" si="0"/>
        <v>0.76999999999999991</v>
      </c>
      <c r="P24">
        <f t="shared" si="1"/>
        <v>8.8499999999999995E-2</v>
      </c>
      <c r="Q24">
        <f t="shared" si="2"/>
        <v>61.272599999999983</v>
      </c>
      <c r="R24">
        <f t="shared" si="4"/>
        <v>7.8276816491219154</v>
      </c>
      <c r="S24">
        <f t="shared" si="3"/>
        <v>-7.7391816491219156</v>
      </c>
    </row>
    <row r="25" spans="1:19" x14ac:dyDescent="0.25">
      <c r="N25">
        <f t="shared" si="5"/>
        <v>0.24000000000000007</v>
      </c>
      <c r="O25">
        <f t="shared" si="0"/>
        <v>0.7599999999999999</v>
      </c>
      <c r="P25">
        <f t="shared" si="1"/>
        <v>8.7999999999999995E-2</v>
      </c>
      <c r="Q25">
        <f t="shared" si="2"/>
        <v>59.814399999999992</v>
      </c>
      <c r="R25">
        <f t="shared" si="4"/>
        <v>7.7339769847084492</v>
      </c>
      <c r="S25">
        <f t="shared" si="3"/>
        <v>-7.6459769847084491</v>
      </c>
    </row>
    <row r="26" spans="1:19" x14ac:dyDescent="0.25">
      <c r="N26">
        <f t="shared" si="5"/>
        <v>0.25000000000000006</v>
      </c>
      <c r="O26">
        <f t="shared" si="0"/>
        <v>0.75</v>
      </c>
      <c r="P26">
        <f t="shared" si="1"/>
        <v>8.7500000000000022E-2</v>
      </c>
      <c r="Q26">
        <f t="shared" si="2"/>
        <v>58.375</v>
      </c>
      <c r="R26">
        <f t="shared" si="4"/>
        <v>7.6403533949680629</v>
      </c>
      <c r="S26">
        <f t="shared" si="3"/>
        <v>-7.5528533949680625</v>
      </c>
    </row>
    <row r="27" spans="1:19" x14ac:dyDescent="0.25">
      <c r="N27">
        <f t="shared" si="5"/>
        <v>0.26000000000000006</v>
      </c>
      <c r="O27">
        <f t="shared" si="0"/>
        <v>0.74</v>
      </c>
      <c r="P27">
        <f t="shared" si="1"/>
        <v>8.6999999999999994E-2</v>
      </c>
      <c r="Q27">
        <f t="shared" si="2"/>
        <v>56.9544</v>
      </c>
      <c r="R27">
        <f t="shared" si="4"/>
        <v>7.5468138972681711</v>
      </c>
      <c r="S27">
        <f t="shared" si="3"/>
        <v>-7.4598138972681713</v>
      </c>
    </row>
    <row r="28" spans="1:19" x14ac:dyDescent="0.25">
      <c r="N28">
        <f t="shared" si="5"/>
        <v>0.27000000000000007</v>
      </c>
      <c r="O28">
        <f t="shared" si="0"/>
        <v>0.73</v>
      </c>
      <c r="P28">
        <f t="shared" si="1"/>
        <v>8.6499999999999994E-2</v>
      </c>
      <c r="Q28">
        <f t="shared" si="2"/>
        <v>55.552599999999998</v>
      </c>
      <c r="R28">
        <f t="shared" si="4"/>
        <v>7.4533616576683031</v>
      </c>
      <c r="S28">
        <f t="shared" si="3"/>
        <v>-7.366861657668303</v>
      </c>
    </row>
    <row r="29" spans="1:19" x14ac:dyDescent="0.25">
      <c r="N29">
        <f t="shared" si="5"/>
        <v>0.28000000000000008</v>
      </c>
      <c r="O29">
        <f t="shared" si="0"/>
        <v>0.72</v>
      </c>
      <c r="P29">
        <f t="shared" si="1"/>
        <v>8.5999999999999993E-2</v>
      </c>
      <c r="Q29">
        <f t="shared" si="2"/>
        <v>54.169599999999996</v>
      </c>
      <c r="R29">
        <f t="shared" si="4"/>
        <v>7.3599999999999994</v>
      </c>
      <c r="S29">
        <f t="shared" si="3"/>
        <v>-7.2739999999999991</v>
      </c>
    </row>
    <row r="30" spans="1:19" x14ac:dyDescent="0.25">
      <c r="N30">
        <f t="shared" si="5"/>
        <v>0.29000000000000009</v>
      </c>
      <c r="O30">
        <f t="shared" si="0"/>
        <v>0.71</v>
      </c>
      <c r="P30">
        <f t="shared" si="1"/>
        <v>8.5499999999999993E-2</v>
      </c>
      <c r="Q30">
        <f t="shared" si="2"/>
        <v>52.805399999999992</v>
      </c>
      <c r="R30">
        <f t="shared" si="4"/>
        <v>7.2667324156046913</v>
      </c>
      <c r="S30">
        <f t="shared" si="3"/>
        <v>-7.1812324156046916</v>
      </c>
    </row>
    <row r="31" spans="1:19" x14ac:dyDescent="0.25">
      <c r="N31">
        <f t="shared" si="5"/>
        <v>0.3000000000000001</v>
      </c>
      <c r="O31">
        <f t="shared" si="0"/>
        <v>0.7</v>
      </c>
      <c r="P31">
        <f t="shared" si="1"/>
        <v>8.4999999999999992E-2</v>
      </c>
      <c r="Q31">
        <f t="shared" si="2"/>
        <v>51.459999999999994</v>
      </c>
      <c r="R31">
        <f t="shared" si="4"/>
        <v>7.1735625737843813</v>
      </c>
      <c r="S31">
        <f t="shared" si="3"/>
        <v>-7.0885625737843814</v>
      </c>
    </row>
    <row r="32" spans="1:19" x14ac:dyDescent="0.25">
      <c r="N32">
        <f t="shared" si="5"/>
        <v>0.31000000000000011</v>
      </c>
      <c r="O32">
        <f t="shared" si="0"/>
        <v>0.69</v>
      </c>
      <c r="P32">
        <f t="shared" si="1"/>
        <v>8.4499999999999992E-2</v>
      </c>
      <c r="Q32">
        <f t="shared" si="2"/>
        <v>50.133399999999995</v>
      </c>
      <c r="R32">
        <f t="shared" si="4"/>
        <v>7.0804943330250607</v>
      </c>
      <c r="S32">
        <f t="shared" si="3"/>
        <v>-6.9959943330250605</v>
      </c>
    </row>
    <row r="33" spans="14:19" x14ac:dyDescent="0.25">
      <c r="N33">
        <f t="shared" si="5"/>
        <v>0.32000000000000012</v>
      </c>
      <c r="O33">
        <f t="shared" si="0"/>
        <v>0.67999999999999994</v>
      </c>
      <c r="P33">
        <f t="shared" si="1"/>
        <v>8.3999999999999991E-2</v>
      </c>
      <c r="Q33">
        <f t="shared" si="2"/>
        <v>48.825599999999994</v>
      </c>
      <c r="R33">
        <f t="shared" si="4"/>
        <v>6.9875317530584429</v>
      </c>
      <c r="S33">
        <f t="shared" si="3"/>
        <v>-6.9035317530584432</v>
      </c>
    </row>
    <row r="34" spans="14:19" x14ac:dyDescent="0.25">
      <c r="N34">
        <f t="shared" si="5"/>
        <v>0.33000000000000013</v>
      </c>
      <c r="O34">
        <f t="shared" si="0"/>
        <v>0.66999999999999993</v>
      </c>
      <c r="P34">
        <f t="shared" si="1"/>
        <v>8.3499999999999991E-2</v>
      </c>
      <c r="Q34">
        <f t="shared" si="2"/>
        <v>47.536599999999993</v>
      </c>
      <c r="R34">
        <f t="shared" si="4"/>
        <v>6.8946791078338077</v>
      </c>
      <c r="S34">
        <f t="shared" si="3"/>
        <v>-6.8111791078338078</v>
      </c>
    </row>
    <row r="35" spans="14:19" x14ac:dyDescent="0.25">
      <c r="N35">
        <f t="shared" si="5"/>
        <v>0.34000000000000014</v>
      </c>
      <c r="O35">
        <f t="shared" si="0"/>
        <v>0.65999999999999992</v>
      </c>
      <c r="P35">
        <f t="shared" si="1"/>
        <v>8.299999999999999E-2</v>
      </c>
      <c r="Q35">
        <f t="shared" si="2"/>
        <v>46.26639999999999</v>
      </c>
      <c r="R35">
        <f t="shared" si="4"/>
        <v>6.8019408994786179</v>
      </c>
      <c r="S35">
        <f t="shared" si="3"/>
        <v>-6.7189408994786177</v>
      </c>
    </row>
    <row r="36" spans="14:19" x14ac:dyDescent="0.25">
      <c r="N36">
        <f t="shared" si="5"/>
        <v>0.35000000000000014</v>
      </c>
      <c r="O36">
        <f t="shared" si="0"/>
        <v>0.64999999999999991</v>
      </c>
      <c r="P36">
        <f t="shared" si="1"/>
        <v>8.249999999999999E-2</v>
      </c>
      <c r="Q36">
        <f t="shared" si="2"/>
        <v>45.014999999999986</v>
      </c>
      <c r="R36">
        <f t="shared" si="4"/>
        <v>6.7093218733341438</v>
      </c>
      <c r="S36">
        <f t="shared" si="3"/>
        <v>-6.6268218733341442</v>
      </c>
    </row>
    <row r="37" spans="14:19" x14ac:dyDescent="0.25">
      <c r="N37">
        <f t="shared" si="5"/>
        <v>0.36000000000000015</v>
      </c>
      <c r="O37">
        <f t="shared" si="0"/>
        <v>0.6399999999999999</v>
      </c>
      <c r="P37">
        <f t="shared" si="1"/>
        <v>8.199999999999999E-2</v>
      </c>
      <c r="Q37">
        <f t="shared" si="2"/>
        <v>43.782399999999988</v>
      </c>
      <c r="R37">
        <f t="shared" si="4"/>
        <v>6.6168270341607078</v>
      </c>
      <c r="S37">
        <f t="shared" si="3"/>
        <v>-6.534827034160708</v>
      </c>
    </row>
    <row r="38" spans="14:19" x14ac:dyDescent="0.25">
      <c r="N38">
        <f t="shared" si="5"/>
        <v>0.37000000000000016</v>
      </c>
      <c r="O38">
        <f t="shared" si="0"/>
        <v>0.62999999999999989</v>
      </c>
      <c r="P38">
        <f t="shared" si="1"/>
        <v>8.1499999999999989E-2</v>
      </c>
      <c r="Q38">
        <f t="shared" si="2"/>
        <v>42.568599999999989</v>
      </c>
      <c r="R38">
        <f t="shared" si="4"/>
        <v>6.5244616636163926</v>
      </c>
      <c r="S38">
        <f t="shared" si="3"/>
        <v>-6.4429616636163924</v>
      </c>
    </row>
    <row r="39" spans="14:19" x14ac:dyDescent="0.25">
      <c r="N39">
        <f t="shared" si="5"/>
        <v>0.38000000000000017</v>
      </c>
      <c r="O39">
        <f t="shared" si="0"/>
        <v>0.61999999999999988</v>
      </c>
      <c r="P39">
        <f t="shared" si="1"/>
        <v>8.1000000000000003E-2</v>
      </c>
      <c r="Q39">
        <f t="shared" si="2"/>
        <v>41.373599999999989</v>
      </c>
      <c r="R39">
        <f t="shared" si="4"/>
        <v>6.4322313391233052</v>
      </c>
      <c r="S39">
        <f t="shared" si="3"/>
        <v>-6.3512313391233048</v>
      </c>
    </row>
    <row r="40" spans="14:19" x14ac:dyDescent="0.25">
      <c r="N40">
        <f t="shared" si="5"/>
        <v>0.39000000000000018</v>
      </c>
      <c r="O40">
        <f t="shared" si="0"/>
        <v>0.60999999999999988</v>
      </c>
      <c r="P40">
        <f t="shared" si="1"/>
        <v>8.0500000000000002E-2</v>
      </c>
      <c r="Q40">
        <f t="shared" si="2"/>
        <v>40.197399999999988</v>
      </c>
      <c r="R40">
        <f t="shared" si="4"/>
        <v>6.3401419542467652</v>
      </c>
      <c r="S40">
        <f t="shared" si="3"/>
        <v>-6.2596419542467654</v>
      </c>
    </row>
    <row r="41" spans="14:19" x14ac:dyDescent="0.25">
      <c r="N41">
        <f t="shared" si="5"/>
        <v>0.40000000000000019</v>
      </c>
      <c r="O41">
        <f t="shared" si="0"/>
        <v>0.59999999999999987</v>
      </c>
      <c r="P41">
        <f t="shared" si="1"/>
        <v>0.08</v>
      </c>
      <c r="Q41">
        <f t="shared" si="2"/>
        <v>39.039999999999978</v>
      </c>
      <c r="R41">
        <f t="shared" si="4"/>
        <v>6.2481997407253216</v>
      </c>
      <c r="S41">
        <f t="shared" si="3"/>
        <v>-6.1681997407253215</v>
      </c>
    </row>
    <row r="42" spans="14:19" x14ac:dyDescent="0.25">
      <c r="N42">
        <f t="shared" si="5"/>
        <v>0.4100000000000002</v>
      </c>
      <c r="O42">
        <f t="shared" si="0"/>
        <v>0.58999999999999986</v>
      </c>
      <c r="P42">
        <f t="shared" si="1"/>
        <v>7.9500000000000001E-2</v>
      </c>
      <c r="Q42">
        <f t="shared" si="2"/>
        <v>37.901399999999995</v>
      </c>
      <c r="R42">
        <f t="shared" si="4"/>
        <v>6.1564112923033329</v>
      </c>
      <c r="S42">
        <f t="shared" si="3"/>
        <v>-6.0769112923033326</v>
      </c>
    </row>
    <row r="43" spans="14:19" x14ac:dyDescent="0.25">
      <c r="N43">
        <f t="shared" si="5"/>
        <v>0.42000000000000021</v>
      </c>
      <c r="O43">
        <f t="shared" si="0"/>
        <v>0.57999999999999985</v>
      </c>
      <c r="P43">
        <f t="shared" si="1"/>
        <v>7.9000000000000001E-2</v>
      </c>
      <c r="Q43">
        <f t="shared" si="2"/>
        <v>36.781599999999983</v>
      </c>
      <c r="R43">
        <f t="shared" si="4"/>
        <v>6.0647835905331346</v>
      </c>
      <c r="S43">
        <f t="shared" si="3"/>
        <v>-5.9857835905331349</v>
      </c>
    </row>
    <row r="44" spans="14:19" x14ac:dyDescent="0.25">
      <c r="N44">
        <f t="shared" si="5"/>
        <v>0.43000000000000022</v>
      </c>
      <c r="O44">
        <f t="shared" si="0"/>
        <v>0.56999999999999984</v>
      </c>
      <c r="P44">
        <f t="shared" si="1"/>
        <v>7.85E-2</v>
      </c>
      <c r="Q44">
        <f t="shared" si="2"/>
        <v>35.680599999999984</v>
      </c>
      <c r="R44">
        <f t="shared" si="4"/>
        <v>5.9733240327308534</v>
      </c>
      <c r="S44">
        <f t="shared" si="3"/>
        <v>-5.8948240327308534</v>
      </c>
    </row>
    <row r="45" spans="14:19" x14ac:dyDescent="0.25">
      <c r="N45">
        <f t="shared" si="5"/>
        <v>0.44000000000000022</v>
      </c>
      <c r="O45">
        <f t="shared" si="0"/>
        <v>0.55999999999999983</v>
      </c>
      <c r="P45">
        <f t="shared" si="1"/>
        <v>7.8E-2</v>
      </c>
      <c r="Q45">
        <f t="shared" si="2"/>
        <v>34.598399999999984</v>
      </c>
      <c r="R45">
        <f t="shared" si="4"/>
        <v>5.8820404622885745</v>
      </c>
      <c r="S45">
        <f t="shared" si="3"/>
        <v>-5.8040404622885742</v>
      </c>
    </row>
    <row r="46" spans="14:19" x14ac:dyDescent="0.25">
      <c r="N46">
        <f t="shared" si="5"/>
        <v>0.45000000000000023</v>
      </c>
      <c r="O46">
        <f t="shared" si="0"/>
        <v>0.54999999999999982</v>
      </c>
      <c r="P46">
        <f t="shared" si="1"/>
        <v>7.7499999999999999E-2</v>
      </c>
      <c r="Q46">
        <f t="shared" si="2"/>
        <v>33.534999999999982</v>
      </c>
      <c r="R46">
        <f t="shared" si="4"/>
        <v>5.7909412015664588</v>
      </c>
      <c r="S46">
        <f t="shared" si="3"/>
        <v>-5.7134412015664591</v>
      </c>
    </row>
    <row r="47" spans="14:19" x14ac:dyDescent="0.25">
      <c r="N47">
        <f t="shared" si="5"/>
        <v>0.46000000000000024</v>
      </c>
      <c r="O47">
        <f t="shared" si="0"/>
        <v>0.53999999999999981</v>
      </c>
      <c r="P47">
        <f t="shared" si="1"/>
        <v>7.6999999999999999E-2</v>
      </c>
      <c r="Q47">
        <f t="shared" si="2"/>
        <v>32.49039999999998</v>
      </c>
      <c r="R47">
        <f t="shared" si="4"/>
        <v>5.700035087611302</v>
      </c>
      <c r="S47">
        <f t="shared" si="3"/>
        <v>-5.623035087611302</v>
      </c>
    </row>
    <row r="48" spans="14:19" x14ac:dyDescent="0.25">
      <c r="N48">
        <f t="shared" si="5"/>
        <v>0.47000000000000025</v>
      </c>
      <c r="O48">
        <f t="shared" si="0"/>
        <v>0.5299999999999998</v>
      </c>
      <c r="P48">
        <f t="shared" si="1"/>
        <v>7.6499999999999999E-2</v>
      </c>
      <c r="Q48">
        <f t="shared" si="2"/>
        <v>31.464599999999983</v>
      </c>
      <c r="R48">
        <f t="shared" si="4"/>
        <v>5.609331510973476</v>
      </c>
      <c r="S48">
        <f t="shared" si="3"/>
        <v>-5.5328315109734758</v>
      </c>
    </row>
    <row r="49" spans="14:19" x14ac:dyDescent="0.25">
      <c r="N49">
        <f t="shared" si="5"/>
        <v>0.48000000000000026</v>
      </c>
      <c r="O49">
        <f t="shared" si="0"/>
        <v>0.5199999999999998</v>
      </c>
      <c r="P49">
        <f t="shared" si="1"/>
        <v>7.5999999999999998E-2</v>
      </c>
      <c r="Q49">
        <f t="shared" si="2"/>
        <v>30.457599999999985</v>
      </c>
      <c r="R49">
        <f t="shared" si="4"/>
        <v>5.5188404579222965</v>
      </c>
      <c r="S49">
        <f t="shared" si="3"/>
        <v>-5.4428404579222969</v>
      </c>
    </row>
    <row r="50" spans="14:19" x14ac:dyDescent="0.25">
      <c r="N50">
        <f t="shared" si="5"/>
        <v>0.49000000000000027</v>
      </c>
      <c r="O50">
        <f t="shared" si="0"/>
        <v>0.50999999999999979</v>
      </c>
      <c r="P50">
        <f t="shared" si="1"/>
        <v>7.5499999999999998E-2</v>
      </c>
      <c r="Q50">
        <f t="shared" si="2"/>
        <v>29.469399999999979</v>
      </c>
      <c r="R50">
        <f t="shared" si="4"/>
        <v>5.4285725563908587</v>
      </c>
      <c r="S50">
        <f t="shared" si="3"/>
        <v>-5.3530725563908588</v>
      </c>
    </row>
    <row r="51" spans="14:19" x14ac:dyDescent="0.25">
      <c r="N51">
        <f t="shared" si="5"/>
        <v>0.50000000000000022</v>
      </c>
      <c r="O51">
        <f t="shared" si="0"/>
        <v>0.49999999999999978</v>
      </c>
      <c r="P51">
        <f t="shared" si="1"/>
        <v>7.4999999999999997E-2</v>
      </c>
      <c r="Q51">
        <f t="shared" si="2"/>
        <v>28.499999999999979</v>
      </c>
      <c r="R51">
        <f t="shared" si="4"/>
        <v>5.3385391260156538</v>
      </c>
      <c r="S51">
        <f t="shared" si="3"/>
        <v>-5.2635391260156537</v>
      </c>
    </row>
    <row r="52" spans="14:19" x14ac:dyDescent="0.25">
      <c r="N52">
        <f t="shared" si="5"/>
        <v>0.51000000000000023</v>
      </c>
      <c r="O52">
        <f t="shared" si="0"/>
        <v>0.48999999999999977</v>
      </c>
      <c r="P52">
        <f t="shared" si="1"/>
        <v>7.4499999999999997E-2</v>
      </c>
      <c r="Q52">
        <f t="shared" si="2"/>
        <v>27.549399999999981</v>
      </c>
      <c r="R52">
        <f t="shared" si="4"/>
        <v>5.2487522326739695</v>
      </c>
      <c r="S52">
        <f t="shared" si="3"/>
        <v>-5.1742522326739699</v>
      </c>
    </row>
    <row r="53" spans="14:19" x14ac:dyDescent="0.25">
      <c r="N53">
        <f t="shared" si="5"/>
        <v>0.52000000000000024</v>
      </c>
      <c r="O53">
        <f t="shared" si="0"/>
        <v>0.47999999999999976</v>
      </c>
      <c r="P53">
        <f t="shared" si="1"/>
        <v>7.3999999999999996E-2</v>
      </c>
      <c r="Q53">
        <f t="shared" si="2"/>
        <v>26.617599999999978</v>
      </c>
      <c r="R53">
        <f t="shared" si="4"/>
        <v>5.1592247479635907</v>
      </c>
      <c r="S53">
        <f t="shared" si="3"/>
        <v>-5.0852247479635908</v>
      </c>
    </row>
    <row r="54" spans="14:19" x14ac:dyDescent="0.25">
      <c r="N54">
        <f t="shared" si="5"/>
        <v>0.53000000000000025</v>
      </c>
      <c r="O54">
        <f t="shared" si="0"/>
        <v>0.46999999999999975</v>
      </c>
      <c r="P54">
        <f t="shared" si="1"/>
        <v>7.3499999999999996E-2</v>
      </c>
      <c r="Q54">
        <f t="shared" si="2"/>
        <v>25.704599999999974</v>
      </c>
      <c r="R54">
        <f t="shared" si="4"/>
        <v>5.0699704141148567</v>
      </c>
      <c r="S54">
        <f t="shared" si="3"/>
        <v>-4.9964704141148566</v>
      </c>
    </row>
    <row r="55" spans="14:19" x14ac:dyDescent="0.25">
      <c r="N55">
        <f t="shared" si="5"/>
        <v>0.54000000000000026</v>
      </c>
      <c r="O55">
        <f t="shared" si="0"/>
        <v>0.45999999999999974</v>
      </c>
      <c r="P55">
        <f t="shared" si="1"/>
        <v>7.2999999999999995E-2</v>
      </c>
      <c r="Q55">
        <f t="shared" si="2"/>
        <v>24.81039999999998</v>
      </c>
      <c r="R55">
        <f t="shared" si="4"/>
        <v>4.9810039148749903</v>
      </c>
      <c r="S55">
        <f t="shared" si="3"/>
        <v>-4.9080039148749899</v>
      </c>
    </row>
    <row r="56" spans="14:19" x14ac:dyDescent="0.25">
      <c r="N56">
        <f t="shared" si="5"/>
        <v>0.55000000000000027</v>
      </c>
      <c r="O56">
        <f t="shared" si="0"/>
        <v>0.44999999999999973</v>
      </c>
      <c r="P56">
        <f t="shared" si="1"/>
        <v>7.2499999999999995E-2</v>
      </c>
      <c r="Q56">
        <f t="shared" si="2"/>
        <v>23.934999999999974</v>
      </c>
      <c r="R56">
        <f t="shared" si="4"/>
        <v>4.8923409529590201</v>
      </c>
      <c r="S56">
        <f t="shared" si="3"/>
        <v>-4.8198409529590203</v>
      </c>
    </row>
    <row r="57" spans="14:19" x14ac:dyDescent="0.25">
      <c r="N57">
        <f t="shared" si="5"/>
        <v>0.56000000000000028</v>
      </c>
      <c r="O57">
        <f t="shared" si="0"/>
        <v>0.43999999999999972</v>
      </c>
      <c r="P57">
        <f t="shared" si="1"/>
        <v>7.1999999999999995E-2</v>
      </c>
      <c r="Q57">
        <f t="shared" si="2"/>
        <v>23.078399999999974</v>
      </c>
      <c r="R57">
        <f t="shared" si="4"/>
        <v>4.8039983347207746</v>
      </c>
      <c r="S57">
        <f t="shared" si="3"/>
        <v>-4.7319983347207746</v>
      </c>
    </row>
    <row r="58" spans="14:19" x14ac:dyDescent="0.25">
      <c r="N58">
        <f t="shared" si="5"/>
        <v>0.57000000000000028</v>
      </c>
      <c r="O58">
        <f t="shared" si="0"/>
        <v>0.42999999999999972</v>
      </c>
      <c r="P58">
        <f t="shared" si="1"/>
        <v>7.1499999999999994E-2</v>
      </c>
      <c r="Q58">
        <f t="shared" si="2"/>
        <v>22.240599999999979</v>
      </c>
      <c r="R58">
        <f t="shared" si="4"/>
        <v>4.7159940627613155</v>
      </c>
      <c r="S58">
        <f t="shared" si="3"/>
        <v>-4.6444940627613152</v>
      </c>
    </row>
    <row r="59" spans="14:19" x14ac:dyDescent="0.25">
      <c r="N59">
        <f t="shared" si="5"/>
        <v>0.58000000000000029</v>
      </c>
      <c r="O59">
        <f t="shared" si="0"/>
        <v>0.41999999999999971</v>
      </c>
      <c r="P59">
        <f t="shared" si="1"/>
        <v>7.0999999999999994E-2</v>
      </c>
      <c r="Q59">
        <f t="shared" si="2"/>
        <v>21.421599999999977</v>
      </c>
      <c r="R59">
        <f t="shared" si="4"/>
        <v>4.6283474372609472</v>
      </c>
      <c r="S59">
        <f t="shared" si="3"/>
        <v>-4.5573474372609475</v>
      </c>
    </row>
    <row r="60" spans="14:19" x14ac:dyDescent="0.25">
      <c r="N60">
        <f t="shared" si="5"/>
        <v>0.5900000000000003</v>
      </c>
      <c r="O60">
        <f t="shared" si="0"/>
        <v>0.4099999999999997</v>
      </c>
      <c r="P60">
        <f t="shared" si="1"/>
        <v>7.0499999999999993E-2</v>
      </c>
      <c r="Q60">
        <f t="shared" si="2"/>
        <v>20.621399999999976</v>
      </c>
      <c r="R60">
        <f t="shared" si="4"/>
        <v>4.5410791668941402</v>
      </c>
      <c r="S60">
        <f t="shared" si="3"/>
        <v>-4.4705791668941401</v>
      </c>
    </row>
    <row r="61" spans="14:19" x14ac:dyDescent="0.25">
      <c r="N61">
        <f t="shared" si="5"/>
        <v>0.60000000000000031</v>
      </c>
      <c r="O61">
        <f t="shared" si="0"/>
        <v>0.39999999999999969</v>
      </c>
      <c r="P61">
        <f t="shared" si="1"/>
        <v>6.9999999999999993E-2</v>
      </c>
      <c r="Q61">
        <f t="shared" si="2"/>
        <v>19.839999999999975</v>
      </c>
      <c r="R61">
        <f t="shared" si="4"/>
        <v>4.4542114902640151</v>
      </c>
      <c r="S61">
        <f t="shared" si="3"/>
        <v>-4.3842114902640148</v>
      </c>
    </row>
    <row r="62" spans="14:19" x14ac:dyDescent="0.25">
      <c r="N62">
        <f t="shared" si="5"/>
        <v>0.61000000000000032</v>
      </c>
      <c r="O62">
        <f t="shared" si="0"/>
        <v>0.38999999999999968</v>
      </c>
      <c r="P62">
        <f t="shared" si="1"/>
        <v>6.9499999999999992E-2</v>
      </c>
      <c r="Q62">
        <f t="shared" si="2"/>
        <v>19.077399999999976</v>
      </c>
      <c r="R62">
        <f t="shared" si="4"/>
        <v>4.3677683088735346</v>
      </c>
      <c r="S62">
        <f t="shared" si="3"/>
        <v>-4.2982683088735349</v>
      </c>
    </row>
    <row r="63" spans="14:19" x14ac:dyDescent="0.25">
      <c r="N63">
        <f t="shared" si="5"/>
        <v>0.62000000000000033</v>
      </c>
      <c r="O63">
        <f t="shared" si="0"/>
        <v>0.37999999999999967</v>
      </c>
      <c r="P63">
        <f t="shared" si="1"/>
        <v>6.8999999999999992E-2</v>
      </c>
      <c r="Q63">
        <f t="shared" si="2"/>
        <v>18.333599999999976</v>
      </c>
      <c r="R63">
        <f t="shared" si="4"/>
        <v>4.2817753327329049</v>
      </c>
      <c r="S63">
        <f t="shared" si="3"/>
        <v>-4.2127753327329049</v>
      </c>
    </row>
    <row r="64" spans="14:19" x14ac:dyDescent="0.25">
      <c r="N64">
        <f t="shared" si="5"/>
        <v>0.63000000000000034</v>
      </c>
      <c r="O64">
        <f t="shared" si="0"/>
        <v>0.36999999999999966</v>
      </c>
      <c r="P64">
        <f t="shared" si="1"/>
        <v>6.8499999999999991E-2</v>
      </c>
      <c r="Q64">
        <f t="shared" si="2"/>
        <v>17.608599999999974</v>
      </c>
      <c r="R64">
        <f t="shared" si="4"/>
        <v>4.1962602397849418</v>
      </c>
      <c r="S64">
        <f t="shared" si="3"/>
        <v>-4.1277602397849416</v>
      </c>
    </row>
    <row r="65" spans="14:19" x14ac:dyDescent="0.25">
      <c r="N65">
        <f t="shared" si="5"/>
        <v>0.64000000000000035</v>
      </c>
      <c r="O65">
        <f t="shared" si="0"/>
        <v>0.35999999999999965</v>
      </c>
      <c r="P65">
        <f t="shared" si="1"/>
        <v>6.7999999999999991E-2</v>
      </c>
      <c r="Q65">
        <f t="shared" si="2"/>
        <v>16.902399999999975</v>
      </c>
      <c r="R65">
        <f t="shared" si="4"/>
        <v>4.1112528504094676</v>
      </c>
      <c r="S65">
        <f t="shared" si="3"/>
        <v>-4.043252850409468</v>
      </c>
    </row>
    <row r="66" spans="14:19" x14ac:dyDescent="0.25">
      <c r="N66">
        <f t="shared" si="5"/>
        <v>0.65000000000000036</v>
      </c>
      <c r="O66">
        <f t="shared" ref="O66:O101" si="7">1-N66</f>
        <v>0.34999999999999964</v>
      </c>
      <c r="P66">
        <f t="shared" ref="P66:P101" si="8">$C$4*(N66)+$D$4*(O66)</f>
        <v>6.7499999999999991E-2</v>
      </c>
      <c r="Q66">
        <f t="shared" ref="Q66:Q101" si="9">(N66)^2*($C$5)+(O66)^2*($D$5)+2*(N66)*(O66)*($E$6)</f>
        <v>16.214999999999975</v>
      </c>
      <c r="R66">
        <f t="shared" si="4"/>
        <v>4.0267853183401741</v>
      </c>
      <c r="S66">
        <f t="shared" ref="S66:S101" si="10">P66-R66</f>
        <v>-3.9592853183401742</v>
      </c>
    </row>
    <row r="67" spans="14:19" x14ac:dyDescent="0.25">
      <c r="N67">
        <f t="shared" si="5"/>
        <v>0.66000000000000036</v>
      </c>
      <c r="O67">
        <f t="shared" si="7"/>
        <v>0.33999999999999964</v>
      </c>
      <c r="P67">
        <f t="shared" si="8"/>
        <v>6.699999999999999E-2</v>
      </c>
      <c r="Q67">
        <f t="shared" si="9"/>
        <v>15.546399999999977</v>
      </c>
      <c r="R67">
        <f t="shared" ref="R67:R101" si="11">SQRT(Q67)</f>
        <v>3.9428923393874169</v>
      </c>
      <c r="S67">
        <f t="shared" si="10"/>
        <v>-3.8758923393874167</v>
      </c>
    </row>
    <row r="68" spans="14:19" x14ac:dyDescent="0.25">
      <c r="N68">
        <f t="shared" ref="N68:N101" si="12">N67+0.01</f>
        <v>0.67000000000000037</v>
      </c>
      <c r="O68">
        <f t="shared" si="7"/>
        <v>0.32999999999999963</v>
      </c>
      <c r="P68">
        <f t="shared" si="8"/>
        <v>6.649999999999999E-2</v>
      </c>
      <c r="Q68">
        <f t="shared" si="9"/>
        <v>14.896599999999975</v>
      </c>
      <c r="R68">
        <f t="shared" si="11"/>
        <v>3.8596113794007776</v>
      </c>
      <c r="S68">
        <f t="shared" si="10"/>
        <v>-3.7931113794007776</v>
      </c>
    </row>
    <row r="69" spans="14:19" x14ac:dyDescent="0.25">
      <c r="N69">
        <f t="shared" si="12"/>
        <v>0.68000000000000038</v>
      </c>
      <c r="O69">
        <f t="shared" si="7"/>
        <v>0.31999999999999962</v>
      </c>
      <c r="P69">
        <f t="shared" si="8"/>
        <v>6.5999999999999989E-2</v>
      </c>
      <c r="Q69">
        <f t="shared" si="9"/>
        <v>14.265599999999976</v>
      </c>
      <c r="R69">
        <f t="shared" si="11"/>
        <v>3.7769829229161171</v>
      </c>
      <c r="S69">
        <f t="shared" si="10"/>
        <v>-3.7109829229161173</v>
      </c>
    </row>
    <row r="70" spans="14:19" x14ac:dyDescent="0.25">
      <c r="N70">
        <f t="shared" si="12"/>
        <v>0.69000000000000039</v>
      </c>
      <c r="O70">
        <f t="shared" si="7"/>
        <v>0.30999999999999961</v>
      </c>
      <c r="P70">
        <f t="shared" si="8"/>
        <v>6.5499999999999989E-2</v>
      </c>
      <c r="Q70">
        <f t="shared" si="9"/>
        <v>13.653399999999976</v>
      </c>
      <c r="R70">
        <f t="shared" si="11"/>
        <v>3.6950507439005458</v>
      </c>
      <c r="S70">
        <f t="shared" si="10"/>
        <v>-3.6295507439005457</v>
      </c>
    </row>
    <row r="71" spans="14:19" x14ac:dyDescent="0.25">
      <c r="N71">
        <f t="shared" si="12"/>
        <v>0.7000000000000004</v>
      </c>
      <c r="O71">
        <f t="shared" si="7"/>
        <v>0.2999999999999996</v>
      </c>
      <c r="P71">
        <f t="shared" si="8"/>
        <v>6.4999999999999988E-2</v>
      </c>
      <c r="Q71">
        <f t="shared" si="9"/>
        <v>13.059999999999977</v>
      </c>
      <c r="R71">
        <f t="shared" si="11"/>
        <v>3.6138621999185272</v>
      </c>
      <c r="S71">
        <f t="shared" si="10"/>
        <v>-3.5488621999185272</v>
      </c>
    </row>
    <row r="72" spans="14:19" x14ac:dyDescent="0.25">
      <c r="N72">
        <f t="shared" si="12"/>
        <v>0.71000000000000041</v>
      </c>
      <c r="O72">
        <f t="shared" si="7"/>
        <v>0.28999999999999959</v>
      </c>
      <c r="P72">
        <f t="shared" si="8"/>
        <v>6.4499999999999988E-2</v>
      </c>
      <c r="Q72">
        <f t="shared" si="9"/>
        <v>12.485399999999977</v>
      </c>
      <c r="R72">
        <f t="shared" si="11"/>
        <v>3.5334685508717887</v>
      </c>
      <c r="S72">
        <f t="shared" si="10"/>
        <v>-3.4689685508717889</v>
      </c>
    </row>
    <row r="73" spans="14:19" x14ac:dyDescent="0.25">
      <c r="N73">
        <f t="shared" si="12"/>
        <v>0.72000000000000042</v>
      </c>
      <c r="O73">
        <f t="shared" si="7"/>
        <v>0.27999999999999958</v>
      </c>
      <c r="P73">
        <f t="shared" si="8"/>
        <v>6.3999999999999987E-2</v>
      </c>
      <c r="Q73">
        <f t="shared" si="9"/>
        <v>11.929599999999976</v>
      </c>
      <c r="R73">
        <f t="shared" si="11"/>
        <v>3.4539253031876611</v>
      </c>
      <c r="S73">
        <f t="shared" si="10"/>
        <v>-3.3899253031876611</v>
      </c>
    </row>
    <row r="74" spans="14:19" x14ac:dyDescent="0.25">
      <c r="N74">
        <f t="shared" si="12"/>
        <v>0.73000000000000043</v>
      </c>
      <c r="O74">
        <f t="shared" si="7"/>
        <v>0.26999999999999957</v>
      </c>
      <c r="P74">
        <f t="shared" si="8"/>
        <v>6.3499999999999987E-2</v>
      </c>
      <c r="Q74">
        <f t="shared" si="9"/>
        <v>11.392599999999979</v>
      </c>
      <c r="R74">
        <f t="shared" si="11"/>
        <v>3.375292579910663</v>
      </c>
      <c r="S74">
        <f t="shared" si="10"/>
        <v>-3.3117925799106631</v>
      </c>
    </row>
    <row r="75" spans="14:19" x14ac:dyDescent="0.25">
      <c r="N75">
        <f t="shared" si="12"/>
        <v>0.74000000000000044</v>
      </c>
      <c r="O75">
        <f t="shared" si="7"/>
        <v>0.25999999999999956</v>
      </c>
      <c r="P75">
        <f t="shared" si="8"/>
        <v>6.2999999999999987E-2</v>
      </c>
      <c r="Q75">
        <f t="shared" si="9"/>
        <v>10.874399999999977</v>
      </c>
      <c r="R75">
        <f t="shared" si="11"/>
        <v>3.297635516548179</v>
      </c>
      <c r="S75">
        <f t="shared" si="10"/>
        <v>-3.2346355165481788</v>
      </c>
    </row>
    <row r="76" spans="14:19" x14ac:dyDescent="0.25">
      <c r="N76">
        <f t="shared" si="12"/>
        <v>0.75000000000000044</v>
      </c>
      <c r="O76">
        <f t="shared" si="7"/>
        <v>0.24999999999999956</v>
      </c>
      <c r="P76">
        <f t="shared" si="8"/>
        <v>6.2499999999999986E-2</v>
      </c>
      <c r="Q76">
        <f t="shared" si="9"/>
        <v>10.374999999999979</v>
      </c>
      <c r="R76">
        <f t="shared" si="11"/>
        <v>3.221024681681278</v>
      </c>
      <c r="S76">
        <f t="shared" si="10"/>
        <v>-3.158524681681278</v>
      </c>
    </row>
    <row r="77" spans="14:19" x14ac:dyDescent="0.25">
      <c r="N77">
        <f t="shared" si="12"/>
        <v>0.76000000000000045</v>
      </c>
      <c r="O77">
        <f t="shared" si="7"/>
        <v>0.23999999999999955</v>
      </c>
      <c r="P77">
        <f t="shared" si="8"/>
        <v>6.1999999999999986E-2</v>
      </c>
      <c r="Q77">
        <f t="shared" si="9"/>
        <v>9.8943999999999797</v>
      </c>
      <c r="R77">
        <f t="shared" si="11"/>
        <v>3.1455365202139967</v>
      </c>
      <c r="S77">
        <f t="shared" si="10"/>
        <v>-3.0835365202139968</v>
      </c>
    </row>
    <row r="78" spans="14:19" x14ac:dyDescent="0.25">
      <c r="N78">
        <f t="shared" si="12"/>
        <v>0.77000000000000046</v>
      </c>
      <c r="O78">
        <f t="shared" si="7"/>
        <v>0.22999999999999954</v>
      </c>
      <c r="P78">
        <f t="shared" si="8"/>
        <v>6.1499999999999985E-2</v>
      </c>
      <c r="Q78">
        <f t="shared" si="9"/>
        <v>9.4325999999999794</v>
      </c>
      <c r="R78">
        <f t="shared" si="11"/>
        <v>3.071253815626442</v>
      </c>
      <c r="S78">
        <f t="shared" si="10"/>
        <v>-3.0097538156264418</v>
      </c>
    </row>
    <row r="79" spans="14:19" x14ac:dyDescent="0.25">
      <c r="N79">
        <f t="shared" si="12"/>
        <v>0.78000000000000047</v>
      </c>
      <c r="O79">
        <f t="shared" si="7"/>
        <v>0.21999999999999953</v>
      </c>
      <c r="P79">
        <f t="shared" si="8"/>
        <v>6.0999999999999985E-2</v>
      </c>
      <c r="Q79">
        <f t="shared" si="9"/>
        <v>8.9895999999999798</v>
      </c>
      <c r="R79">
        <f t="shared" si="11"/>
        <v>2.9982661656363967</v>
      </c>
      <c r="S79">
        <f t="shared" si="10"/>
        <v>-2.9372661656363968</v>
      </c>
    </row>
    <row r="80" spans="14:19" x14ac:dyDescent="0.25">
      <c r="N80">
        <f t="shared" si="12"/>
        <v>0.79000000000000048</v>
      </c>
      <c r="O80">
        <f t="shared" si="7"/>
        <v>0.20999999999999952</v>
      </c>
      <c r="P80">
        <f t="shared" si="8"/>
        <v>6.0499999999999984E-2</v>
      </c>
      <c r="Q80">
        <f t="shared" si="9"/>
        <v>8.565399999999979</v>
      </c>
      <c r="R80">
        <f t="shared" si="11"/>
        <v>2.9266704631714142</v>
      </c>
      <c r="S80">
        <f t="shared" si="10"/>
        <v>-2.8661704631714144</v>
      </c>
    </row>
    <row r="81" spans="14:19" x14ac:dyDescent="0.25">
      <c r="N81">
        <f t="shared" si="12"/>
        <v>0.80000000000000049</v>
      </c>
      <c r="O81">
        <f t="shared" si="7"/>
        <v>0.19999999999999951</v>
      </c>
      <c r="P81">
        <f t="shared" si="8"/>
        <v>5.9999999999999984E-2</v>
      </c>
      <c r="Q81">
        <f t="shared" si="9"/>
        <v>8.1599999999999806</v>
      </c>
      <c r="R81">
        <f t="shared" si="11"/>
        <v>2.8565713714171368</v>
      </c>
      <c r="S81">
        <f t="shared" si="10"/>
        <v>-2.7965713714171367</v>
      </c>
    </row>
    <row r="82" spans="14:19" x14ac:dyDescent="0.25">
      <c r="N82">
        <f t="shared" si="12"/>
        <v>0.8100000000000005</v>
      </c>
      <c r="O82">
        <f t="shared" si="7"/>
        <v>0.1899999999999995</v>
      </c>
      <c r="P82">
        <f t="shared" si="8"/>
        <v>5.9499999999999983E-2</v>
      </c>
      <c r="Q82">
        <f t="shared" si="9"/>
        <v>7.7733999999999819</v>
      </c>
      <c r="R82">
        <f t="shared" si="11"/>
        <v>2.7880817778537241</v>
      </c>
      <c r="S82">
        <f t="shared" si="10"/>
        <v>-2.7285817778537242</v>
      </c>
    </row>
    <row r="83" spans="14:19" x14ac:dyDescent="0.25">
      <c r="N83">
        <f t="shared" si="12"/>
        <v>0.82000000000000051</v>
      </c>
      <c r="O83">
        <f t="shared" si="7"/>
        <v>0.17999999999999949</v>
      </c>
      <c r="P83">
        <f t="shared" si="8"/>
        <v>5.8999999999999983E-2</v>
      </c>
      <c r="Q83">
        <f t="shared" si="9"/>
        <v>7.405599999999982</v>
      </c>
      <c r="R83">
        <f t="shared" si="11"/>
        <v>2.7213232075591427</v>
      </c>
      <c r="S83">
        <f t="shared" si="10"/>
        <v>-2.6623232075591425</v>
      </c>
    </row>
    <row r="84" spans="14:19" x14ac:dyDescent="0.25">
      <c r="N84">
        <f t="shared" si="12"/>
        <v>0.83000000000000052</v>
      </c>
      <c r="O84">
        <f t="shared" si="7"/>
        <v>0.16999999999999948</v>
      </c>
      <c r="P84">
        <f t="shared" si="8"/>
        <v>5.8499999999999983E-2</v>
      </c>
      <c r="Q84">
        <f t="shared" si="9"/>
        <v>7.0565999999999827</v>
      </c>
      <c r="R84">
        <f t="shared" si="11"/>
        <v>2.6564261706284973</v>
      </c>
      <c r="S84">
        <f t="shared" si="10"/>
        <v>-2.5979261706284973</v>
      </c>
    </row>
    <row r="85" spans="14:19" x14ac:dyDescent="0.25">
      <c r="N85">
        <f t="shared" si="12"/>
        <v>0.84000000000000052</v>
      </c>
      <c r="O85">
        <f t="shared" si="7"/>
        <v>0.15999999999999948</v>
      </c>
      <c r="P85">
        <f t="shared" si="8"/>
        <v>5.7999999999999982E-2</v>
      </c>
      <c r="Q85">
        <f t="shared" si="9"/>
        <v>6.7263999999999822</v>
      </c>
      <c r="R85">
        <f t="shared" si="11"/>
        <v>2.5935304123915692</v>
      </c>
      <c r="S85">
        <f t="shared" si="10"/>
        <v>-2.5355304123915694</v>
      </c>
    </row>
    <row r="86" spans="14:19" x14ac:dyDescent="0.25">
      <c r="N86">
        <f t="shared" si="12"/>
        <v>0.85000000000000053</v>
      </c>
      <c r="O86">
        <f t="shared" si="7"/>
        <v>0.14999999999999947</v>
      </c>
      <c r="P86">
        <f t="shared" si="8"/>
        <v>5.7499999999999982E-2</v>
      </c>
      <c r="Q86">
        <f t="shared" si="9"/>
        <v>6.414999999999984</v>
      </c>
      <c r="R86">
        <f t="shared" si="11"/>
        <v>2.5327850283827846</v>
      </c>
      <c r="S86">
        <f t="shared" si="10"/>
        <v>-2.4752850283827845</v>
      </c>
    </row>
    <row r="87" spans="14:19" x14ac:dyDescent="0.25">
      <c r="N87">
        <f t="shared" si="12"/>
        <v>0.86000000000000054</v>
      </c>
      <c r="O87">
        <f t="shared" si="7"/>
        <v>0.13999999999999946</v>
      </c>
      <c r="P87">
        <f t="shared" si="8"/>
        <v>5.6999999999999981E-2</v>
      </c>
      <c r="Q87">
        <f t="shared" si="9"/>
        <v>6.1223999999999847</v>
      </c>
      <c r="R87">
        <f t="shared" si="11"/>
        <v>2.4743483990739836</v>
      </c>
      <c r="S87">
        <f t="shared" si="10"/>
        <v>-2.4173483990739837</v>
      </c>
    </row>
    <row r="88" spans="14:19" x14ac:dyDescent="0.25">
      <c r="N88">
        <f t="shared" si="12"/>
        <v>0.87000000000000055</v>
      </c>
      <c r="O88">
        <f t="shared" si="7"/>
        <v>0.12999999999999945</v>
      </c>
      <c r="P88">
        <f t="shared" si="8"/>
        <v>5.6499999999999981E-2</v>
      </c>
      <c r="Q88">
        <f t="shared" si="9"/>
        <v>5.8485999999999851</v>
      </c>
      <c r="R88">
        <f t="shared" si="11"/>
        <v>2.4183878927913911</v>
      </c>
      <c r="S88">
        <f t="shared" si="10"/>
        <v>-2.3618878927913913</v>
      </c>
    </row>
    <row r="89" spans="14:19" x14ac:dyDescent="0.25">
      <c r="N89">
        <f t="shared" si="12"/>
        <v>0.88000000000000056</v>
      </c>
      <c r="O89">
        <f t="shared" si="7"/>
        <v>0.11999999999999944</v>
      </c>
      <c r="P89">
        <f t="shared" si="8"/>
        <v>5.599999999999998E-2</v>
      </c>
      <c r="Q89">
        <f t="shared" si="9"/>
        <v>5.5935999999999861</v>
      </c>
      <c r="R89">
        <f t="shared" si="11"/>
        <v>2.3650792798551143</v>
      </c>
      <c r="S89">
        <f t="shared" si="10"/>
        <v>-2.3090792798551143</v>
      </c>
    </row>
    <row r="90" spans="14:19" x14ac:dyDescent="0.25">
      <c r="N90">
        <f t="shared" si="12"/>
        <v>0.89000000000000057</v>
      </c>
      <c r="O90">
        <f t="shared" si="7"/>
        <v>0.10999999999999943</v>
      </c>
      <c r="P90">
        <f t="shared" si="8"/>
        <v>5.549999999999998E-2</v>
      </c>
      <c r="Q90">
        <f t="shared" si="9"/>
        <v>5.3573999999999877</v>
      </c>
      <c r="R90">
        <f t="shared" si="11"/>
        <v>2.3146057979707879</v>
      </c>
      <c r="S90">
        <f t="shared" si="10"/>
        <v>-2.259105797970788</v>
      </c>
    </row>
    <row r="91" spans="14:19" x14ac:dyDescent="0.25">
      <c r="N91">
        <f t="shared" si="12"/>
        <v>0.90000000000000058</v>
      </c>
      <c r="O91">
        <f t="shared" si="7"/>
        <v>9.9999999999999423E-2</v>
      </c>
      <c r="P91">
        <f t="shared" si="8"/>
        <v>5.4999999999999979E-2</v>
      </c>
      <c r="Q91">
        <f t="shared" si="9"/>
        <v>5.1399999999999881</v>
      </c>
      <c r="R91">
        <f t="shared" si="11"/>
        <v>2.267156809750924</v>
      </c>
      <c r="S91">
        <f t="shared" si="10"/>
        <v>-2.2121568097509239</v>
      </c>
    </row>
    <row r="92" spans="14:19" x14ac:dyDescent="0.25">
      <c r="N92">
        <f t="shared" si="12"/>
        <v>0.91000000000000059</v>
      </c>
      <c r="O92">
        <f t="shared" si="7"/>
        <v>8.9999999999999414E-2</v>
      </c>
      <c r="P92">
        <f t="shared" si="8"/>
        <v>5.4499999999999979E-2</v>
      </c>
      <c r="Q92">
        <f t="shared" si="9"/>
        <v>4.9413999999999891</v>
      </c>
      <c r="R92">
        <f t="shared" si="11"/>
        <v>2.2229259996680026</v>
      </c>
      <c r="S92">
        <f t="shared" si="10"/>
        <v>-2.1684259996680026</v>
      </c>
    </row>
    <row r="93" spans="14:19" x14ac:dyDescent="0.25">
      <c r="N93">
        <f t="shared" si="12"/>
        <v>0.9200000000000006</v>
      </c>
      <c r="O93">
        <f t="shared" si="7"/>
        <v>7.9999999999999405E-2</v>
      </c>
      <c r="P93">
        <f t="shared" si="8"/>
        <v>5.3999999999999979E-2</v>
      </c>
      <c r="Q93">
        <f t="shared" si="9"/>
        <v>4.7615999999999898</v>
      </c>
      <c r="R93">
        <f t="shared" si="11"/>
        <v>2.1821090715177345</v>
      </c>
      <c r="S93">
        <f t="shared" si="10"/>
        <v>-2.1281090715177347</v>
      </c>
    </row>
    <row r="94" spans="14:19" x14ac:dyDescent="0.25">
      <c r="N94">
        <f t="shared" si="12"/>
        <v>0.9300000000000006</v>
      </c>
      <c r="O94">
        <f t="shared" si="7"/>
        <v>6.9999999999999396E-2</v>
      </c>
      <c r="P94">
        <f t="shared" si="8"/>
        <v>5.3499999999999978E-2</v>
      </c>
      <c r="Q94">
        <f t="shared" si="9"/>
        <v>4.6005999999999903</v>
      </c>
      <c r="R94">
        <f t="shared" si="11"/>
        <v>2.1449009301130881</v>
      </c>
      <c r="S94">
        <f t="shared" si="10"/>
        <v>-2.091400930113088</v>
      </c>
    </row>
    <row r="95" spans="14:19" x14ac:dyDescent="0.25">
      <c r="N95">
        <f t="shared" si="12"/>
        <v>0.94000000000000061</v>
      </c>
      <c r="O95">
        <f t="shared" si="7"/>
        <v>5.9999999999999387E-2</v>
      </c>
      <c r="P95">
        <f t="shared" si="8"/>
        <v>5.2999999999999978E-2</v>
      </c>
      <c r="Q95">
        <f t="shared" si="9"/>
        <v>4.4583999999999921</v>
      </c>
      <c r="R95">
        <f t="shared" si="11"/>
        <v>2.1114923632350631</v>
      </c>
      <c r="S95">
        <f t="shared" si="10"/>
        <v>-2.0584923632350631</v>
      </c>
    </row>
    <row r="96" spans="14:19" x14ac:dyDescent="0.25">
      <c r="N96">
        <f t="shared" si="12"/>
        <v>0.95000000000000062</v>
      </c>
      <c r="O96">
        <f t="shared" si="7"/>
        <v>4.9999999999999378E-2</v>
      </c>
      <c r="P96">
        <f t="shared" si="8"/>
        <v>5.2499999999999977E-2</v>
      </c>
      <c r="Q96">
        <f t="shared" si="9"/>
        <v>4.3349999999999929</v>
      </c>
      <c r="R96">
        <f t="shared" si="11"/>
        <v>2.0820662813656998</v>
      </c>
      <c r="S96">
        <f t="shared" si="10"/>
        <v>-2.0295662813657001</v>
      </c>
    </row>
    <row r="97" spans="14:19" x14ac:dyDescent="0.25">
      <c r="N97">
        <f t="shared" si="12"/>
        <v>0.96000000000000063</v>
      </c>
      <c r="O97">
        <f t="shared" si="7"/>
        <v>3.9999999999999369E-2</v>
      </c>
      <c r="P97">
        <f t="shared" si="8"/>
        <v>5.199999999999997E-2</v>
      </c>
      <c r="Q97">
        <f t="shared" si="9"/>
        <v>4.2303999999999942</v>
      </c>
      <c r="R97">
        <f t="shared" si="11"/>
        <v>2.0567936211491893</v>
      </c>
      <c r="S97">
        <f t="shared" si="10"/>
        <v>-2.0047936211491892</v>
      </c>
    </row>
    <row r="98" spans="14:19" x14ac:dyDescent="0.25">
      <c r="N98">
        <f t="shared" si="12"/>
        <v>0.97000000000000064</v>
      </c>
      <c r="O98">
        <f t="shared" si="7"/>
        <v>2.9999999999999361E-2</v>
      </c>
      <c r="P98">
        <f t="shared" si="8"/>
        <v>5.1499999999999969E-2</v>
      </c>
      <c r="Q98">
        <f t="shared" si="9"/>
        <v>4.1445999999999952</v>
      </c>
      <c r="R98">
        <f t="shared" si="11"/>
        <v>2.0358290694456631</v>
      </c>
      <c r="S98">
        <f t="shared" si="10"/>
        <v>-1.9843290694456632</v>
      </c>
    </row>
    <row r="99" spans="14:19" x14ac:dyDescent="0.25">
      <c r="N99">
        <f t="shared" si="12"/>
        <v>0.98000000000000065</v>
      </c>
      <c r="O99">
        <f t="shared" si="7"/>
        <v>1.9999999999999352E-2</v>
      </c>
      <c r="P99">
        <f t="shared" si="8"/>
        <v>5.0999999999999969E-2</v>
      </c>
      <c r="Q99">
        <f t="shared" si="9"/>
        <v>4.0775999999999959</v>
      </c>
      <c r="R99">
        <f t="shared" si="11"/>
        <v>2.0193068117549635</v>
      </c>
      <c r="S99">
        <f t="shared" si="10"/>
        <v>-1.9683068117549636</v>
      </c>
    </row>
    <row r="100" spans="14:19" x14ac:dyDescent="0.25">
      <c r="N100">
        <f t="shared" si="12"/>
        <v>0.99000000000000066</v>
      </c>
      <c r="O100">
        <f t="shared" si="7"/>
        <v>9.9999999999993427E-3</v>
      </c>
      <c r="P100">
        <f t="shared" si="8"/>
        <v>5.0499999999999969E-2</v>
      </c>
      <c r="Q100">
        <f t="shared" si="9"/>
        <v>4.0293999999999981</v>
      </c>
      <c r="R100">
        <f t="shared" si="11"/>
        <v>2.0073365437813355</v>
      </c>
      <c r="S100">
        <f t="shared" si="10"/>
        <v>-1.9568365437813355</v>
      </c>
    </row>
    <row r="101" spans="14:19" x14ac:dyDescent="0.25">
      <c r="N101">
        <f t="shared" si="12"/>
        <v>1.0000000000000007</v>
      </c>
      <c r="O101">
        <f t="shared" si="7"/>
        <v>0</v>
      </c>
      <c r="P101">
        <f t="shared" si="8"/>
        <v>5.0000000000000037E-2</v>
      </c>
      <c r="Q101">
        <f t="shared" si="9"/>
        <v>4.0000000000000053</v>
      </c>
      <c r="R101">
        <f t="shared" si="11"/>
        <v>2.0000000000000013</v>
      </c>
      <c r="S101">
        <f t="shared" si="10"/>
        <v>-1.9500000000000013</v>
      </c>
    </row>
    <row r="102" spans="14:19" x14ac:dyDescent="0.25">
      <c r="S102">
        <f>MAX(S1:S100)</f>
        <v>-1.9568365437813355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K13" sqref="K13"/>
    </sheetView>
  </sheetViews>
  <sheetFormatPr defaultRowHeight="15" x14ac:dyDescent="0.25"/>
  <sheetData>
    <row r="2" spans="2:3" x14ac:dyDescent="0.25">
      <c r="C2" t="s">
        <v>24</v>
      </c>
    </row>
    <row r="4" spans="2:3" x14ac:dyDescent="0.25">
      <c r="B4">
        <v>3.1838919264343395</v>
      </c>
      <c r="C4">
        <f>100*B4^6-1359*B4^5+6836*B4^4-15670*B4^3+15870*B4^2-5095*B4</f>
        <v>906.90190541800075</v>
      </c>
    </row>
    <row r="6" spans="2:3" x14ac:dyDescent="0.25">
      <c r="B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workbookViewId="0">
      <selection activeCell="H18" sqref="H15:H18"/>
    </sheetView>
  </sheetViews>
  <sheetFormatPr defaultRowHeight="15" x14ac:dyDescent="0.25"/>
  <sheetData>
    <row r="4" spans="2:7" x14ac:dyDescent="0.25">
      <c r="C4" t="s">
        <v>26</v>
      </c>
    </row>
    <row r="5" spans="2:7" x14ac:dyDescent="0.25">
      <c r="C5">
        <v>1</v>
      </c>
      <c r="D5">
        <v>2</v>
      </c>
      <c r="E5">
        <v>3</v>
      </c>
    </row>
    <row r="6" spans="2:7" x14ac:dyDescent="0.25">
      <c r="B6" t="s">
        <v>27</v>
      </c>
      <c r="C6">
        <v>25</v>
      </c>
      <c r="D6">
        <v>10</v>
      </c>
      <c r="E6">
        <v>15</v>
      </c>
    </row>
    <row r="7" spans="2:7" x14ac:dyDescent="0.25">
      <c r="B7" t="s">
        <v>29</v>
      </c>
      <c r="C7">
        <v>25</v>
      </c>
      <c r="D7">
        <v>10</v>
      </c>
      <c r="E7">
        <v>15</v>
      </c>
    </row>
    <row r="8" spans="2:7" x14ac:dyDescent="0.25">
      <c r="B8" t="s">
        <v>28</v>
      </c>
      <c r="C8">
        <f>35+(100*C7+0.0000000001)^(-1/3)</f>
        <v>35.073680629972806</v>
      </c>
      <c r="D8">
        <f>15 +(40*D7+0.0000000001)^(-1/2)</f>
        <v>15.049999999999994</v>
      </c>
      <c r="E8">
        <f>20 + (50*E7+0.0000000001)^(-1/2)</f>
        <v>20.036514837167008</v>
      </c>
    </row>
    <row r="9" spans="2:7" x14ac:dyDescent="0.25">
      <c r="B9" t="s">
        <v>34</v>
      </c>
      <c r="C9">
        <f>(C8-C6)*C7</f>
        <v>251.84201574932015</v>
      </c>
      <c r="D9">
        <f>(D8-D6)*D7</f>
        <v>50.499999999999936</v>
      </c>
      <c r="E9">
        <f>(E8-E6)*E7</f>
        <v>75.547722557505125</v>
      </c>
      <c r="F9">
        <f>SUM(C9:E9)</f>
        <v>377.88973830682517</v>
      </c>
    </row>
    <row r="10" spans="2:7" x14ac:dyDescent="0.25">
      <c r="B10" t="s">
        <v>30</v>
      </c>
    </row>
    <row r="11" spans="2:7" x14ac:dyDescent="0.25">
      <c r="B11" t="s">
        <v>31</v>
      </c>
      <c r="C11">
        <v>9</v>
      </c>
      <c r="D11">
        <v>3</v>
      </c>
      <c r="E11">
        <v>5</v>
      </c>
      <c r="F11">
        <f>C11*C$7+D11*D$7+E11*E$7</f>
        <v>330</v>
      </c>
      <c r="G11">
        <v>500</v>
      </c>
    </row>
    <row r="12" spans="2:7" x14ac:dyDescent="0.25">
      <c r="B12" t="s">
        <v>32</v>
      </c>
      <c r="C12">
        <v>5</v>
      </c>
      <c r="D12">
        <v>4</v>
      </c>
      <c r="E12">
        <v>0</v>
      </c>
      <c r="F12">
        <f>C12*C$7+D12*D$7+E12*E$7</f>
        <v>165</v>
      </c>
      <c r="G12">
        <v>350</v>
      </c>
    </row>
    <row r="13" spans="2:7" x14ac:dyDescent="0.25">
      <c r="B13" t="s">
        <v>33</v>
      </c>
      <c r="C13">
        <v>3</v>
      </c>
      <c r="D13">
        <v>0</v>
      </c>
      <c r="E13">
        <v>2</v>
      </c>
      <c r="F13">
        <f>C13*C$7+D13*D$7+E13*E$7</f>
        <v>105</v>
      </c>
      <c r="G13">
        <v>150</v>
      </c>
    </row>
    <row r="14" spans="2:7" x14ac:dyDescent="0.25">
      <c r="C14">
        <f>C7*C11+C7*C12+C7*C13</f>
        <v>425</v>
      </c>
      <c r="D14">
        <f>D7*D11+D7*D12+D7*D13</f>
        <v>70</v>
      </c>
      <c r="E14">
        <f>E7*E11+E7*E12+E7*E13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13.7-2d</vt:lpstr>
      <vt:lpstr>13.7-6</vt:lpstr>
      <vt:lpstr>13-10.5</vt:lpstr>
      <vt:lpstr>13.1-2</vt:lpstr>
    </vt:vector>
  </TitlesOfParts>
  <Company>UWEX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Lentz</dc:creator>
  <cp:lastModifiedBy>Rick Lentz</cp:lastModifiedBy>
  <dcterms:created xsi:type="dcterms:W3CDTF">2017-10-31T03:28:31Z</dcterms:created>
  <dcterms:modified xsi:type="dcterms:W3CDTF">2017-11-01T04:54:49Z</dcterms:modified>
</cp:coreProperties>
</file>