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ntr2669\Desktop\"/>
    </mc:Choice>
  </mc:AlternateContent>
  <bookViews>
    <workbookView xWindow="0" yWindow="0" windowWidth="21600" windowHeight="9735" activeTab="6"/>
  </bookViews>
  <sheets>
    <sheet name="p3.4.4" sheetId="1" r:id="rId1"/>
    <sheet name="p3.4.5" sheetId="2" r:id="rId2"/>
    <sheet name="p3.4.8" sheetId="3" r:id="rId3"/>
    <sheet name="p3.4.10" sheetId="10" r:id="rId4"/>
    <sheet name="p3.4.15" sheetId="4" r:id="rId5"/>
    <sheet name="p3.5.3" sheetId="5" r:id="rId6"/>
    <sheet name="p3.5.6" sheetId="6" r:id="rId7"/>
  </sheets>
  <definedNames>
    <definedName name="solver_adj" localSheetId="4" hidden="1">p3.4.15!$H$4:$L$9</definedName>
    <definedName name="solver_adj" localSheetId="0" hidden="1">p3.4.4!$D$4:$E$4</definedName>
    <definedName name="solver_adj" localSheetId="1" hidden="1">p3.4.5!$D$4:$E$4</definedName>
    <definedName name="solver_adj" localSheetId="2" hidden="1">p3.4.8!#REF!</definedName>
    <definedName name="solver_adj" localSheetId="5" hidden="1">p3.5.3!$B$6:$D$6</definedName>
    <definedName name="solver_adj" localSheetId="6" hidden="1">p3.5.6!$C$8:$E$8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5" hidden="1">0.0001</definedName>
    <definedName name="solver_cvg" localSheetId="6" hidden="1">0.0001</definedName>
    <definedName name="solver_drv" localSheetId="4" hidden="1">1</definedName>
    <definedName name="solver_drv" localSheetId="0" hidden="1">2</definedName>
    <definedName name="solver_drv" localSheetId="1" hidden="1">1</definedName>
    <definedName name="solver_drv" localSheetId="2" hidden="1">1</definedName>
    <definedName name="solver_drv" localSheetId="5" hidden="1">1</definedName>
    <definedName name="solver_drv" localSheetId="6" hidden="1">1</definedName>
    <definedName name="solver_eng" localSheetId="3" hidden="1">1</definedName>
    <definedName name="solver_eng" localSheetId="4" hidden="1">2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ng" localSheetId="5" hidden="1">2</definedName>
    <definedName name="solver_eng" localSheetId="6" hidden="1">2</definedName>
    <definedName name="solver_est" localSheetId="4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5" hidden="1">1</definedName>
    <definedName name="solver_est" localSheetId="6" hidden="1">1</definedName>
    <definedName name="solver_itr" localSheetId="4" hidden="1">2147483647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5" hidden="1">2147483647</definedName>
    <definedName name="solver_itr" localSheetId="6" hidden="1">2147483647</definedName>
    <definedName name="solver_lhs0" localSheetId="0" hidden="1">p3.4.4!$E$4</definedName>
    <definedName name="solver_lhs1" localSheetId="4" hidden="1">p3.4.15!$H$10:$L$10</definedName>
    <definedName name="solver_lhs1" localSheetId="0" hidden="1">p3.4.4!$A$3</definedName>
    <definedName name="solver_lhs1" localSheetId="1" hidden="1">p3.4.5!$A$3</definedName>
    <definedName name="solver_lhs1" localSheetId="2" hidden="1">p3.4.8!#REF!</definedName>
    <definedName name="solver_lhs1" localSheetId="5" hidden="1">p3.5.3!$B$6:$D$6</definedName>
    <definedName name="solver_lhs1" localSheetId="6" hidden="1">p3.5.6!$C$8:$E$8</definedName>
    <definedName name="solver_lhs2" localSheetId="4" hidden="1">p3.4.15!$H$4:$L$9</definedName>
    <definedName name="solver_lhs2" localSheetId="0" hidden="1">p3.4.4!$A$4</definedName>
    <definedName name="solver_lhs2" localSheetId="1" hidden="1">p3.4.5!$A$4</definedName>
    <definedName name="solver_lhs2" localSheetId="2" hidden="1">p3.4.8!#REF!</definedName>
    <definedName name="solver_lhs2" localSheetId="5" hidden="1">p3.5.3!$E$7:$E$8</definedName>
    <definedName name="solver_lhs2" localSheetId="6" hidden="1">p3.5.6!$G$4:$G$6</definedName>
    <definedName name="solver_lhs3" localSheetId="4" hidden="1">p3.4.15!$H$4:$L$9</definedName>
    <definedName name="solver_lhs3" localSheetId="0" hidden="1">p3.4.4!$A$5</definedName>
    <definedName name="solver_lhs3" localSheetId="1" hidden="1">p3.4.5!$A$5</definedName>
    <definedName name="solver_lhs3" localSheetId="2" hidden="1">p3.4.8!#REF!</definedName>
    <definedName name="solver_lhs3" localSheetId="5" hidden="1">p3.5.3!$E$4</definedName>
    <definedName name="solver_lhs4" localSheetId="4" hidden="1">p3.4.15!$M$4:$M$9</definedName>
    <definedName name="solver_lhs4" localSheetId="0" hidden="1">p3.4.4!$D$4</definedName>
    <definedName name="solver_lhs4" localSheetId="5" hidden="1">p3.5.3!$E$4</definedName>
    <definedName name="solver_lhs5" localSheetId="4" hidden="1">p3.4.15!$M$4:$M$9</definedName>
    <definedName name="solver_lhs5" localSheetId="0" hidden="1">p3.4.4!$E$4</definedName>
    <definedName name="solver_lhs5" localSheetId="5" hidden="1">p3.5.3!$E$4</definedName>
    <definedName name="solver_lhs6" localSheetId="4" hidden="1">p3.4.15!$M$4:$M$9</definedName>
    <definedName name="solver_lhs7" localSheetId="4" hidden="1">p3.4.15!$M$4:$M$9</definedName>
    <definedName name="solver_lhs8" localSheetId="4" hidden="1">p3.4.15!$M$4:$M$9</definedName>
    <definedName name="solver_lhs9" localSheetId="4" hidden="1">p3.4.15!$M$4:$M$9</definedName>
    <definedName name="solver_mip" localSheetId="4" hidden="1">2147483647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5" hidden="1">2147483647</definedName>
    <definedName name="solver_mip" localSheetId="6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5" hidden="1">30</definedName>
    <definedName name="solver_mni" localSheetId="6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5" hidden="1">0.075</definedName>
    <definedName name="solver_mrt" localSheetId="6" hidden="1">0.075</definedName>
    <definedName name="solver_msl" localSheetId="4" hidden="1">2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5" hidden="1">2</definedName>
    <definedName name="solver_msl" localSheetId="6" hidden="1">2</definedName>
    <definedName name="solver_neg" localSheetId="3" hidden="1">1</definedName>
    <definedName name="solver_neg" localSheetId="4" hidden="1">1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5" hidden="1">1</definedName>
    <definedName name="solver_neg" localSheetId="6" hidden="1">1</definedName>
    <definedName name="solver_nod" localSheetId="4" hidden="1">2147483647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5" hidden="1">2147483647</definedName>
    <definedName name="solver_nod" localSheetId="6" hidden="1">2147483647</definedName>
    <definedName name="solver_num" localSheetId="3" hidden="1">0</definedName>
    <definedName name="solver_num" localSheetId="4" hidden="1">4</definedName>
    <definedName name="solver_num" localSheetId="0" hidden="1">5</definedName>
    <definedName name="solver_num" localSheetId="1" hidden="1">3</definedName>
    <definedName name="solver_num" localSheetId="2" hidden="1">3</definedName>
    <definedName name="solver_num" localSheetId="5" hidden="1">2</definedName>
    <definedName name="solver_num" localSheetId="6" hidden="1">2</definedName>
    <definedName name="solver_nwt" localSheetId="4" hidden="1">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5" hidden="1">1</definedName>
    <definedName name="solver_nwt" localSheetId="6" hidden="1">1</definedName>
    <definedName name="solver_opt" localSheetId="3" hidden="1">p3.4.10!$B$3</definedName>
    <definedName name="solver_opt" localSheetId="4" hidden="1">p3.4.15!$O$10</definedName>
    <definedName name="solver_opt" localSheetId="0" hidden="1">p3.4.4!$A$2</definedName>
    <definedName name="solver_opt" localSheetId="1" hidden="1">p3.4.5!$A$2</definedName>
    <definedName name="solver_opt" localSheetId="2" hidden="1">p3.4.8!#REF!</definedName>
    <definedName name="solver_opt" localSheetId="5" hidden="1">p3.5.3!$B$10</definedName>
    <definedName name="solver_opt" localSheetId="6" hidden="1">p3.5.6!$F$9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5" hidden="1">0.000001</definedName>
    <definedName name="solver_pre" localSheetId="6" hidden="1">0.000001</definedName>
    <definedName name="solver_rbv" localSheetId="4" hidden="1">2</definedName>
    <definedName name="solver_rbv" localSheetId="0" hidden="1">2</definedName>
    <definedName name="solver_rbv" localSheetId="1" hidden="1">1</definedName>
    <definedName name="solver_rbv" localSheetId="2" hidden="1">1</definedName>
    <definedName name="solver_rbv" localSheetId="5" hidden="1">1</definedName>
    <definedName name="solver_rbv" localSheetId="6" hidden="1">1</definedName>
    <definedName name="solver_rel0" localSheetId="0" hidden="1">3</definedName>
    <definedName name="solver_rel1" localSheetId="4" hidden="1">2</definedName>
    <definedName name="solver_rel1" localSheetId="0" hidden="1">3</definedName>
    <definedName name="solver_rel1" localSheetId="1" hidden="1">1</definedName>
    <definedName name="solver_rel1" localSheetId="2" hidden="1">1</definedName>
    <definedName name="solver_rel1" localSheetId="5" hidden="1">3</definedName>
    <definedName name="solver_rel1" localSheetId="6" hidden="1">3</definedName>
    <definedName name="solver_rel2" localSheetId="4" hidden="1">1</definedName>
    <definedName name="solver_rel2" localSheetId="0" hidden="1">1</definedName>
    <definedName name="solver_rel2" localSheetId="1" hidden="1">1</definedName>
    <definedName name="solver_rel2" localSheetId="2" hidden="1">1</definedName>
    <definedName name="solver_rel2" localSheetId="5" hidden="1">1</definedName>
    <definedName name="solver_rel2" localSheetId="6" hidden="1">3</definedName>
    <definedName name="solver_rel3" localSheetId="4" hidden="1">3</definedName>
    <definedName name="solver_rel3" localSheetId="0" hidden="1">3</definedName>
    <definedName name="solver_rel3" localSheetId="1" hidden="1">1</definedName>
    <definedName name="solver_rel3" localSheetId="2" hidden="1">1</definedName>
    <definedName name="solver_rel3" localSheetId="5" hidden="1">3</definedName>
    <definedName name="solver_rel4" localSheetId="4" hidden="1">3</definedName>
    <definedName name="solver_rel4" localSheetId="0" hidden="1">3</definedName>
    <definedName name="solver_rel4" localSheetId="5" hidden="1">3</definedName>
    <definedName name="solver_rel5" localSheetId="4" hidden="1">3</definedName>
    <definedName name="solver_rel5" localSheetId="0" hidden="1">3</definedName>
    <definedName name="solver_rel5" localSheetId="5" hidden="1">3</definedName>
    <definedName name="solver_rel6" localSheetId="4" hidden="1">3</definedName>
    <definedName name="solver_rel7" localSheetId="4" hidden="1">3</definedName>
    <definedName name="solver_rel8" localSheetId="4" hidden="1">3</definedName>
    <definedName name="solver_rel9" localSheetId="4" hidden="1">3</definedName>
    <definedName name="solver_rhs0" localSheetId="0" hidden="1">0</definedName>
    <definedName name="solver_rhs1" localSheetId="4" hidden="1">14</definedName>
    <definedName name="solver_rhs1" localSheetId="0" hidden="1">10</definedName>
    <definedName name="solver_rhs1" localSheetId="1" hidden="1">2400</definedName>
    <definedName name="solver_rhs1" localSheetId="2" hidden="1">200</definedName>
    <definedName name="solver_rhs1" localSheetId="5" hidden="1">0</definedName>
    <definedName name="solver_rhs1" localSheetId="6" hidden="1">0</definedName>
    <definedName name="solver_rhs2" localSheetId="4" hidden="1">p3.4.15!$C$4:$G$9</definedName>
    <definedName name="solver_rhs2" localSheetId="0" hidden="1">6</definedName>
    <definedName name="solver_rhs2" localSheetId="1" hidden="1">800</definedName>
    <definedName name="solver_rhs2" localSheetId="2" hidden="1">800</definedName>
    <definedName name="solver_rhs2" localSheetId="5" hidden="1">p3.5.3!$F$7:$F$8</definedName>
    <definedName name="solver_rhs2" localSheetId="6" hidden="1">p3.5.6!$F$4:$F$6</definedName>
    <definedName name="solver_rhs3" localSheetId="4" hidden="1">0</definedName>
    <definedName name="solver_rhs3" localSheetId="0" hidden="1">6</definedName>
    <definedName name="solver_rhs3" localSheetId="1" hidden="1">1200</definedName>
    <definedName name="solver_rhs3" localSheetId="2" hidden="1">1200</definedName>
    <definedName name="solver_rhs3" localSheetId="5" hidden="1">0</definedName>
    <definedName name="solver_rhs4" localSheetId="4" hidden="1">p3.4.15!$N$4:$N$9</definedName>
    <definedName name="solver_rhs4" localSheetId="0" hidden="1">0</definedName>
    <definedName name="solver_rhs4" localSheetId="5" hidden="1">0</definedName>
    <definedName name="solver_rhs5" localSheetId="4" hidden="1">p3.4.15!$N$4:$N$9</definedName>
    <definedName name="solver_rhs5" localSheetId="0" hidden="1">0</definedName>
    <definedName name="solver_rhs5" localSheetId="5" hidden="1">0</definedName>
    <definedName name="solver_rhs6" localSheetId="4" hidden="1">p3.4.15!$N$4:$N$9</definedName>
    <definedName name="solver_rhs7" localSheetId="4" hidden="1">p3.4.15!$N$4:$N$9</definedName>
    <definedName name="solver_rhs8" localSheetId="4" hidden="1">p3.4.15!$N$4:$N$9</definedName>
    <definedName name="solver_rhs9" localSheetId="4" hidden="1">p3.4.15!$N$4:$N$9</definedName>
    <definedName name="solver_rlx" localSheetId="4" hidden="1">2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5" hidden="1">2</definedName>
    <definedName name="solver_rlx" localSheetId="6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5" hidden="1">0</definedName>
    <definedName name="solver_rsd" localSheetId="6" hidden="1">0</definedName>
    <definedName name="solver_scl" localSheetId="4" hidden="1">2</definedName>
    <definedName name="solver_scl" localSheetId="0" hidden="1">2</definedName>
    <definedName name="solver_scl" localSheetId="1" hidden="1">1</definedName>
    <definedName name="solver_scl" localSheetId="2" hidden="1">1</definedName>
    <definedName name="solver_scl" localSheetId="5" hidden="1">1</definedName>
    <definedName name="solver_scl" localSheetId="6" hidden="1">1</definedName>
    <definedName name="solver_sho" localSheetId="4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5" hidden="1">2</definedName>
    <definedName name="solver_sho" localSheetId="6" hidden="1">2</definedName>
    <definedName name="solver_ssz" localSheetId="4" hidden="1">0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5" hidden="1">100</definedName>
    <definedName name="solver_ssz" localSheetId="6" hidden="1">100</definedName>
    <definedName name="solver_tim" localSheetId="4" hidden="1">2147483647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5" hidden="1">2147483647</definedName>
    <definedName name="solver_tim" localSheetId="6" hidden="1">2147483647</definedName>
    <definedName name="solver_tol" localSheetId="4" hidden="1">0.01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5" hidden="1">0.01</definedName>
    <definedName name="solver_tol" localSheetId="6" hidden="1">0.01</definedName>
    <definedName name="solver_typ" localSheetId="3" hidden="1">1</definedName>
    <definedName name="solver_typ" localSheetId="4" hidden="1">2</definedName>
    <definedName name="solver_typ" localSheetId="0" hidden="1">2</definedName>
    <definedName name="solver_typ" localSheetId="1" hidden="1">1</definedName>
    <definedName name="solver_typ" localSheetId="2" hidden="1">1</definedName>
    <definedName name="solver_typ" localSheetId="5" hidden="1">1</definedName>
    <definedName name="solver_typ" localSheetId="6" hidden="1">2</definedName>
    <definedName name="solver_val" localSheetId="3" hidden="1">0</definedName>
    <definedName name="solver_val" localSheetId="4" hidden="1">0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5" hidden="1">0</definedName>
    <definedName name="solver_val" localSheetId="6" hidden="1">0</definedName>
    <definedName name="solver_ver" localSheetId="3" hidden="1">3</definedName>
    <definedName name="solver_ver" localSheetId="4" hidden="1">3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5" hidden="1">3</definedName>
    <definedName name="solver_ver" localSheetId="6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6" l="1"/>
  <c r="G5" i="6"/>
  <c r="G4" i="6"/>
  <c r="F9" i="6"/>
  <c r="B10" i="5"/>
  <c r="D8" i="5"/>
  <c r="C8" i="5"/>
  <c r="B8" i="5"/>
  <c r="D7" i="5"/>
  <c r="C7" i="5"/>
  <c r="B7" i="5"/>
  <c r="M9" i="4"/>
  <c r="O9" i="4" s="1"/>
  <c r="M8" i="4"/>
  <c r="O8" i="4" s="1"/>
  <c r="M7" i="4"/>
  <c r="O7" i="4" s="1"/>
  <c r="M6" i="4"/>
  <c r="O6" i="4" s="1"/>
  <c r="M5" i="4"/>
  <c r="O5" i="4" s="1"/>
  <c r="M4" i="4"/>
  <c r="O4" i="4" s="1"/>
  <c r="K10" i="4"/>
  <c r="I10" i="4"/>
  <c r="L10" i="4"/>
  <c r="J10" i="4"/>
  <c r="H10" i="4"/>
  <c r="E8" i="5" l="1"/>
  <c r="E7" i="5"/>
  <c r="O10" i="4"/>
  <c r="A5" i="1" l="1"/>
  <c r="A4" i="1"/>
  <c r="A2" i="1"/>
  <c r="A3" i="1" l="1"/>
</calcChain>
</file>

<file path=xl/sharedStrings.xml><?xml version="1.0" encoding="utf-8"?>
<sst xmlns="http://schemas.openxmlformats.org/spreadsheetml/2006/main" count="65" uniqueCount="61">
  <si>
    <t>x1</t>
  </si>
  <si>
    <t>x2</t>
  </si>
  <si>
    <t>Z</t>
  </si>
  <si>
    <t>A</t>
  </si>
  <si>
    <t>B</t>
  </si>
  <si>
    <t>&gt;=</t>
  </si>
  <si>
    <t>&lt;=</t>
  </si>
  <si>
    <t>P3.4-4</t>
  </si>
  <si>
    <t>P 3.4-5</t>
  </si>
  <si>
    <t>P 3.4-8</t>
  </si>
  <si>
    <t>P 3.4-10</t>
  </si>
  <si>
    <t>P 3.4-15</t>
  </si>
  <si>
    <t>op</t>
  </si>
  <si>
    <t>rate</t>
  </si>
  <si>
    <t>mon</t>
  </si>
  <si>
    <t>tue</t>
  </si>
  <si>
    <t>wed</t>
  </si>
  <si>
    <t>thu</t>
  </si>
  <si>
    <t>fri</t>
  </si>
  <si>
    <t>kc</t>
  </si>
  <si>
    <t>dh</t>
  </si>
  <si>
    <t>hb</t>
  </si>
  <si>
    <t>sc</t>
  </si>
  <si>
    <t>ks</t>
  </si>
  <si>
    <t>nk</t>
  </si>
  <si>
    <t>min hpw</t>
  </si>
  <si>
    <t>14 hours needed each day</t>
  </si>
  <si>
    <t>Total</t>
  </si>
  <si>
    <t>Cost</t>
  </si>
  <si>
    <t>sched mon</t>
  </si>
  <si>
    <t>sched fri</t>
  </si>
  <si>
    <t>sched thur</t>
  </si>
  <si>
    <t>sched tue</t>
  </si>
  <si>
    <t>sched wed</t>
  </si>
  <si>
    <t>P 3.5-3</t>
  </si>
  <si>
    <t>Part</t>
  </si>
  <si>
    <t>C</t>
  </si>
  <si>
    <t>M1</t>
  </si>
  <si>
    <t>M2</t>
  </si>
  <si>
    <t>Qty</t>
  </si>
  <si>
    <t>Hours M1</t>
  </si>
  <si>
    <t>Hours M2</t>
  </si>
  <si>
    <t>item profit</t>
  </si>
  <si>
    <t>tot profit</t>
  </si>
  <si>
    <t>Tot M Hrs</t>
  </si>
  <si>
    <t>Max M Hrs</t>
  </si>
  <si>
    <t>P 3.5-6</t>
  </si>
  <si>
    <t>Year</t>
  </si>
  <si>
    <t>Income per Unit of Asset</t>
  </si>
  <si>
    <t>A1</t>
  </si>
  <si>
    <t>A2</t>
  </si>
  <si>
    <t>A3</t>
  </si>
  <si>
    <t>C.F. Req'd</t>
  </si>
  <si>
    <t>Tot Cost</t>
  </si>
  <si>
    <t>Obj Fun</t>
  </si>
  <si>
    <t>c) Cash flow at 5, 10, and 20 years is 400M, 300, 550M respectively.</t>
  </si>
  <si>
    <t>d) 300M for my soln</t>
  </si>
  <si>
    <t>e) see above</t>
  </si>
  <si>
    <t>c) best guess is 350 for A and 1100 for B, total profit 61,500</t>
  </si>
  <si>
    <t>d) above</t>
  </si>
  <si>
    <t>f) Same ASP results as above (see below)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</si>
</sst>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10</xdr:col>
      <xdr:colOff>237409</xdr:colOff>
      <xdr:row>29</xdr:row>
      <xdr:rowOff>142309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143000"/>
          <a:ext cx="5723809" cy="45238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9</xdr:col>
      <xdr:colOff>237409</xdr:colOff>
      <xdr:row>24</xdr:row>
      <xdr:rowOff>142309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5723809" cy="45238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9</xdr:col>
      <xdr:colOff>161219</xdr:colOff>
      <xdr:row>24</xdr:row>
      <xdr:rowOff>151833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5647619" cy="453333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1</xdr:rowOff>
    </xdr:from>
    <xdr:to>
      <xdr:col>9</xdr:col>
      <xdr:colOff>228600</xdr:colOff>
      <xdr:row>12</xdr:row>
      <xdr:rowOff>180449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90501"/>
          <a:ext cx="5714999" cy="227594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14</xdr:row>
      <xdr:rowOff>1</xdr:rowOff>
    </xdr:from>
    <xdr:to>
      <xdr:col>9</xdr:col>
      <xdr:colOff>371475</xdr:colOff>
      <xdr:row>23</xdr:row>
      <xdr:rowOff>100995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2667001"/>
          <a:ext cx="5857874" cy="18154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G4" sqref="G4"/>
    </sheetView>
  </sheetViews>
  <sheetFormatPr defaultRowHeight="15" x14ac:dyDescent="0.25"/>
  <sheetData>
    <row r="1" spans="1:5" x14ac:dyDescent="0.25">
      <c r="A1" t="s">
        <v>2</v>
      </c>
      <c r="B1" t="s">
        <v>7</v>
      </c>
    </row>
    <row r="2" spans="1:5" x14ac:dyDescent="0.25">
      <c r="A2">
        <f>15*D4+20*E4</f>
        <v>116.66666666666669</v>
      </c>
    </row>
    <row r="3" spans="1:5" x14ac:dyDescent="0.25">
      <c r="A3">
        <f>-D4*1+2*E4</f>
        <v>10.000000000000002</v>
      </c>
      <c r="B3" t="s">
        <v>5</v>
      </c>
      <c r="C3">
        <v>10</v>
      </c>
      <c r="D3" t="s">
        <v>0</v>
      </c>
      <c r="E3" t="s">
        <v>1</v>
      </c>
    </row>
    <row r="4" spans="1:5" x14ac:dyDescent="0.25">
      <c r="A4">
        <f>2*D4-3*E4</f>
        <v>-14.666666666666666</v>
      </c>
      <c r="B4" t="s">
        <v>6</v>
      </c>
      <c r="C4">
        <v>6</v>
      </c>
      <c r="D4">
        <v>0.66666666666666663</v>
      </c>
      <c r="E4">
        <v>5.3333333333333339</v>
      </c>
    </row>
    <row r="5" spans="1:5" x14ac:dyDescent="0.25">
      <c r="A5">
        <f>D4+E4</f>
        <v>6.0000000000000009</v>
      </c>
      <c r="B5" t="s">
        <v>5</v>
      </c>
      <c r="C5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"/>
  <sheetViews>
    <sheetView workbookViewId="0">
      <selection activeCell="A2" sqref="A2"/>
    </sheetView>
  </sheetViews>
  <sheetFormatPr defaultRowHeight="15" x14ac:dyDescent="0.25"/>
  <sheetData>
    <row r="1" spans="2:2" x14ac:dyDescent="0.25">
      <c r="B1" t="s">
        <v>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"/>
  <sheetViews>
    <sheetView workbookViewId="0">
      <selection activeCell="A2" sqref="A2"/>
    </sheetView>
  </sheetViews>
  <sheetFormatPr defaultRowHeight="15" x14ac:dyDescent="0.25"/>
  <sheetData>
    <row r="1" spans="2:2" x14ac:dyDescent="0.25">
      <c r="B1" t="s">
        <v>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"/>
  <sheetViews>
    <sheetView workbookViewId="0">
      <selection activeCell="D1" sqref="D1"/>
    </sheetView>
  </sheetViews>
  <sheetFormatPr defaultRowHeight="15" x14ac:dyDescent="0.25"/>
  <sheetData>
    <row r="1" spans="2:2" x14ac:dyDescent="0.25">
      <c r="B1" t="s">
        <v>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activeCell="J12" sqref="J12"/>
    </sheetView>
  </sheetViews>
  <sheetFormatPr defaultRowHeight="15" x14ac:dyDescent="0.25"/>
  <sheetData>
    <row r="1" spans="1:15" x14ac:dyDescent="0.25">
      <c r="C1" t="s">
        <v>11</v>
      </c>
    </row>
    <row r="3" spans="1:15" x14ac:dyDescent="0.2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29</v>
      </c>
      <c r="I3" t="s">
        <v>32</v>
      </c>
      <c r="J3" t="s">
        <v>33</v>
      </c>
      <c r="K3" t="s">
        <v>31</v>
      </c>
      <c r="L3" t="s">
        <v>30</v>
      </c>
      <c r="M3" t="s">
        <v>27</v>
      </c>
      <c r="N3" t="s">
        <v>25</v>
      </c>
      <c r="O3" t="s">
        <v>28</v>
      </c>
    </row>
    <row r="4" spans="1:15" x14ac:dyDescent="0.25">
      <c r="A4" t="s">
        <v>19</v>
      </c>
      <c r="B4">
        <v>25</v>
      </c>
      <c r="C4">
        <v>6</v>
      </c>
      <c r="D4">
        <v>0</v>
      </c>
      <c r="E4">
        <v>6</v>
      </c>
      <c r="F4">
        <v>0</v>
      </c>
      <c r="G4">
        <v>6</v>
      </c>
      <c r="H4">
        <v>3</v>
      </c>
      <c r="I4">
        <v>0</v>
      </c>
      <c r="J4">
        <v>2</v>
      </c>
      <c r="K4">
        <v>0</v>
      </c>
      <c r="L4">
        <v>4</v>
      </c>
      <c r="M4">
        <f>SUM(H4:L4)</f>
        <v>9</v>
      </c>
      <c r="N4">
        <v>8</v>
      </c>
      <c r="O4">
        <f t="shared" ref="O4:O9" si="0">M4*B4</f>
        <v>225</v>
      </c>
    </row>
    <row r="5" spans="1:15" x14ac:dyDescent="0.25">
      <c r="A5" t="s">
        <v>20</v>
      </c>
      <c r="B5">
        <v>26</v>
      </c>
      <c r="C5">
        <v>0</v>
      </c>
      <c r="D5">
        <v>6</v>
      </c>
      <c r="E5">
        <v>0</v>
      </c>
      <c r="F5">
        <v>6</v>
      </c>
      <c r="G5">
        <v>0</v>
      </c>
      <c r="H5">
        <v>0</v>
      </c>
      <c r="I5">
        <v>2</v>
      </c>
      <c r="J5">
        <v>0</v>
      </c>
      <c r="K5">
        <v>6</v>
      </c>
      <c r="L5">
        <v>0</v>
      </c>
      <c r="M5">
        <f t="shared" ref="M5:M9" si="1">SUM(H5:L5)</f>
        <v>8</v>
      </c>
      <c r="N5">
        <v>8</v>
      </c>
      <c r="O5">
        <f t="shared" si="0"/>
        <v>208</v>
      </c>
    </row>
    <row r="6" spans="1:15" x14ac:dyDescent="0.25">
      <c r="A6" t="s">
        <v>21</v>
      </c>
      <c r="B6">
        <v>24</v>
      </c>
      <c r="C6">
        <v>4</v>
      </c>
      <c r="D6">
        <v>8</v>
      </c>
      <c r="E6">
        <v>4</v>
      </c>
      <c r="F6">
        <v>0</v>
      </c>
      <c r="G6">
        <v>4</v>
      </c>
      <c r="H6">
        <v>4</v>
      </c>
      <c r="I6">
        <v>7</v>
      </c>
      <c r="J6">
        <v>4</v>
      </c>
      <c r="K6">
        <v>0</v>
      </c>
      <c r="L6">
        <v>4</v>
      </c>
      <c r="M6">
        <f t="shared" si="1"/>
        <v>19</v>
      </c>
      <c r="N6">
        <v>8</v>
      </c>
      <c r="O6">
        <f t="shared" si="0"/>
        <v>456</v>
      </c>
    </row>
    <row r="7" spans="1:15" x14ac:dyDescent="0.25">
      <c r="A7" t="s">
        <v>22</v>
      </c>
      <c r="B7">
        <v>23</v>
      </c>
      <c r="C7">
        <v>5</v>
      </c>
      <c r="D7">
        <v>5</v>
      </c>
      <c r="E7">
        <v>5</v>
      </c>
      <c r="F7">
        <v>0</v>
      </c>
      <c r="G7">
        <v>5</v>
      </c>
      <c r="H7">
        <v>5</v>
      </c>
      <c r="I7">
        <v>5</v>
      </c>
      <c r="J7">
        <v>5</v>
      </c>
      <c r="K7">
        <v>0</v>
      </c>
      <c r="L7">
        <v>5</v>
      </c>
      <c r="M7">
        <f t="shared" si="1"/>
        <v>20</v>
      </c>
      <c r="N7">
        <v>8</v>
      </c>
      <c r="O7">
        <f t="shared" si="0"/>
        <v>460</v>
      </c>
    </row>
    <row r="8" spans="1:15" x14ac:dyDescent="0.25">
      <c r="A8" t="s">
        <v>23</v>
      </c>
      <c r="B8">
        <v>28</v>
      </c>
      <c r="C8">
        <v>3</v>
      </c>
      <c r="D8">
        <v>0</v>
      </c>
      <c r="E8">
        <v>3</v>
      </c>
      <c r="F8">
        <v>8</v>
      </c>
      <c r="G8">
        <v>0</v>
      </c>
      <c r="H8">
        <v>2</v>
      </c>
      <c r="I8">
        <v>0</v>
      </c>
      <c r="J8">
        <v>3</v>
      </c>
      <c r="K8">
        <v>2</v>
      </c>
      <c r="L8">
        <v>0</v>
      </c>
      <c r="M8">
        <f t="shared" si="1"/>
        <v>7</v>
      </c>
      <c r="N8">
        <v>7</v>
      </c>
      <c r="O8">
        <f t="shared" si="0"/>
        <v>196</v>
      </c>
    </row>
    <row r="9" spans="1:15" x14ac:dyDescent="0.25">
      <c r="A9" t="s">
        <v>24</v>
      </c>
      <c r="B9">
        <v>30</v>
      </c>
      <c r="C9">
        <v>0</v>
      </c>
      <c r="D9">
        <v>0</v>
      </c>
      <c r="E9">
        <v>0</v>
      </c>
      <c r="F9">
        <v>6</v>
      </c>
      <c r="G9">
        <v>2</v>
      </c>
      <c r="H9">
        <v>0</v>
      </c>
      <c r="I9">
        <v>0</v>
      </c>
      <c r="J9">
        <v>0</v>
      </c>
      <c r="K9">
        <v>6</v>
      </c>
      <c r="L9">
        <v>1</v>
      </c>
      <c r="M9">
        <f t="shared" si="1"/>
        <v>7</v>
      </c>
      <c r="N9">
        <v>7</v>
      </c>
      <c r="O9">
        <f t="shared" si="0"/>
        <v>210</v>
      </c>
    </row>
    <row r="10" spans="1:15" x14ac:dyDescent="0.25">
      <c r="A10" t="s">
        <v>26</v>
      </c>
      <c r="H10">
        <f>SUM(H4:H9)</f>
        <v>14</v>
      </c>
      <c r="I10">
        <f>SUM(I4:I9)</f>
        <v>14</v>
      </c>
      <c r="J10">
        <f>SUM(J4:J9)</f>
        <v>14</v>
      </c>
      <c r="K10">
        <f>SUM(K4:K9)</f>
        <v>14</v>
      </c>
      <c r="L10">
        <f>SUM(L4:L9)</f>
        <v>14</v>
      </c>
      <c r="N10" t="s">
        <v>27</v>
      </c>
      <c r="O10">
        <f>SUM(O4:O9)</f>
        <v>1755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14" sqref="A14"/>
    </sheetView>
  </sheetViews>
  <sheetFormatPr defaultRowHeight="15" x14ac:dyDescent="0.25"/>
  <cols>
    <col min="2" max="2" width="11.5703125" bestFit="1" customWidth="1"/>
  </cols>
  <sheetData>
    <row r="1" spans="1:6" x14ac:dyDescent="0.25">
      <c r="C1" t="s">
        <v>34</v>
      </c>
    </row>
    <row r="2" spans="1:6" x14ac:dyDescent="0.25">
      <c r="C2" t="s">
        <v>35</v>
      </c>
    </row>
    <row r="3" spans="1:6" x14ac:dyDescent="0.25">
      <c r="B3" t="s">
        <v>3</v>
      </c>
      <c r="C3" t="s">
        <v>4</v>
      </c>
      <c r="D3" t="s">
        <v>36</v>
      </c>
    </row>
    <row r="4" spans="1:6" x14ac:dyDescent="0.25">
      <c r="A4" t="s">
        <v>37</v>
      </c>
      <c r="B4">
        <v>0.02</v>
      </c>
      <c r="C4">
        <v>0.03</v>
      </c>
      <c r="D4">
        <v>0.05</v>
      </c>
    </row>
    <row r="5" spans="1:6" x14ac:dyDescent="0.25">
      <c r="A5" t="s">
        <v>38</v>
      </c>
      <c r="B5">
        <v>0.05</v>
      </c>
      <c r="C5">
        <v>0.02</v>
      </c>
      <c r="D5">
        <v>0.04</v>
      </c>
    </row>
    <row r="6" spans="1:6" x14ac:dyDescent="0.25">
      <c r="A6" t="s">
        <v>39</v>
      </c>
      <c r="B6">
        <v>363.63636363636368</v>
      </c>
      <c r="C6">
        <v>1090.9090909090905</v>
      </c>
      <c r="D6">
        <v>0</v>
      </c>
      <c r="E6" t="s">
        <v>44</v>
      </c>
      <c r="F6" t="s">
        <v>45</v>
      </c>
    </row>
    <row r="7" spans="1:6" x14ac:dyDescent="0.25">
      <c r="A7" t="s">
        <v>40</v>
      </c>
      <c r="B7">
        <f>B6*B4</f>
        <v>7.2727272727272734</v>
      </c>
      <c r="C7">
        <f>C6*C4</f>
        <v>32.727272727272712</v>
      </c>
      <c r="D7">
        <f>D6*D4</f>
        <v>0</v>
      </c>
      <c r="E7">
        <f>SUM(B7:D7)</f>
        <v>39.999999999999986</v>
      </c>
      <c r="F7">
        <v>40</v>
      </c>
    </row>
    <row r="8" spans="1:6" x14ac:dyDescent="0.25">
      <c r="A8" t="s">
        <v>41</v>
      </c>
      <c r="B8">
        <f>B6*B5</f>
        <v>18.181818181818183</v>
      </c>
      <c r="C8">
        <f>C6*C5</f>
        <v>21.818181818181809</v>
      </c>
      <c r="D8">
        <f>D6*D5</f>
        <v>0</v>
      </c>
      <c r="E8">
        <f>SUM(B8:D8)</f>
        <v>39.999999999999993</v>
      </c>
      <c r="F8">
        <v>40</v>
      </c>
    </row>
    <row r="9" spans="1:6" x14ac:dyDescent="0.25">
      <c r="A9" t="s">
        <v>42</v>
      </c>
      <c r="B9">
        <v>50</v>
      </c>
      <c r="C9">
        <v>40</v>
      </c>
      <c r="D9">
        <v>30</v>
      </c>
    </row>
    <row r="10" spans="1:6" x14ac:dyDescent="0.25">
      <c r="A10" t="s">
        <v>43</v>
      </c>
      <c r="B10" s="1">
        <f>SUM(B9*B6+C9*C6+D9*D6)</f>
        <v>61818.181818181802</v>
      </c>
    </row>
    <row r="12" spans="1:6" x14ac:dyDescent="0.25">
      <c r="A12" t="s">
        <v>58</v>
      </c>
    </row>
    <row r="13" spans="1:6" x14ac:dyDescent="0.25">
      <c r="A13" t="s">
        <v>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F12" sqref="F12"/>
    </sheetView>
  </sheetViews>
  <sheetFormatPr defaultRowHeight="15" x14ac:dyDescent="0.25"/>
  <sheetData>
    <row r="1" spans="1:7" x14ac:dyDescent="0.25">
      <c r="C1" t="s">
        <v>46</v>
      </c>
    </row>
    <row r="2" spans="1:7" x14ac:dyDescent="0.25">
      <c r="C2" t="s">
        <v>48</v>
      </c>
    </row>
    <row r="3" spans="1:7" x14ac:dyDescent="0.25">
      <c r="B3" t="s">
        <v>47</v>
      </c>
      <c r="C3" t="s">
        <v>49</v>
      </c>
      <c r="D3" t="s">
        <v>50</v>
      </c>
      <c r="E3" t="s">
        <v>51</v>
      </c>
      <c r="F3" t="s">
        <v>52</v>
      </c>
    </row>
    <row r="4" spans="1:7" x14ac:dyDescent="0.25">
      <c r="B4">
        <v>5</v>
      </c>
      <c r="C4">
        <v>2</v>
      </c>
      <c r="D4">
        <v>1</v>
      </c>
      <c r="E4">
        <v>0.5</v>
      </c>
      <c r="F4">
        <v>400</v>
      </c>
      <c r="G4">
        <f>$C$8*C4+$D$8*D4+$E$8*E4</f>
        <v>400</v>
      </c>
    </row>
    <row r="5" spans="1:7" x14ac:dyDescent="0.25">
      <c r="B5">
        <v>10</v>
      </c>
      <c r="C5">
        <v>0.5</v>
      </c>
      <c r="D5">
        <v>0.5</v>
      </c>
      <c r="E5">
        <v>1</v>
      </c>
      <c r="F5">
        <v>100</v>
      </c>
      <c r="G5">
        <f>$C$8*C5+$D$8*D5+$E$8*E5</f>
        <v>150</v>
      </c>
    </row>
    <row r="6" spans="1:7" x14ac:dyDescent="0.25">
      <c r="B6">
        <v>20</v>
      </c>
      <c r="C6">
        <v>0</v>
      </c>
      <c r="D6">
        <v>1.5</v>
      </c>
      <c r="E6">
        <v>2</v>
      </c>
      <c r="F6">
        <v>300</v>
      </c>
      <c r="G6">
        <f>$C$8*C6+$D$8*D6+$E$8*E6</f>
        <v>300</v>
      </c>
    </row>
    <row r="7" spans="1:7" x14ac:dyDescent="0.25">
      <c r="B7" t="s">
        <v>28</v>
      </c>
      <c r="C7">
        <v>1</v>
      </c>
      <c r="D7">
        <v>1</v>
      </c>
      <c r="E7">
        <v>1</v>
      </c>
    </row>
    <row r="8" spans="1:7" x14ac:dyDescent="0.25">
      <c r="B8" t="s">
        <v>39</v>
      </c>
      <c r="C8">
        <v>100</v>
      </c>
      <c r="D8">
        <v>200</v>
      </c>
      <c r="E8">
        <v>0</v>
      </c>
    </row>
    <row r="9" spans="1:7" x14ac:dyDescent="0.25">
      <c r="D9" t="s">
        <v>54</v>
      </c>
      <c r="E9" t="s">
        <v>53</v>
      </c>
      <c r="F9">
        <f>C8*C7+D8*D7+E8*E7</f>
        <v>300</v>
      </c>
    </row>
    <row r="11" spans="1:7" x14ac:dyDescent="0.25">
      <c r="A11" t="s">
        <v>55</v>
      </c>
    </row>
    <row r="12" spans="1:7" x14ac:dyDescent="0.25">
      <c r="A12" t="s">
        <v>56</v>
      </c>
    </row>
    <row r="13" spans="1:7" x14ac:dyDescent="0.25">
      <c r="A13" t="s">
        <v>57</v>
      </c>
    </row>
    <row r="14" spans="1:7" x14ac:dyDescent="0.25">
      <c r="A14" t="s">
        <v>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p3.4.4</vt:lpstr>
      <vt:lpstr>p3.4.5</vt:lpstr>
      <vt:lpstr>p3.4.8</vt:lpstr>
      <vt:lpstr>p3.4.10</vt:lpstr>
      <vt:lpstr>p3.4.15</vt:lpstr>
      <vt:lpstr>p3.5.3</vt:lpstr>
      <vt:lpstr>p3.5.6</vt:lpstr>
    </vt:vector>
  </TitlesOfParts>
  <Company>UWEX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Lentz</dc:creator>
  <cp:lastModifiedBy>Rick Lentz</cp:lastModifiedBy>
  <dcterms:created xsi:type="dcterms:W3CDTF">2017-09-11T03:17:35Z</dcterms:created>
  <dcterms:modified xsi:type="dcterms:W3CDTF">2017-09-17T02:16:08Z</dcterms:modified>
</cp:coreProperties>
</file>