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6160" yWindow="220" windowWidth="21840" windowHeight="13740"/>
  </bookViews>
  <sheets>
    <sheet name="Goferbroke" sheetId="1" r:id="rId1"/>
  </sheets>
  <definedNames>
    <definedName name="Action">Goferbroke!$E$24</definedName>
    <definedName name="CostOfDrilling">Goferbroke!$E$18</definedName>
    <definedName name="ExpectedPayoff">Goferbroke!$E$26</definedName>
    <definedName name="ProbabilityOfOil">Goferbroke!$E$22</definedName>
    <definedName name="RevenueIfDry">Goferbroke!$E$21</definedName>
    <definedName name="RevenueIfOil">Goferbroke!$E$19</definedName>
    <definedName name="RevenueIfSell">Goferbroke!$E$20</definedName>
    <definedName name="solver_node1" localSheetId="0" hidden="1">"1;$B$9;;;;$A$1;New Node;1;"</definedName>
    <definedName name="solver_node2" localSheetId="0" hidden="1">"0;$F$5;$B$9;=-CostOfDrilling;;Drill;New Node;1;"</definedName>
    <definedName name="solver_node3" localSheetId="0" hidden="1">"2;$J$3;$F$5;=RevenueIfOil;=ProbabilityOfOil;Oil;Terminal;1;"</definedName>
    <definedName name="solver_node4" localSheetId="0" hidden="1">"2;$J$8;$F$5;=RevenueIfDry;=1-ProbabilityOfOil;Dry;Terminal;1;"</definedName>
    <definedName name="solver_node5" localSheetId="0" hidden="1">"2;$F$13;$B$9;=RevenueIfSell;;Sell;Terminal;1;"</definedName>
    <definedName name="solver_nodes" localSheetId="0" hidden="1">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Goferbroke!$A$1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K13" i="1"/>
  <c r="E14" i="1"/>
  <c r="H6" i="1"/>
  <c r="H9" i="1"/>
  <c r="H1" i="1"/>
  <c r="H4" i="1"/>
  <c r="D6" i="1"/>
  <c r="K8" i="1"/>
  <c r="I9" i="1"/>
  <c r="K3" i="1"/>
  <c r="I4" i="1"/>
  <c r="E6" i="1"/>
  <c r="A10" i="1"/>
  <c r="B9" i="1"/>
  <c r="E24" i="1"/>
  <c r="E26" i="1"/>
</calcChain>
</file>

<file path=xl/sharedStrings.xml><?xml version="1.0" encoding="utf-8"?>
<sst xmlns="http://schemas.openxmlformats.org/spreadsheetml/2006/main" count="28" uniqueCount="27">
  <si>
    <t>Drill</t>
  </si>
  <si>
    <t>Sell</t>
  </si>
  <si>
    <t>Oil</t>
  </si>
  <si>
    <t>Dry</t>
  </si>
  <si>
    <t>Data</t>
  </si>
  <si>
    <t>Cost of Drilling</t>
  </si>
  <si>
    <t>Revenue if Oil</t>
  </si>
  <si>
    <t>Revenue if Sell</t>
  </si>
  <si>
    <t>Revenue if Dry</t>
  </si>
  <si>
    <t>Probability of Oil</t>
  </si>
  <si>
    <t>Action</t>
  </si>
  <si>
    <t>Expected Payoff</t>
  </si>
  <si>
    <t>Range Name</t>
  </si>
  <si>
    <t>Cell</t>
  </si>
  <si>
    <t>E24</t>
  </si>
  <si>
    <t>CostOfDrilling</t>
  </si>
  <si>
    <t>E18</t>
  </si>
  <si>
    <t>ExpectedPayoff</t>
  </si>
  <si>
    <t>E26</t>
  </si>
  <si>
    <t>ProbabilityOfOil</t>
  </si>
  <si>
    <t>E22</t>
  </si>
  <si>
    <t>RevenueIfDry</t>
  </si>
  <si>
    <t>E21</t>
  </si>
  <si>
    <t>RevenueIfOil</t>
  </si>
  <si>
    <t>E19</t>
  </si>
  <si>
    <t>RevenueIfSell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</si>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</sst>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5" borderId="3" xfId="0" applyFont="1" applyFill="1" applyBorder="1"/>
    <xf numFmtId="0" fontId="2" fillId="5" borderId="3" xfId="0" applyFont="1" applyFill="1" applyBorder="1"/>
    <xf numFmtId="0" fontId="2" fillId="5" borderId="5" xfId="0" applyNumberFormat="1" applyFont="1" applyFill="1" applyBorder="1"/>
    <xf numFmtId="0" fontId="2" fillId="5" borderId="5" xfId="0" applyFont="1" applyFill="1" applyBorder="1"/>
    <xf numFmtId="0" fontId="2" fillId="5" borderId="7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2</xdr:col>
      <xdr:colOff>19050</xdr:colOff>
      <xdr:row>8</xdr:row>
      <xdr:rowOff>152400</xdr:rowOff>
    </xdr:to>
    <xdr:sp macro="" textlink="">
      <xdr:nvSpPr>
        <xdr:cNvPr id="547" name="Solver_shape$B$9"/>
        <xdr:cNvSpPr/>
      </xdr:nvSpPr>
      <xdr:spPr>
        <a:xfrm>
          <a:off x="609600" y="15240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8</xdr:row>
      <xdr:rowOff>76200</xdr:rowOff>
    </xdr:from>
    <xdr:to>
      <xdr:col>1</xdr:col>
      <xdr:colOff>0</xdr:colOff>
      <xdr:row>8</xdr:row>
      <xdr:rowOff>76200</xdr:rowOff>
    </xdr:to>
    <xdr:cxnSp macro="">
      <xdr:nvCxnSpPr>
        <xdr:cNvPr id="548" name="Solver_line$B$9"/>
        <xdr:cNvCxnSpPr/>
      </xdr:nvCxnSpPr>
      <xdr:spPr>
        <a:xfrm>
          <a:off x="0" y="16002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8</xdr:row>
      <xdr:rowOff>76200</xdr:rowOff>
    </xdr:to>
    <xdr:cxnSp macro="">
      <xdr:nvCxnSpPr>
        <xdr:cNvPr id="549" name="Solver_shapecon$F$5"/>
        <xdr:cNvCxnSpPr/>
      </xdr:nvCxnSpPr>
      <xdr:spPr>
        <a:xfrm flipV="1">
          <a:off x="762000" y="838200"/>
          <a:ext cx="247650" cy="762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4</xdr:row>
      <xdr:rowOff>0</xdr:rowOff>
    </xdr:from>
    <xdr:to>
      <xdr:col>6</xdr:col>
      <xdr:colOff>0</xdr:colOff>
      <xdr:row>4</xdr:row>
      <xdr:rowOff>152400</xdr:rowOff>
    </xdr:to>
    <xdr:sp macro="" textlink="">
      <xdr:nvSpPr>
        <xdr:cNvPr id="550" name="Solver_shape$F$5"/>
        <xdr:cNvSpPr/>
      </xdr:nvSpPr>
      <xdr:spPr>
        <a:xfrm>
          <a:off x="1590675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5</xdr:col>
      <xdr:colOff>0</xdr:colOff>
      <xdr:row>4</xdr:row>
      <xdr:rowOff>76200</xdr:rowOff>
    </xdr:to>
    <xdr:cxnSp macro="">
      <xdr:nvCxnSpPr>
        <xdr:cNvPr id="551" name="Solver_line$F$5"/>
        <xdr:cNvCxnSpPr/>
      </xdr:nvCxnSpPr>
      <xdr:spPr>
        <a:xfrm>
          <a:off x="1009650" y="838200"/>
          <a:ext cx="581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76200</xdr:rowOff>
    </xdr:from>
    <xdr:to>
      <xdr:col>7</xdr:col>
      <xdr:colOff>0</xdr:colOff>
      <xdr:row>4</xdr:row>
      <xdr:rowOff>76200</xdr:rowOff>
    </xdr:to>
    <xdr:cxnSp macro="">
      <xdr:nvCxnSpPr>
        <xdr:cNvPr id="552" name="Solver_shapecon$J$3"/>
        <xdr:cNvCxnSpPr/>
      </xdr:nvCxnSpPr>
      <xdr:spPr>
        <a:xfrm flipV="1">
          <a:off x="1743075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</xdr:row>
      <xdr:rowOff>0</xdr:rowOff>
    </xdr:from>
    <xdr:to>
      <xdr:col>10</xdr:col>
      <xdr:colOff>0</xdr:colOff>
      <xdr:row>2</xdr:row>
      <xdr:rowOff>152400</xdr:rowOff>
    </xdr:to>
    <xdr:sp macro="" textlink="">
      <xdr:nvSpPr>
        <xdr:cNvPr id="553" name="Solver_shape$J$3"/>
        <xdr:cNvSpPr/>
      </xdr:nvSpPr>
      <xdr:spPr>
        <a:xfrm rot="16200000">
          <a:off x="2609850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76200</xdr:rowOff>
    </xdr:from>
    <xdr:to>
      <xdr:col>9</xdr:col>
      <xdr:colOff>0</xdr:colOff>
      <xdr:row>2</xdr:row>
      <xdr:rowOff>76200</xdr:rowOff>
    </xdr:to>
    <xdr:cxnSp macro="">
      <xdr:nvCxnSpPr>
        <xdr:cNvPr id="554" name="Solver_line$J$3"/>
        <xdr:cNvCxnSpPr/>
      </xdr:nvCxnSpPr>
      <xdr:spPr>
        <a:xfrm>
          <a:off x="1990725" y="457200"/>
          <a:ext cx="6191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7</xdr:row>
      <xdr:rowOff>76200</xdr:rowOff>
    </xdr:to>
    <xdr:cxnSp macro="">
      <xdr:nvCxnSpPr>
        <xdr:cNvPr id="555" name="Solver_shapecon$J$8"/>
        <xdr:cNvCxnSpPr/>
      </xdr:nvCxnSpPr>
      <xdr:spPr>
        <a:xfrm>
          <a:off x="1743075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7</xdr:row>
      <xdr:rowOff>0</xdr:rowOff>
    </xdr:from>
    <xdr:to>
      <xdr:col>10</xdr:col>
      <xdr:colOff>0</xdr:colOff>
      <xdr:row>7</xdr:row>
      <xdr:rowOff>152400</xdr:rowOff>
    </xdr:to>
    <xdr:sp macro="" textlink="">
      <xdr:nvSpPr>
        <xdr:cNvPr id="556" name="Solver_shape$J$8"/>
        <xdr:cNvSpPr/>
      </xdr:nvSpPr>
      <xdr:spPr>
        <a:xfrm rot="16200000">
          <a:off x="2609850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7</xdr:row>
      <xdr:rowOff>76200</xdr:rowOff>
    </xdr:from>
    <xdr:to>
      <xdr:col>9</xdr:col>
      <xdr:colOff>0</xdr:colOff>
      <xdr:row>7</xdr:row>
      <xdr:rowOff>76200</xdr:rowOff>
    </xdr:to>
    <xdr:cxnSp macro="">
      <xdr:nvCxnSpPr>
        <xdr:cNvPr id="557" name="Solver_line$J$8"/>
        <xdr:cNvCxnSpPr/>
      </xdr:nvCxnSpPr>
      <xdr:spPr>
        <a:xfrm>
          <a:off x="1990725" y="1333500"/>
          <a:ext cx="6191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76200</xdr:rowOff>
    </xdr:from>
    <xdr:to>
      <xdr:col>3</xdr:col>
      <xdr:colOff>0</xdr:colOff>
      <xdr:row>12</xdr:row>
      <xdr:rowOff>76200</xdr:rowOff>
    </xdr:to>
    <xdr:cxnSp macro="">
      <xdr:nvCxnSpPr>
        <xdr:cNvPr id="558" name="Solver_shapecon$F$13"/>
        <xdr:cNvCxnSpPr/>
      </xdr:nvCxnSpPr>
      <xdr:spPr>
        <a:xfrm>
          <a:off x="762000" y="1485900"/>
          <a:ext cx="247650" cy="723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12</xdr:row>
      <xdr:rowOff>152400</xdr:rowOff>
    </xdr:to>
    <xdr:sp macro="" textlink="">
      <xdr:nvSpPr>
        <xdr:cNvPr id="559" name="Solver_shape$F$13"/>
        <xdr:cNvSpPr/>
      </xdr:nvSpPr>
      <xdr:spPr>
        <a:xfrm rot="16200000">
          <a:off x="15906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12</xdr:row>
      <xdr:rowOff>76200</xdr:rowOff>
    </xdr:from>
    <xdr:to>
      <xdr:col>9</xdr:col>
      <xdr:colOff>0</xdr:colOff>
      <xdr:row>12</xdr:row>
      <xdr:rowOff>76200</xdr:rowOff>
    </xdr:to>
    <xdr:cxnSp macro="">
      <xdr:nvCxnSpPr>
        <xdr:cNvPr id="560" name="Solver_dash$F$13"/>
        <xdr:cNvCxnSpPr/>
      </xdr:nvCxnSpPr>
      <xdr:spPr>
        <a:xfrm>
          <a:off x="1743075" y="2209800"/>
          <a:ext cx="8667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76200</xdr:rowOff>
    </xdr:from>
    <xdr:to>
      <xdr:col>5</xdr:col>
      <xdr:colOff>0</xdr:colOff>
      <xdr:row>12</xdr:row>
      <xdr:rowOff>76200</xdr:rowOff>
    </xdr:to>
    <xdr:cxnSp macro="">
      <xdr:nvCxnSpPr>
        <xdr:cNvPr id="561" name="Solver_line$F$13"/>
        <xdr:cNvCxnSpPr/>
      </xdr:nvCxnSpPr>
      <xdr:spPr>
        <a:xfrm>
          <a:off x="1009650" y="2209800"/>
          <a:ext cx="5810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/>
  </sheetViews>
  <sheetFormatPr baseColWidth="10" defaultColWidth="8.83203125" defaultRowHeight="14" x14ac:dyDescent="0"/>
  <cols>
    <col min="2" max="2" width="2" bestFit="1" customWidth="1"/>
    <col min="3" max="3" width="3.6640625" customWidth="1"/>
    <col min="4" max="4" width="6.6640625" customWidth="1"/>
    <col min="5" max="5" width="6.5" customWidth="1"/>
    <col min="6" max="6" width="2.33203125" customWidth="1"/>
    <col min="7" max="7" width="3.6640625" customWidth="1"/>
    <col min="8" max="8" width="7" customWidth="1"/>
    <col min="9" max="9" width="7.5" customWidth="1"/>
    <col min="10" max="10" width="2.33203125" customWidth="1"/>
    <col min="11" max="11" width="7" customWidth="1"/>
    <col min="13" max="13" width="16.1640625" bestFit="1" customWidth="1"/>
    <col min="14" max="14" width="6.83203125" style="4" customWidth="1"/>
  </cols>
  <sheetData>
    <row r="1" spans="1:14">
      <c r="D1" s="1"/>
      <c r="H1" s="1">
        <f>ProbabilityOfOil</f>
        <v>0.25</v>
      </c>
    </row>
    <row r="2" spans="1:14" ht="15" thickBot="1">
      <c r="H2" t="s">
        <v>2</v>
      </c>
      <c r="I2" s="2"/>
      <c r="J2" s="2"/>
      <c r="K2" s="2"/>
    </row>
    <row r="3" spans="1:14" ht="15" thickBot="1">
      <c r="I3" s="2"/>
      <c r="J3" s="2"/>
      <c r="K3" s="2">
        <f>SUM($H$4,$D$6)</f>
        <v>700</v>
      </c>
      <c r="M3" s="9" t="s">
        <v>12</v>
      </c>
      <c r="N3" s="14" t="s">
        <v>13</v>
      </c>
    </row>
    <row r="4" spans="1:14">
      <c r="D4" t="s">
        <v>0</v>
      </c>
      <c r="H4">
        <f>RevenueIfOil</f>
        <v>800</v>
      </c>
      <c r="I4" s="2">
        <f>$K$3</f>
        <v>700</v>
      </c>
      <c r="J4" s="2"/>
      <c r="K4" s="2"/>
      <c r="M4" s="10" t="s">
        <v>10</v>
      </c>
      <c r="N4" s="15" t="s">
        <v>14</v>
      </c>
    </row>
    <row r="5" spans="1:14">
      <c r="I5" s="2"/>
      <c r="J5" s="2"/>
      <c r="K5" s="2"/>
      <c r="M5" s="11" t="s">
        <v>15</v>
      </c>
      <c r="N5" s="16" t="s">
        <v>16</v>
      </c>
    </row>
    <row r="6" spans="1:14">
      <c r="D6">
        <f>-CostOfDrilling</f>
        <v>-100</v>
      </c>
      <c r="E6">
        <f>IF(ABS(1-SUM($H$1,$H$6))&lt;=0.00001,SUM($H$1*$I$4,$H$6*$I$9),NA())</f>
        <v>100</v>
      </c>
      <c r="H6" s="1">
        <f>1-ProbabilityOfOil</f>
        <v>0.75</v>
      </c>
      <c r="I6" s="2"/>
      <c r="J6" s="2"/>
      <c r="K6" s="2"/>
      <c r="M6" s="12" t="s">
        <v>17</v>
      </c>
      <c r="N6" s="17" t="s">
        <v>18</v>
      </c>
    </row>
    <row r="7" spans="1:14">
      <c r="H7" t="s">
        <v>3</v>
      </c>
      <c r="I7" s="2"/>
      <c r="J7" s="2"/>
      <c r="K7" s="2"/>
      <c r="M7" s="11" t="s">
        <v>19</v>
      </c>
      <c r="N7" s="16" t="s">
        <v>20</v>
      </c>
    </row>
    <row r="8" spans="1:14">
      <c r="I8" s="2"/>
      <c r="J8" s="2"/>
      <c r="K8" s="2">
        <f>SUM($H$9,$D$6)</f>
        <v>-100</v>
      </c>
      <c r="M8" s="11" t="s">
        <v>21</v>
      </c>
      <c r="N8" s="16" t="s">
        <v>22</v>
      </c>
    </row>
    <row r="9" spans="1:14">
      <c r="B9">
        <f>IF($A$10=$E$6,1,IF($A$10=$E$14,2))</f>
        <v>1</v>
      </c>
      <c r="H9">
        <f>RevenueIfDry</f>
        <v>0</v>
      </c>
      <c r="I9" s="2">
        <f>$K$8</f>
        <v>-100</v>
      </c>
      <c r="J9" s="2"/>
      <c r="K9" s="2"/>
      <c r="M9" s="11" t="s">
        <v>23</v>
      </c>
      <c r="N9" s="16" t="s">
        <v>24</v>
      </c>
    </row>
    <row r="10" spans="1:14" ht="15" thickBot="1">
      <c r="A10">
        <f>MAX($E$6,$E$14)</f>
        <v>100</v>
      </c>
      <c r="M10" s="13" t="s">
        <v>25</v>
      </c>
      <c r="N10" s="18" t="s">
        <v>26</v>
      </c>
    </row>
    <row r="12" spans="1:14">
      <c r="D12" t="s">
        <v>1</v>
      </c>
    </row>
    <row r="13" spans="1:14">
      <c r="K13">
        <f>SUM($D$14)</f>
        <v>90</v>
      </c>
    </row>
    <row r="14" spans="1:14">
      <c r="D14">
        <f>RevenueIfSell</f>
        <v>90</v>
      </c>
      <c r="E14">
        <f>$K$13</f>
        <v>90</v>
      </c>
    </row>
    <row r="17" spans="4:5">
      <c r="E17" s="4" t="s">
        <v>4</v>
      </c>
    </row>
    <row r="18" spans="4:5">
      <c r="D18" s="3" t="s">
        <v>5</v>
      </c>
      <c r="E18" s="5">
        <v>100</v>
      </c>
    </row>
    <row r="19" spans="4:5">
      <c r="D19" s="3" t="s">
        <v>6</v>
      </c>
      <c r="E19" s="5">
        <v>800</v>
      </c>
    </row>
    <row r="20" spans="4:5">
      <c r="D20" s="3" t="s">
        <v>7</v>
      </c>
      <c r="E20" s="5">
        <v>90</v>
      </c>
    </row>
    <row r="21" spans="4:5">
      <c r="D21" s="3" t="s">
        <v>8</v>
      </c>
      <c r="E21" s="5">
        <v>0</v>
      </c>
    </row>
    <row r="22" spans="4:5">
      <c r="D22" s="3" t="s">
        <v>9</v>
      </c>
      <c r="E22" s="6">
        <v>0.25</v>
      </c>
    </row>
    <row r="23" spans="4:5">
      <c r="D23" s="3"/>
      <c r="E23" s="4"/>
    </row>
    <row r="24" spans="4:5">
      <c r="D24" s="3" t="s">
        <v>10</v>
      </c>
      <c r="E24" s="7" t="str">
        <f>IF(B9=1,"Drill","Sell")</f>
        <v>Drill</v>
      </c>
    </row>
    <row r="25" spans="4:5" ht="15" thickBot="1">
      <c r="D25" s="3"/>
      <c r="E25" s="4"/>
    </row>
    <row r="26" spans="4:5" ht="15" thickBot="1">
      <c r="D26" s="3" t="s">
        <v>11</v>
      </c>
      <c r="E26" s="8">
        <f>A10</f>
        <v>100</v>
      </c>
    </row>
  </sheetData>
  <printOptions headings="1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Goferbroke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Foster School of Business</dc:creator>
  <cp:lastModifiedBy>Mark Hillier</cp:lastModifiedBy>
  <dcterms:created xsi:type="dcterms:W3CDTF">2012-05-16T22:59:20Z</dcterms:created>
  <dcterms:modified xsi:type="dcterms:W3CDTF">2013-06-19T23:17:13Z</dcterms:modified>
</cp:coreProperties>
</file>