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65" windowWidth="16290" windowHeight="5550" activeTab="2"/>
  </bookViews>
  <sheets>
    <sheet name="index-match" sheetId="6" r:id="rId1"/>
    <sheet name="offset" sheetId="5" r:id="rId2"/>
    <sheet name="substitute&amp;陣列公式" sheetId="7" r:id="rId3"/>
    <sheet name="time" sheetId="4" r:id="rId4"/>
    <sheet name="混用" sheetId="2" r:id="rId5"/>
    <sheet name="sumproduct" sheetId="3" r:id="rId6"/>
    <sheet name="sumproduct-加總" sheetId="10" r:id="rId7"/>
    <sheet name="Array-vlookup" sheetId="8" r:id="rId8"/>
    <sheet name="Sheet1" sheetId="9" r:id="rId9"/>
  </sheets>
  <externalReferences>
    <externalReference r:id="rId10"/>
    <externalReference r:id="rId11"/>
  </externalReferences>
  <definedNames>
    <definedName name="_xlnm._FilterDatabase" localSheetId="1" hidden="1">offset!$A$1:$AD$56</definedName>
    <definedName name="Chinese">混用!$D$3:$D$12</definedName>
    <definedName name="Customer_Name">'substitute&amp;陣列公式'!$A$2:$A$973</definedName>
    <definedName name="English">混用!$E$3:$E$12</definedName>
    <definedName name="goods">OFFSET('[1]pd pv'!$F$51:$F$59,,'[1]pd pv'!$N$33)</definedName>
    <definedName name="Math">混用!$C$3:$C$12</definedName>
    <definedName name="name">混用!$B$3:$B$12</definedName>
    <definedName name="num">混用!$A$3:$A$12</definedName>
    <definedName name="out">OFFSET([1]當月已出未出!$G$77:$G$81,,[1]當月已出未出!$L$86)</definedName>
    <definedName name="outt">OFFSET([1]當月已出未出!$H$77:$H$81,,[1]當月已出未出!$L$86)</definedName>
    <definedName name="預算匯率">'[2]2017 top 26 budget'!$L$2</definedName>
  </definedNames>
  <calcPr calcId="125725"/>
</workbook>
</file>

<file path=xl/calcChain.xml><?xml version="1.0" encoding="utf-8"?>
<calcChain xmlns="http://schemas.openxmlformats.org/spreadsheetml/2006/main">
  <c r="C12" i="7"/>
  <c r="C2" a="1"/>
  <c r="C2" s="1"/>
  <c r="E5" l="1" a="1"/>
  <c r="E5" s="1"/>
  <c r="D2" a="1"/>
  <c r="D2" s="1"/>
  <c r="M2" i="10" l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G25"/>
  <c r="A25"/>
  <c r="G24"/>
  <c r="A24"/>
  <c r="G23"/>
  <c r="A23"/>
  <c r="G22"/>
  <c r="A22"/>
  <c r="G21"/>
  <c r="A21"/>
  <c r="G20"/>
  <c r="A20"/>
  <c r="G19"/>
  <c r="A19"/>
  <c r="G18"/>
  <c r="A18"/>
  <c r="G17"/>
  <c r="A17"/>
  <c r="G16"/>
  <c r="A16"/>
  <c r="G15"/>
  <c r="A15"/>
  <c r="G14"/>
  <c r="A14"/>
  <c r="G13"/>
  <c r="A13"/>
  <c r="G12"/>
  <c r="A12"/>
  <c r="G11"/>
  <c r="A11"/>
  <c r="G10"/>
  <c r="A10"/>
  <c r="G9"/>
  <c r="A9"/>
  <c r="G8"/>
  <c r="A8"/>
  <c r="G7"/>
  <c r="A7"/>
  <c r="G6"/>
  <c r="A6"/>
  <c r="G5"/>
  <c r="A5"/>
  <c r="G4"/>
  <c r="A4"/>
  <c r="G3"/>
  <c r="A3"/>
  <c r="G2"/>
  <c r="A2"/>
  <c r="L21" i="3"/>
  <c r="B77" i="8" a="1"/>
  <c r="B77"/>
  <c r="C77"/>
  <c r="D77"/>
  <c r="B68" a="1"/>
  <c r="D68" s="1"/>
  <c r="B69" a="1"/>
  <c r="D69" s="1"/>
  <c r="B70" a="1"/>
  <c r="D70" s="1"/>
  <c r="B71" a="1"/>
  <c r="D71" s="1"/>
  <c r="B72" a="1"/>
  <c r="B72" s="1"/>
  <c r="C72"/>
  <c r="D72"/>
  <c r="B73" a="1"/>
  <c r="D73" s="1"/>
  <c r="B74" a="1"/>
  <c r="B74" s="1"/>
  <c r="B75" a="1"/>
  <c r="D75" s="1"/>
  <c r="B67" a="1"/>
  <c r="D67" s="1"/>
  <c r="C54" a="1"/>
  <c r="C60" s="1"/>
  <c r="D54" a="1"/>
  <c r="D58" s="1"/>
  <c r="B54" a="1"/>
  <c r="B60" s="1"/>
  <c r="B38" a="1"/>
  <c r="D38" s="1"/>
  <c r="C26" a="1"/>
  <c r="C32" s="1"/>
  <c r="D26" a="1"/>
  <c r="D30" s="1"/>
  <c r="B26" a="1"/>
  <c r="B32" s="1"/>
  <c r="B15" a="1"/>
  <c r="B15" s="1"/>
  <c r="B16" a="1"/>
  <c r="C16" s="1"/>
  <c r="B17" a="1"/>
  <c r="C17" s="1"/>
  <c r="B18" a="1"/>
  <c r="D18" s="1"/>
  <c r="B19" a="1"/>
  <c r="D19" s="1"/>
  <c r="B20" a="1"/>
  <c r="D20" s="1"/>
  <c r="B21" a="1"/>
  <c r="D21" s="1"/>
  <c r="B22" a="1"/>
  <c r="D22" s="1"/>
  <c r="B14" a="1"/>
  <c r="D14" s="1"/>
  <c r="K16" i="10" l="1"/>
  <c r="L16" s="1"/>
  <c r="K22"/>
  <c r="L22" s="1"/>
  <c r="K24"/>
  <c r="L24" s="1"/>
  <c r="K3"/>
  <c r="L3" s="1"/>
  <c r="K11"/>
  <c r="L11" s="1"/>
  <c r="K19"/>
  <c r="L19" s="1"/>
  <c r="K21"/>
  <c r="L21" s="1"/>
  <c r="K23"/>
  <c r="L23" s="1"/>
  <c r="K25"/>
  <c r="L25" s="1"/>
  <c r="K9"/>
  <c r="L9" s="1"/>
  <c r="K17"/>
  <c r="L17" s="1"/>
  <c r="K6"/>
  <c r="L6" s="1"/>
  <c r="K12"/>
  <c r="L12" s="1"/>
  <c r="K18"/>
  <c r="L18" s="1"/>
  <c r="K5"/>
  <c r="L5" s="1"/>
  <c r="K13"/>
  <c r="L13" s="1"/>
  <c r="K2"/>
  <c r="L2" s="1"/>
  <c r="K8"/>
  <c r="L8" s="1"/>
  <c r="K14"/>
  <c r="L14" s="1"/>
  <c r="K20"/>
  <c r="L20" s="1"/>
  <c r="K7"/>
  <c r="L7" s="1"/>
  <c r="K15"/>
  <c r="L15" s="1"/>
  <c r="K4"/>
  <c r="L4" s="1"/>
  <c r="K10"/>
  <c r="L10" s="1"/>
  <c r="B70" i="8"/>
  <c r="C70"/>
  <c r="B61"/>
  <c r="C74"/>
  <c r="B68"/>
  <c r="D74"/>
  <c r="C68"/>
  <c r="B54"/>
  <c r="B39"/>
  <c r="B75"/>
  <c r="B73"/>
  <c r="B71"/>
  <c r="B69"/>
  <c r="C75"/>
  <c r="C73"/>
  <c r="C71"/>
  <c r="C69"/>
  <c r="B67"/>
  <c r="C67"/>
  <c r="D62"/>
  <c r="C57"/>
  <c r="D56"/>
  <c r="C58"/>
  <c r="D59"/>
  <c r="D60"/>
  <c r="C54"/>
  <c r="D61"/>
  <c r="D54"/>
  <c r="D55"/>
  <c r="D57"/>
  <c r="C59"/>
  <c r="C61"/>
  <c r="C62"/>
  <c r="C55"/>
  <c r="C56"/>
  <c r="B56"/>
  <c r="B62"/>
  <c r="B58"/>
  <c r="B59"/>
  <c r="B55"/>
  <c r="B57"/>
  <c r="D41"/>
  <c r="B42"/>
  <c r="D39"/>
  <c r="B40"/>
  <c r="D45"/>
  <c r="C40"/>
  <c r="B46"/>
  <c r="C43"/>
  <c r="D40"/>
  <c r="B38"/>
  <c r="C44"/>
  <c r="D44"/>
  <c r="C42"/>
  <c r="C45"/>
  <c r="B43"/>
  <c r="C46"/>
  <c r="D43"/>
  <c r="B41"/>
  <c r="C38"/>
  <c r="C39"/>
  <c r="B45"/>
  <c r="D42"/>
  <c r="D46"/>
  <c r="B44"/>
  <c r="C41"/>
  <c r="C27"/>
  <c r="D34"/>
  <c r="D26"/>
  <c r="C28"/>
  <c r="D27"/>
  <c r="C29"/>
  <c r="D31"/>
  <c r="C33"/>
  <c r="D32"/>
  <c r="C34"/>
  <c r="C26"/>
  <c r="D33"/>
  <c r="D28"/>
  <c r="C30"/>
  <c r="D29"/>
  <c r="C31"/>
  <c r="B33"/>
  <c r="B34"/>
  <c r="B27"/>
  <c r="B28"/>
  <c r="B29"/>
  <c r="B30"/>
  <c r="B31"/>
  <c r="B26"/>
  <c r="D16"/>
  <c r="B21"/>
  <c r="C15"/>
  <c r="D17"/>
  <c r="B17"/>
  <c r="C21"/>
  <c r="B22"/>
  <c r="B20"/>
  <c r="B18"/>
  <c r="B16"/>
  <c r="B19"/>
  <c r="D15"/>
  <c r="C22"/>
  <c r="C20"/>
  <c r="C18"/>
  <c r="C19"/>
  <c r="C14"/>
  <c r="B14"/>
  <c r="F9" i="7" l="1" a="1"/>
  <c r="F9" s="1"/>
  <c r="F147" l="1" a="1"/>
  <c r="E147" a="1"/>
  <c r="D147" a="1"/>
  <c r="C147" a="1"/>
  <c r="F146" a="1"/>
  <c r="E146" a="1"/>
  <c r="D146" a="1"/>
  <c r="C146" a="1"/>
  <c r="F145" a="1"/>
  <c r="E145" a="1"/>
  <c r="D145" a="1"/>
  <c r="C145" a="1"/>
  <c r="F144" a="1"/>
  <c r="E144" a="1"/>
  <c r="D144" a="1"/>
  <c r="C144" a="1"/>
  <c r="F143" a="1"/>
  <c r="E143" a="1"/>
  <c r="D143" a="1"/>
  <c r="C143" a="1"/>
  <c r="F142" a="1"/>
  <c r="E142" a="1"/>
  <c r="D142" a="1"/>
  <c r="C142" a="1"/>
  <c r="F141" a="1"/>
  <c r="E141" a="1"/>
  <c r="D141" a="1"/>
  <c r="C141" a="1"/>
  <c r="F140" a="1"/>
  <c r="E140" a="1"/>
  <c r="D140" a="1"/>
  <c r="C140" a="1"/>
  <c r="F139" a="1"/>
  <c r="E139" a="1"/>
  <c r="D139" a="1"/>
  <c r="C139" a="1"/>
  <c r="F138" a="1"/>
  <c r="E138" a="1"/>
  <c r="D138" a="1"/>
  <c r="C138" a="1"/>
  <c r="F137" a="1"/>
  <c r="E137" a="1"/>
  <c r="D137" a="1"/>
  <c r="C137" a="1"/>
  <c r="F136" a="1"/>
  <c r="E136" a="1"/>
  <c r="D136" a="1"/>
  <c r="C136" a="1"/>
  <c r="F135" a="1"/>
  <c r="E135" a="1"/>
  <c r="D135" a="1"/>
  <c r="C135" a="1"/>
  <c r="F134" a="1"/>
  <c r="E134" a="1"/>
  <c r="D134" a="1"/>
  <c r="C134" a="1"/>
  <c r="F133" a="1"/>
  <c r="E133" a="1"/>
  <c r="D133" a="1"/>
  <c r="C133" a="1"/>
  <c r="F132" a="1"/>
  <c r="E132" a="1"/>
  <c r="D132" a="1"/>
  <c r="C132" a="1"/>
  <c r="F131" a="1"/>
  <c r="E131" a="1"/>
  <c r="D131" a="1"/>
  <c r="C131" a="1"/>
  <c r="F130" a="1"/>
  <c r="E130" a="1"/>
  <c r="D130" a="1"/>
  <c r="C130" a="1"/>
  <c r="F129" a="1"/>
  <c r="E129" a="1"/>
  <c r="D129" a="1"/>
  <c r="C129" a="1"/>
  <c r="F128" a="1"/>
  <c r="E128" a="1"/>
  <c r="D128" a="1"/>
  <c r="C128" a="1"/>
  <c r="F127" a="1"/>
  <c r="E127" a="1"/>
  <c r="D127" a="1"/>
  <c r="C127" a="1"/>
  <c r="F126" a="1"/>
  <c r="E126" a="1"/>
  <c r="D126" a="1"/>
  <c r="C126" a="1"/>
  <c r="F125" a="1"/>
  <c r="E125" a="1"/>
  <c r="D125" a="1"/>
  <c r="C125" a="1"/>
  <c r="F124" a="1"/>
  <c r="E124" a="1"/>
  <c r="D124" a="1"/>
  <c r="C124" a="1"/>
  <c r="F123" a="1"/>
  <c r="E123" a="1"/>
  <c r="D123" a="1"/>
  <c r="C123" a="1"/>
  <c r="F122" a="1"/>
  <c r="E122" a="1"/>
  <c r="D122" a="1"/>
  <c r="C122" a="1"/>
  <c r="F121" a="1"/>
  <c r="E121" a="1"/>
  <c r="D121" a="1"/>
  <c r="C121" a="1"/>
  <c r="F120" a="1"/>
  <c r="E120" a="1"/>
  <c r="D120" a="1"/>
  <c r="C120" a="1"/>
  <c r="F119" a="1"/>
  <c r="E119" a="1"/>
  <c r="D119" a="1"/>
  <c r="C119" a="1"/>
  <c r="F118" a="1"/>
  <c r="E118" a="1"/>
  <c r="D118" a="1"/>
  <c r="C118" a="1"/>
  <c r="F117" a="1"/>
  <c r="E117" a="1"/>
  <c r="D117" a="1"/>
  <c r="C117" a="1"/>
  <c r="F116" a="1"/>
  <c r="E116" a="1"/>
  <c r="D116" a="1"/>
  <c r="C116" a="1"/>
  <c r="F115" a="1"/>
  <c r="E115" a="1"/>
  <c r="D115" a="1"/>
  <c r="C115" a="1"/>
  <c r="F114" a="1"/>
  <c r="E114" a="1"/>
  <c r="D114" a="1"/>
  <c r="C114" a="1"/>
  <c r="F113" a="1"/>
  <c r="E113" a="1"/>
  <c r="D113" a="1"/>
  <c r="C113" a="1"/>
  <c r="F112" a="1"/>
  <c r="E112" a="1"/>
  <c r="D112" a="1"/>
  <c r="C112" a="1"/>
  <c r="F111" a="1"/>
  <c r="E111" a="1"/>
  <c r="D111" a="1"/>
  <c r="C111" a="1"/>
  <c r="F110" a="1"/>
  <c r="E110" a="1"/>
  <c r="D110" a="1"/>
  <c r="C110" a="1"/>
  <c r="F109" a="1"/>
  <c r="E109" a="1"/>
  <c r="D109" a="1"/>
  <c r="C109" a="1"/>
  <c r="F108" a="1"/>
  <c r="E108" a="1"/>
  <c r="D108" a="1"/>
  <c r="C108" a="1"/>
  <c r="F107" a="1"/>
  <c r="E107" a="1"/>
  <c r="D107" a="1"/>
  <c r="C107" a="1"/>
  <c r="F106" a="1"/>
  <c r="E106" a="1"/>
  <c r="D106" a="1"/>
  <c r="C106" a="1"/>
  <c r="F105" a="1"/>
  <c r="E105" a="1"/>
  <c r="D105" a="1"/>
  <c r="C105" a="1"/>
  <c r="F104" a="1"/>
  <c r="E104" a="1"/>
  <c r="D104" a="1"/>
  <c r="C104" a="1"/>
  <c r="F103" a="1"/>
  <c r="E103" a="1"/>
  <c r="D103" a="1"/>
  <c r="C103" a="1"/>
  <c r="F102" a="1"/>
  <c r="E102" a="1"/>
  <c r="D102" a="1"/>
  <c r="C102" a="1"/>
  <c r="F101" a="1"/>
  <c r="E101" a="1"/>
  <c r="D101" a="1"/>
  <c r="C101" a="1"/>
  <c r="F100" a="1"/>
  <c r="E100" a="1"/>
  <c r="D100" a="1"/>
  <c r="C100" a="1"/>
  <c r="F99" a="1"/>
  <c r="E99" a="1"/>
  <c r="D99" a="1"/>
  <c r="C99" a="1"/>
  <c r="F98" a="1"/>
  <c r="E98" a="1"/>
  <c r="D98" a="1"/>
  <c r="C98" a="1"/>
  <c r="F97" a="1"/>
  <c r="E97" a="1"/>
  <c r="D97" a="1"/>
  <c r="C97" a="1"/>
  <c r="F96" a="1"/>
  <c r="E96" a="1"/>
  <c r="D96" a="1"/>
  <c r="C96" a="1"/>
  <c r="F95" a="1"/>
  <c r="E95" a="1"/>
  <c r="D95" a="1"/>
  <c r="C95" a="1"/>
  <c r="F94" a="1"/>
  <c r="E94" a="1"/>
  <c r="D94" a="1"/>
  <c r="C94" a="1"/>
  <c r="F93" a="1"/>
  <c r="E93" a="1"/>
  <c r="D93" a="1"/>
  <c r="C93" a="1"/>
  <c r="F92" a="1"/>
  <c r="E92" a="1"/>
  <c r="D92" a="1"/>
  <c r="C92" a="1"/>
  <c r="F91" a="1"/>
  <c r="E91" a="1"/>
  <c r="D91" a="1"/>
  <c r="C91" a="1"/>
  <c r="F90" a="1"/>
  <c r="E90" a="1"/>
  <c r="D90" a="1"/>
  <c r="C90" a="1"/>
  <c r="F89" a="1"/>
  <c r="E89" a="1"/>
  <c r="D89" a="1"/>
  <c r="C89" a="1"/>
  <c r="F88" a="1"/>
  <c r="E88" a="1"/>
  <c r="D88" a="1"/>
  <c r="C88" a="1"/>
  <c r="F87" a="1"/>
  <c r="E87" a="1"/>
  <c r="D87" a="1"/>
  <c r="C87" a="1"/>
  <c r="F86" a="1"/>
  <c r="E86" a="1"/>
  <c r="D86" a="1"/>
  <c r="C86" a="1"/>
  <c r="F85" a="1"/>
  <c r="E85" a="1"/>
  <c r="D85" a="1"/>
  <c r="C85" a="1"/>
  <c r="F84" a="1"/>
  <c r="E84" a="1"/>
  <c r="D84" a="1"/>
  <c r="C84" a="1"/>
  <c r="F83" a="1"/>
  <c r="E83" a="1"/>
  <c r="D83" a="1"/>
  <c r="C83" a="1"/>
  <c r="F82" a="1"/>
  <c r="E82" a="1"/>
  <c r="D82" a="1"/>
  <c r="C82" a="1"/>
  <c r="F81" a="1"/>
  <c r="E81" a="1"/>
  <c r="D81" a="1"/>
  <c r="C81" a="1"/>
  <c r="F80" a="1"/>
  <c r="E80" a="1"/>
  <c r="D80" a="1"/>
  <c r="C80" a="1"/>
  <c r="F79" a="1"/>
  <c r="E79" a="1"/>
  <c r="D79" a="1"/>
  <c r="C79" a="1"/>
  <c r="F78" a="1"/>
  <c r="E78" a="1"/>
  <c r="D78" a="1"/>
  <c r="C78" a="1"/>
  <c r="F77" a="1"/>
  <c r="E77" a="1"/>
  <c r="D77" a="1"/>
  <c r="C77" a="1"/>
  <c r="F76" a="1"/>
  <c r="E76" a="1"/>
  <c r="D76" a="1"/>
  <c r="C76" a="1"/>
  <c r="F75" a="1"/>
  <c r="E75" a="1"/>
  <c r="D75" a="1"/>
  <c r="C75" a="1"/>
  <c r="F74" a="1"/>
  <c r="E74" a="1"/>
  <c r="D74" a="1"/>
  <c r="C74" a="1"/>
  <c r="F73" a="1"/>
  <c r="E73" a="1"/>
  <c r="D73" a="1"/>
  <c r="C73" a="1"/>
  <c r="F72" a="1"/>
  <c r="E72" a="1"/>
  <c r="D72" a="1"/>
  <c r="C72" a="1"/>
  <c r="F71" a="1"/>
  <c r="E71" a="1"/>
  <c r="D71" a="1"/>
  <c r="C71" a="1"/>
  <c r="F70" a="1"/>
  <c r="E70" a="1"/>
  <c r="D70" a="1"/>
  <c r="C70" a="1"/>
  <c r="F69" a="1"/>
  <c r="E69" a="1"/>
  <c r="D69" a="1"/>
  <c r="C69" a="1"/>
  <c r="F68" a="1"/>
  <c r="E68" a="1"/>
  <c r="D68" a="1"/>
  <c r="C68" a="1"/>
  <c r="F67" a="1"/>
  <c r="E67" a="1"/>
  <c r="D67" a="1"/>
  <c r="C67" a="1"/>
  <c r="F66" a="1"/>
  <c r="E66" a="1"/>
  <c r="D66" a="1"/>
  <c r="C66" a="1"/>
  <c r="F65" a="1"/>
  <c r="E65" a="1"/>
  <c r="D65" a="1"/>
  <c r="C65" a="1"/>
  <c r="F64" a="1"/>
  <c r="E64" a="1"/>
  <c r="D64" a="1"/>
  <c r="C64" a="1"/>
  <c r="F63" a="1"/>
  <c r="E63" a="1"/>
  <c r="D63" a="1"/>
  <c r="C63" a="1"/>
  <c r="F62" a="1"/>
  <c r="E62" a="1"/>
  <c r="D62" a="1"/>
  <c r="C62" a="1"/>
  <c r="F61" a="1"/>
  <c r="E61" a="1"/>
  <c r="D61" a="1"/>
  <c r="C61" a="1"/>
  <c r="F60" a="1"/>
  <c r="E60" a="1"/>
  <c r="D60" a="1"/>
  <c r="C60" a="1"/>
  <c r="F59" a="1"/>
  <c r="E59" a="1"/>
  <c r="D59" a="1"/>
  <c r="C59" a="1"/>
  <c r="F58" a="1"/>
  <c r="E58" a="1"/>
  <c r="D58" a="1"/>
  <c r="C58" a="1"/>
  <c r="F57" a="1"/>
  <c r="E57" a="1"/>
  <c r="D57" a="1"/>
  <c r="C57" a="1"/>
  <c r="F56" a="1"/>
  <c r="E56" a="1"/>
  <c r="D56" a="1"/>
  <c r="C56" a="1"/>
  <c r="F55" a="1"/>
  <c r="E55" a="1"/>
  <c r="D55" a="1"/>
  <c r="C55" a="1"/>
  <c r="F54" a="1"/>
  <c r="E54" a="1"/>
  <c r="D54" a="1"/>
  <c r="C54" a="1"/>
  <c r="F53" a="1"/>
  <c r="E53" a="1"/>
  <c r="D53" a="1"/>
  <c r="C53" a="1"/>
  <c r="F52" a="1"/>
  <c r="E52" a="1"/>
  <c r="D52" a="1"/>
  <c r="C52" a="1"/>
  <c r="F51" a="1"/>
  <c r="E51" a="1"/>
  <c r="D51" a="1"/>
  <c r="C51" a="1"/>
  <c r="F50" a="1"/>
  <c r="E50" a="1"/>
  <c r="D50" a="1"/>
  <c r="C50" a="1"/>
  <c r="F49" a="1"/>
  <c r="E49" a="1"/>
  <c r="D49" a="1"/>
  <c r="C49" a="1"/>
  <c r="F48" a="1"/>
  <c r="E48" a="1"/>
  <c r="D48" a="1"/>
  <c r="C48" a="1"/>
  <c r="F47" a="1"/>
  <c r="E47" a="1"/>
  <c r="D47" a="1"/>
  <c r="C47" a="1"/>
  <c r="F46" a="1"/>
  <c r="E46" a="1"/>
  <c r="D46" a="1"/>
  <c r="C46" a="1"/>
  <c r="F45" a="1"/>
  <c r="E45" a="1"/>
  <c r="D45" a="1"/>
  <c r="C45" a="1"/>
  <c r="F44" a="1"/>
  <c r="E44" a="1"/>
  <c r="D44" a="1"/>
  <c r="C44" a="1"/>
  <c r="F43" a="1"/>
  <c r="E43" a="1"/>
  <c r="D43" a="1"/>
  <c r="C43" a="1"/>
  <c r="F42" a="1"/>
  <c r="E42" a="1"/>
  <c r="D42" a="1"/>
  <c r="C42" a="1"/>
  <c r="F41" a="1"/>
  <c r="E41" a="1"/>
  <c r="D41" a="1"/>
  <c r="C41" a="1"/>
  <c r="F40" a="1"/>
  <c r="E40" a="1"/>
  <c r="D40" a="1"/>
  <c r="C40" a="1"/>
  <c r="F39" a="1"/>
  <c r="E39" a="1"/>
  <c r="D39" a="1"/>
  <c r="C39" a="1"/>
  <c r="F38" a="1"/>
  <c r="E38" a="1"/>
  <c r="D38" a="1"/>
  <c r="C38" a="1"/>
  <c r="F37" a="1"/>
  <c r="E37" a="1"/>
  <c r="D37" a="1"/>
  <c r="C37" a="1"/>
  <c r="F36" a="1"/>
  <c r="E36" a="1"/>
  <c r="D36" a="1"/>
  <c r="C36" a="1"/>
  <c r="F35" a="1"/>
  <c r="E35" a="1"/>
  <c r="D35" a="1"/>
  <c r="C35" a="1"/>
  <c r="F34" a="1"/>
  <c r="E34" a="1"/>
  <c r="D34" a="1"/>
  <c r="C34" a="1"/>
  <c r="F33" a="1"/>
  <c r="E33" a="1"/>
  <c r="D33" a="1"/>
  <c r="C33" a="1"/>
  <c r="F32" a="1"/>
  <c r="E32" a="1"/>
  <c r="D32" a="1"/>
  <c r="C32" a="1"/>
  <c r="F31" a="1"/>
  <c r="E31" a="1"/>
  <c r="D31" a="1"/>
  <c r="C31" a="1"/>
  <c r="F30" a="1"/>
  <c r="E30" a="1"/>
  <c r="D30" a="1"/>
  <c r="C30" a="1"/>
  <c r="F29" a="1"/>
  <c r="E29" a="1"/>
  <c r="D29" a="1"/>
  <c r="C29" a="1"/>
  <c r="F28" a="1"/>
  <c r="E28" a="1"/>
  <c r="D28" a="1"/>
  <c r="C28" a="1"/>
  <c r="F27" a="1"/>
  <c r="E27" a="1"/>
  <c r="D27" a="1"/>
  <c r="C27" a="1"/>
  <c r="F26" a="1"/>
  <c r="E26" a="1"/>
  <c r="D26" a="1"/>
  <c r="C26" a="1"/>
  <c r="F25" a="1"/>
  <c r="E25" a="1"/>
  <c r="D25" a="1"/>
  <c r="C25" a="1"/>
  <c r="F24" a="1"/>
  <c r="E24" a="1"/>
  <c r="D24" a="1"/>
  <c r="C24" a="1"/>
  <c r="F23" a="1"/>
  <c r="E23" a="1"/>
  <c r="D23" a="1"/>
  <c r="C23" a="1"/>
  <c r="F22" a="1"/>
  <c r="E22" a="1"/>
  <c r="D22" a="1"/>
  <c r="C22" a="1"/>
  <c r="F21" a="1"/>
  <c r="E21" a="1"/>
  <c r="D21" a="1"/>
  <c r="C21" a="1"/>
  <c r="F20" a="1"/>
  <c r="E20" a="1"/>
  <c r="D20" a="1"/>
  <c r="C20" a="1"/>
  <c r="F19" a="1"/>
  <c r="E19" a="1"/>
  <c r="D19" a="1"/>
  <c r="C19" a="1"/>
  <c r="F18" a="1"/>
  <c r="E18" a="1"/>
  <c r="D18" a="1"/>
  <c r="C18" a="1"/>
  <c r="F17" a="1"/>
  <c r="E17" a="1"/>
  <c r="D17" a="1"/>
  <c r="C17" a="1"/>
  <c r="F16" a="1"/>
  <c r="E16" a="1"/>
  <c r="D16" a="1"/>
  <c r="C16" a="1"/>
  <c r="F15" a="1"/>
  <c r="E15" a="1"/>
  <c r="D15" a="1"/>
  <c r="C15" a="1"/>
  <c r="F14" a="1"/>
  <c r="E14" a="1"/>
  <c r="D14" a="1"/>
  <c r="C14" a="1"/>
  <c r="F13" a="1"/>
  <c r="E13" a="1"/>
  <c r="D13" a="1"/>
  <c r="C13" a="1"/>
  <c r="F12" a="1"/>
  <c r="F12" s="1"/>
  <c r="E12" a="1"/>
  <c r="D12" a="1"/>
  <c r="F11" a="1"/>
  <c r="E11" a="1"/>
  <c r="D11" a="1"/>
  <c r="C11" a="1"/>
  <c r="F10" a="1"/>
  <c r="E10" a="1"/>
  <c r="D10" a="1"/>
  <c r="C10" a="1"/>
  <c r="E9" a="1"/>
  <c r="E9" s="1"/>
  <c r="D9" a="1"/>
  <c r="C9" a="1"/>
  <c r="F8" a="1"/>
  <c r="E8" a="1"/>
  <c r="D8" a="1"/>
  <c r="C8" a="1"/>
  <c r="F7" a="1"/>
  <c r="E7" a="1"/>
  <c r="D7" a="1"/>
  <c r="C7" a="1"/>
  <c r="F6" a="1"/>
  <c r="E6" a="1"/>
  <c r="D6" a="1"/>
  <c r="C6" a="1"/>
  <c r="F5" a="1"/>
  <c r="D5" a="1"/>
  <c r="C5" a="1"/>
  <c r="F4" a="1"/>
  <c r="F4" s="1"/>
  <c r="E4" a="1"/>
  <c r="D4" a="1"/>
  <c r="C4" a="1"/>
  <c r="F3" a="1"/>
  <c r="E3" a="1"/>
  <c r="D3" a="1"/>
  <c r="C3" a="1"/>
  <c r="F2" a="1"/>
  <c r="E2" a="1"/>
  <c r="K36" i="2"/>
  <c r="K35"/>
  <c r="K34"/>
  <c r="K33"/>
  <c r="P32"/>
  <c r="O32"/>
  <c r="N32"/>
  <c r="M32"/>
  <c r="L32"/>
  <c r="K32"/>
  <c r="I12"/>
  <c r="H12"/>
  <c r="G12"/>
  <c r="D147" i="7" l="1"/>
  <c r="D137"/>
  <c r="D139"/>
  <c r="D141"/>
  <c r="D143"/>
  <c r="D145"/>
  <c r="C3"/>
  <c r="I5" s="1"/>
  <c r="D6"/>
  <c r="C11"/>
  <c r="E17"/>
  <c r="E130"/>
  <c r="E132"/>
  <c r="E134"/>
  <c r="E136"/>
  <c r="E138"/>
  <c r="E146"/>
  <c r="D19"/>
  <c r="D21"/>
  <c r="D23"/>
  <c r="D25"/>
  <c r="D27"/>
  <c r="D29"/>
  <c r="D31"/>
  <c r="D33"/>
  <c r="D35"/>
  <c r="D37"/>
  <c r="D39"/>
  <c r="D41"/>
  <c r="D43"/>
  <c r="D45"/>
  <c r="D47"/>
  <c r="D49"/>
  <c r="D51"/>
  <c r="D53"/>
  <c r="D55"/>
  <c r="D57"/>
  <c r="D59"/>
  <c r="D61"/>
  <c r="D63"/>
  <c r="D65"/>
  <c r="D67"/>
  <c r="D69"/>
  <c r="D71"/>
  <c r="D73"/>
  <c r="D75"/>
  <c r="D77"/>
  <c r="D79"/>
  <c r="D81"/>
  <c r="D83"/>
  <c r="D85"/>
  <c r="D87"/>
  <c r="D89"/>
  <c r="D91"/>
  <c r="D93"/>
  <c r="D95"/>
  <c r="D97"/>
  <c r="D99"/>
  <c r="D101"/>
  <c r="D103"/>
  <c r="D105"/>
  <c r="D107"/>
  <c r="D109"/>
  <c r="D111"/>
  <c r="D113"/>
  <c r="D115"/>
  <c r="D117"/>
  <c r="D119"/>
  <c r="D121"/>
  <c r="D123"/>
  <c r="D125"/>
  <c r="D127"/>
  <c r="D129"/>
  <c r="D131"/>
  <c r="D133"/>
  <c r="D135"/>
  <c r="D14"/>
  <c r="D7"/>
  <c r="D15"/>
  <c r="E124"/>
  <c r="E126"/>
  <c r="E128"/>
  <c r="E144"/>
  <c r="F2"/>
  <c r="D4"/>
  <c r="E7"/>
  <c r="C9"/>
  <c r="F10"/>
  <c r="D12"/>
  <c r="E15"/>
  <c r="C17"/>
  <c r="F18"/>
  <c r="F20"/>
  <c r="F22"/>
  <c r="F24"/>
  <c r="F26"/>
  <c r="F28"/>
  <c r="F30"/>
  <c r="F32"/>
  <c r="F34"/>
  <c r="F36"/>
  <c r="F38"/>
  <c r="F40"/>
  <c r="F42"/>
  <c r="F44"/>
  <c r="F46"/>
  <c r="F48"/>
  <c r="F50"/>
  <c r="F52"/>
  <c r="F54"/>
  <c r="F56"/>
  <c r="F58"/>
  <c r="F60"/>
  <c r="F62"/>
  <c r="F64"/>
  <c r="F66"/>
  <c r="F68"/>
  <c r="F70"/>
  <c r="F72"/>
  <c r="F74"/>
  <c r="F76"/>
  <c r="F78"/>
  <c r="F80"/>
  <c r="F82"/>
  <c r="F84"/>
  <c r="F86"/>
  <c r="F88"/>
  <c r="F90"/>
  <c r="F92"/>
  <c r="F94"/>
  <c r="F96"/>
  <c r="F98"/>
  <c r="F100"/>
  <c r="F102"/>
  <c r="F104"/>
  <c r="F106"/>
  <c r="F108"/>
  <c r="F110"/>
  <c r="F112"/>
  <c r="F114"/>
  <c r="F116"/>
  <c r="F118"/>
  <c r="F120"/>
  <c r="F122"/>
  <c r="F124"/>
  <c r="F126"/>
  <c r="F128"/>
  <c r="F130"/>
  <c r="F132"/>
  <c r="F134"/>
  <c r="F136"/>
  <c r="F138"/>
  <c r="F140"/>
  <c r="F142"/>
  <c r="F144"/>
  <c r="F146"/>
  <c r="E2"/>
  <c r="C4"/>
  <c r="F5"/>
  <c r="E10"/>
  <c r="F13"/>
  <c r="E18"/>
  <c r="E20"/>
  <c r="E22"/>
  <c r="E24"/>
  <c r="E26"/>
  <c r="E28"/>
  <c r="E30"/>
  <c r="E32"/>
  <c r="E34"/>
  <c r="E36"/>
  <c r="E38"/>
  <c r="E40"/>
  <c r="E42"/>
  <c r="E44"/>
  <c r="E46"/>
  <c r="E48"/>
  <c r="E50"/>
  <c r="E52"/>
  <c r="E54"/>
  <c r="E56"/>
  <c r="E58"/>
  <c r="E60"/>
  <c r="E62"/>
  <c r="E64"/>
  <c r="E66"/>
  <c r="E68"/>
  <c r="E70"/>
  <c r="E72"/>
  <c r="E74"/>
  <c r="E76"/>
  <c r="E78"/>
  <c r="E80"/>
  <c r="E82"/>
  <c r="E84"/>
  <c r="E86"/>
  <c r="E88"/>
  <c r="E90"/>
  <c r="E92"/>
  <c r="E94"/>
  <c r="E96"/>
  <c r="E98"/>
  <c r="E100"/>
  <c r="E102"/>
  <c r="E104"/>
  <c r="E106"/>
  <c r="E108"/>
  <c r="E110"/>
  <c r="E112"/>
  <c r="E114"/>
  <c r="E116"/>
  <c r="E118"/>
  <c r="E120"/>
  <c r="E122"/>
  <c r="E140"/>
  <c r="E142"/>
  <c r="E3"/>
  <c r="C5"/>
  <c r="F6"/>
  <c r="D8"/>
  <c r="E11"/>
  <c r="C13"/>
  <c r="F14"/>
  <c r="D16"/>
  <c r="F19"/>
  <c r="F21"/>
  <c r="F23"/>
  <c r="F25"/>
  <c r="F27"/>
  <c r="F29"/>
  <c r="F31"/>
  <c r="F33"/>
  <c r="F35"/>
  <c r="F37"/>
  <c r="F39"/>
  <c r="F41"/>
  <c r="F43"/>
  <c r="F45"/>
  <c r="F47"/>
  <c r="F49"/>
  <c r="F51"/>
  <c r="F53"/>
  <c r="F55"/>
  <c r="F57"/>
  <c r="F59"/>
  <c r="F61"/>
  <c r="F63"/>
  <c r="F65"/>
  <c r="F67"/>
  <c r="F69"/>
  <c r="F71"/>
  <c r="F73"/>
  <c r="F75"/>
  <c r="F77"/>
  <c r="F79"/>
  <c r="F81"/>
  <c r="F83"/>
  <c r="F85"/>
  <c r="F87"/>
  <c r="F89"/>
  <c r="F91"/>
  <c r="F93"/>
  <c r="F95"/>
  <c r="F97"/>
  <c r="F99"/>
  <c r="F101"/>
  <c r="F103"/>
  <c r="F105"/>
  <c r="F107"/>
  <c r="F109"/>
  <c r="F111"/>
  <c r="F113"/>
  <c r="F115"/>
  <c r="F117"/>
  <c r="F119"/>
  <c r="F121"/>
  <c r="F123"/>
  <c r="F125"/>
  <c r="F127"/>
  <c r="F129"/>
  <c r="F131"/>
  <c r="F133"/>
  <c r="F135"/>
  <c r="F137"/>
  <c r="F139"/>
  <c r="F141"/>
  <c r="F143"/>
  <c r="F145"/>
  <c r="D3"/>
  <c r="E6"/>
  <c r="C8"/>
  <c r="D11"/>
  <c r="E14"/>
  <c r="C16"/>
  <c r="F17"/>
  <c r="E19"/>
  <c r="E21"/>
  <c r="E23"/>
  <c r="E25"/>
  <c r="E27"/>
  <c r="E29"/>
  <c r="E31"/>
  <c r="E33"/>
  <c r="E35"/>
  <c r="E37"/>
  <c r="E39"/>
  <c r="E41"/>
  <c r="E43"/>
  <c r="E45"/>
  <c r="E47"/>
  <c r="E49"/>
  <c r="E51"/>
  <c r="E53"/>
  <c r="E55"/>
  <c r="E57"/>
  <c r="E59"/>
  <c r="E61"/>
  <c r="E63"/>
  <c r="E65"/>
  <c r="E67"/>
  <c r="E69"/>
  <c r="E71"/>
  <c r="E73"/>
  <c r="E75"/>
  <c r="E77"/>
  <c r="E79"/>
  <c r="E81"/>
  <c r="E83"/>
  <c r="E85"/>
  <c r="E87"/>
  <c r="E89"/>
  <c r="E91"/>
  <c r="E93"/>
  <c r="E95"/>
  <c r="E97"/>
  <c r="E99"/>
  <c r="E101"/>
  <c r="E103"/>
  <c r="E105"/>
  <c r="E107"/>
  <c r="E109"/>
  <c r="E111"/>
  <c r="E113"/>
  <c r="E115"/>
  <c r="E117"/>
  <c r="E119"/>
  <c r="E121"/>
  <c r="E123"/>
  <c r="E125"/>
  <c r="E127"/>
  <c r="E129"/>
  <c r="E131"/>
  <c r="E133"/>
  <c r="E135"/>
  <c r="E137"/>
  <c r="E139"/>
  <c r="E141"/>
  <c r="E143"/>
  <c r="E145"/>
  <c r="E147"/>
  <c r="E4"/>
  <c r="C6"/>
  <c r="F7"/>
  <c r="D9"/>
  <c r="E12"/>
  <c r="C14"/>
  <c r="F15"/>
  <c r="D17"/>
  <c r="C19"/>
  <c r="C21"/>
  <c r="C23"/>
  <c r="C25"/>
  <c r="C27"/>
  <c r="C29"/>
  <c r="C31"/>
  <c r="C33"/>
  <c r="C35"/>
  <c r="C37"/>
  <c r="C39"/>
  <c r="C41"/>
  <c r="C43"/>
  <c r="C45"/>
  <c r="C47"/>
  <c r="C49"/>
  <c r="C51"/>
  <c r="C53"/>
  <c r="C55"/>
  <c r="C57"/>
  <c r="C59"/>
  <c r="C61"/>
  <c r="C63"/>
  <c r="C65"/>
  <c r="C67"/>
  <c r="C69"/>
  <c r="C71"/>
  <c r="C73"/>
  <c r="C75"/>
  <c r="C77"/>
  <c r="C79"/>
  <c r="C81"/>
  <c r="C83"/>
  <c r="C85"/>
  <c r="C87"/>
  <c r="C89"/>
  <c r="C91"/>
  <c r="C93"/>
  <c r="C95"/>
  <c r="C97"/>
  <c r="C99"/>
  <c r="C101"/>
  <c r="C103"/>
  <c r="C105"/>
  <c r="C107"/>
  <c r="C109"/>
  <c r="C111"/>
  <c r="C113"/>
  <c r="C115"/>
  <c r="C117"/>
  <c r="C119"/>
  <c r="C121"/>
  <c r="C123"/>
  <c r="C125"/>
  <c r="C127"/>
  <c r="C129"/>
  <c r="C131"/>
  <c r="C133"/>
  <c r="C135"/>
  <c r="C137"/>
  <c r="C139"/>
  <c r="C141"/>
  <c r="C143"/>
  <c r="C145"/>
  <c r="C147"/>
  <c r="C7"/>
  <c r="F8"/>
  <c r="D10"/>
  <c r="E13"/>
  <c r="C15"/>
  <c r="F16"/>
  <c r="D18"/>
  <c r="D20"/>
  <c r="D22"/>
  <c r="D24"/>
  <c r="D26"/>
  <c r="D28"/>
  <c r="D30"/>
  <c r="D32"/>
  <c r="D34"/>
  <c r="D36"/>
  <c r="D38"/>
  <c r="D40"/>
  <c r="D42"/>
  <c r="D44"/>
  <c r="D46"/>
  <c r="D48"/>
  <c r="D50"/>
  <c r="D52"/>
  <c r="D54"/>
  <c r="D56"/>
  <c r="D58"/>
  <c r="D60"/>
  <c r="D62"/>
  <c r="D64"/>
  <c r="D66"/>
  <c r="D68"/>
  <c r="D70"/>
  <c r="D72"/>
  <c r="D74"/>
  <c r="D76"/>
  <c r="D78"/>
  <c r="D80"/>
  <c r="D82"/>
  <c r="D84"/>
  <c r="D86"/>
  <c r="D88"/>
  <c r="D90"/>
  <c r="D92"/>
  <c r="D94"/>
  <c r="D96"/>
  <c r="D98"/>
  <c r="D100"/>
  <c r="D102"/>
  <c r="D104"/>
  <c r="D106"/>
  <c r="D108"/>
  <c r="D110"/>
  <c r="D112"/>
  <c r="D114"/>
  <c r="D116"/>
  <c r="D118"/>
  <c r="D120"/>
  <c r="D122"/>
  <c r="D124"/>
  <c r="D126"/>
  <c r="D128"/>
  <c r="D130"/>
  <c r="D132"/>
  <c r="D134"/>
  <c r="D136"/>
  <c r="D138"/>
  <c r="D140"/>
  <c r="D142"/>
  <c r="D144"/>
  <c r="D146"/>
  <c r="F3"/>
  <c r="D5"/>
  <c r="E8"/>
  <c r="C10"/>
  <c r="F11"/>
  <c r="D13"/>
  <c r="E16"/>
  <c r="C18"/>
  <c r="C20"/>
  <c r="C22"/>
  <c r="C24"/>
  <c r="C26"/>
  <c r="C28"/>
  <c r="C30"/>
  <c r="C32"/>
  <c r="C34"/>
  <c r="C36"/>
  <c r="C38"/>
  <c r="C40"/>
  <c r="C42"/>
  <c r="C44"/>
  <c r="C46"/>
  <c r="C48"/>
  <c r="C50"/>
  <c r="C52"/>
  <c r="C54"/>
  <c r="C56"/>
  <c r="C58"/>
  <c r="C60"/>
  <c r="C62"/>
  <c r="C64"/>
  <c r="C66"/>
  <c r="C68"/>
  <c r="C70"/>
  <c r="C72"/>
  <c r="C74"/>
  <c r="C76"/>
  <c r="C78"/>
  <c r="C80"/>
  <c r="C82"/>
  <c r="C84"/>
  <c r="C86"/>
  <c r="C88"/>
  <c r="C90"/>
  <c r="C92"/>
  <c r="C94"/>
  <c r="C96"/>
  <c r="C98"/>
  <c r="C100"/>
  <c r="C102"/>
  <c r="C104"/>
  <c r="C106"/>
  <c r="C108"/>
  <c r="C110"/>
  <c r="C112"/>
  <c r="C114"/>
  <c r="C116"/>
  <c r="C118"/>
  <c r="C120"/>
  <c r="C122"/>
  <c r="C124"/>
  <c r="C126"/>
  <c r="C128"/>
  <c r="C130"/>
  <c r="C132"/>
  <c r="C134"/>
  <c r="C136"/>
  <c r="C138"/>
  <c r="C140"/>
  <c r="C142"/>
  <c r="C144"/>
  <c r="C146"/>
  <c r="I11" i="2"/>
  <c r="H11"/>
  <c r="G11"/>
  <c r="I10"/>
  <c r="H10"/>
  <c r="G10"/>
  <c r="I9"/>
  <c r="H9"/>
  <c r="G9"/>
  <c r="I8"/>
  <c r="H8"/>
  <c r="G8"/>
  <c r="I7"/>
  <c r="H7"/>
  <c r="G7"/>
  <c r="I6"/>
  <c r="H6"/>
  <c r="G6"/>
  <c r="I5"/>
  <c r="H5"/>
  <c r="G5"/>
  <c r="I4"/>
  <c r="H4"/>
  <c r="G4"/>
  <c r="I3" l="1"/>
  <c r="K3" s="1"/>
  <c r="H3"/>
  <c r="G3"/>
  <c r="D32" i="4"/>
  <c r="C32"/>
  <c r="B32" s="1"/>
  <c r="A32"/>
  <c r="D31" s="1"/>
  <c r="C31"/>
  <c r="B31" s="1"/>
  <c r="A31"/>
  <c r="D30" s="1"/>
  <c r="C30"/>
  <c r="B30" s="1"/>
  <c r="A30"/>
  <c r="D29"/>
  <c r="C29"/>
  <c r="B29" s="1"/>
  <c r="A29"/>
  <c r="D28" s="1"/>
  <c r="C28"/>
  <c r="B28" s="1"/>
  <c r="A28"/>
  <c r="D27" s="1"/>
  <c r="C27"/>
  <c r="B27" s="1"/>
  <c r="A27"/>
  <c r="D26" s="1"/>
  <c r="C26"/>
  <c r="B26" s="1"/>
  <c r="A26"/>
  <c r="D25" s="1"/>
  <c r="C25"/>
  <c r="B25" s="1"/>
  <c r="A25"/>
  <c r="D24"/>
  <c r="C24"/>
  <c r="B24" s="1"/>
  <c r="A24"/>
  <c r="D23" s="1"/>
  <c r="C23" s="1"/>
  <c r="B23"/>
  <c r="A23"/>
  <c r="D22" s="1"/>
  <c r="C22"/>
  <c r="B22" s="1"/>
  <c r="A22"/>
  <c r="D21" s="1"/>
  <c r="C21"/>
  <c r="B21" s="1"/>
  <c r="A21"/>
  <c r="D20" s="1"/>
  <c r="C20"/>
  <c r="B20" s="1"/>
  <c r="A20"/>
  <c r="D19"/>
  <c r="C19"/>
  <c r="B19" s="1"/>
  <c r="A19"/>
  <c r="D18" s="1"/>
  <c r="C18"/>
  <c r="B18" s="1"/>
  <c r="A18"/>
  <c r="D17" s="1"/>
  <c r="C17" s="1"/>
  <c r="B17"/>
  <c r="A17"/>
  <c r="D16"/>
  <c r="C16"/>
  <c r="B16" s="1"/>
  <c r="A16"/>
  <c r="D15" s="1"/>
  <c r="C15" s="1"/>
  <c r="B15"/>
  <c r="A15"/>
  <c r="D14" s="1"/>
  <c r="C14" s="1"/>
  <c r="B14"/>
  <c r="A14"/>
  <c r="D13" s="1"/>
  <c r="C13"/>
  <c r="B13" s="1"/>
  <c r="A13"/>
  <c r="D12" s="1"/>
  <c r="C12"/>
  <c r="B12" s="1"/>
  <c r="A12"/>
  <c r="D11"/>
  <c r="C11"/>
  <c r="B11" s="1"/>
  <c r="A11"/>
  <c r="D10" s="1"/>
  <c r="C10"/>
  <c r="B10" s="1"/>
  <c r="A10"/>
  <c r="D9" s="1"/>
  <c r="C9"/>
  <c r="B9" s="1"/>
  <c r="A9"/>
  <c r="D8" s="1"/>
  <c r="C8" s="1"/>
  <c r="B8"/>
  <c r="A8"/>
  <c r="D7"/>
  <c r="C7"/>
  <c r="B7" s="1"/>
  <c r="A7"/>
  <c r="D6"/>
  <c r="C6"/>
  <c r="B6"/>
  <c r="A6"/>
  <c r="D5"/>
  <c r="C5"/>
  <c r="B5"/>
  <c r="A5"/>
  <c r="D4"/>
  <c r="C4"/>
  <c r="B4"/>
  <c r="A4"/>
  <c r="P31" i="3"/>
  <c r="O31"/>
  <c r="N31"/>
  <c r="M31"/>
  <c r="L31"/>
  <c r="K31"/>
  <c r="J31"/>
  <c r="P30"/>
  <c r="O30"/>
  <c r="N30"/>
  <c r="M30"/>
  <c r="L30"/>
  <c r="K30"/>
  <c r="J30"/>
  <c r="P29"/>
  <c r="O29"/>
  <c r="N29"/>
  <c r="M29"/>
  <c r="L29"/>
  <c r="K29"/>
  <c r="J29"/>
  <c r="P28"/>
  <c r="O28"/>
  <c r="N28"/>
  <c r="M28"/>
  <c r="L28"/>
  <c r="K28"/>
  <c r="J28"/>
  <c r="P27"/>
  <c r="O27"/>
  <c r="N27"/>
  <c r="M27"/>
  <c r="L27"/>
  <c r="K27"/>
  <c r="J27"/>
  <c r="P26"/>
  <c r="O26"/>
  <c r="N26"/>
  <c r="M26"/>
  <c r="L26"/>
  <c r="K26"/>
  <c r="J26"/>
  <c r="P25"/>
  <c r="O25"/>
  <c r="N25"/>
  <c r="M25"/>
  <c r="L25"/>
  <c r="K25"/>
  <c r="J25"/>
  <c r="P24"/>
  <c r="O24"/>
  <c r="N24"/>
  <c r="M24"/>
  <c r="L24"/>
  <c r="K24"/>
  <c r="J24"/>
  <c r="P23"/>
  <c r="O23"/>
  <c r="N23"/>
  <c r="M23"/>
  <c r="L23"/>
  <c r="K23"/>
  <c r="J23"/>
  <c r="P22"/>
  <c r="O22"/>
  <c r="N22"/>
  <c r="M22"/>
  <c r="L22"/>
  <c r="K22"/>
  <c r="J22"/>
  <c r="P21"/>
  <c r="O21"/>
  <c r="N21"/>
  <c r="M21"/>
  <c r="K21"/>
  <c r="J21"/>
  <c r="P20"/>
  <c r="O20"/>
  <c r="N20"/>
  <c r="M20"/>
  <c r="L20"/>
  <c r="K20"/>
  <c r="J20"/>
  <c r="P19"/>
  <c r="O19"/>
  <c r="N19"/>
  <c r="M19"/>
  <c r="L19"/>
  <c r="K19"/>
  <c r="J19"/>
  <c r="P18"/>
  <c r="O18"/>
  <c r="N18"/>
  <c r="M18"/>
  <c r="L18"/>
  <c r="K18"/>
  <c r="J18"/>
  <c r="P17"/>
  <c r="O17"/>
  <c r="N17"/>
  <c r="M17"/>
  <c r="L17"/>
  <c r="K17"/>
  <c r="J17"/>
  <c r="P16"/>
  <c r="O16"/>
  <c r="N16"/>
  <c r="M16"/>
  <c r="L16"/>
  <c r="K16"/>
  <c r="J16"/>
  <c r="P15"/>
  <c r="O15"/>
  <c r="N15"/>
  <c r="M15"/>
  <c r="L15"/>
  <c r="K15"/>
  <c r="J15"/>
  <c r="P14"/>
  <c r="O14"/>
  <c r="N14"/>
  <c r="M14"/>
  <c r="L14"/>
  <c r="K14"/>
  <c r="J14"/>
  <c r="P13"/>
  <c r="O13"/>
  <c r="N13"/>
  <c r="M13"/>
  <c r="L13"/>
  <c r="K13"/>
  <c r="J13"/>
  <c r="P12"/>
  <c r="O12"/>
  <c r="N12"/>
  <c r="M12"/>
  <c r="L12"/>
  <c r="K12"/>
  <c r="J12"/>
  <c r="P11"/>
  <c r="O11"/>
  <c r="N11"/>
  <c r="M11"/>
  <c r="L11"/>
  <c r="K11"/>
  <c r="J11"/>
  <c r="P10"/>
  <c r="O10"/>
  <c r="N10"/>
  <c r="M10"/>
  <c r="L10"/>
  <c r="K10"/>
  <c r="J10"/>
  <c r="P9"/>
  <c r="O9"/>
  <c r="N9"/>
  <c r="M9"/>
  <c r="L9"/>
  <c r="K9"/>
  <c r="J9"/>
  <c r="P8"/>
  <c r="O8"/>
  <c r="N8"/>
  <c r="M8"/>
  <c r="L8"/>
  <c r="K8"/>
  <c r="J8"/>
  <c r="P7"/>
  <c r="O7"/>
  <c r="N7"/>
  <c r="M7"/>
  <c r="L7"/>
  <c r="K7"/>
  <c r="J7"/>
  <c r="P6"/>
  <c r="O6"/>
  <c r="N6"/>
  <c r="M6"/>
  <c r="L6"/>
  <c r="K6"/>
  <c r="J6"/>
  <c r="P5"/>
  <c r="O5"/>
  <c r="N5"/>
  <c r="M5"/>
  <c r="L5"/>
  <c r="K5"/>
  <c r="J5"/>
  <c r="P4"/>
  <c r="O4"/>
  <c r="N4"/>
  <c r="M4"/>
  <c r="L4"/>
  <c r="K4"/>
  <c r="J4"/>
  <c r="P3"/>
  <c r="O3"/>
  <c r="N3"/>
  <c r="M3"/>
  <c r="L3"/>
  <c r="K3"/>
  <c r="J3"/>
  <c r="P2"/>
  <c r="O2"/>
  <c r="N2"/>
  <c r="M2"/>
  <c r="L2"/>
  <c r="K2"/>
  <c r="J2"/>
  <c r="AD10" i="5"/>
  <c r="AC10"/>
  <c r="AB10"/>
  <c r="AA10"/>
  <c r="Z10"/>
  <c r="Y10"/>
  <c r="X10"/>
  <c r="W10"/>
  <c r="V10"/>
  <c r="U10"/>
  <c r="T10"/>
  <c r="S10"/>
  <c r="R10"/>
  <c r="AD9"/>
  <c r="AC9"/>
  <c r="AB9"/>
  <c r="AA9"/>
  <c r="Z9"/>
  <c r="Y9"/>
  <c r="X9"/>
  <c r="W9"/>
  <c r="V9"/>
  <c r="U9"/>
  <c r="T9"/>
  <c r="S9"/>
  <c r="R9"/>
  <c r="AD8"/>
  <c r="AC8"/>
  <c r="AB8"/>
  <c r="AA8"/>
  <c r="Z8"/>
  <c r="Y8"/>
  <c r="X8"/>
  <c r="W8"/>
  <c r="V8"/>
  <c r="U8"/>
  <c r="T8"/>
  <c r="S8"/>
  <c r="R8"/>
  <c r="AD7"/>
  <c r="AC7"/>
  <c r="AB7"/>
  <c r="AA7"/>
  <c r="Z7"/>
  <c r="Y7"/>
  <c r="X7"/>
  <c r="W7"/>
  <c r="V7"/>
  <c r="U7"/>
  <c r="T7"/>
  <c r="S7"/>
  <c r="R7"/>
  <c r="AD6"/>
  <c r="AC6"/>
  <c r="AB6"/>
  <c r="AA6"/>
  <c r="Z6"/>
  <c r="Y6"/>
  <c r="X6"/>
  <c r="W6"/>
  <c r="V6"/>
  <c r="U6"/>
  <c r="T6"/>
  <c r="S6"/>
  <c r="R6"/>
  <c r="AD5"/>
  <c r="AC5"/>
  <c r="AB5"/>
  <c r="AA5"/>
  <c r="Z5"/>
  <c r="Y5"/>
  <c r="X5"/>
  <c r="W5"/>
  <c r="V5"/>
  <c r="U5"/>
  <c r="T5"/>
  <c r="S5"/>
  <c r="R5"/>
  <c r="AD4"/>
  <c r="AC4"/>
  <c r="AB4"/>
  <c r="AA4"/>
  <c r="Z4"/>
  <c r="Y4"/>
  <c r="X4"/>
  <c r="W4"/>
  <c r="V4"/>
  <c r="U4"/>
  <c r="T4"/>
  <c r="S4"/>
  <c r="R4"/>
  <c r="AD3"/>
  <c r="AC3"/>
  <c r="AB3"/>
  <c r="AA3"/>
  <c r="Z3"/>
  <c r="Y3"/>
  <c r="X3"/>
  <c r="W3"/>
  <c r="V3"/>
  <c r="U3"/>
  <c r="T3"/>
  <c r="S3"/>
  <c r="L3" i="2"/>
  <c r="K12" l="1"/>
  <c r="K6"/>
  <c r="K9"/>
  <c r="K11"/>
  <c r="K10"/>
  <c r="K8"/>
  <c r="K5"/>
  <c r="K7"/>
  <c r="K4"/>
  <c r="R3" i="5"/>
  <c r="AD2"/>
  <c r="AC2"/>
  <c r="AB2"/>
  <c r="AA2"/>
  <c r="Z2"/>
  <c r="Y2"/>
  <c r="X2"/>
  <c r="W2"/>
  <c r="V2"/>
  <c r="U2"/>
  <c r="T2"/>
  <c r="S2"/>
  <c r="R2"/>
  <c r="M25" i="6"/>
  <c r="L25"/>
  <c r="K25"/>
  <c r="J25"/>
  <c r="I25"/>
  <c r="H25"/>
  <c r="G25"/>
  <c r="F25"/>
  <c r="E25"/>
  <c r="D25"/>
  <c r="C25"/>
  <c r="B25"/>
  <c r="M24"/>
  <c r="L24"/>
  <c r="K24"/>
  <c r="J24"/>
  <c r="I24"/>
  <c r="H24"/>
  <c r="G24"/>
  <c r="F24"/>
  <c r="E24"/>
  <c r="D24"/>
  <c r="C24"/>
  <c r="B24"/>
  <c r="M23"/>
  <c r="L23"/>
  <c r="K23"/>
  <c r="J23"/>
  <c r="I23"/>
  <c r="H23"/>
  <c r="G23"/>
  <c r="F23"/>
  <c r="E23"/>
  <c r="D23"/>
  <c r="C23"/>
  <c r="B23"/>
  <c r="M22"/>
  <c r="L22"/>
  <c r="K22"/>
  <c r="J22"/>
  <c r="I22"/>
  <c r="H22"/>
  <c r="G22"/>
  <c r="F22"/>
  <c r="E22"/>
  <c r="D22"/>
  <c r="C22"/>
  <c r="B22"/>
  <c r="M21"/>
  <c r="L21"/>
  <c r="K21"/>
  <c r="J21"/>
  <c r="I21"/>
  <c r="H21"/>
  <c r="G21"/>
  <c r="F21"/>
  <c r="E21"/>
  <c r="D21"/>
  <c r="C21"/>
  <c r="B21"/>
  <c r="N17"/>
  <c r="M17"/>
  <c r="L17"/>
  <c r="K17"/>
  <c r="J17"/>
  <c r="I17"/>
  <c r="H17"/>
  <c r="G17"/>
  <c r="F17"/>
  <c r="E17"/>
  <c r="D17"/>
  <c r="C17"/>
  <c r="B17"/>
  <c r="N16" s="1"/>
  <c r="M16" s="1"/>
  <c r="L16" s="1"/>
  <c r="K16" s="1"/>
  <c r="J16" s="1"/>
  <c r="I16" s="1"/>
  <c r="H16" s="1"/>
  <c r="G16" s="1"/>
  <c r="F16"/>
  <c r="E16"/>
  <c r="D16"/>
  <c r="C16"/>
  <c r="B16"/>
  <c r="N15"/>
  <c r="M15"/>
  <c r="L15"/>
  <c r="K15"/>
  <c r="J15"/>
  <c r="I15"/>
  <c r="H15"/>
  <c r="G15"/>
  <c r="F15"/>
  <c r="E15"/>
  <c r="D15"/>
  <c r="C15"/>
  <c r="B15"/>
  <c r="N14"/>
  <c r="M14"/>
  <c r="L14"/>
  <c r="K14"/>
  <c r="J14"/>
  <c r="I14"/>
  <c r="H14"/>
  <c r="G14"/>
  <c r="F14"/>
  <c r="E14"/>
  <c r="D14"/>
  <c r="C14"/>
  <c r="B14"/>
  <c r="N13"/>
  <c r="M13"/>
  <c r="L13"/>
  <c r="K13"/>
  <c r="J13"/>
  <c r="I13"/>
  <c r="H13"/>
  <c r="G13"/>
  <c r="F13"/>
  <c r="E13"/>
  <c r="D13"/>
  <c r="C13"/>
  <c r="B13"/>
  <c r="N12"/>
  <c r="M12"/>
  <c r="L12"/>
  <c r="K12"/>
  <c r="J12"/>
  <c r="I12"/>
  <c r="H12"/>
  <c r="G12"/>
  <c r="F12"/>
  <c r="E12"/>
  <c r="D12"/>
  <c r="C12"/>
  <c r="B12"/>
  <c r="Q3"/>
  <c r="P3"/>
  <c r="L6" i="2"/>
  <c r="L5"/>
  <c r="L4"/>
  <c r="L9" l="1"/>
  <c r="L11"/>
  <c r="O9"/>
  <c r="M10"/>
  <c r="N11"/>
  <c r="M9"/>
  <c r="N8"/>
  <c r="L8"/>
  <c r="O8"/>
  <c r="N10"/>
  <c r="N9"/>
  <c r="N12"/>
  <c r="M11"/>
  <c r="O12"/>
  <c r="M12"/>
  <c r="O11"/>
  <c r="M8"/>
  <c r="L7"/>
  <c r="O10"/>
  <c r="O7"/>
  <c r="L12" l="1"/>
  <c r="L10"/>
  <c r="F147" i="7"/>
</calcChain>
</file>

<file path=xl/sharedStrings.xml><?xml version="1.0" encoding="utf-8"?>
<sst xmlns="http://schemas.openxmlformats.org/spreadsheetml/2006/main" count="1528" uniqueCount="821">
  <si>
    <t>甲</t>
    <phoneticPr fontId="1" type="noConversion"/>
  </si>
  <si>
    <t>乙</t>
    <phoneticPr fontId="1" type="noConversion"/>
  </si>
  <si>
    <t>丙</t>
  </si>
  <si>
    <t>丁</t>
  </si>
  <si>
    <t>戊</t>
  </si>
  <si>
    <t>己</t>
  </si>
  <si>
    <t>庚</t>
  </si>
  <si>
    <t>辛</t>
  </si>
  <si>
    <t>壬</t>
  </si>
  <si>
    <t>癸</t>
  </si>
  <si>
    <t>num</t>
    <phoneticPr fontId="1" type="noConversion"/>
  </si>
  <si>
    <t>name</t>
    <phoneticPr fontId="1" type="noConversion"/>
  </si>
  <si>
    <t>grade</t>
    <phoneticPr fontId="1" type="noConversion"/>
  </si>
  <si>
    <t>Math</t>
    <phoneticPr fontId="1" type="noConversion"/>
  </si>
  <si>
    <t>Chinese</t>
    <phoneticPr fontId="1" type="noConversion"/>
  </si>
  <si>
    <t>English</t>
    <phoneticPr fontId="1" type="noConversion"/>
  </si>
  <si>
    <t>G3=</t>
    <phoneticPr fontId="1" type="noConversion"/>
  </si>
  <si>
    <t>IFERROR(OFFSET(C$3,IF(COUNTIF(C$3:C3,C3)&gt;1,"",ROW(C3)-3),0),"")</t>
    <phoneticPr fontId="1" type="noConversion"/>
  </si>
  <si>
    <t>IF(COUNTIF(C$3:C3,C3)&gt;1,"",ROW(C3)-3)</t>
  </si>
  <si>
    <t>→</t>
    <phoneticPr fontId="1" type="noConversion"/>
  </si>
  <si>
    <t>只顯示該科目不重複的成績</t>
    <phoneticPr fontId="1" type="noConversion"/>
  </si>
  <si>
    <t>在OFFSET中向下幾格</t>
    <phoneticPr fontId="1" type="noConversion"/>
  </si>
  <si>
    <t>ROW(C3)-3</t>
    <phoneticPr fontId="1" type="noConversion"/>
  </si>
  <si>
    <t>相對應位置僅顯示第一次出現的值</t>
    <phoneticPr fontId="1" type="noConversion"/>
  </si>
  <si>
    <t>OFFSET($G$3,0,MATCH($K$1,$C$2:$E$2,0)-1,COUNTA(num),1)</t>
    <phoneticPr fontId="1" type="noConversion"/>
  </si>
  <si>
    <t>K3=</t>
    <phoneticPr fontId="1" type="noConversion"/>
  </si>
  <si>
    <t>使K欄跟著所選清單(K1)變更</t>
    <phoneticPr fontId="1" type="noConversion"/>
  </si>
  <si>
    <t>MATCH($K$1,$C$2:$E$2,0)-1</t>
  </si>
  <si>
    <t>向右移幾格</t>
    <phoneticPr fontId="1" type="noConversion"/>
  </si>
  <si>
    <t>COUNTA(num)</t>
  </si>
  <si>
    <t>取非空白格的數目作為高度(num為定義名稱)</t>
    <phoneticPr fontId="1" type="noConversion"/>
  </si>
  <si>
    <t>傳回資料組中第ROW(1:1)大的值</t>
    <phoneticPr fontId="1" type="noConversion"/>
  </si>
  <si>
    <t>LARGE(OFFSET($G$3,0,MATCH($K$1,$C$2:$E$2,0)-1,COUNTA(num),1),ROW(1:1))</t>
    <phoneticPr fontId="1" type="noConversion"/>
  </si>
  <si>
    <t>ROW(1:1)</t>
  </si>
  <si>
    <t>1:1代表第一列的範圍，ROW(1:1)往下拉會照順序，搭配LARGE等同將資料組由大排到小</t>
    <phoneticPr fontId="1" type="noConversion"/>
  </si>
  <si>
    <t>L3=</t>
    <phoneticPr fontId="1" type="noConversion"/>
  </si>
  <si>
    <t>IF(K3&lt;&gt;"",COUNTIF(INDIRECT($K$1),K3),"")</t>
    <phoneticPr fontId="1" type="noConversion"/>
  </si>
  <si>
    <t>統計各個成績的人數</t>
    <phoneticPr fontId="1" type="noConversion"/>
  </si>
  <si>
    <t>INDIRECT($K$1)</t>
  </si>
  <si>
    <t>跟著選擇清單(K1)變更選擇的定義名稱範圍</t>
    <phoneticPr fontId="1" type="noConversion"/>
  </si>
  <si>
    <t>日期</t>
    <phoneticPr fontId="1" type="noConversion"/>
  </si>
  <si>
    <t>號碼</t>
    <phoneticPr fontId="1" type="noConversion"/>
  </si>
  <si>
    <t>號碼＼星期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</si>
  <si>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</si>
  <si>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</si>
  <si>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</si>
  <si>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</si>
  <si>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</si>
  <si>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</si>
  <si>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</si>
  <si>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J2=</t>
    <phoneticPr fontId="1" type="noConversion"/>
  </si>
  <si>
    <t>SUMPRODUCT((WEEKDAY($A$2:$A$31,2)=COLUMN(A:A))*($B$2:$G$31=$I2))</t>
  </si>
  <si>
    <t>根據星期計算數字出現次數，其中「*」運算子的作用相當於執行邏輯 AND 運算</t>
    <phoneticPr fontId="1" type="noConversion"/>
  </si>
  <si>
    <t>star work time</t>
    <phoneticPr fontId="1" type="noConversion"/>
  </si>
  <si>
    <t>off work tome</t>
    <phoneticPr fontId="1" type="noConversion"/>
  </si>
  <si>
    <t>Staff</t>
    <phoneticPr fontId="1" type="noConversion"/>
  </si>
  <si>
    <t>甲</t>
    <phoneticPr fontId="1" type="noConversion"/>
  </si>
  <si>
    <t>重疊</t>
    <phoneticPr fontId="1" type="noConversion"/>
  </si>
  <si>
    <t>Revenue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</si>
  <si>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</si>
  <si>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</si>
  <si>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</si>
  <si>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</si>
  <si>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</si>
  <si>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</si>
  <si>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</si>
  <si>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</si>
  <si>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</si>
  <si>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</si>
  <si>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</si>
  <si>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</si>
  <si>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</si>
  <si>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</si>
  <si>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總計</t>
  </si>
  <si>
    <t>法一</t>
    <phoneticPr fontId="1" type="noConversion"/>
  </si>
  <si>
    <t>法二</t>
    <phoneticPr fontId="1" type="noConversion"/>
  </si>
  <si>
    <t>法一&amp;二結果一樣，但法二較正確(有鎖定)</t>
    <phoneticPr fontId="1" type="noConversion"/>
  </si>
  <si>
    <t>vlookup</t>
    <phoneticPr fontId="1" type="noConversion"/>
  </si>
  <si>
    <t>hlookup</t>
    <phoneticPr fontId="1" type="noConversion"/>
  </si>
  <si>
    <t>比較</t>
    <phoneticPr fontId="1" type="noConversion"/>
  </si>
  <si>
    <t>English</t>
  </si>
  <si>
    <t>match</t>
    <phoneticPr fontId="1" type="noConversion"/>
  </si>
  <si>
    <t>index</t>
    <phoneticPr fontId="1" type="noConversion"/>
  </si>
  <si>
    <t>找出符合的相對位置</t>
    <phoneticPr fontId="1" type="noConversion"/>
  </si>
  <si>
    <t>offset</t>
    <phoneticPr fontId="1" type="noConversion"/>
  </si>
  <si>
    <t>indirect</t>
    <phoneticPr fontId="1" type="noConversion"/>
  </si>
  <si>
    <t>間接取得位置的值</t>
    <phoneticPr fontId="1" type="noConversion"/>
  </si>
  <si>
    <t>目的是為了向下或向右拉COLUMN(A:A)，取得1.2.3…順序性的數列</t>
    <phoneticPr fontId="1" type="noConversion"/>
  </si>
  <si>
    <t>LargeCat</t>
  </si>
  <si>
    <t>Mouse</t>
  </si>
  <si>
    <t>Mouse 合計</t>
  </si>
  <si>
    <t>Keyboard/K+M</t>
  </si>
  <si>
    <t>Keyboard/K+M 合計</t>
  </si>
  <si>
    <t>K+M+S</t>
  </si>
  <si>
    <t>K+M+S 合計</t>
  </si>
  <si>
    <t>Speaker</t>
  </si>
  <si>
    <t>Speaker 合計</t>
  </si>
  <si>
    <t>Headset</t>
  </si>
  <si>
    <t>Headset 合計</t>
  </si>
  <si>
    <t>Gaming</t>
  </si>
  <si>
    <t>Gaming 合計</t>
  </si>
  <si>
    <t>Pen</t>
  </si>
  <si>
    <t>Pen 合計</t>
  </si>
  <si>
    <t>Web Cam</t>
  </si>
  <si>
    <t>Web Cam 合計</t>
  </si>
  <si>
    <t>Other</t>
  </si>
  <si>
    <t>Other 合計</t>
  </si>
  <si>
    <t>取得從起始位置向左或下位移的值</t>
    <phoneticPr fontId="1" type="noConversion"/>
  </si>
  <si>
    <t>OFFSET(C$7,(ROW(1:1)-1)*6,0,1,1)</t>
  </si>
  <si>
    <t>C$7</t>
  </si>
  <si>
    <t>→</t>
    <phoneticPr fontId="1" type="noConversion"/>
  </si>
  <si>
    <t>用相對位置來索引取得值</t>
    <phoneticPr fontId="1" type="noConversion"/>
  </si>
  <si>
    <t>起始位置為第七列，要向下位移，所以鎖定第七列</t>
    <phoneticPr fontId="1" type="noConversion"/>
  </si>
  <si>
    <t>(ROW(1:1)-1)*6</t>
  </si>
  <si>
    <t>ROW(1:1)-1</t>
    <phoneticPr fontId="1" type="noConversion"/>
  </si>
  <si>
    <t>向下幾格，起始需為0，因為無row(0:0)，故用row(1:1)-1</t>
    <phoneticPr fontId="1" type="noConversion"/>
  </si>
  <si>
    <t>因為這邊的高度相距固定為6格，就是每往下拉就像下6格</t>
    <phoneticPr fontId="1" type="noConversion"/>
  </si>
  <si>
    <t>(3) SMALL(第(2)式,ROW(1:1))</t>
  </si>
  <si>
    <r>
      <t>當公式向下各列複製時，將第(2)式傳回的列號利用 </t>
    </r>
    <r>
      <rPr>
        <b/>
        <sz val="12"/>
        <color rgb="FF222222"/>
        <rFont val="Arial"/>
        <family val="2"/>
      </rPr>
      <t>SMALL</t>
    </r>
    <r>
      <rPr>
        <sz val="12"/>
        <color rgb="FF222222"/>
        <rFont val="Arial"/>
        <family val="2"/>
      </rPr>
      <t> 函數由小至大取出。</t>
    </r>
  </si>
  <si>
    <t>(4) OFFSET($A$1,第(3)式-1,0)</t>
  </si>
  <si>
    <r>
      <t>將第(3)式傳回的列號代入 </t>
    </r>
    <r>
      <rPr>
        <b/>
        <sz val="12"/>
        <color rgb="FF222222"/>
        <rFont val="Arial"/>
        <family val="2"/>
      </rPr>
      <t>OFFSET</t>
    </r>
    <r>
      <rPr>
        <sz val="12"/>
        <color rgb="FF222222"/>
        <rFont val="Arial"/>
        <family val="2"/>
      </rPr>
      <t> 函數取得由儲存格A1起始所對應的儲存格內容。</t>
    </r>
  </si>
  <si>
    <t>(5) IFERROR(第(4)式,"")</t>
  </si>
  <si>
    <r>
      <t>利用 </t>
    </r>
    <r>
      <rPr>
        <b/>
        <sz val="12"/>
        <color rgb="FF222222"/>
        <rFont val="Arial"/>
        <family val="2"/>
      </rPr>
      <t>IFERROR</t>
    </r>
    <r>
      <rPr>
        <sz val="12"/>
        <color rgb="FF222222"/>
        <rFont val="Arial"/>
        <family val="2"/>
      </rPr>
      <t> 函數將第(3)可能傳回的錯誤訊轉換為空字串（空白）。</t>
    </r>
  </si>
  <si>
    <t>(1) SUBSTITUTE(Customer_Name,C$1,"")</t>
  </si>
  <si>
    <t>(2) IF(第(1)式&lt;&gt;Customer_Name,ROW(Customer_Name),"")</t>
  </si>
  <si>
    <t>{=IFERROR(OFFSET($A$1,SMALL(IF(SUBSTITUTE(Customer_Name,C$1,"")&lt;&gt;Customer_Name,ROW(Customer_Name),""),ROW(1:1))-1,0),"")}</t>
    <phoneticPr fontId="1" type="noConversion"/>
  </si>
  <si>
    <t>C2</t>
    <phoneticPr fontId="1" type="noConversion"/>
  </si>
  <si>
    <r>
      <t>這是</t>
    </r>
    <r>
      <rPr>
        <b/>
        <sz val="12"/>
        <color rgb="FFFF0000"/>
        <rFont val="新細明體"/>
        <family val="1"/>
        <charset val="136"/>
        <scheme val="minor"/>
      </rPr>
      <t>陣列公式</t>
    </r>
    <r>
      <rPr>
        <sz val="12"/>
        <color theme="1"/>
        <rFont val="新細明體"/>
        <family val="2"/>
        <charset val="136"/>
        <scheme val="minor"/>
      </rPr>
      <t>，輸入完成要按 Ctrl+Shift+Enter 鍵，Excel 會自動加上「｛｝」</t>
    </r>
    <phoneticPr fontId="1" type="noConversion"/>
  </si>
  <si>
    <t>陣列公式</t>
    <phoneticPr fontId="1" type="noConversion"/>
  </si>
  <si>
    <t>COLUMN(A:A)向右拉會出現排序1.2.3…，對應星期1~7</t>
    <phoneticPr fontId="1" type="noConversion"/>
  </si>
  <si>
    <t>Product Desc#</t>
  </si>
  <si>
    <t>2nd Item Number</t>
  </si>
  <si>
    <t xml:space="preserve"> RS,EASYPEN M610XA</t>
  </si>
  <si>
    <t>31100044101</t>
  </si>
  <si>
    <t xml:space="preserve"> RS,HS-04S,SINGLE,NC MIC</t>
  </si>
  <si>
    <t>31710156101</t>
  </si>
  <si>
    <t xml:space="preserve"> RS,KB-128,BLK,USB,UKR,GK-170!</t>
  </si>
  <si>
    <t>31300001410</t>
  </si>
  <si>
    <t>Wired KB</t>
  </si>
  <si>
    <t>MediumCat</t>
    <phoneticPr fontId="1" type="noConversion"/>
  </si>
  <si>
    <t>Unit Price</t>
    <phoneticPr fontId="1" type="noConversion"/>
  </si>
  <si>
    <t>1. 可以先選擇範圍，打完一個公式再一起跑</t>
    <phoneticPr fontId="1" type="noConversion"/>
  </si>
  <si>
    <t>2. 輸入完成要按 Ctrl+Shift+Enter 鍵，Excel 會自動加上「｛｝」， Ctrl表示「一起」，Shift表示「轉換」</t>
    <phoneticPr fontId="1" type="noConversion"/>
  </si>
  <si>
    <t>正解</t>
    <phoneticPr fontId="1" type="noConversion"/>
  </si>
  <si>
    <t>順序錯</t>
    <phoneticPr fontId="1" type="noConversion"/>
  </si>
  <si>
    <t>結論</t>
    <phoneticPr fontId="1" type="noConversion"/>
  </si>
  <si>
    <t>此方式必須鎖定，在用下拉方式填滿</t>
    <phoneticPr fontId="1" type="noConversion"/>
  </si>
  <si>
    <t>第{3,2,4}欄一起跑只會抓到第3欄</t>
    <phoneticPr fontId="1" type="noConversion"/>
  </si>
  <si>
    <t>正解(搭配match更加自動化)</t>
    <phoneticPr fontId="1" type="noConversion"/>
  </si>
  <si>
    <t>查表</t>
    <phoneticPr fontId="1" type="noConversion"/>
  </si>
  <si>
    <t>正解(搭配match更加自動化)
match也用陣列形式</t>
    <phoneticPr fontId="1" type="noConversion"/>
  </si>
  <si>
    <t>A</t>
    <phoneticPr fontId="12" type="noConversion"/>
  </si>
  <si>
    <t>Wired Mouse</t>
  </si>
  <si>
    <t>Wireless Mouse</t>
  </si>
  <si>
    <t>合計</t>
    <phoneticPr fontId="1" type="noConversion"/>
  </si>
  <si>
    <t>Mouse 合計</t>
    <phoneticPr fontId="1" type="noConversion"/>
  </si>
  <si>
    <t xml:space="preserve">Wired K+M </t>
  </si>
  <si>
    <t xml:space="preserve">Wireless K+M </t>
  </si>
  <si>
    <t>Keyboard/K+M 合計</t>
    <phoneticPr fontId="1" type="noConversion"/>
  </si>
  <si>
    <t>2.0 Speaker</t>
  </si>
  <si>
    <t>2.1 Speaker</t>
  </si>
  <si>
    <t>5.1Channel Speaker</t>
  </si>
  <si>
    <t>BT Speaker</t>
  </si>
  <si>
    <t>USB Speaker</t>
  </si>
  <si>
    <t>Speaker 合計</t>
    <phoneticPr fontId="1" type="noConversion"/>
  </si>
  <si>
    <t>Gaming Headset</t>
  </si>
  <si>
    <t>Gaming KB</t>
  </si>
  <si>
    <t>Gaming Mouse</t>
  </si>
  <si>
    <t>Gaming Mouse Pad</t>
    <phoneticPr fontId="1" type="noConversion"/>
  </si>
  <si>
    <t>Gaming Speaker</t>
  </si>
  <si>
    <t>Gaming 合計</t>
    <phoneticPr fontId="1" type="noConversion"/>
  </si>
  <si>
    <t>BT Headset</t>
  </si>
  <si>
    <t>In-ear Headset/Headphones</t>
  </si>
  <si>
    <t>Headset 合計</t>
    <phoneticPr fontId="1" type="noConversion"/>
  </si>
  <si>
    <t>Other 合計</t>
    <phoneticPr fontId="1" type="noConversion"/>
  </si>
  <si>
    <t>B</t>
    <phoneticPr fontId="12" type="noConversion"/>
  </si>
  <si>
    <t>像是vlookup後加總起來</t>
    <phoneticPr fontId="1" type="noConversion"/>
  </si>
  <si>
    <t>Mouse Genius USB NetScroll 120 Optical</t>
  </si>
  <si>
    <t>Mouse Genius DX-120</t>
  </si>
  <si>
    <t>Mouse USB  Genius 120/MOUSE KABEL GENIUS 120/MOUSE WIRED GENIUS 120</t>
  </si>
  <si>
    <t>Mouse Genius USB NetScroll DX-110</t>
  </si>
  <si>
    <t>Wireless Mouse Genius NX7000 NX-7000</t>
  </si>
  <si>
    <t>Mouse Genius USB Baru + Free Mousepad Logitech</t>
  </si>
  <si>
    <t>Genius Mouse Wireless NX-7010</t>
  </si>
  <si>
    <t>Mouse Genius Wireless NX-7000</t>
  </si>
  <si>
    <t>Genius G-PEN i608x</t>
  </si>
  <si>
    <t>Genius Scorpion K220 - Keyboard Gaming</t>
  </si>
  <si>
    <t>Genius Mouse Wireless NX7000</t>
  </si>
  <si>
    <t>MOUSE USB GENIUS</t>
  </si>
  <si>
    <t>Genius Value Desktop Keyboard KB-110 USB</t>
  </si>
  <si>
    <t>Mouse Optic DX-110 Genius USB [Full Color] Original</t>
  </si>
  <si>
    <t>Keyboard Genius</t>
  </si>
  <si>
    <t>Mouse genius usb original</t>
  </si>
  <si>
    <t>Mouse Genius DX 125 USB</t>
  </si>
  <si>
    <t>Keyboard Genius Value Desktop  KB-110x USB</t>
  </si>
  <si>
    <t>MOUSE PS2 GENIUS DX-110 ORIGINAL</t>
  </si>
  <si>
    <t>Genius Stylus Pen for Genius i405x danGenius i608x</t>
  </si>
  <si>
    <t>Genius Easypen I405x 4 X 5.5 Inch Stylus Graphic Tablet / Pen Stylus</t>
  </si>
  <si>
    <t>Genius EasyPen i405X 4 x 5.5 inch Pen Stylus Graphic Tablet</t>
  </si>
  <si>
    <t>Genius NX-7000 BlueEye Optical Wireless Mouse</t>
  </si>
  <si>
    <t>Genius EasyPen i405X 4 x 5.5 inch Stylus Graphic Tablet / Pen stylus</t>
  </si>
  <si>
    <t>keyboard genius kb-100</t>
  </si>
  <si>
    <t>MURAH! Genius Mouse mini retractable</t>
  </si>
  <si>
    <t>genius mouse pen 1608x 6x8 graphic tablet</t>
  </si>
  <si>
    <t>Mouse PS2 Genius Mouse Kabel PS2 Mouse Genius</t>
  </si>
  <si>
    <t>Genius KB-125 - wired keyboard</t>
  </si>
  <si>
    <t>MOUSE PS2 DX 110 BLACK GENIUS</t>
  </si>
  <si>
    <t>MOUSE USB GENIUS / MOUSE OPTIC GENIUS</t>
  </si>
  <si>
    <t>GENIUS KEYBOARD  SMART KB128 USB  + MOUSE USB DX 125 PAKET COMBO</t>
  </si>
  <si>
    <t>Genius Mouse NX-7015 Gold</t>
  </si>
  <si>
    <t>Mouse wireless Genius NX-7005</t>
  </si>
  <si>
    <t>Genius Mouse Wireless NX 7015</t>
  </si>
  <si>
    <t>Genius Numpad i110 slim numerik keypad</t>
  </si>
  <si>
    <t>Genius Keyboard KB-110X PS2</t>
  </si>
  <si>
    <t>Mouse usb Genius DX-110</t>
  </si>
  <si>
    <t>Keyboard genius kb110</t>
  </si>
  <si>
    <t>Genius Mousepen I608x 6 X 8 Inch Pen Stylus Tablet With Cordless Mouse</t>
  </si>
  <si>
    <t>MOUSE USB GENIUS DX-125 ORIGINAL</t>
  </si>
  <si>
    <t>Genius G-Pen i405x</t>
  </si>
  <si>
    <t>Genius Easy Pen i405X</t>
  </si>
  <si>
    <t>Mouse Mini Genius Micro Traveller Retrac Retracabel USB Tarik Ulur Mikro Traveler</t>
  </si>
  <si>
    <t>Mouse Genius Wirelles BlueEye NX-7015</t>
  </si>
  <si>
    <t>Genius Mouse Wireless NX-7000</t>
  </si>
  <si>
    <t>KEYBOARD USB GENIUS KB-100</t>
  </si>
  <si>
    <t>Mouse Genius Ps2 DX-110</t>
  </si>
  <si>
    <t>MOUSE USB GENIUS DX 110 / DX-110 / MOUSE WIRED USB</t>
  </si>
  <si>
    <t>mouse genius wireless nx-7010</t>
  </si>
  <si>
    <t>Keyboard &amp; Mouse Genius USB</t>
  </si>
  <si>
    <t>Keyboard + Mouse Genius Smart Kb Usb Kabel Paket Combo</t>
  </si>
  <si>
    <t>GENIUS KB-C100 Bundle Paket Keyboard Basic Desktop &amp; GENIUS Optical Mouse PS2</t>
  </si>
  <si>
    <t>Mouse Wireless GENIUS NX-7000</t>
  </si>
  <si>
    <t>Mouse Wireless Genius NX7000</t>
  </si>
  <si>
    <t>GENIUS NX 7000 MOUSE WIRELLESS ORIGINAL GENIUS</t>
  </si>
  <si>
    <t>Sale Keyboard Genius Kb C 100 Tidak Dapat Mos</t>
  </si>
  <si>
    <t>Genius Pen Stylus for i405x i608x</t>
  </si>
  <si>
    <t>KEYBOARD GENIUS KB-100</t>
  </si>
  <si>
    <t>MOUSE WIRELESS GENIUS NX-7000 - Hitam</t>
  </si>
  <si>
    <t>Mouse GENIUS DX-125 Original</t>
  </si>
  <si>
    <t>New Paket Keyboard &amp; Mouse genius KB100 DX125</t>
  </si>
  <si>
    <t>Paket Combo Keyboard dan Mouse Wireless Genius Slimstar 8006</t>
  </si>
  <si>
    <t>Mouse Genius Cable DX-110 USB Cable-Mouse Genius</t>
  </si>
  <si>
    <t>Mouse Wireless Genius NX-7010</t>
  </si>
  <si>
    <t>Mouse Genius NX 7000 wireless</t>
  </si>
  <si>
    <t>Keyboard + Mouse Wireless Genius USB Slimstar 8000 ME Black</t>
  </si>
  <si>
    <t>keyboard genius ps2 06XE</t>
  </si>
  <si>
    <t>Wireless Mouse Genius NX7015 NX-7015</t>
  </si>
  <si>
    <t>Genius KB 110 USB Keyboard mouse DX 125 USB  Mouse Paket</t>
  </si>
  <si>
    <t>Genius Nx-7000 Wireless Optical Mouse / Genius Wireless Mouse Optical (Nx7000) Original &amp; Resmi</t>
  </si>
  <si>
    <t>Genius Mouse Pen I608x Pen Tablet</t>
  </si>
  <si>
    <t>Genius Mouse NX-7015 Chocolate</t>
  </si>
  <si>
    <t>Genius Mouse NX-7015 Iron Grey</t>
  </si>
  <si>
    <t>MOUSE WIRELESS GENIUS NX-7010</t>
  </si>
  <si>
    <t>Genius Mouse Pen I608x Pen Tablet Alat Desain Grafis</t>
  </si>
  <si>
    <t>Mouse Wireless Genius NX-7000 ORIGINAL</t>
  </si>
  <si>
    <t>Mouse Pen Stylus Ppen Genius Drawing Tablet i608x.</t>
  </si>
  <si>
    <t>Mouse wireless Genius white</t>
  </si>
  <si>
    <t>Mouse Pen Drawing Genius i608</t>
  </si>
  <si>
    <t>Mouse USB Genius Netscroll 120 Black</t>
  </si>
  <si>
    <t>Stock Promo Mouse USB  Genius 120/MOUSE KABEL GENIUS 120/MOUSE WIRED GENIUS 120 ✹</t>
  </si>
  <si>
    <t>keyboard genius gaming</t>
  </si>
  <si>
    <t>Genius USB Keyboard KB110</t>
  </si>
  <si>
    <t>Pen Tablet : Genius MousePen i608x</t>
  </si>
  <si>
    <t>xvf-156 GENIUS Slim 2.4Ghz Wireless Keyboard Combo Slimstar 8000X ^^</t>
  </si>
  <si>
    <t>Genius MousePen i608X 6"×8" Pen Tablet with Cordless Mouse/Pen</t>
  </si>
  <si>
    <t>Mouse PS2 Genius Standar Mouse NetScroll 120</t>
  </si>
  <si>
    <t>Keyboard Genius Usb KB 100</t>
  </si>
  <si>
    <t>Mouse GENIUS DX-120 USB Optical / Mouse GENIUS DX-120 USB Kabel</t>
  </si>
  <si>
    <t>Keyboard Multimedia GENIUS USB Standart</t>
  </si>
  <si>
    <t>Mouse Genius nx 7000 wireless, Versi Original</t>
  </si>
  <si>
    <t>Promo keyboard USB. Genius. Keyboard computer keyboard  murah</t>
  </si>
  <si>
    <t>Mouse Genius Wireless NX-7010 Original</t>
  </si>
  <si>
    <t>Mouse Genius</t>
  </si>
  <si>
    <t>KEYBOARD NUMPAD GENIUS I130</t>
  </si>
  <si>
    <t>Keyboard genius</t>
  </si>
  <si>
    <t>Keyboard Genius KB 8000X / Keyboard &amp; Mouse Wireless</t>
  </si>
  <si>
    <t>Keyboard genius smart kb-100</t>
  </si>
  <si>
    <t>Keyboard Genius KB110X</t>
  </si>
  <si>
    <t>MOUSE GENIUS WIRELESS NX7005 original</t>
  </si>
  <si>
    <t>Tablet Pen Drawing Genius i405X</t>
  </si>
  <si>
    <t>Genius Micro Traveler Super Mini Mouse Retractable USB Cable</t>
  </si>
  <si>
    <t>Genius KID DESIGNER Drawing Tablet</t>
  </si>
  <si>
    <t>MOUSE WIRELESS GENIUS NX7015</t>
  </si>
  <si>
    <t>GENIUS MOUSE WIRELESS NX-7010 (NX7010) Wireless Mouse Murah Blueye</t>
  </si>
  <si>
    <t>Keyboard USB Genius KB110</t>
  </si>
  <si>
    <t>mouse genius 7000</t>
  </si>
  <si>
    <t>Keyboard Wireless Slimstar 8006</t>
  </si>
  <si>
    <t>mouse genius x-G200</t>
  </si>
  <si>
    <t>Mouse Genius NX-7005 WIRELESS</t>
  </si>
  <si>
    <t>xvf-157 KEYBOARD GENIUS KB 110 ^^</t>
  </si>
  <si>
    <t>KEYBOARD GENIUS SLIMSTAR 130 USB</t>
  </si>
  <si>
    <t>MOUSE USB GAMING GENIUS</t>
  </si>
  <si>
    <t>Mouse USB Genius NetScroll 120 Black</t>
  </si>
  <si>
    <t>Keyboard USB Genius KB-128 Original</t>
  </si>
  <si>
    <t>Optical Mouse USB Genius netscroll 120</t>
  </si>
  <si>
    <t>MOUSE USB GENIUS DX-125</t>
  </si>
  <si>
    <t>Mouse kabel genius dx - 125</t>
  </si>
  <si>
    <t>MOUSE WIRELESS GENIUS NX-7000</t>
  </si>
  <si>
    <t>Genius DX-125 Mouse USB</t>
  </si>
  <si>
    <t>GENIUS NX-7000/NX7000 Wireless Optical Mouse ORIGINAL &amp; GARANSI RESMI</t>
  </si>
  <si>
    <t>Mouse Wireless Genius nx-7000</t>
  </si>
  <si>
    <t>MOUSE GENIUS DX-125</t>
  </si>
  <si>
    <t>Keyboard Genius Value Desktop KB-125 USB</t>
  </si>
  <si>
    <t>Genius Mouse Pen i608X</t>
  </si>
  <si>
    <t>Mouse Gaming Genius X-G510</t>
  </si>
  <si>
    <t>mouse genius nx7015</t>
  </si>
  <si>
    <t>cbg-605 Wireless Mouse Genius NX7000 NX-7000</t>
  </si>
  <si>
    <t>zdw-648 Wireless Mouse Genius NX7000 NX-7000 ..</t>
  </si>
  <si>
    <t>Mouse GENIUS NX 7005 Wireless</t>
  </si>
  <si>
    <t>Mouse Wireless Genius 7015</t>
  </si>
  <si>
    <t>MOUSE GENIUS WIRELESS NX 7005 BLUE EYE 1200 DPi ORIGINAL</t>
  </si>
  <si>
    <t>Kerboard genius second</t>
  </si>
  <si>
    <t>MOUSE USB DX 130 GENIUS</t>
  </si>
  <si>
    <t>cbg-064 Genius Mouse Wireless NX-7010 ..</t>
  </si>
  <si>
    <t>KEYBOARD USB GENIUS 125</t>
  </si>
  <si>
    <t>Mouse GENIUS DX 125 Kabel</t>
  </si>
  <si>
    <t>Keyboard Gaming Genius Scorpion K5 Black</t>
  </si>
  <si>
    <t>Genius Keyboard KB C100 P2 new ori</t>
  </si>
  <si>
    <t>xvf-426 KEYBOARD GENIUS KB 110 ..</t>
  </si>
  <si>
    <t>Clearance Sale Mouse Genius Traveler 315 Laser</t>
  </si>
  <si>
    <t>MOUSE USB DX 110 BLACK GENIUS</t>
  </si>
  <si>
    <t>Keyboard Genius KB100</t>
  </si>
  <si>
    <t>Wireless Optical Mouse Genius NX-7000 Original</t>
  </si>
  <si>
    <t>Keyboard USB Genius KB100</t>
  </si>
  <si>
    <t>Mouse USB GENIUS DX 125</t>
  </si>
  <si>
    <t>Best Price   Mouse Genius DX 125 USB    PASTI AWET</t>
  </si>
  <si>
    <t>Mouse Genius Scorpion M6</t>
  </si>
  <si>
    <t>Genius MousePen i608 Pen Tablet Alat Desain Grafis</t>
  </si>
  <si>
    <t>Mouse Genius NX-7015 WIRELESS</t>
  </si>
  <si>
    <t>Xscroll mouse genius colokan ps2 1pcs</t>
  </si>
  <si>
    <t>KEYBOARD USB GENIUS</t>
  </si>
  <si>
    <t>KEYBOARD GENIUS KB100</t>
  </si>
  <si>
    <t>KEYBOARD USB GENIUS KB-110</t>
  </si>
  <si>
    <t>Keyboard Genius SCORPION K220</t>
  </si>
  <si>
    <t>Keyboard GENIUS KB-110X USB</t>
  </si>
  <si>
    <t>mouse usb genius 110</t>
  </si>
  <si>
    <t>PROMO! Mouse Genius Cam Mouse</t>
  </si>
  <si>
    <t>Genius Mouse Dx125 Wired Optical Mouse</t>
  </si>
  <si>
    <t>Keyboard &amp; Mouse PS2 Combo Genius KB-C100 Basic Desktop Kit</t>
  </si>
  <si>
    <t>zdw-951 Mouse Wireless Genius NX 7005 BlueEye Sensor Original ^^</t>
  </si>
  <si>
    <t>Genius Slim Numeric Keypad Numpad i110 (CUCU GUDANG SALE)</t>
  </si>
  <si>
    <t>Mouse genius werles</t>
  </si>
  <si>
    <t>smart keyboard genius usb kb 100 (keyboard usb genius)</t>
  </si>
  <si>
    <t>Mouse Genius GX Gaming Ammox X1-400</t>
  </si>
  <si>
    <t>Genius Keyboard PS2 + Mouse ps2 BONUS Konverter ke usb</t>
  </si>
  <si>
    <t>Genius EasyPen i405 Pen Tablet Alat Desain Grafis</t>
  </si>
  <si>
    <t>Mouse Wireless Genius Blueeye Optical 1200Dpi NX-7000</t>
  </si>
  <si>
    <t>xvd-487 GENIUS NX-7000/NX7000 Wireless Optical Mouse ORIGINAL &amp; GARANSI RESMI !,</t>
  </si>
  <si>
    <t>mouse genius DX110</t>
  </si>
  <si>
    <t>KEYBOARD GENIUS - BEKAS MINT</t>
  </si>
  <si>
    <t>GAMING MOUSE GENIUS</t>
  </si>
  <si>
    <t>Keyboard usb genius kb-100</t>
  </si>
  <si>
    <t>Mouse Genius NX-7010 WIRELESS</t>
  </si>
  <si>
    <t>KEYBOARD NUMERIK GENIUS</t>
  </si>
  <si>
    <t>Mouse Wireless Genius NX-7015 OriginaL</t>
  </si>
  <si>
    <t>Genius Tablet MousePen i608X</t>
  </si>
  <si>
    <t>Mouse Gaming Genius Scorpion M6-600 Black Optical</t>
  </si>
  <si>
    <t>Mouse Standar Genius USB 110</t>
  </si>
  <si>
    <t>xvd-008 GENIUS Slim 2.4Ghz Wireless Keyboard Combo Slimstar 8000X .!</t>
  </si>
  <si>
    <t>Mouse Wireless Genius NX-7000</t>
  </si>
  <si>
    <t>Mouse Wireless Genius</t>
  </si>
  <si>
    <t>Mouse PS2 Genius DX-110 PS2</t>
  </si>
  <si>
    <t>Keyboard USB genius KB100</t>
  </si>
  <si>
    <t>Clearance Sale Mouse Genius WebScroll</t>
  </si>
  <si>
    <t>Mouse wireless GENIUS nx 7000 Blue Eye Technology</t>
  </si>
  <si>
    <t>NB147 Genius Mouse DX120 USB Original</t>
  </si>
  <si>
    <t>xvf-157 Genius Laser Mouse Netscroll NS200 PS2 Original ,</t>
  </si>
  <si>
    <t>MOUSE WIRED GENIUS 120 / MOUSE USB GENIUS</t>
  </si>
  <si>
    <t>Mouse Genius NX7005 Wireless</t>
  </si>
  <si>
    <t>Keyboard Genius KB-101 USB</t>
  </si>
  <si>
    <t>Mouse Standart Genius Usb</t>
  </si>
  <si>
    <t>Mouse USB Genius DX-125 - Standart Mouse</t>
  </si>
  <si>
    <t>Mouse Wireless NX 7000 Genius</t>
  </si>
  <si>
    <t>Keyboard Numeric Genius USB</t>
  </si>
  <si>
    <t>cbg-008 MOUSE GENIUS WIRELESS NX 7005 BLUE EYE 1200 DPi ORIGINAL ,,</t>
  </si>
  <si>
    <t>Keyboard Genius KB-110</t>
  </si>
  <si>
    <t>Genius GX Imperator Pro FREE CD ORIGINAL</t>
  </si>
  <si>
    <t>Mouse Genius NX7015 Wireless</t>
  </si>
  <si>
    <t>Mouse Genius DX-110 USB</t>
  </si>
  <si>
    <t>Mouse Genius Micro Traveler V2</t>
  </si>
  <si>
    <t>Mouse Genius DX-110 USB Wired Optic Kabel</t>
  </si>
  <si>
    <t>Genius Dx120 Mouse Optic Kabel Usb</t>
  </si>
  <si>
    <t>Mouse genius dx125</t>
  </si>
  <si>
    <t>Mouse Genius Ps2 netscrol 120</t>
  </si>
  <si>
    <t>xvd-002 Mouse Optic DX-110 Genius USB [Full Color] Original ##</t>
  </si>
  <si>
    <t>Mouse Genius Kabel DX110</t>
  </si>
  <si>
    <t>Keyboard Numeric Genius KeyPad 001 USB</t>
  </si>
  <si>
    <t>Mouse Usb Genius DX-125</t>
  </si>
  <si>
    <t>KEYBOARD +MOUSE USB GENIUS MURAH</t>
  </si>
  <si>
    <t>Genius NX 7015 Mouse Wirless</t>
  </si>
  <si>
    <t>Mouse Genius NX-7015 Wireless</t>
  </si>
  <si>
    <t>Keyboard Genius PS2 Bekas Warnet/Kantor</t>
  </si>
  <si>
    <t>Mouse Genius USB</t>
  </si>
  <si>
    <t>MOUSE GENIUS DX-120 USB ORIGINAL</t>
  </si>
  <si>
    <t>NB229 Genius Mouse NX7010 Wireless Biru Original</t>
  </si>
  <si>
    <t>MOUSE WIRELESS GENIUS 7005</t>
  </si>
  <si>
    <t>Genius Scorpion Keyboard K5 + Mouse Combo X1-400</t>
  </si>
  <si>
    <t>Mouse Genius NX 7000</t>
  </si>
  <si>
    <t>Mouse GENIUS NX 7015 Wireless</t>
  </si>
  <si>
    <t>Mouse Genius Nx7015 Wireless Mouse</t>
  </si>
  <si>
    <t>Wireless Optical Mouse Genius NX-7015 Original</t>
  </si>
  <si>
    <t>Keyboard Genius Smart KB-101</t>
  </si>
  <si>
    <t>zdw-648 GENIUS  NX-7015 MOUSE WIRELESS .!</t>
  </si>
  <si>
    <t xml:space="preserve"> Mouse Genius USB NetScroll 120 Optical</t>
  </si>
  <si>
    <t>Terbaik&gt;!&gt;brz-877   Mouse Genius USB NetScroll 120 Optical</t>
  </si>
  <si>
    <t>MOUSE GENIUS NS120</t>
  </si>
  <si>
    <t>KEYBOARD GENIUS USB MUARAh</t>
  </si>
  <si>
    <t>Mouse Wireless Genius Nx-7000</t>
  </si>
  <si>
    <t>Gaming mouse genius m6 600</t>
  </si>
  <si>
    <t>Mouse USB  Genius 120/MOUSE KABEL GENIUS 120/MOUSE WIRED GENIUS 120 (KODE Q34)</t>
  </si>
  <si>
    <t>Mouse Genius dx 110</t>
  </si>
  <si>
    <t>Mouse GENIUS DX-120 USB Optical / Mouse USB Cable GENIUS DX-120</t>
  </si>
  <si>
    <t>Keyboard Genius KB 100</t>
  </si>
  <si>
    <t>Tablet Genius i608x (Preloved)</t>
  </si>
  <si>
    <t>Mouse wireless plus batre</t>
  </si>
  <si>
    <t>cbg-007 Genius nx7015 nx-7015 mouse wireless !.</t>
  </si>
  <si>
    <t>MOUSE GENIUS DX125</t>
  </si>
  <si>
    <t>keyboard wireless slimstar 8006</t>
  </si>
  <si>
    <t>Terbaik - Mouse Genius USB NetScroll 120 Optical</t>
  </si>
  <si>
    <t>Banyak Dipakai.!&gt;999XY   Mouse Genius USB NetScroll 120 Optical</t>
  </si>
  <si>
    <t>KEYBOARD NUMERIC GENIUS I20</t>
  </si>
  <si>
    <t>Mouse gaming genius x-g510</t>
  </si>
  <si>
    <t>Mouse Genius Net Scroll 120 Hitam (Promo Jogja)</t>
  </si>
  <si>
    <t>Mouse Genius DX-125</t>
  </si>
  <si>
    <t>Mouse Genius Nx7000 Wireless Mouse</t>
  </si>
  <si>
    <t>Keyboard Genius multimedia USB Standart</t>
  </si>
  <si>
    <t>NB493 Genius Keyboard KB110X PS2 Original</t>
  </si>
  <si>
    <t>NB492 Genius Keyboard + Mouse C130 Slimstar USB Original</t>
  </si>
  <si>
    <t>Keyboard game genius</t>
  </si>
  <si>
    <t>Mouse Genius Wireless  NX-7000 BlueEye</t>
  </si>
  <si>
    <t>Genius Mouse Ammox X1-400 [Hitam]</t>
  </si>
  <si>
    <t>Mouse Genius nx-7015</t>
  </si>
  <si>
    <t>MOUSE WIRELESS GENIUS</t>
  </si>
  <si>
    <t>Mouse GENIUS Wireless NX 7000</t>
  </si>
  <si>
    <t>xvf-643 Genius Stylus Pen for Genius i405x danGenius i608x ,</t>
  </si>
  <si>
    <t>Genius Tablet EasyPen i405X</t>
  </si>
  <si>
    <t>Mouse Wireless Genius NX 7000</t>
  </si>
  <si>
    <t>Genius Optical USB MOUSE / USB Mouse GENIUS NETSCROLL 120 / Genius Net Scroll 120 (warna hitam)</t>
  </si>
  <si>
    <t>Genius Keyboard Slimstar 8006 wirelles Smart Keyboard and Mouse</t>
  </si>
  <si>
    <t>Mouse Mouse Wireless Genius NX-7010 (NX7010) Wireless Mouse</t>
  </si>
  <si>
    <t>Keyboard genius kb 128</t>
  </si>
  <si>
    <t>Mouse usb genius Dx125</t>
  </si>
  <si>
    <t>mouse wireless genius nx-7010</t>
  </si>
  <si>
    <t>mouse wireless genius nx-7015</t>
  </si>
  <si>
    <t>mouse wireless genius nx-7005</t>
  </si>
  <si>
    <t>genius traveler 900 notebook mouse wireless</t>
  </si>
  <si>
    <t>genius scrolltoo 600 scroll too wireless optical mous</t>
  </si>
  <si>
    <t>genius micro traveler 330s mini notebook optical mouse</t>
  </si>
  <si>
    <t>genius traveler 300 portable micro notebook mouse</t>
  </si>
  <si>
    <t>Keyboard Genius kb 128</t>
  </si>
  <si>
    <t>Mouse Genius NX7000 wifi</t>
  </si>
  <si>
    <t>Genius dx 220 dx220 stylish blueeye optical mouse</t>
  </si>
  <si>
    <t>GENIUS  NX-7015 MOUSE WIRELESS</t>
  </si>
  <si>
    <t>GENIUS DX-120 Wired Optical Mouse USB With 1000 DPI ORIGINAL</t>
  </si>
  <si>
    <t>GENIUS NX-7015 Wireless Optical Mouse / GENIUS Wireless Mouse Optical (NX7015) ORIGINAL &amp; RESMI</t>
  </si>
  <si>
    <t>Numeric pad genius numpad 200</t>
  </si>
  <si>
    <t>KEYBOARD MOUSE GENIUS USB</t>
  </si>
  <si>
    <t>Mouse Wireless Genius NX 7000 NX-7000 2.4Ghz</t>
  </si>
  <si>
    <t>KB-110 Value Desktop Keyboard Genius</t>
  </si>
  <si>
    <t>MOUSE GENIUS DX110 OPTICAL MOUSE GENIUS DX 110 MOUSE USB</t>
  </si>
  <si>
    <t>Mouse Wireless Genius NX 7005 BlueEye Sensor Original</t>
  </si>
  <si>
    <t>GENIUS MOUSE USB OPTICAL DX-120</t>
  </si>
  <si>
    <t>GENIUS MOUSE USB OPTICAL DX-125</t>
  </si>
  <si>
    <t>MOUSE GAMING GENIUS X-G510</t>
  </si>
  <si>
    <t>Genius USB Keyboard KB125</t>
  </si>
  <si>
    <t>mouse wireless genius 7015</t>
  </si>
  <si>
    <t>GENIUS Mouse Optical [Netscroll 120]</t>
  </si>
  <si>
    <t>MOUSE GENIUS DX 125 1000 DPI ORIGINAL</t>
  </si>
  <si>
    <t>Mouse genius murah ok</t>
  </si>
  <si>
    <t>Mouse Wireless Genius MX 7000 White Yello</t>
  </si>
  <si>
    <t>Keyboard Mouse Wireless Genius Slimstar 8006</t>
  </si>
  <si>
    <t>Mouse USB Merk Genius</t>
  </si>
  <si>
    <t>GENIUS NX-7015/NX7015 Wireless Optical Mouse ORIGINAL &amp; GARANSI RESMI</t>
  </si>
  <si>
    <t>Genius Mouse NetScroll 120</t>
  </si>
  <si>
    <t>Genius Laser Mouse 315</t>
  </si>
  <si>
    <t>Mouse Wireless Genius NX7010</t>
  </si>
  <si>
    <t>Keyboard Genius KB-110X</t>
  </si>
  <si>
    <t>MOUSE GAMING GENIUS G 510</t>
  </si>
  <si>
    <t>Keyboard Genius Kb125 usb</t>
  </si>
  <si>
    <t>Keyboard Genius DX110 USB</t>
  </si>
  <si>
    <t>Mouse laptop/komputer</t>
  </si>
  <si>
    <t>Mouse Genius DX-120 USB (Black, White, Red, Blue, Green)</t>
  </si>
  <si>
    <t>Paket USB Keyboard SK 6533 + Mouse Genius DX-110 Optical USB</t>
  </si>
  <si>
    <t>Mouse Genius Wireless NX 7000 Original</t>
  </si>
  <si>
    <t>Keyboard USB Genius KB-100</t>
  </si>
  <si>
    <t>Mouse Wireless Genius NX7015</t>
  </si>
  <si>
    <t>mouse usb genius DX-110</t>
  </si>
  <si>
    <t>Mouse Genius DX-110 DX110 USB</t>
  </si>
  <si>
    <t>Mouse Wireless Genius NX 7005</t>
  </si>
  <si>
    <t>Mouse Wireless Genius NX 7010/7015</t>
  </si>
  <si>
    <t>Mouse genius dx-125</t>
  </si>
  <si>
    <t>Genius NS200 Mouse PS2 Murah Hot Promo</t>
  </si>
  <si>
    <t>MOUSE WIRELESS GENIUS NX-7010 ORIGINAL</t>
  </si>
  <si>
    <t>Mouse Wireless GENIUS NX-7005
Original</t>
  </si>
  <si>
    <t>Cam Mouse All In One Genius (Wireless)</t>
  </si>
  <si>
    <t>Bluetooth Keyboard + Mouse, Bluetooth Controller Pc + Android, USB 3.0 Port Hub</t>
  </si>
  <si>
    <t>Mouse Genius cable</t>
  </si>
  <si>
    <t>Mouse Genius DX125</t>
  </si>
  <si>
    <t>MOUSE WIRELESS GENIUS NX-7005 ORIGINAL</t>
  </si>
  <si>
    <t>Mouse Wireless Genius | Mouse Komputer | Mouse Genius NX 7005</t>
  </si>
  <si>
    <t>keyboard `125 Genius USB</t>
  </si>
  <si>
    <t>Mouse USB DX130 Black Genius</t>
  </si>
  <si>
    <t>Mouse USB Genius DX-125</t>
  </si>
  <si>
    <t>Mouse Genius Net Scroll 120 (Black)-Mouse Genius</t>
  </si>
  <si>
    <t>Keyboard USB Genius KB110X</t>
  </si>
  <si>
    <t>MOUSE USB GENIUS DX-220</t>
  </si>
  <si>
    <t>USB Mouse Genius DX125 DX-125</t>
  </si>
  <si>
    <t>Genius Mouse Micro Traveler</t>
  </si>
  <si>
    <t>Genius Mouse USB DX 120</t>
  </si>
  <si>
    <t>Genius Mouse USB DX 125</t>
  </si>
  <si>
    <t>Genius KB 128 USB Keyboard - mouse USB DX 125</t>
  </si>
  <si>
    <t>Genius Paket KB 125 USB With Mouse Dx 125 Usb</t>
  </si>
  <si>
    <t>GENIUS DX 125 OPTICAL MOUSE USB 1200dpi</t>
  </si>
  <si>
    <t>GENIUS DX 120 OPTICAL MOUSE USB 800dpi</t>
  </si>
  <si>
    <t>Mouse Gaming GENIUS SCORPION M6-600</t>
  </si>
  <si>
    <t>KEYBOARD GENIUS USB</t>
  </si>
  <si>
    <t>Genius mouse pen-drawing tablet easypen i405x</t>
  </si>
  <si>
    <t>PAKETAN KEYBOARD DAN MOUSE GENIUS USB</t>
  </si>
  <si>
    <t>mouse Gaming genius X-G510</t>
  </si>
  <si>
    <t>MOUSE GENIUS 305 LASER TRAVELER</t>
  </si>
  <si>
    <t>MOUSE GENIUS USB DX-110</t>
  </si>
  <si>
    <t>EasyPen Kids Designer-Genius Kids Designer</t>
  </si>
  <si>
    <t>Genius mouse dx110 usb</t>
  </si>
  <si>
    <t>Genius Paketan Keyboard KB-110X Mouse DX-110 USB Original - Hitam (IN)</t>
  </si>
  <si>
    <t>Mouse Genius NX-7010</t>
  </si>
  <si>
    <t>Mouse Genius NX-7005</t>
  </si>
  <si>
    <t>Genius Mouse DX120 USB Biru</t>
  </si>
  <si>
    <t>Genius Mouse DX120 USB Merah</t>
  </si>
  <si>
    <t>Genius MousePen i608X  i 608x i-608x drawing tablet i608x</t>
  </si>
  <si>
    <t>Mouse Genius Wireless Blue Eye</t>
  </si>
  <si>
    <t>MOUSE USB GENIUS DX-110</t>
  </si>
  <si>
    <t>Mouse Usb Genius 120 / Mouse Genius Optical Netscroll 120</t>
  </si>
  <si>
    <t>Genius Numpad i-110</t>
  </si>
  <si>
    <t>NX-7000</t>
    <phoneticPr fontId="1" type="noConversion"/>
  </si>
  <si>
    <t>NX 7000</t>
    <phoneticPr fontId="1" type="noConversion"/>
  </si>
  <si>
    <t>Keyboard Genius USB</t>
    <phoneticPr fontId="1" type="noConversion"/>
  </si>
  <si>
    <t>DX 125</t>
    <phoneticPr fontId="1" type="noConversion"/>
  </si>
  <si>
    <t>DX-125</t>
    <phoneticPr fontId="1" type="noConversion"/>
  </si>
  <si>
    <t>Product Name</t>
    <phoneticPr fontId="1" type="noConversion"/>
  </si>
  <si>
    <r>
      <rPr>
        <sz val="12"/>
        <color rgb="FF222222"/>
        <rFont val="細明體"/>
        <family val="3"/>
        <charset val="136"/>
      </rPr>
      <t>利用</t>
    </r>
    <r>
      <rPr>
        <sz val="12"/>
        <color rgb="FF222222"/>
        <rFont val="Arial"/>
        <family val="2"/>
      </rPr>
      <t> SUBSTITUTE </t>
    </r>
    <r>
      <rPr>
        <sz val="12"/>
        <color rgb="FF222222"/>
        <rFont val="細明體"/>
        <family val="3"/>
        <charset val="136"/>
      </rPr>
      <t>函數將</t>
    </r>
    <r>
      <rPr>
        <sz val="12"/>
        <color rgb="FF222222"/>
        <rFont val="Arial"/>
        <family val="2"/>
      </rPr>
      <t>Customer_Name</t>
    </r>
    <r>
      <rPr>
        <sz val="12"/>
        <color rgb="FF222222"/>
        <rFont val="細明體"/>
        <family val="3"/>
        <charset val="136"/>
      </rPr>
      <t>陣列中每個儲存格中有</t>
    </r>
    <r>
      <rPr>
        <sz val="12"/>
        <color rgb="FF222222"/>
        <rFont val="Arial"/>
        <family val="2"/>
      </rPr>
      <t>C1</t>
    </r>
    <r>
      <rPr>
        <sz val="12"/>
        <color rgb="FF222222"/>
        <rFont val="細明體"/>
        <family val="3"/>
        <charset val="136"/>
      </rPr>
      <t>內容的地方用空白取代。</t>
    </r>
    <phoneticPr fontId="1" type="noConversion"/>
  </si>
  <si>
    <r>
      <rPr>
        <sz val="12"/>
        <color rgb="FF222222"/>
        <rFont val="細明體"/>
        <family val="3"/>
        <charset val="136"/>
      </rPr>
      <t>對</t>
    </r>
    <r>
      <rPr>
        <sz val="12"/>
        <color rgb="FF222222"/>
        <rFont val="Arial"/>
        <family val="2"/>
      </rPr>
      <t>Customer_Name</t>
    </r>
    <r>
      <rPr>
        <sz val="12"/>
        <color rgb="FF222222"/>
        <rFont val="細明體"/>
        <family val="3"/>
        <charset val="136"/>
      </rPr>
      <t>陣列中的每個儲存格判斷第</t>
    </r>
    <r>
      <rPr>
        <sz val="12"/>
        <color rgb="FF222222"/>
        <rFont val="Arial"/>
        <family val="2"/>
      </rPr>
      <t>(1)</t>
    </r>
    <r>
      <rPr>
        <sz val="12"/>
        <color rgb="FF222222"/>
        <rFont val="細明體"/>
        <family val="3"/>
        <charset val="136"/>
      </rPr>
      <t>式的傳回結果，如果取代後的結果和原來的內容不一樣，表示含有儲存格</t>
    </r>
    <r>
      <rPr>
        <sz val="12"/>
        <color rgb="FF222222"/>
        <rFont val="Arial"/>
        <family val="2"/>
      </rPr>
      <t>C1</t>
    </r>
    <r>
      <rPr>
        <sz val="12"/>
        <color rgb="FF222222"/>
        <rFont val="細明體"/>
        <family val="3"/>
        <charset val="136"/>
      </rPr>
      <t>內容，則</t>
    </r>
    <r>
      <rPr>
        <sz val="12"/>
        <color rgb="FF222222"/>
        <rFont val="細明體"/>
        <family val="3"/>
        <charset val="136"/>
      </rPr>
      <t>回傳該儲存格的列號；否則傳回空字串（空白）。（</t>
    </r>
    <r>
      <rPr>
        <sz val="12"/>
        <color rgb="FF222222"/>
        <rFont val="Arial"/>
        <family val="2"/>
      </rPr>
      <t xml:space="preserve">ROW </t>
    </r>
    <r>
      <rPr>
        <sz val="12"/>
        <color rgb="FF222222"/>
        <rFont val="細明體"/>
        <family val="3"/>
        <charset val="136"/>
      </rPr>
      <t>函數可傳儲存格的列號）</t>
    </r>
    <phoneticPr fontId="1" type="noConversion"/>
  </si>
  <si>
    <t>Star SellerGenius Mouse Pen I608x Pen Tablet Alat Desain Grafis</t>
  </si>
  <si>
    <t>Star SellerGenius Easypen I405x 4 X 5.5 Inch Stylus Graphic Tablet / Pen Stylus</t>
  </si>
  <si>
    <t>Star SellerMouse Pen Drawing Genius i608</t>
  </si>
  <si>
    <t>Star SellerTablet Pen Drawing Genius i405X</t>
  </si>
  <si>
    <t>Star SellerGenius mouse pen-drawing tablet easypen i405x</t>
  </si>
  <si>
    <t>Star SellerGenius Mousepen I608x 6 X 8 Inch Pen Stylus Tablet With Cordless Mouse</t>
  </si>
  <si>
    <t>Pen Iphone Genius B200 Original</t>
  </si>
  <si>
    <t>Star SellerGenius EasyPen i405X 4 x 5.5 inch Stylus Graphic Tablet / Pen stylus</t>
  </si>
  <si>
    <t>Star SellerGenius Mouse Pen I608x Pen Tablet</t>
  </si>
  <si>
    <t>Star SellerGenius EasyPen i405X 4 x 5.5 inch Pen Stylus Graphic Tablet</t>
  </si>
  <si>
    <t>Star SellerGenius Stylus Pen for Genius i405x danGenius i608x</t>
  </si>
  <si>
    <t>Star SellerGENIUS MOUSEPEN i608X 6" x 8" STYLUS PEN TABLET WITH CORDLESS MOUSE - DISASS JOGJA</t>
  </si>
  <si>
    <t>Genius MousePen i608X 6"?8" Pen Tablet with Cordless Mouse/Pen</t>
  </si>
  <si>
    <t>Stylus Pen Replacement for Tablet Genius i405X / i608X</t>
  </si>
  <si>
    <t>Star SellerGenius G-PEN i608x</t>
  </si>
  <si>
    <t>Star SellerGenius G-Pen i405x</t>
  </si>
  <si>
    <t>Star SellerGenius KID DESIGNER Drawing Tablet</t>
  </si>
  <si>
    <t>Pen Android Genius B200 Original</t>
  </si>
  <si>
    <t>Star SellerMouse Genius USB Baru + Free Mousepad Logitech</t>
  </si>
  <si>
    <t>Star SellerMOUSE WIRELESS GENIUS NX-7005 ORIGINAL</t>
  </si>
  <si>
    <t>Mouse Genius Second</t>
  </si>
  <si>
    <t>MOUSE GENIUS DX125 USB</t>
  </si>
  <si>
    <t>Star Sellergenius mouse pen 1608x 6x8 graphic tablet</t>
  </si>
  <si>
    <t>Harga Termurah Genius Mousepen i608x</t>
  </si>
  <si>
    <t>Star SellerKeyboard &amp; Mouse Genius USB</t>
  </si>
  <si>
    <t>Star SellerKeyboard Genius Keyboard Gaming Scorpion K220 Backlight</t>
  </si>
  <si>
    <t>Star SellerKeyboard Genius Keyboard Gaming Scorpion K5 Backlight</t>
  </si>
  <si>
    <t>Kb Genius Smart KB-101 Usb</t>
  </si>
  <si>
    <t>Star SellerGENIUS NX 7000 MOUSE WIRELLESS ORIGINAL GENIUS</t>
  </si>
  <si>
    <t>WGI Keyboard Genius USB ????</t>
  </si>
  <si>
    <t>?? MP Keyboard Genius USB ??</t>
  </si>
  <si>
    <t>Big Sale Genius Paketan Keyboard Mouse PS2 KB-C100  Kekinian ??</t>
  </si>
  <si>
    <t>??CR Keyboard Genius USB ????</t>
  </si>
  <si>
    <t xml:space="preserve"> Z90 Genius Paketan Keyboard Mouse PS2 KB-C100 ?踱</t>
  </si>
  <si>
    <t>嚚 LVB Keyboard Genius USB ??</t>
  </si>
  <si>
    <t>- ?? QTMW Keyboard Genius USB ????137.000</t>
  </si>
  <si>
    <t>EM Genius Paketan Keyboard Mouse PS2 KB-C100 ????</t>
  </si>
  <si>
    <t>嚙?BII Keyboard Genius USB ??</t>
  </si>
  <si>
    <t>?鞏q Keyboard Genius USB ????137.000</t>
  </si>
  <si>
    <t>????L6H Genius Paketan Keyboard Mouse PS2 KB-C100 ??聶</t>
  </si>
  <si>
    <t>??LY Keyboard Genius USB ??148.000</t>
  </si>
  <si>
    <t>?p Keyboard Genius USB  Modern Jual.</t>
  </si>
  <si>
    <t xml:space="preserve"> ????QNJP Genius Paketan Keyboard Mouse PS2 KB-C100 ??172.000</t>
  </si>
  <si>
    <t>??90W Keyboard Genius USB Pasti Murah??143.000</t>
  </si>
  <si>
    <t>Star SellerPAKETAN KEYBOARD DAN MOUSE GENIUS USB</t>
  </si>
  <si>
    <t>PAKET KEYBOARD HP + MOUSE WIRED GENIUS 120 FREE MOUSEPAD RAZER</t>
  </si>
  <si>
    <t>Star SellerKeyboard Genius KB- 100 / Genius keyboard KB 100 ORIGINAL PRODUK</t>
  </si>
  <si>
    <t>Genius Value Desktop Keyboard KB-110 USB (KODE 8598)</t>
  </si>
  <si>
    <t>虷?Star Seller Keyboard Genius USB ?</t>
  </si>
  <si>
    <t>[F89] Genius Value Desktop Keyboard KB-110 USB</t>
  </si>
  <si>
    <t>MPA 190 Genius Value Desktop Keyboard KB-110 USB ..,,.,,.,</t>
  </si>
  <si>
    <t>迠q F010 迠邽 Keyboard Genius USB 邽邽迡q迠q</t>
  </si>
  <si>
    <t>KODE 895 Keyboard Genius Usb KB-110 Standars Keyboard Pc</t>
  </si>
  <si>
    <t>Star SellerKeyboard + Mouse Genius Smart Kb Usb Kabel Paket Combo</t>
  </si>
  <si>
    <t>Keyboard Genius Smart KB-101 Black</t>
  </si>
  <si>
    <t>Star SellerGenius Gaming Keyboard Scorpion K5</t>
  </si>
  <si>
    <t>Star SellerKEYBOARD GENIUS SLIMSTAR 130 USB</t>
  </si>
  <si>
    <t>Genius Keyboard KB-125 PS2 Original</t>
  </si>
  <si>
    <t>Genius Value Desktop Keyboard KB-110 USB (KODE C9844)</t>
  </si>
  <si>
    <t>Keyboard Genius USB (KODE T4984)</t>
  </si>
  <si>
    <t>[KODE 9223] Keyboard Genius USB</t>
  </si>
  <si>
    <t>Keyboard GENIUS Smart Key KB-100 Wired USB With Customizable Function Keys</t>
  </si>
  <si>
    <t>Genius NX-7010 Wireless Mouse</t>
  </si>
  <si>
    <t>Star SellerKeyboard Genius USB KB-110X - Mouse DX110</t>
  </si>
  <si>
    <t>Star SellerKeyboard &amp; Mouse PS2 Combo Genius KB-C100 Basic Desktop Kit</t>
  </si>
  <si>
    <t>Star SellerKEYBOARD USB GENIUS 125</t>
  </si>
  <si>
    <t>Star SellerGENIUS KEYBOARD  SMART KB128 USB  + MOUSE USB DX 125 PAKET COMBO</t>
  </si>
  <si>
    <t>Keyboard Genius KB-100</t>
  </si>
  <si>
    <t>Star SellerKeyboard Genius USB K130-USB Kabel</t>
  </si>
  <si>
    <t>Star SellerKeyboard Genius KB110 USB</t>
  </si>
  <si>
    <t>Star SellerKeyboard GENIUS KB-110 USB Garansi</t>
  </si>
  <si>
    <t>Keyboard Gaming Genius KB-G265</t>
  </si>
  <si>
    <t>Keyboard Genius KB-128</t>
  </si>
  <si>
    <t>Genius Keyboard Slimstar 130</t>
  </si>
  <si>
    <t>PAKET KEYBOARD MOUSE GENIUS COMBO USB</t>
  </si>
  <si>
    <t>Star SellerGenius KB-125 - wired keyboard</t>
  </si>
  <si>
    <t>Keyboard Genius USB</t>
  </si>
  <si>
    <t>Star SellerKeyboard Genius PS2 KB110X-PS2 Original</t>
  </si>
  <si>
    <t>Keyboard Mouse USB Genius C130 Slimstar  Original</t>
  </si>
  <si>
    <t>Star SellerGenius Keyboard Slimstar 8006 wirelles Smart Keyboard and Mouse</t>
  </si>
  <si>
    <t>Star SellerKeyboard Genius KB-100 USB Smart Keyboard</t>
  </si>
  <si>
    <t>Star SellerKeyboard Genius KB-06XE PS2 Wired Slender Desktop Keyboard - Putih</t>
  </si>
  <si>
    <t>Star SellerKeyboard USB Genius KB110X</t>
  </si>
  <si>
    <t>Star SellerGenius KB 128 USB Keyboard - mouse USB DX 125</t>
  </si>
  <si>
    <t>Keyboard USB Genius KB 110X Original</t>
  </si>
  <si>
    <t>Keyboard Gaming Genius K5 Scorpion USB</t>
  </si>
  <si>
    <t>Star SellerGenius KB 110 USB Keyboard mouse DX 125 USB  Mouse Paket</t>
  </si>
  <si>
    <t>Star SellerNumeric pad genius numpad 200</t>
  </si>
  <si>
    <t>Star SellerKeyboard dan Mouse Wireless GENIUS SLIMSTAR 8008</t>
  </si>
  <si>
    <t>Star SellerKEYBOARD GENIUS KB-100 USB - DISASS JOGJA</t>
  </si>
  <si>
    <t>Keyboard  merk Genius</t>
  </si>
  <si>
    <t>Keyboard USB GENIUS KB-101</t>
  </si>
  <si>
    <t>Star SellerGenius Scorpion Keyboard K5 + Mouse Combo X1-400</t>
  </si>
  <si>
    <t>Star SellerGenius Paketan Keyboard Mouse PS2 KB-C100</t>
  </si>
  <si>
    <t>Star SellerGenius Paketan Keyboard Mouse PS2 KB-C100 &amp; Conek. USB TO PS2</t>
  </si>
  <si>
    <t>Star SellerGenius Paketan Keyboard Mouse USB C130</t>
  </si>
  <si>
    <t>Keyboard PS2 Ori Bekas</t>
  </si>
  <si>
    <t>Keyboard Usb Genius KB100</t>
  </si>
  <si>
    <t>KODE Y678 Mouse Genius USB NetScroll 120 Optical / Genius Netscroll 120 /Optical mouse</t>
  </si>
  <si>
    <t xml:space="preserve">Star SellerMouse Genius Mouse Gaming RS Scorpion M6-600 White Orange </t>
  </si>
  <si>
    <t xml:space="preserve">Star SellerMouse Genius Mouse Gaming RS Scorpion M6-600 Black Orange </t>
  </si>
  <si>
    <t xml:space="preserve">Star SellerMouse Genius Mouse Gaming RS Scorpion M6-600 Black </t>
  </si>
  <si>
    <t xml:space="preserve">Star SellerMouse Genius Mouse Gaming RS Ammox X1-400 </t>
  </si>
  <si>
    <t>Star SellerMouse GENIUS DX-125 Original</t>
  </si>
  <si>
    <t>Star SellerMouse USB Genius Netscroll 120 Black</t>
  </si>
  <si>
    <t>duy-95 GENIUS DX-120 Wired Optical Mouse USB With 1000 DPI (ORIGINAL) 簞??繡繡.?Ⅹ躬</t>
  </si>
  <si>
    <t>Barang Real PickGENIUS DX-120 Wired Optical Mouse USB With 1000 DPI (ORIGINAL) Paling Laris</t>
  </si>
  <si>
    <t>[V98] GENIUS DX-120 Wired Optical Mouse USB With 1000 DPI (ORIGINAL)</t>
  </si>
  <si>
    <t>GENIUS DX-120 Wired Optical Mouse USB With 1000 DPI (ORIGINAL)</t>
  </si>
  <si>
    <t>?瞎7K GENIUS DX-120 Wired Optical Mouse USB With 1 DPI (ORIGINAL) ????</t>
  </si>
  <si>
    <t>KODE 5K33 GENIUS DX-120 Wired Optical Mouse USB With 1000 DPI (ORIGINAL)</t>
  </si>
  <si>
    <t>Z7A Mouse Genius DX 110 USB Original ????</t>
  </si>
  <si>
    <t>V7I GENIUS NX-7015/NX7015 Wireless Optical Mouse ORIGINAL &amp; GARANSI RESMI ????</t>
  </si>
  <si>
    <t>嚙?SHA GENIUS NX-7015/NX7015 Wireless Optical Mouse ORIGINAL &amp; GARANSI RESMI ??</t>
  </si>
  <si>
    <t>HL GENIUS NX-7015/NX7015 Wireless Optical Mouse ORIGINAL &amp; GARANSI RESMI ????</t>
  </si>
  <si>
    <t>LW GENIUS NX-7015/NX7015 Wireless Optical Mouse ORIGINAL &amp; GARANSI RESMI ???算?</t>
  </si>
  <si>
    <t>' KT GENIUS NX-7015/NX7015 Wireless Optical Mouse ORIGINAL &amp; GARANSI RESMI ?徉</t>
  </si>
  <si>
    <t>JN0 GENIUS NX-7015/NX7015 Wireless Optical Mouse ORIGINAL &amp; GARANSI RESMI ????</t>
  </si>
  <si>
    <t>Hanya hari ini GENIUS NX-7015/NX7015 Wireless Optical Mouse ORIGINAL &amp; GARANSI RESMI Jaminan Kualita</t>
  </si>
  <si>
    <t>Optical Mouse GENIUS Micro Traveler Retractable Cable USB With 1000 DPI (ORIGINAL)</t>
  </si>
  <si>
    <t>?E9 Mouse Genius DX 125 USB ??J ??</t>
  </si>
  <si>
    <t>????GROSIR Mouse Genius DX 125 USB ????</t>
  </si>
  <si>
    <t>AP Genius Optical USB MOUSE / USB Mouse GENIUS NETSCROLL 120 / Genius Net Scroll 120 -HITAM ???抽?101.000</t>
  </si>
  <si>
    <t>Star SellerGenius Mouse NX-7015 / Mouse Wirelles Genius NX-7015 Original Garansi Resmi</t>
  </si>
  <si>
    <t>VM Genius Optical USB MOUSE / USB Mouse GENIUS NETSCROLL 120 / Genius Net Scroll 120 -HITAM ???Ｔ</t>
  </si>
  <si>
    <t xml:space="preserve"> Mouse Genius USB NetScroll 120 Optical ???螞?</t>
  </si>
  <si>
    <t>'mh Mouse Genius DX 125 USB  Kemasan Baru Ready.</t>
  </si>
  <si>
    <t>DBA Mouse Genius USB NetScroll 120 Optical ???聆?</t>
  </si>
  <si>
    <t>WU Genius Optical USB MOUSE / USB Mouse GENIUS NETSCROLL 120 / Genius Net Scroll 120 -HITAM ????</t>
  </si>
  <si>
    <t>YUA Genius Optical USB MOUSE / USB Mouse GENIUS NETSCROLL 120 / Genius Net Scroll 120 -HITAM ????</t>
  </si>
  <si>
    <t>Star SellerMouse GENIUS DX-120 USB Optical / Mouse USB Cable GENIUS DX-120</t>
  </si>
  <si>
    <t>Produk Terkini GROSIR Mouse wireless GENIUS nx 7 Blue Eye Technology Murah??159.000</t>
  </si>
  <si>
    <t>BL Mouse Genius USB NetScroll 120 Optical ???詹?</t>
  </si>
  <si>
    <t>Star SellerGENIUS OPTICAL MOUSE WIRELESS NX-7015</t>
  </si>
  <si>
    <t>CM Mouse Genius USB NetScroll 120 Optical ???詹</t>
  </si>
  <si>
    <t>V9 Mouse USB  Genius 120/MOUSE KABEL GENIUS 120/MOUSE WIRED GENIUS 120 ????47.000</t>
  </si>
  <si>
    <t>9W Mouse USB  Genius 120/MOUSE KABEL GENIUS 120/MOUSE WIRED GENIUS 120 ????64.000</t>
  </si>
  <si>
    <t>_ BGK Mouse USB  Genius 120/MOUSE KABEL GENIUS 120/MOUSE WIRED GENIUS 120 ??96.000</t>
  </si>
  <si>
    <t>?? 0U Mouse USB  Genius 120/MOUSE KABEL GENIUS 120/MOUSE WIRED GENIUS 120 ??76.000</t>
  </si>
  <si>
    <t>VD Mouse Genius USB NetScroll 120 Optical ???氯?</t>
  </si>
  <si>
    <t>' JA Mouse Genius USB NetScroll 120 Optical ????70.000</t>
  </si>
  <si>
    <t>Q Genius Optical USB MOUSE / USB Mouse GENIUS NETSCROLL 120 / Genius Net Scroll 120 -HITAM ???氯</t>
  </si>
  <si>
    <t>PW Mouse USB  Genius 120/MOUSE KABEL GENIUS 120/MOUSE WIRED GENIUS 120 ???</t>
  </si>
  <si>
    <t>EI Mouse USB  Genius 120/MOUSE KABEL GENIUS 120/MOUSE WIRED GENIUS 120 ???</t>
  </si>
  <si>
    <t>Star SellerGenius Nx-7000/Nx7000 Wireless Optical Mouse Original &amp; Garansi Resmi</t>
  </si>
  <si>
    <t>Star SellerMouse Genius DX-110 DX110 USB</t>
  </si>
  <si>
    <t>Star SellerMOUSE GENIUS DX 125 1000 DPI ORIGINAL</t>
  </si>
  <si>
    <t>MOUSE WIRED USB GENIUS DX 110. / Dx-110. 100%new</t>
  </si>
  <si>
    <t>Star SellerMOUSE GENIUS USB  DX-125 ORIGINAL GARANSI RESMI</t>
  </si>
  <si>
    <t>Star SellerMOUSE USB GENIUS DX-125 ORIGINAL</t>
  </si>
  <si>
    <t>KODE ZJ97 Mouse USB  Genius 120/MOUSE KABEL GENIUS 120/MOUSE WIRED GENIUS 120</t>
  </si>
  <si>
    <t>[KODE X474] Mouse USB Genius NetScroll 120 Black</t>
  </si>
  <si>
    <t>Mouse USB  Genius 120/MOUSE KABEL GENIUS 120/MOUSE WIRED GENIUS 120 (KODE C538)</t>
  </si>
  <si>
    <t>[KODE TH5] Mouse Genius DX-120</t>
  </si>
  <si>
    <t>[W777P] Mouse Genius DX 125 USB</t>
  </si>
  <si>
    <t>PUAS !  Mouse USB  Genius 120/MOUSE KABEL GENIUS 120/MOUSE WIRED GENIUS 120 $</t>
  </si>
  <si>
    <t>Star SellerMouse Genius Kabel DX-125</t>
  </si>
  <si>
    <t>Star SellerGenius Optical Mouse Wireless NX7000</t>
  </si>
  <si>
    <t>??Wireless Mouse Genius NX7000 NX-7000 ??147.000 - 151.000</t>
  </si>
  <si>
    <t>? Wireless Mouse Genius NX7000 NX-7000 ??</t>
  </si>
  <si>
    <t>BEZT ?犄UALITY??Wireless Mouse Genius NX7000 NX-7000 ?曷erlariz??</t>
  </si>
  <si>
    <t>!,Mouse USB  Genius 120/MOUSE KABEL GENIUS 120/MOUSE WIRED GENIUS 120stok baru**</t>
  </si>
  <si>
    <t>Mouse USB Wireless Genius NX-7000</t>
  </si>
  <si>
    <t>&gt;&gt;CUCI GUDANG&lt;&lt; Mouse USB Genius NetScroll 120 Black - Top Selling</t>
  </si>
  <si>
    <t>Mouse USB  Genius 120/MOUSE KABEL GENIUS 120/MOUSE WIRED GENIUS 120 (KODE T948)</t>
  </si>
  <si>
    <t>Promo GEW Wireless Mouse Genius NX7 NX-7 #Sale??</t>
  </si>
  <si>
    <t>Big- Sale  Mouse USB  Genius 120/MOUSE KABEL GENIUS 120/MOUSE WIRED GENIUS 120 {}</t>
  </si>
  <si>
    <t>[V6X] Mouse ps/2 NetScroll 120</t>
  </si>
  <si>
    <t>Terlaku罈 tc-87 Mouse USB  Genius 120/MOUSE KABEL GENIUS 120/MOUSE WIRED GENIUS 120 *</t>
  </si>
  <si>
    <t>Genius Optical USB MOUSE / USB Mouse GENIUS NETSCROLL 120 / Genius Net Scroll 120 -HITAM (KODE 45)</t>
  </si>
  <si>
    <t>N&gt;E&gt;W~  Mouse USB  Genius 120/MOUSE KABEL GENIUS 120/MOUSE WIRED GENIUS 120 !!</t>
  </si>
  <si>
    <t>KODE Y847 Mouse Genius USB NetScroll 120 Optical</t>
  </si>
  <si>
    <t>Mouse USB  Genius 120/MOUSE KABEL GENIUS 120/MOUSE WIRED GENIUS 120 (KODE 863)</t>
  </si>
  <si>
    <t>廕??de???花? Mouse Genius DX-120 j?花???</t>
  </si>
  <si>
    <t>Star SellerMouse Genius Wireless Blue Eye</t>
  </si>
  <si>
    <t>Star SellerMouse Genius DX-125</t>
  </si>
  <si>
    <t>Star SellerMouse Genius Nx7000 Wireless Mouse</t>
  </si>
  <si>
    <t>mouse usb genius</t>
  </si>
  <si>
    <t>Star SellerMOUSE WIRELESS GENIUS NX-7000 - Hitam</t>
  </si>
  <si>
    <t>Star SellerGenius MousePen i608X  i 608x i-608x drawing tablet i608x</t>
  </si>
  <si>
    <t>?訇 JL096 ?? Mouse Genius DX-120 ?廎脊葛廎耘敗?</t>
  </si>
  <si>
    <t>廕readystock?? Mouse Genius DX-120 郕</t>
  </si>
  <si>
    <t>Star SellerMouse Genius DX 125 USB</t>
  </si>
  <si>
    <t>Star SellerGenius Numpad i110 slim numerik keypad</t>
  </si>
  <si>
    <t>Mouse Genius DX 125 USB (KODE 3908)</t>
  </si>
  <si>
    <t>*H0T SALE* MOUSE GENIUS WIRELESS NX 7005 BLUE EYE 1200 DPi ORIGINAL Termurah**</t>
  </si>
  <si>
    <t>?4LE??Mouse Genius DX 125 USB Produk pilihan鉈?</t>
  </si>
  <si>
    <t>Stock Promo Mouse USB  Genius 120/MOUSE KABEL GENIUS 120/MOUSE WIRED GENIUS 120 ??</t>
  </si>
  <si>
    <t>Star SellerGenius NX-7000 BlueEye Optical Wireless Mouse</t>
  </si>
  <si>
    <t xml:space="preserve"> Mouse Genius DX 125 USB</t>
  </si>
  <si>
    <t>Star SellerMouse Usb Genius 120 / Mouse Genius Optical Netscroll 120</t>
  </si>
  <si>
    <t>Star SellerMOUSE USB GENIUS / MOUSE OPTIC GENIUS</t>
  </si>
  <si>
    <t>[A938T] Mouse Genius DX-110</t>
  </si>
  <si>
    <t>Star SellerMURAH! Genius Mouse mini retractable</t>
  </si>
  <si>
    <t>Dijamin Miring harga.. Mouse Genius USB NetScroll 120 Optical</t>
  </si>
  <si>
    <t>Mouse Wireless Genius NX-7015</t>
  </si>
  <si>
    <t>Mouse Genius DX-110 (KODE K894)</t>
  </si>
  <si>
    <t>Star SellerMouse Genius Nx7015 Wireless Mouse</t>
  </si>
  <si>
    <t>Star SellerGenius Mouse Dx125 Wired Optical Mouse</t>
  </si>
  <si>
    <t>Star SellerGenius Dx120 Mouse Optic Kabel Usb</t>
  </si>
  <si>
    <t>Star SellerMOUSE WIRELESS GENIUS NX7015</t>
  </si>
  <si>
    <t>Mouse Wireless Genius NX-7015 Standart Mouse</t>
  </si>
  <si>
    <t>Star SellerMOUSE WIRELESS GENIUS NX-7010 ORIGINAL</t>
  </si>
  <si>
    <t>Mouse Wireless Genius 9000R Original</t>
  </si>
  <si>
    <t>Star SellerMouse Genius DX-120 USB</t>
  </si>
  <si>
    <t>Star SellerMouse Genius GX Gaming Ammox X1-400</t>
  </si>
  <si>
    <t>Mouse Wireless Genius NX-7010 Original</t>
  </si>
  <si>
    <t>Star SellerMouse Genius NX 7015 Wireless USB</t>
  </si>
  <si>
    <t>Star SellerMouse Wireless Genius 7015</t>
  </si>
  <si>
    <t>Star SellerGenius Nx-7000 Wireless Optical Mouse / Genius Wireless Mouse Optical (Nx7000) Original &amp; Resmi</t>
  </si>
  <si>
    <t>Paling Sesuai.. Mouse Genius USB NetScroll 120 Optical</t>
  </si>
  <si>
    <t>Stok terbatas!.. Mouse Genius DX 125 USB</t>
  </si>
  <si>
    <t>Star SellerMouse Wireless GENIUS NX-7000</t>
  </si>
  <si>
    <t>Serbuuuu.. Mouse Genius DX 125 USB</t>
  </si>
  <si>
    <t>Bagus Dipakai.. Mouse Genius USB NetScroll 120 Optical</t>
  </si>
  <si>
    <t>Bagus Banget.. Mouse Genius DX 125 USB</t>
  </si>
  <si>
    <t>Sudah READY.. Mouse Genius USB NetScroll 120 Optical</t>
  </si>
  <si>
    <t>Star SellerMouse Wireless Genius NX 7000 NX-7000 2.4Ghz</t>
  </si>
  <si>
    <t>Star SellerGENIUS DX 125 OPTICAL MOUSE USB 1200dpi</t>
  </si>
  <si>
    <t>Star SellerGENIUS DX 120 OPTICAL MOUSE USB 800dpi</t>
  </si>
  <si>
    <t>Mouse Optical Genius DX-110</t>
  </si>
  <si>
    <t>Mouse wireless Genius NX 7000</t>
  </si>
  <si>
    <t>Star SellerGenius Ammox X1-400 Mouse Wired Gaming Mouse</t>
  </si>
  <si>
    <t>Star SellerGENIUS NX-7015/NX7015 Wireless Optical Mouse ORIGINAL &amp; GARANSI RESMI</t>
  </si>
  <si>
    <t>Star SellerMouse USB Genius DX-125 Original</t>
  </si>
  <si>
    <t>Star SellerMouse Genius DX-110 / USB Cable - Hitam</t>
  </si>
  <si>
    <t>Star SellerMouse Optik Genius DX-120 USB</t>
  </si>
  <si>
    <t>Best Seller.. Mouse Genius DX 125 USB</t>
  </si>
  <si>
    <t>Star SellerMOUSE WIRELESS GENIUS NX7005 original</t>
  </si>
  <si>
    <t>Barang Pilihan.. Mouse Genius DX 125 USB</t>
  </si>
  <si>
    <t>Star Sellergenius traveler 900 notebook mouse wireless</t>
  </si>
  <si>
    <t>Star Sellergenius scrolltoo 600 scroll too wireless optical mous</t>
  </si>
  <si>
    <t>Star Sellergenius micro traveler 330s mini notebook optical mouse</t>
  </si>
  <si>
    <t>Star Sellergenius traveler 300 portable micro notebook mouse</t>
  </si>
  <si>
    <t>Star SellerGenius Mouse Wireless NX-7000</t>
  </si>
  <si>
    <t>Star SellerGenius Mouse USB DX 125</t>
  </si>
  <si>
    <t>Mouse Genius USB Tarik- Merah</t>
  </si>
  <si>
    <t>Mouse Ps2 Genius NetScroll 120</t>
  </si>
  <si>
    <t>Mouse genius dan logitech bekas</t>
  </si>
  <si>
    <t>Star SellerGenius Mouse Wireless NX-7010 (NX7010) Wireless Mouse</t>
  </si>
  <si>
    <t>Star SellerMouse genius usb original</t>
  </si>
  <si>
    <t>Genius Mouse Wireless GENIUS NX 7005 ORIGINAL</t>
  </si>
  <si>
    <t>Star SellerGenius Mouse Wireless NX 7015</t>
  </si>
  <si>
    <t>Genius Mouse DX-120 USB Original</t>
  </si>
  <si>
    <t>MOUSE GENIUS DX130 USB</t>
  </si>
  <si>
    <t>Star SellerMouse Genius Netscroll 120 PS2 NS-120</t>
  </si>
  <si>
    <t>Star SellerMouse Genius USB NetScroll DX-110</t>
  </si>
  <si>
    <t>Star SellerMouse Wireless Genius NX-7010</t>
  </si>
  <si>
    <t>Star SellerMouse Wireless Genius NX-7000</t>
  </si>
  <si>
    <t>All in One Mouse + Camera 1</t>
  </si>
  <si>
    <t>Star SellerMouse Genius Kabel DX110</t>
  </si>
  <si>
    <t>Star SellerMouse Wireless Genius NX-7015 Optical Wireless Mouse</t>
  </si>
  <si>
    <t>Star SellerMouse Wireless Genius NX-7010 Wireless Optical Mouse</t>
  </si>
  <si>
    <t>Star SellerMouse Wireless Genius NX-7000 Optical Wireless Mouse</t>
  </si>
  <si>
    <t>Star SellerMouse Genius DX-125 USB Optical Wired Mouse</t>
  </si>
  <si>
    <t>Star SellerMouse Genius Netscroll 120 PS2 Optical Wired Mouse</t>
  </si>
  <si>
    <t>Star SellerMouse Genius cable</t>
  </si>
  <si>
    <t>Star SellerXscroll mouse genius colokan ps2 1pcs</t>
  </si>
  <si>
    <t>Star SellerGenius Mouse Micro Traveler</t>
  </si>
  <si>
    <t>Star SellerMOUSE WIRELESS GENIUS NX7000 - DISASS JOGJA</t>
  </si>
  <si>
    <t>Mouse Genius DX-110 (KODE J96)</t>
  </si>
  <si>
    <t>Mouse Genius DX-110 (KODE Z489)</t>
  </si>
  <si>
    <t>Star SellerGenius Paket KB 125 USB With Mouse Dx 125 Usb</t>
  </si>
  <si>
    <t>Star SellerMOUSE GENIUS DX125 USB - DISASS JOGJA</t>
  </si>
  <si>
    <t>[KODE L655] Mouse Genius DX-110</t>
  </si>
  <si>
    <t>Star SellerGenius dx 220 dx220 stylish blueeye optical mouse</t>
  </si>
  <si>
    <t>Star SellerMouse Wireless Genius NX7000</t>
  </si>
  <si>
    <t>Mouse Genius DX-120 Original</t>
  </si>
  <si>
    <t>Star SellerGenius Mouse USB DX 120</t>
  </si>
  <si>
    <t>Star SellerMouse Genius USb NAvigator 335 - Disass jogja</t>
  </si>
  <si>
    <t>Star SellerMouse Genius Wirelles BlueEye NX-7015</t>
  </si>
  <si>
    <t>Mouse Genius DX-110 USB DX 110 DX-125 DX125 DX 125</t>
  </si>
  <si>
    <t>Star SellerMouse Wireless Genius | Mouse Komputer | Mouse Genius NX 7005</t>
  </si>
  <si>
    <t>Star SellerGenius Optical Mouse USB DX125</t>
  </si>
  <si>
    <t>Star SellerMouse Genius DX125</t>
  </si>
  <si>
    <t>Mouse Usb Genius Dx-110</t>
  </si>
  <si>
    <t>Star SellerMOUSE WIRELESS GENIUS NX-7010</t>
  </si>
  <si>
    <t>Star SellerMOUSE USB GENIUS DX-125</t>
  </si>
  <si>
    <t>Star SellerMOUSE USB GENIUS DX-110</t>
  </si>
  <si>
    <t>Mouse Genius DX-120</t>
    <phoneticPr fontId="1" type="noConversion"/>
  </si>
  <si>
    <t>Mouse Genius USB NetScroll DX-110</t>
    <phoneticPr fontId="1" type="noConversion"/>
  </si>
</sst>
</file>

<file path=xl/styles.xml><?xml version="1.0" encoding="utf-8"?>
<styleSheet xmlns="http://schemas.openxmlformats.org/spreadsheetml/2006/main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76" formatCode="#,##0_ "/>
    <numFmt numFmtId="177" formatCode="#,##0_);[Red]\(#,##0\)"/>
    <numFmt numFmtId="178" formatCode="0.00_ "/>
    <numFmt numFmtId="179" formatCode="_-&quot;$&quot;\ * #,##0.00_-;\-&quot;$&quot;\ * #,##0.00_-;_-&quot;$&quot;\ * &quot;-&quot;??_-;_-@_-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Helv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  <font>
      <sz val="12"/>
      <color rgb="FF22222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135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3" fillId="0" borderId="0"/>
    <xf numFmtId="0" fontId="14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/>
    <xf numFmtId="44" fontId="16" fillId="0" borderId="0" applyFont="0" applyFill="0" applyBorder="0" applyAlignment="0" applyProtection="0">
      <alignment vertical="center"/>
    </xf>
    <xf numFmtId="0" fontId="13" fillId="0" borderId="0"/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8" fontId="0" fillId="0" borderId="0" xfId="0" applyNumberFormat="1">
      <alignment vertical="center"/>
    </xf>
    <xf numFmtId="1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6" fontId="5" fillId="0" borderId="2" xfId="0" applyNumberFormat="1" applyFont="1" applyBorder="1">
      <alignment vertical="center"/>
    </xf>
    <xf numFmtId="176" fontId="5" fillId="0" borderId="4" xfId="0" applyNumberFormat="1" applyFont="1" applyBorder="1">
      <alignment vertical="center"/>
    </xf>
    <xf numFmtId="176" fontId="5" fillId="0" borderId="5" xfId="0" applyNumberFormat="1" applyFont="1" applyBorder="1">
      <alignment vertical="center"/>
    </xf>
    <xf numFmtId="0" fontId="5" fillId="0" borderId="7" xfId="0" applyFont="1" applyBorder="1" applyAlignment="1">
      <alignment horizontal="center" vertical="center" wrapText="1"/>
    </xf>
    <xf numFmtId="176" fontId="5" fillId="0" borderId="7" xfId="0" applyNumberFormat="1" applyFont="1" applyBorder="1">
      <alignment vertical="center"/>
    </xf>
    <xf numFmtId="176" fontId="5" fillId="0" borderId="0" xfId="0" applyNumberFormat="1" applyFont="1">
      <alignment vertical="center"/>
    </xf>
    <xf numFmtId="176" fontId="5" fillId="0" borderId="8" xfId="0" applyNumberFormat="1" applyFont="1" applyBorder="1">
      <alignment vertical="center"/>
    </xf>
    <xf numFmtId="176" fontId="5" fillId="4" borderId="2" xfId="0" applyNumberFormat="1" applyFont="1" applyFill="1" applyBorder="1">
      <alignment vertical="center"/>
    </xf>
    <xf numFmtId="176" fontId="5" fillId="4" borderId="4" xfId="0" applyNumberFormat="1" applyFont="1" applyFill="1" applyBorder="1">
      <alignment vertical="center"/>
    </xf>
    <xf numFmtId="176" fontId="5" fillId="4" borderId="5" xfId="0" applyNumberFormat="1" applyFont="1" applyFill="1" applyBorder="1">
      <alignment vertical="center"/>
    </xf>
    <xf numFmtId="176" fontId="5" fillId="0" borderId="9" xfId="0" applyNumberFormat="1" applyFont="1" applyBorder="1">
      <alignment vertical="center"/>
    </xf>
    <xf numFmtId="176" fontId="5" fillId="0" borderId="11" xfId="0" applyNumberFormat="1" applyFont="1" applyBorder="1">
      <alignment vertical="center"/>
    </xf>
    <xf numFmtId="176" fontId="5" fillId="0" borderId="12" xfId="0" applyNumberFormat="1" applyFont="1" applyBorder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7" fontId="4" fillId="0" borderId="0" xfId="1" applyNumberFormat="1" applyFont="1">
      <alignment vertical="center"/>
    </xf>
    <xf numFmtId="177" fontId="0" fillId="0" borderId="0" xfId="0" applyNumberForma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177" fontId="4" fillId="0" borderId="13" xfId="0" applyNumberFormat="1" applyFont="1" applyBorder="1">
      <alignment vertical="center"/>
    </xf>
    <xf numFmtId="0" fontId="7" fillId="0" borderId="13" xfId="0" applyFont="1" applyFill="1" applyBorder="1">
      <alignment vertical="center"/>
    </xf>
    <xf numFmtId="0" fontId="0" fillId="0" borderId="0" xfId="0" applyFill="1">
      <alignment vertical="center"/>
    </xf>
    <xf numFmtId="0" fontId="6" fillId="0" borderId="1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1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8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0" xfId="0" applyBorder="1">
      <alignment vertical="center"/>
    </xf>
    <xf numFmtId="0" fontId="0" fillId="2" borderId="0" xfId="0" applyFill="1" applyAlignment="1">
      <alignment vertical="center" wrapText="1"/>
    </xf>
    <xf numFmtId="0" fontId="11" fillId="0" borderId="0" xfId="2">
      <alignment vertical="center"/>
    </xf>
    <xf numFmtId="0" fontId="7" fillId="0" borderId="29" xfId="2" applyFont="1" applyFill="1" applyBorder="1" applyAlignment="1">
      <alignment horizontal="left" vertical="center"/>
    </xf>
    <xf numFmtId="0" fontId="7" fillId="0" borderId="30" xfId="2" applyFont="1" applyFill="1" applyBorder="1" applyAlignment="1">
      <alignment horizontal="left" vertical="center"/>
    </xf>
    <xf numFmtId="176" fontId="7" fillId="0" borderId="13" xfId="3" applyNumberFormat="1" applyFont="1" applyFill="1" applyBorder="1" applyAlignment="1">
      <alignment horizontal="right" vertical="center" wrapText="1"/>
    </xf>
    <xf numFmtId="176" fontId="11" fillId="0" borderId="0" xfId="2" applyNumberFormat="1">
      <alignment vertical="center"/>
    </xf>
    <xf numFmtId="0" fontId="7" fillId="0" borderId="31" xfId="2" applyFont="1" applyFill="1" applyBorder="1" applyAlignment="1">
      <alignment horizontal="left" vertical="center"/>
    </xf>
    <xf numFmtId="0" fontId="7" fillId="4" borderId="32" xfId="2" applyFont="1" applyFill="1" applyBorder="1" applyAlignment="1">
      <alignment horizontal="left" vertical="center"/>
    </xf>
    <xf numFmtId="0" fontId="7" fillId="4" borderId="33" xfId="2" applyFont="1" applyFill="1" applyBorder="1" applyAlignment="1">
      <alignment horizontal="left" vertical="center"/>
    </xf>
    <xf numFmtId="176" fontId="7" fillId="4" borderId="13" xfId="3" applyNumberFormat="1" applyFont="1" applyFill="1" applyBorder="1" applyAlignment="1">
      <alignment horizontal="right" vertical="center" wrapText="1"/>
    </xf>
    <xf numFmtId="0" fontId="7" fillId="0" borderId="34" xfId="2" applyFont="1" applyFill="1" applyBorder="1" applyAlignment="1">
      <alignment horizontal="left" vertical="center"/>
    </xf>
    <xf numFmtId="0" fontId="7" fillId="0" borderId="35" xfId="2" applyFont="1" applyFill="1" applyBorder="1" applyAlignment="1">
      <alignment horizontal="left" vertical="center"/>
    </xf>
    <xf numFmtId="0" fontId="7" fillId="0" borderId="13" xfId="2" applyFont="1" applyFill="1" applyBorder="1" applyAlignment="1">
      <alignment horizontal="left" vertical="center"/>
    </xf>
    <xf numFmtId="0" fontId="7" fillId="0" borderId="36" xfId="2" applyFont="1" applyFill="1" applyBorder="1" applyAlignment="1">
      <alignment horizontal="left" vertical="center"/>
    </xf>
    <xf numFmtId="0" fontId="7" fillId="0" borderId="37" xfId="2" applyFont="1" applyFill="1" applyBorder="1" applyAlignment="1">
      <alignment horizontal="left" vertical="center"/>
    </xf>
    <xf numFmtId="0" fontId="11" fillId="2" borderId="0" xfId="2" applyFill="1">
      <alignment vertical="center"/>
    </xf>
    <xf numFmtId="0" fontId="11" fillId="0" borderId="0" xfId="2" applyAlignment="1">
      <alignment vertical="center"/>
    </xf>
    <xf numFmtId="0" fontId="17" fillId="0" borderId="0" xfId="2" applyFont="1" applyAlignment="1">
      <alignment vertical="center" wrapText="1"/>
    </xf>
    <xf numFmtId="0" fontId="0" fillId="0" borderId="13" xfId="0" applyBorder="1">
      <alignment vertical="center"/>
    </xf>
    <xf numFmtId="0" fontId="0" fillId="2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</cellXfs>
  <cellStyles count="135">
    <cellStyle name="Estilo 1" xfId="4"/>
    <cellStyle name="Normal_PI-HJ-KS-8-9.xls_PI-HJ-HC-081110All-" xfId="5"/>
    <cellStyle name="Style 1" xfId="6"/>
    <cellStyle name="一般" xfId="0" builtinId="0"/>
    <cellStyle name="一般 10" xfId="7"/>
    <cellStyle name="一般 100" xfId="8"/>
    <cellStyle name="一般 101" xfId="9"/>
    <cellStyle name="一般 102" xfId="10"/>
    <cellStyle name="一般 103" xfId="11"/>
    <cellStyle name="一般 104" xfId="12"/>
    <cellStyle name="一般 105" xfId="13"/>
    <cellStyle name="一般 106" xfId="3"/>
    <cellStyle name="一般 107" xfId="14"/>
    <cellStyle name="一般 108" xfId="15"/>
    <cellStyle name="一般 11" xfId="16"/>
    <cellStyle name="一般 12" xfId="17"/>
    <cellStyle name="一般 13" xfId="18"/>
    <cellStyle name="一般 14" xfId="19"/>
    <cellStyle name="一般 15" xfId="20"/>
    <cellStyle name="一般 16" xfId="21"/>
    <cellStyle name="一般 17" xfId="22"/>
    <cellStyle name="一般 18" xfId="23"/>
    <cellStyle name="一般 19" xfId="24"/>
    <cellStyle name="一般 2" xfId="2"/>
    <cellStyle name="一般 2 2" xfId="25"/>
    <cellStyle name="一般 2_2017-Jan.-Nov. all sales list-11-13-2017" xfId="26"/>
    <cellStyle name="一般 20" xfId="27"/>
    <cellStyle name="一般 21" xfId="28"/>
    <cellStyle name="一般 22" xfId="29"/>
    <cellStyle name="一般 23" xfId="30"/>
    <cellStyle name="一般 24" xfId="31"/>
    <cellStyle name="一般 25" xfId="32"/>
    <cellStyle name="一般 26" xfId="33"/>
    <cellStyle name="一般 27" xfId="34"/>
    <cellStyle name="一般 28" xfId="35"/>
    <cellStyle name="一般 29" xfId="36"/>
    <cellStyle name="一般 3" xfId="37"/>
    <cellStyle name="一般 30" xfId="38"/>
    <cellStyle name="一般 31" xfId="39"/>
    <cellStyle name="一般 32" xfId="40"/>
    <cellStyle name="一般 33" xfId="41"/>
    <cellStyle name="一般 34" xfId="42"/>
    <cellStyle name="一般 35" xfId="43"/>
    <cellStyle name="一般 36" xfId="44"/>
    <cellStyle name="一般 37" xfId="45"/>
    <cellStyle name="一般 38" xfId="46"/>
    <cellStyle name="一般 39" xfId="47"/>
    <cellStyle name="一般 4" xfId="48"/>
    <cellStyle name="一般 40" xfId="49"/>
    <cellStyle name="一般 41" xfId="50"/>
    <cellStyle name="一般 42" xfId="51"/>
    <cellStyle name="一般 43" xfId="52"/>
    <cellStyle name="一般 44" xfId="53"/>
    <cellStyle name="一般 45" xfId="54"/>
    <cellStyle name="一般 46" xfId="55"/>
    <cellStyle name="一般 47" xfId="56"/>
    <cellStyle name="一般 48" xfId="57"/>
    <cellStyle name="一般 49" xfId="58"/>
    <cellStyle name="一般 5" xfId="59"/>
    <cellStyle name="一般 50" xfId="60"/>
    <cellStyle name="一般 51" xfId="61"/>
    <cellStyle name="一般 52" xfId="62"/>
    <cellStyle name="一般 53" xfId="63"/>
    <cellStyle name="一般 54" xfId="64"/>
    <cellStyle name="一般 55" xfId="65"/>
    <cellStyle name="一般 56" xfId="66"/>
    <cellStyle name="一般 57" xfId="67"/>
    <cellStyle name="一般 58" xfId="68"/>
    <cellStyle name="一般 59" xfId="69"/>
    <cellStyle name="一般 6" xfId="70"/>
    <cellStyle name="一般 60" xfId="71"/>
    <cellStyle name="一般 61" xfId="72"/>
    <cellStyle name="一般 62" xfId="73"/>
    <cellStyle name="一般 63" xfId="74"/>
    <cellStyle name="一般 64" xfId="75"/>
    <cellStyle name="一般 65" xfId="76"/>
    <cellStyle name="一般 66" xfId="77"/>
    <cellStyle name="一般 67" xfId="78"/>
    <cellStyle name="一般 68" xfId="79"/>
    <cellStyle name="一般 69" xfId="80"/>
    <cellStyle name="一般 7" xfId="81"/>
    <cellStyle name="一般 70" xfId="82"/>
    <cellStyle name="一般 71" xfId="83"/>
    <cellStyle name="一般 72" xfId="84"/>
    <cellStyle name="一般 73" xfId="85"/>
    <cellStyle name="一般 74" xfId="86"/>
    <cellStyle name="一般 75" xfId="87"/>
    <cellStyle name="一般 76" xfId="88"/>
    <cellStyle name="一般 77" xfId="89"/>
    <cellStyle name="一般 78" xfId="90"/>
    <cellStyle name="一般 79" xfId="91"/>
    <cellStyle name="一般 8" xfId="92"/>
    <cellStyle name="一般 80" xfId="93"/>
    <cellStyle name="一般 81" xfId="94"/>
    <cellStyle name="一般 82" xfId="95"/>
    <cellStyle name="一般 83" xfId="96"/>
    <cellStyle name="一般 84" xfId="97"/>
    <cellStyle name="一般 85" xfId="98"/>
    <cellStyle name="一般 86" xfId="99"/>
    <cellStyle name="一般 87" xfId="100"/>
    <cellStyle name="一般 88" xfId="101"/>
    <cellStyle name="一般 89" xfId="102"/>
    <cellStyle name="一般 9" xfId="103"/>
    <cellStyle name="一般 90" xfId="104"/>
    <cellStyle name="一般 91" xfId="105"/>
    <cellStyle name="一般 92" xfId="106"/>
    <cellStyle name="一般 93" xfId="107"/>
    <cellStyle name="一般 94" xfId="108"/>
    <cellStyle name="一般 95" xfId="109"/>
    <cellStyle name="一般 96" xfId="110"/>
    <cellStyle name="一般 97" xfId="111"/>
    <cellStyle name="一般 98" xfId="112"/>
    <cellStyle name="一般 99" xfId="113"/>
    <cellStyle name="千分位 2" xfId="114"/>
    <cellStyle name="千分位 2 2" xfId="115"/>
    <cellStyle name="千分位 3" xfId="116"/>
    <cellStyle name="千分位 3 2" xfId="117"/>
    <cellStyle name="千分位 4" xfId="118"/>
    <cellStyle name="千分位 5" xfId="119"/>
    <cellStyle name="千分位 6" xfId="120"/>
    <cellStyle name="千分位 7" xfId="121"/>
    <cellStyle name="千分位 8" xfId="122"/>
    <cellStyle name="百分比" xfId="1" builtinId="5"/>
    <cellStyle name="百分比 2" xfId="123"/>
    <cellStyle name="百分比 2 2" xfId="124"/>
    <cellStyle name="百分比 3" xfId="125"/>
    <cellStyle name="百分比 4" xfId="126"/>
    <cellStyle name="百分比 5" xfId="127"/>
    <cellStyle name="百分比 6" xfId="128"/>
    <cellStyle name="百分比 6 2" xfId="129"/>
    <cellStyle name="百分比 7" xfId="130"/>
    <cellStyle name="百分比 8" xfId="131"/>
    <cellStyle name="貨幣 2" xfId="132"/>
    <cellStyle name="貨幣 3" xfId="133"/>
    <cellStyle name="樣式 1" xfId="13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29</xdr:row>
      <xdr:rowOff>28575</xdr:rowOff>
    </xdr:from>
    <xdr:to>
      <xdr:col>7</xdr:col>
      <xdr:colOff>133350</xdr:colOff>
      <xdr:row>43</xdr:row>
      <xdr:rowOff>200025</xdr:rowOff>
    </xdr:to>
    <xdr:pic>
      <xdr:nvPicPr>
        <xdr:cNvPr id="1025" name="Picture 1" descr="https://pic.pimg.tw/dressing2k/1501044978-581445025_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6105525"/>
          <a:ext cx="5715000" cy="31051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36</xdr:row>
      <xdr:rowOff>161925</xdr:rowOff>
    </xdr:from>
    <xdr:to>
      <xdr:col>19</xdr:col>
      <xdr:colOff>495300</xdr:colOff>
      <xdr:row>50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43400" y="7705725"/>
          <a:ext cx="6496050" cy="2771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676278</xdr:colOff>
      <xdr:row>14</xdr:row>
      <xdr:rowOff>19053</xdr:rowOff>
    </xdr:from>
    <xdr:to>
      <xdr:col>4</xdr:col>
      <xdr:colOff>0</xdr:colOff>
      <xdr:row>22</xdr:row>
      <xdr:rowOff>57151</xdr:rowOff>
    </xdr:to>
    <xdr:cxnSp macro="">
      <xdr:nvCxnSpPr>
        <xdr:cNvPr id="3" name="直線單箭頭接點 2"/>
        <xdr:cNvCxnSpPr/>
      </xdr:nvCxnSpPr>
      <xdr:spPr>
        <a:xfrm rot="5400000">
          <a:off x="4957765" y="3824291"/>
          <a:ext cx="1714498" cy="952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62</xdr:row>
      <xdr:rowOff>0</xdr:rowOff>
    </xdr:from>
    <xdr:to>
      <xdr:col>4</xdr:col>
      <xdr:colOff>28575</xdr:colOff>
      <xdr:row>62</xdr:row>
      <xdr:rowOff>9525</xdr:rowOff>
    </xdr:to>
    <xdr:cxnSp macro="">
      <xdr:nvCxnSpPr>
        <xdr:cNvPr id="9" name="直線單箭頭接點 8"/>
        <xdr:cNvCxnSpPr/>
      </xdr:nvCxnSpPr>
      <xdr:spPr>
        <a:xfrm>
          <a:off x="3790950" y="13068300"/>
          <a:ext cx="205740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0</xdr:rowOff>
    </xdr:from>
    <xdr:to>
      <xdr:col>4</xdr:col>
      <xdr:colOff>28575</xdr:colOff>
      <xdr:row>34</xdr:row>
      <xdr:rowOff>9525</xdr:rowOff>
    </xdr:to>
    <xdr:cxnSp macro="">
      <xdr:nvCxnSpPr>
        <xdr:cNvPr id="10" name="直線單箭頭接點 9"/>
        <xdr:cNvCxnSpPr/>
      </xdr:nvCxnSpPr>
      <xdr:spPr>
        <a:xfrm>
          <a:off x="3790950" y="7162800"/>
          <a:ext cx="205740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0</xdr:rowOff>
    </xdr:from>
    <xdr:to>
      <xdr:col>4</xdr:col>
      <xdr:colOff>9522</xdr:colOff>
      <xdr:row>75</xdr:row>
      <xdr:rowOff>38098</xdr:rowOff>
    </xdr:to>
    <xdr:cxnSp macro="">
      <xdr:nvCxnSpPr>
        <xdr:cNvPr id="11" name="直線單箭頭接點 10"/>
        <xdr:cNvCxnSpPr/>
      </xdr:nvCxnSpPr>
      <xdr:spPr>
        <a:xfrm rot="5400000">
          <a:off x="4967287" y="14987588"/>
          <a:ext cx="1714498" cy="952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BM&#24050;&#20986;&amp;&#26410;&#20986;SO&#32113;&#35336;&#34920;/&#29986;&#21697;/OBM&#24050;&#20986;&amp;&#26410;&#20986;SO&#32113;&#35336;&#34920;&amp;&#29986;&#21697;-02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2\obmpm-share\&#37559;&#21806;&#36039;&#26009;\2017-Budget\2017%20budget%20&#25361;&#25136;&#30446;&#27161;%20(2017-01-05)%20products%20units%20breakdow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當月已出未出"/>
      <sheetName val="1月-每日"/>
      <sheetName val="2月-每日"/>
      <sheetName val="3月-每日"/>
      <sheetName val="Actual-部門"/>
      <sheetName val="A&amp;T-排名"/>
      <sheetName val="A&amp;T-部門"/>
      <sheetName val="A&amp;T-客戶產品"/>
      <sheetName val="A&amp;T-國家產品"/>
      <sheetName val="Target-產品細項"/>
      <sheetName val="Target-產品中類"/>
      <sheetName val="Target-業績"/>
      <sheetName val="pv"/>
      <sheetName val="pd pv"/>
      <sheetName val="pd pv2"/>
      <sheetName val="join"/>
      <sheetName val="raw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4">
          <cell r="F54" t="str">
            <v>Gaming 合計</v>
          </cell>
        </row>
        <row r="55">
          <cell r="F55" t="str">
            <v>Headset</v>
          </cell>
        </row>
        <row r="58">
          <cell r="F58" t="str">
            <v>Headset 合計</v>
          </cell>
        </row>
        <row r="59">
          <cell r="F59" t="str">
            <v>Other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017 top 26 budget"/>
      <sheetName val="2017 top 26 budget (Number)"/>
      <sheetName val="products breakdown KYE ALL"/>
      <sheetName val="SF1 by custmers"/>
      <sheetName val="SF1 by countries"/>
      <sheetName val="SF2 by custmers"/>
      <sheetName val="SF2 by countries"/>
      <sheetName val="SF3 by custmers"/>
      <sheetName val="SF3 by countries"/>
      <sheetName val="SF4 by custmers"/>
      <sheetName val="SF4 by countries"/>
      <sheetName val="SF5 by custmers"/>
      <sheetName val="SF5 by countries"/>
      <sheetName val="SF6 by countries"/>
      <sheetName val="TOP Customer List "/>
      <sheetName val="All Sales dept Total"/>
      <sheetName val="All Customer list"/>
      <sheetName val="TOP 40 Custmer"/>
      <sheetName val="Other Customer"/>
    </sheetNames>
    <sheetDataSet>
      <sheetData sheetId="0">
        <row r="2">
          <cell r="L2">
            <v>31.8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activeCell="K39" sqref="K39"/>
    </sheetView>
  </sheetViews>
  <sheetFormatPr defaultRowHeight="16.5"/>
  <cols>
    <col min="2" max="13" width="11.125" bestFit="1" customWidth="1"/>
    <col min="14" max="14" width="12.25" bestFit="1" customWidth="1"/>
    <col min="16" max="20" width="11.25" customWidth="1"/>
  </cols>
  <sheetData>
    <row r="1" spans="1:20">
      <c r="A1" t="s">
        <v>58</v>
      </c>
      <c r="B1" t="s">
        <v>59</v>
      </c>
      <c r="P1" s="82" t="s">
        <v>79</v>
      </c>
      <c r="Q1" s="82"/>
    </row>
    <row r="2" spans="1:20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P2" s="11" t="s">
        <v>77</v>
      </c>
      <c r="Q2" s="11" t="s">
        <v>78</v>
      </c>
    </row>
    <row r="3" spans="1:20">
      <c r="A3">
        <v>2015</v>
      </c>
      <c r="B3" s="9">
        <v>8602539.3810137957</v>
      </c>
      <c r="C3" s="9">
        <v>6420805.2996030124</v>
      </c>
      <c r="D3" s="9">
        <v>6819004.5298338002</v>
      </c>
      <c r="E3" s="9">
        <v>6620375.6203178139</v>
      </c>
      <c r="F3" s="9">
        <v>6105349.5907150013</v>
      </c>
      <c r="G3" s="9">
        <v>6047424.8014340047</v>
      </c>
      <c r="H3" s="9">
        <v>5161402.1818394046</v>
      </c>
      <c r="I3" s="9">
        <v>6740463.1820807913</v>
      </c>
      <c r="J3" s="9">
        <v>6172224.258660811</v>
      </c>
      <c r="K3" s="9">
        <v>6520389.6547880135</v>
      </c>
      <c r="L3" s="9">
        <v>5696667.1084330101</v>
      </c>
      <c r="M3" s="9">
        <v>5558265.2621619999</v>
      </c>
      <c r="N3" s="9">
        <v>76464910.870881453</v>
      </c>
      <c r="P3" s="9">
        <f>VLOOKUP(A5,A:G,7,0)</f>
        <v>6021524.5595793203</v>
      </c>
      <c r="Q3" s="9">
        <f>HLOOKUP(G2,2:5,4,0)</f>
        <v>6021524.5595793203</v>
      </c>
      <c r="R3" s="9"/>
      <c r="S3" s="9"/>
      <c r="T3" s="9"/>
    </row>
    <row r="4" spans="1:20">
      <c r="A4">
        <v>2016</v>
      </c>
      <c r="B4" s="9">
        <v>4692279.9733841978</v>
      </c>
      <c r="C4" s="9">
        <v>3477764.8220679928</v>
      </c>
      <c r="D4" s="9">
        <v>5905799.1888928013</v>
      </c>
      <c r="E4" s="9">
        <v>5169494.8504854031</v>
      </c>
      <c r="F4" s="9">
        <v>4529830.3804857014</v>
      </c>
      <c r="G4" s="9">
        <v>5214436.2785668075</v>
      </c>
      <c r="H4" s="9">
        <v>4700305.8400385045</v>
      </c>
      <c r="I4" s="9">
        <v>4759813.0304435855</v>
      </c>
      <c r="J4" s="9">
        <v>6173334.159922407</v>
      </c>
      <c r="K4" s="9">
        <v>5756036.5124133024</v>
      </c>
      <c r="L4" s="9">
        <v>4334848.7802178012</v>
      </c>
      <c r="M4" s="9">
        <v>5473466.7407076992</v>
      </c>
      <c r="N4" s="9">
        <v>60187410.557626203</v>
      </c>
      <c r="O4" s="9"/>
      <c r="Q4" s="9"/>
      <c r="R4" s="9"/>
      <c r="S4" s="9"/>
      <c r="T4" s="9"/>
    </row>
    <row r="5" spans="1:20">
      <c r="A5">
        <v>2017</v>
      </c>
      <c r="B5" s="9">
        <v>4230379.6382389022</v>
      </c>
      <c r="C5" s="9">
        <v>3249155.7201635055</v>
      </c>
      <c r="D5" s="9">
        <v>6967343.1890647924</v>
      </c>
      <c r="E5" s="9">
        <v>4964713.510134805</v>
      </c>
      <c r="F5" s="9">
        <v>5197716.5320980996</v>
      </c>
      <c r="G5" s="9">
        <v>6021524.5595793203</v>
      </c>
      <c r="H5" s="9">
        <v>5029360.8687091004</v>
      </c>
      <c r="I5" s="9">
        <v>4888406.6209802069</v>
      </c>
      <c r="J5" s="9">
        <v>4823857.0482658027</v>
      </c>
      <c r="K5" s="9">
        <v>3134410.836494497</v>
      </c>
      <c r="L5" s="9">
        <v>4165968.2419002014</v>
      </c>
      <c r="M5" s="9">
        <v>4564259.3340555038</v>
      </c>
      <c r="N5" s="9">
        <v>57237096.099684738</v>
      </c>
      <c r="O5" s="9"/>
      <c r="P5" s="9"/>
      <c r="Q5" s="9"/>
      <c r="R5" s="9"/>
      <c r="S5" s="9"/>
      <c r="T5" s="9"/>
    </row>
    <row r="6" spans="1:20">
      <c r="A6">
        <v>2018</v>
      </c>
      <c r="B6" s="9">
        <v>3866189.1219550055</v>
      </c>
      <c r="C6" s="9">
        <v>2854523.6998902005</v>
      </c>
      <c r="D6" s="9">
        <v>2794301.5203979956</v>
      </c>
      <c r="E6" s="9">
        <v>4677414.2114945976</v>
      </c>
      <c r="F6" s="9">
        <v>4174390.9777990002</v>
      </c>
      <c r="G6" s="9">
        <v>3563846.2292991001</v>
      </c>
      <c r="H6" s="9">
        <v>3534292.7099803011</v>
      </c>
      <c r="I6" s="9">
        <v>4381587.6193040935</v>
      </c>
      <c r="J6" s="9">
        <v>4604017.1601510011</v>
      </c>
      <c r="K6" s="9">
        <v>2858520.2504162011</v>
      </c>
      <c r="L6" s="9">
        <v>4192044.2397370031</v>
      </c>
      <c r="M6" s="9">
        <v>4326208.6099349987</v>
      </c>
      <c r="N6" s="9">
        <v>45827336.350359507</v>
      </c>
      <c r="O6" s="9"/>
      <c r="P6" s="9"/>
      <c r="Q6" s="9"/>
      <c r="R6" s="9"/>
      <c r="S6" s="9"/>
      <c r="T6" s="9"/>
    </row>
    <row r="7" spans="1:20">
      <c r="A7">
        <v>2019</v>
      </c>
      <c r="B7" s="9">
        <v>2957915.5807169992</v>
      </c>
      <c r="C7" s="9">
        <v>2005194.9998000001</v>
      </c>
      <c r="D7" s="9">
        <v>2747285.8303657994</v>
      </c>
      <c r="E7" s="9">
        <v>2702995.3994099991</v>
      </c>
      <c r="F7" s="9"/>
      <c r="G7" s="9"/>
      <c r="H7" s="9"/>
      <c r="I7" s="9"/>
      <c r="J7" s="9"/>
      <c r="K7" s="9"/>
      <c r="L7" s="9"/>
      <c r="M7" s="9"/>
      <c r="N7" s="9">
        <v>10413391.810292799</v>
      </c>
      <c r="O7" s="9"/>
      <c r="P7" s="9"/>
      <c r="Q7" s="9"/>
      <c r="R7" s="9"/>
      <c r="S7" s="9"/>
      <c r="T7" s="9"/>
    </row>
    <row r="8" spans="1:20">
      <c r="A8" t="s">
        <v>73</v>
      </c>
      <c r="B8" s="9">
        <v>24349303.695308901</v>
      </c>
      <c r="C8" s="9">
        <v>18007444.541524712</v>
      </c>
      <c r="D8" s="9">
        <v>25233734.258555189</v>
      </c>
      <c r="E8" s="9">
        <v>24134993.591842618</v>
      </c>
      <c r="F8" s="9">
        <v>20007287.481097803</v>
      </c>
      <c r="G8" s="9">
        <v>20847231.868879229</v>
      </c>
      <c r="H8" s="9">
        <v>18425361.600567311</v>
      </c>
      <c r="I8" s="9">
        <v>20770270.452808678</v>
      </c>
      <c r="J8" s="9">
        <v>21773432.627000023</v>
      </c>
      <c r="K8" s="9">
        <v>18269357.254112013</v>
      </c>
      <c r="L8" s="9">
        <v>18389528.370288018</v>
      </c>
      <c r="M8" s="9">
        <v>19922199.946860202</v>
      </c>
      <c r="N8" s="9">
        <v>250130145.68884471</v>
      </c>
      <c r="O8" s="9"/>
      <c r="P8" s="9"/>
      <c r="Q8" s="9"/>
      <c r="R8" s="9"/>
      <c r="S8" s="9"/>
      <c r="T8" s="9"/>
    </row>
    <row r="9" spans="1:20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4" t="s">
        <v>74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s="9"/>
      <c r="P11" s="9"/>
      <c r="Q11" s="9"/>
      <c r="R11" s="9"/>
      <c r="S11" s="9"/>
      <c r="T11" s="9"/>
    </row>
    <row r="12" spans="1:20">
      <c r="A12">
        <v>2015</v>
      </c>
      <c r="B12" s="9">
        <f t="shared" ref="B12:N13" si="0">INDEX(B3:M7,MATCH(A3,A3:A7,0),MATCH(B2,B2:M2,0))</f>
        <v>8602539.3810137957</v>
      </c>
      <c r="C12" s="9">
        <f t="shared" si="0"/>
        <v>6420805.2996030124</v>
      </c>
      <c r="D12" s="9">
        <f t="shared" si="0"/>
        <v>6819004.5298338002</v>
      </c>
      <c r="E12" s="9">
        <f t="shared" si="0"/>
        <v>6620375.6203178139</v>
      </c>
      <c r="F12" s="9">
        <f t="shared" si="0"/>
        <v>6105349.5907150013</v>
      </c>
      <c r="G12" s="9">
        <f t="shared" si="0"/>
        <v>6047424.8014340047</v>
      </c>
      <c r="H12" s="9">
        <f t="shared" si="0"/>
        <v>5161402.1818394046</v>
      </c>
      <c r="I12" s="9">
        <f t="shared" si="0"/>
        <v>6740463.1820807913</v>
      </c>
      <c r="J12" s="9">
        <f t="shared" si="0"/>
        <v>6172224.258660811</v>
      </c>
      <c r="K12" s="9">
        <f t="shared" si="0"/>
        <v>6520389.6547880135</v>
      </c>
      <c r="L12" s="9">
        <f t="shared" si="0"/>
        <v>5696667.1084330101</v>
      </c>
      <c r="M12" s="9">
        <f t="shared" si="0"/>
        <v>5558265.2621619999</v>
      </c>
      <c r="N12" s="9">
        <f t="shared" si="0"/>
        <v>76464910.870881453</v>
      </c>
      <c r="O12" s="9"/>
      <c r="P12" s="9"/>
      <c r="Q12" s="9"/>
      <c r="R12" s="9"/>
      <c r="S12" s="9"/>
      <c r="T12" s="9"/>
    </row>
    <row r="13" spans="1:20">
      <c r="A13">
        <v>2016</v>
      </c>
      <c r="B13" s="9">
        <f t="shared" si="0"/>
        <v>4692279.9733841978</v>
      </c>
      <c r="C13" s="9">
        <f t="shared" si="0"/>
        <v>3477764.8220679928</v>
      </c>
      <c r="D13" s="9">
        <f t="shared" si="0"/>
        <v>5905799.1888928013</v>
      </c>
      <c r="E13" s="9">
        <f t="shared" si="0"/>
        <v>5169494.8504854031</v>
      </c>
      <c r="F13" s="9">
        <f t="shared" si="0"/>
        <v>4529830.3804857014</v>
      </c>
      <c r="G13" s="9">
        <f t="shared" si="0"/>
        <v>5214436.2785668075</v>
      </c>
      <c r="H13" s="9">
        <f t="shared" si="0"/>
        <v>4700305.8400385045</v>
      </c>
      <c r="I13" s="9">
        <f t="shared" si="0"/>
        <v>4759813.0304435855</v>
      </c>
      <c r="J13" s="9">
        <f t="shared" si="0"/>
        <v>6173334.159922407</v>
      </c>
      <c r="K13" s="9">
        <f t="shared" si="0"/>
        <v>5756036.5124133024</v>
      </c>
      <c r="L13" s="9">
        <f t="shared" si="0"/>
        <v>4334848.7802178012</v>
      </c>
      <c r="M13" s="9">
        <f t="shared" si="0"/>
        <v>5473466.7407076992</v>
      </c>
      <c r="N13" s="9">
        <f t="shared" si="0"/>
        <v>60187410.557626203</v>
      </c>
      <c r="O13" s="9"/>
      <c r="P13" s="9"/>
      <c r="Q13" s="9"/>
      <c r="R13" s="9"/>
      <c r="S13" s="9"/>
      <c r="T13" s="9"/>
    </row>
    <row r="14" spans="1:20">
      <c r="A14">
        <v>2017</v>
      </c>
      <c r="B14" s="9">
        <f t="shared" ref="B14:N17" si="1">INDEX(B5:M10,MATCH(A5,A5:A10,0),MATCH(B4,B4:M4,0))</f>
        <v>4230379.6382389022</v>
      </c>
      <c r="C14" s="9">
        <f t="shared" si="1"/>
        <v>3249155.7201635055</v>
      </c>
      <c r="D14" s="9">
        <f t="shared" si="1"/>
        <v>6967343.1890647924</v>
      </c>
      <c r="E14" s="9">
        <f t="shared" si="1"/>
        <v>4964713.510134805</v>
      </c>
      <c r="F14" s="9">
        <f t="shared" si="1"/>
        <v>5197716.5320980996</v>
      </c>
      <c r="G14" s="9">
        <f t="shared" si="1"/>
        <v>6021524.5595793203</v>
      </c>
      <c r="H14" s="9">
        <f t="shared" si="1"/>
        <v>5029360.8687091004</v>
      </c>
      <c r="I14" s="9">
        <f t="shared" si="1"/>
        <v>4888406.6209802069</v>
      </c>
      <c r="J14" s="9">
        <f t="shared" si="1"/>
        <v>4823857.0482658027</v>
      </c>
      <c r="K14" s="9">
        <f t="shared" si="1"/>
        <v>3134410.836494497</v>
      </c>
      <c r="L14" s="9">
        <f t="shared" si="1"/>
        <v>4165968.2419002014</v>
      </c>
      <c r="M14" s="9">
        <f t="shared" si="1"/>
        <v>4564259.3340555038</v>
      </c>
      <c r="N14" s="9">
        <f t="shared" si="1"/>
        <v>57237096.099684738</v>
      </c>
      <c r="O14" s="9"/>
      <c r="P14" s="9"/>
      <c r="Q14" s="9"/>
      <c r="R14" s="9"/>
      <c r="S14" s="9"/>
      <c r="T14" s="9"/>
    </row>
    <row r="15" spans="1:20">
      <c r="A15">
        <v>2018</v>
      </c>
      <c r="B15" s="9">
        <f t="shared" si="1"/>
        <v>3866189.1219550055</v>
      </c>
      <c r="C15" s="9">
        <f t="shared" si="1"/>
        <v>2854523.6998902005</v>
      </c>
      <c r="D15" s="9">
        <f t="shared" si="1"/>
        <v>2794301.5203979956</v>
      </c>
      <c r="E15" s="9">
        <f t="shared" si="1"/>
        <v>4677414.2114945976</v>
      </c>
      <c r="F15" s="9">
        <f t="shared" si="1"/>
        <v>4174390.9777990002</v>
      </c>
      <c r="G15" s="9">
        <f t="shared" si="1"/>
        <v>3563846.2292991001</v>
      </c>
      <c r="H15" s="9">
        <f t="shared" si="1"/>
        <v>3534292.7099803011</v>
      </c>
      <c r="I15" s="9">
        <f t="shared" si="1"/>
        <v>4381587.6193040935</v>
      </c>
      <c r="J15" s="9">
        <f t="shared" si="1"/>
        <v>4604017.1601510011</v>
      </c>
      <c r="K15" s="9">
        <f t="shared" si="1"/>
        <v>2858520.2504162011</v>
      </c>
      <c r="L15" s="9">
        <f t="shared" si="1"/>
        <v>4192044.2397370031</v>
      </c>
      <c r="M15" s="9">
        <f t="shared" si="1"/>
        <v>4326208.6099349987</v>
      </c>
      <c r="N15" s="9">
        <f t="shared" si="1"/>
        <v>45827336.350359507</v>
      </c>
      <c r="O15" s="9"/>
      <c r="P15" s="9"/>
      <c r="Q15" s="9"/>
      <c r="R15" s="9"/>
      <c r="S15" s="9"/>
      <c r="T15" s="9"/>
    </row>
    <row r="16" spans="1:20">
      <c r="A16">
        <v>2019</v>
      </c>
      <c r="B16" s="9">
        <f t="shared" si="1"/>
        <v>2957915.5807169992</v>
      </c>
      <c r="C16" s="9">
        <f t="shared" si="1"/>
        <v>2005194.9998000001</v>
      </c>
      <c r="D16" s="9">
        <f t="shared" si="1"/>
        <v>2747285.8303657994</v>
      </c>
      <c r="E16" s="9">
        <f t="shared" si="1"/>
        <v>2702995.3994099991</v>
      </c>
      <c r="F16" s="9">
        <f t="shared" si="1"/>
        <v>0</v>
      </c>
      <c r="G16" s="9" t="e">
        <f t="shared" si="1"/>
        <v>#N/A</v>
      </c>
      <c r="H16" s="9" t="e">
        <f t="shared" si="1"/>
        <v>#N/A</v>
      </c>
      <c r="I16" s="9" t="e">
        <f t="shared" si="1"/>
        <v>#N/A</v>
      </c>
      <c r="J16" s="9" t="e">
        <f t="shared" si="1"/>
        <v>#N/A</v>
      </c>
      <c r="K16" s="9" t="e">
        <f t="shared" si="1"/>
        <v>#N/A</v>
      </c>
      <c r="L16" s="9" t="e">
        <f t="shared" si="1"/>
        <v>#N/A</v>
      </c>
      <c r="M16" s="9" t="e">
        <f t="shared" si="1"/>
        <v>#N/A</v>
      </c>
      <c r="N16" s="9" t="e">
        <f t="shared" si="1"/>
        <v>#N/A</v>
      </c>
      <c r="O16" s="9"/>
      <c r="P16" s="9"/>
      <c r="Q16" s="9"/>
    </row>
    <row r="17" spans="1:17">
      <c r="B17" s="9">
        <f t="shared" si="1"/>
        <v>24349303.695308901</v>
      </c>
      <c r="C17" s="9">
        <f t="shared" si="1"/>
        <v>18007444.541524712</v>
      </c>
      <c r="D17" s="9">
        <f t="shared" si="1"/>
        <v>25233734.258555189</v>
      </c>
      <c r="E17" s="9">
        <f t="shared" si="1"/>
        <v>24134993.591842618</v>
      </c>
      <c r="F17" s="9" t="e">
        <f t="shared" si="1"/>
        <v>#N/A</v>
      </c>
      <c r="G17" s="9" t="e">
        <f t="shared" si="1"/>
        <v>#N/A</v>
      </c>
      <c r="H17" s="9" t="e">
        <f t="shared" si="1"/>
        <v>#N/A</v>
      </c>
      <c r="I17" s="9" t="e">
        <f t="shared" si="1"/>
        <v>#N/A</v>
      </c>
      <c r="J17" s="9" t="e">
        <f t="shared" si="1"/>
        <v>#N/A</v>
      </c>
      <c r="K17" s="9" t="e">
        <f t="shared" si="1"/>
        <v>#N/A</v>
      </c>
      <c r="L17" s="9" t="e">
        <f t="shared" si="1"/>
        <v>#N/A</v>
      </c>
      <c r="M17" s="9" t="e">
        <f t="shared" si="1"/>
        <v>#N/A</v>
      </c>
      <c r="N17" s="9">
        <f t="shared" si="1"/>
        <v>250130145.68884471</v>
      </c>
      <c r="O17" s="9"/>
      <c r="P17" s="9"/>
      <c r="Q17" s="9"/>
    </row>
    <row r="18" spans="1:17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4" t="s">
        <v>75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  <c r="O20" s="9"/>
      <c r="P20" s="9"/>
      <c r="Q20" s="9"/>
    </row>
    <row r="21" spans="1:17">
      <c r="A21">
        <v>2015</v>
      </c>
      <c r="B21" s="9">
        <f>INDEX($B$3:$M$7,MATCH($A3,$A$3:$A$7,0),MATCH(B$2,$B$2:$M$2,0))</f>
        <v>8602539.3810137957</v>
      </c>
      <c r="C21" s="9">
        <f t="shared" ref="C21:M21" si="2">INDEX($B$3:$M$7,MATCH($A3,$A$3:$A$7,0),MATCH(C$2,$B$2:$M$2,0))</f>
        <v>6420805.2996030124</v>
      </c>
      <c r="D21" s="9">
        <f t="shared" si="2"/>
        <v>6819004.5298338002</v>
      </c>
      <c r="E21" s="9">
        <f t="shared" si="2"/>
        <v>6620375.6203178139</v>
      </c>
      <c r="F21" s="9">
        <f t="shared" si="2"/>
        <v>6105349.5907150013</v>
      </c>
      <c r="G21" s="9">
        <f t="shared" si="2"/>
        <v>6047424.8014340047</v>
      </c>
      <c r="H21" s="9">
        <f t="shared" si="2"/>
        <v>5161402.1818394046</v>
      </c>
      <c r="I21" s="9">
        <f t="shared" si="2"/>
        <v>6740463.1820807913</v>
      </c>
      <c r="J21" s="9">
        <f t="shared" si="2"/>
        <v>6172224.258660811</v>
      </c>
      <c r="K21" s="9">
        <f t="shared" si="2"/>
        <v>6520389.6547880135</v>
      </c>
      <c r="L21" s="9">
        <f t="shared" si="2"/>
        <v>5696667.1084330101</v>
      </c>
      <c r="M21" s="9">
        <f t="shared" si="2"/>
        <v>5558265.2621619999</v>
      </c>
      <c r="N21" s="9"/>
    </row>
    <row r="22" spans="1:17">
      <c r="A22">
        <v>2016</v>
      </c>
      <c r="B22" s="9">
        <f t="shared" ref="B22:M25" si="3">INDEX($B$3:$M$7,MATCH($A4,$A$3:$A$7,0),MATCH(B$2,$B$2:$M$2,0))</f>
        <v>4692279.9733841978</v>
      </c>
      <c r="C22" s="9">
        <f t="shared" si="3"/>
        <v>3477764.8220679928</v>
      </c>
      <c r="D22" s="9">
        <f t="shared" si="3"/>
        <v>5905799.1888928013</v>
      </c>
      <c r="E22" s="9">
        <f t="shared" si="3"/>
        <v>5169494.8504854031</v>
      </c>
      <c r="F22" s="9">
        <f t="shared" si="3"/>
        <v>4529830.3804857014</v>
      </c>
      <c r="G22" s="9">
        <f t="shared" si="3"/>
        <v>5214436.2785668075</v>
      </c>
      <c r="H22" s="9">
        <f t="shared" si="3"/>
        <v>4700305.8400385045</v>
      </c>
      <c r="I22" s="9">
        <f t="shared" si="3"/>
        <v>4759813.0304435855</v>
      </c>
      <c r="J22" s="9">
        <f t="shared" si="3"/>
        <v>6173334.159922407</v>
      </c>
      <c r="K22" s="9">
        <f t="shared" si="3"/>
        <v>5756036.5124133024</v>
      </c>
      <c r="L22" s="9">
        <f t="shared" si="3"/>
        <v>4334848.7802178012</v>
      </c>
      <c r="M22" s="9">
        <f t="shared" si="3"/>
        <v>5473466.7407076992</v>
      </c>
      <c r="N22" s="9"/>
    </row>
    <row r="23" spans="1:17">
      <c r="A23">
        <v>2017</v>
      </c>
      <c r="B23" s="9">
        <f t="shared" si="3"/>
        <v>4230379.6382389022</v>
      </c>
      <c r="C23" s="9">
        <f t="shared" si="3"/>
        <v>3249155.7201635055</v>
      </c>
      <c r="D23" s="9">
        <f t="shared" si="3"/>
        <v>6967343.1890647924</v>
      </c>
      <c r="E23" s="9">
        <f t="shared" si="3"/>
        <v>4964713.510134805</v>
      </c>
      <c r="F23" s="9">
        <f t="shared" si="3"/>
        <v>5197716.5320980996</v>
      </c>
      <c r="G23" s="9">
        <f t="shared" si="3"/>
        <v>6021524.5595793203</v>
      </c>
      <c r="H23" s="9">
        <f t="shared" si="3"/>
        <v>5029360.8687091004</v>
      </c>
      <c r="I23" s="9">
        <f t="shared" si="3"/>
        <v>4888406.6209802069</v>
      </c>
      <c r="J23" s="9">
        <f t="shared" si="3"/>
        <v>4823857.0482658027</v>
      </c>
      <c r="K23" s="9">
        <f t="shared" si="3"/>
        <v>3134410.836494497</v>
      </c>
      <c r="L23" s="9">
        <f t="shared" si="3"/>
        <v>4165968.2419002014</v>
      </c>
      <c r="M23" s="9">
        <f t="shared" si="3"/>
        <v>4564259.3340555038</v>
      </c>
      <c r="N23" s="9"/>
    </row>
    <row r="24" spans="1:17">
      <c r="A24">
        <v>2018</v>
      </c>
      <c r="B24" s="9">
        <f t="shared" si="3"/>
        <v>3866189.1219550055</v>
      </c>
      <c r="C24" s="9">
        <f t="shared" si="3"/>
        <v>2854523.6998902005</v>
      </c>
      <c r="D24" s="9">
        <f t="shared" si="3"/>
        <v>2794301.5203979956</v>
      </c>
      <c r="E24" s="9">
        <f t="shared" si="3"/>
        <v>4677414.2114945976</v>
      </c>
      <c r="F24" s="9">
        <f t="shared" si="3"/>
        <v>4174390.9777990002</v>
      </c>
      <c r="G24" s="9">
        <f t="shared" si="3"/>
        <v>3563846.2292991001</v>
      </c>
      <c r="H24" s="9">
        <f t="shared" si="3"/>
        <v>3534292.7099803011</v>
      </c>
      <c r="I24" s="9">
        <f t="shared" si="3"/>
        <v>4381587.6193040935</v>
      </c>
      <c r="J24" s="9">
        <f t="shared" si="3"/>
        <v>4604017.1601510011</v>
      </c>
      <c r="K24" s="9">
        <f t="shared" si="3"/>
        <v>2858520.2504162011</v>
      </c>
      <c r="L24" s="9">
        <f t="shared" si="3"/>
        <v>4192044.2397370031</v>
      </c>
      <c r="M24" s="9">
        <f t="shared" si="3"/>
        <v>4326208.6099349987</v>
      </c>
      <c r="N24" s="9"/>
    </row>
    <row r="25" spans="1:17">
      <c r="A25">
        <v>2019</v>
      </c>
      <c r="B25" s="9">
        <f t="shared" si="3"/>
        <v>2957915.5807169992</v>
      </c>
      <c r="C25" s="9">
        <f t="shared" si="3"/>
        <v>2005194.9998000001</v>
      </c>
      <c r="D25" s="9">
        <f t="shared" si="3"/>
        <v>2747285.8303657994</v>
      </c>
      <c r="E25" s="9">
        <f t="shared" si="3"/>
        <v>2702995.3994099991</v>
      </c>
      <c r="F25" s="9">
        <f t="shared" si="3"/>
        <v>0</v>
      </c>
      <c r="G25" s="9">
        <f t="shared" si="3"/>
        <v>0</v>
      </c>
      <c r="H25" s="9">
        <f t="shared" si="3"/>
        <v>0</v>
      </c>
      <c r="I25" s="9">
        <f t="shared" si="3"/>
        <v>0</v>
      </c>
      <c r="J25" s="9">
        <f t="shared" si="3"/>
        <v>0</v>
      </c>
      <c r="K25" s="9">
        <f t="shared" si="3"/>
        <v>0</v>
      </c>
      <c r="L25" s="9">
        <f t="shared" si="3"/>
        <v>0</v>
      </c>
      <c r="M25" s="9">
        <f t="shared" si="3"/>
        <v>0</v>
      </c>
      <c r="N25" s="9"/>
    </row>
    <row r="26" spans="1:17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8" spans="1:17">
      <c r="A28" t="s">
        <v>76</v>
      </c>
    </row>
    <row r="35" spans="9:10">
      <c r="I35" s="10" t="s">
        <v>81</v>
      </c>
      <c r="J35" t="s">
        <v>83</v>
      </c>
    </row>
    <row r="36" spans="9:10">
      <c r="I36" s="10" t="s">
        <v>82</v>
      </c>
      <c r="J36" t="s">
        <v>111</v>
      </c>
    </row>
  </sheetData>
  <mergeCells count="1">
    <mergeCell ref="P1:Q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6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4" sqref="B54"/>
    </sheetView>
  </sheetViews>
  <sheetFormatPr defaultRowHeight="16.5"/>
  <cols>
    <col min="2" max="2" width="9.125" bestFit="1" customWidth="1"/>
    <col min="3" max="14" width="12.5" bestFit="1" customWidth="1"/>
    <col min="15" max="15" width="13.875" bestFit="1" customWidth="1"/>
    <col min="17" max="17" width="21.375" style="29" customWidth="1"/>
    <col min="18" max="29" width="12.5" style="29" bestFit="1" customWidth="1"/>
    <col min="30" max="30" width="13.875" style="29" bestFit="1" customWidth="1"/>
    <col min="31" max="31" width="11.25" bestFit="1" customWidth="1"/>
  </cols>
  <sheetData>
    <row r="1" spans="1:31">
      <c r="A1" s="12" t="s">
        <v>88</v>
      </c>
      <c r="B1" s="12" t="s">
        <v>60</v>
      </c>
      <c r="C1" s="13" t="s">
        <v>61</v>
      </c>
      <c r="D1" s="14" t="s">
        <v>62</v>
      </c>
      <c r="E1" s="14" t="s">
        <v>63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  <c r="K1" s="14" t="s">
        <v>69</v>
      </c>
      <c r="L1" s="14" t="s">
        <v>70</v>
      </c>
      <c r="M1" s="14" t="s">
        <v>71</v>
      </c>
      <c r="N1" s="14" t="s">
        <v>72</v>
      </c>
      <c r="O1" s="15" t="s">
        <v>73</v>
      </c>
      <c r="Q1" s="33" t="s">
        <v>88</v>
      </c>
      <c r="R1" s="34" t="s">
        <v>61</v>
      </c>
      <c r="S1" s="34" t="s">
        <v>62</v>
      </c>
      <c r="T1" s="34" t="s">
        <v>63</v>
      </c>
      <c r="U1" s="34" t="s">
        <v>64</v>
      </c>
      <c r="V1" s="34" t="s">
        <v>65</v>
      </c>
      <c r="W1" s="34" t="s">
        <v>66</v>
      </c>
      <c r="X1" s="34" t="s">
        <v>67</v>
      </c>
      <c r="Y1" s="34" t="s">
        <v>68</v>
      </c>
      <c r="Z1" s="34" t="s">
        <v>69</v>
      </c>
      <c r="AA1" s="34" t="s">
        <v>70</v>
      </c>
      <c r="AB1" s="34" t="s">
        <v>71</v>
      </c>
      <c r="AC1" s="34" t="s">
        <v>72</v>
      </c>
      <c r="AD1" s="34" t="s">
        <v>73</v>
      </c>
    </row>
    <row r="2" spans="1:31" ht="16.5" customHeight="1">
      <c r="A2" s="85" t="s">
        <v>89</v>
      </c>
      <c r="B2" s="13">
        <v>2015</v>
      </c>
      <c r="C2" s="16">
        <v>2901142.2167768008</v>
      </c>
      <c r="D2" s="17">
        <v>2241803.5405679969</v>
      </c>
      <c r="E2" s="17">
        <v>2021584.3094898008</v>
      </c>
      <c r="F2" s="17">
        <v>2133153.7525119986</v>
      </c>
      <c r="G2" s="17">
        <v>2152286.6201652</v>
      </c>
      <c r="H2" s="17">
        <v>1694528.1504050004</v>
      </c>
      <c r="I2" s="17">
        <v>1788633.2786849986</v>
      </c>
      <c r="J2" s="17">
        <v>2100281.3007079</v>
      </c>
      <c r="K2" s="17">
        <v>2062198.6412307995</v>
      </c>
      <c r="L2" s="17">
        <v>1851564.9787299982</v>
      </c>
      <c r="M2" s="17">
        <v>2076223.2411300002</v>
      </c>
      <c r="N2" s="17">
        <v>1679672.2323700001</v>
      </c>
      <c r="O2" s="18">
        <v>24703072.262770493</v>
      </c>
      <c r="Q2" s="35" t="s">
        <v>90</v>
      </c>
      <c r="R2" s="36">
        <f ca="1">OFFSET(C$7,(ROW(1:1)-1)*6,0,1,1)</f>
        <v>8668782.0985029973</v>
      </c>
      <c r="S2" s="36">
        <f t="shared" ref="S2:AD2" ca="1" si="0">OFFSET(D$7,(ROW(1:1)-1)*6,0,1,1)</f>
        <v>6152507.128465198</v>
      </c>
      <c r="T2" s="36">
        <f t="shared" ca="1" si="0"/>
        <v>8387668.1302465042</v>
      </c>
      <c r="U2" s="36">
        <f t="shared" ca="1" si="0"/>
        <v>8244992.1418099953</v>
      </c>
      <c r="V2" s="36">
        <f t="shared" ca="1" si="0"/>
        <v>7102204.5097501976</v>
      </c>
      <c r="W2" s="36">
        <f t="shared" ca="1" si="0"/>
        <v>6836792.0078020943</v>
      </c>
      <c r="X2" s="36">
        <f t="shared" ca="1" si="0"/>
        <v>6070054.917781597</v>
      </c>
      <c r="Y2" s="36">
        <f t="shared" ca="1" si="0"/>
        <v>6607927.254132702</v>
      </c>
      <c r="Z2" s="36">
        <f t="shared" ca="1" si="0"/>
        <v>7148258.2979376959</v>
      </c>
      <c r="AA2" s="36">
        <f t="shared" ca="1" si="0"/>
        <v>5963993.6583191976</v>
      </c>
      <c r="AB2" s="36">
        <f t="shared" ca="1" si="0"/>
        <v>6675055.8805369996</v>
      </c>
      <c r="AC2" s="36">
        <f t="shared" ca="1" si="0"/>
        <v>7112297.3090477968</v>
      </c>
      <c r="AD2" s="36">
        <f t="shared" ca="1" si="0"/>
        <v>84970533.334332973</v>
      </c>
      <c r="AE2" s="32"/>
    </row>
    <row r="3" spans="1:31" ht="16.5" customHeight="1">
      <c r="A3" s="86"/>
      <c r="B3" s="19">
        <v>2016</v>
      </c>
      <c r="C3" s="20">
        <v>1306676.1517020999</v>
      </c>
      <c r="D3" s="21">
        <v>1362445.9387450018</v>
      </c>
      <c r="E3" s="21">
        <v>2029424.1719198024</v>
      </c>
      <c r="F3" s="21">
        <v>1704818.769154998</v>
      </c>
      <c r="G3" s="21">
        <v>1555904.3584909989</v>
      </c>
      <c r="H3" s="21">
        <v>1706125.9582712979</v>
      </c>
      <c r="I3" s="21">
        <v>1557641.3801104983</v>
      </c>
      <c r="J3" s="21">
        <v>1511654.4119240022</v>
      </c>
      <c r="K3" s="21">
        <v>2119872.9781040987</v>
      </c>
      <c r="L3" s="21">
        <v>1913926.0117500992</v>
      </c>
      <c r="M3" s="21">
        <v>1571578.8300380004</v>
      </c>
      <c r="N3" s="21">
        <v>1754860.5612069978</v>
      </c>
      <c r="O3" s="22">
        <v>20094929.521417893</v>
      </c>
      <c r="Q3" s="35" t="s">
        <v>92</v>
      </c>
      <c r="R3" s="36">
        <f t="shared" ref="R3:R10" ca="1" si="1">OFFSET(C$7,(ROW(2:2)-1)*6,0,1,1)</f>
        <v>6510791.7704719994</v>
      </c>
      <c r="S3" s="36">
        <f t="shared" ref="S3:S10" ca="1" si="2">OFFSET(D$7,(ROW(2:2)-1)*6,0,1,1)</f>
        <v>5006803.8909259988</v>
      </c>
      <c r="T3" s="36">
        <f t="shared" ref="T3:T10" ca="1" si="3">OFFSET(E$7,(ROW(2:2)-1)*6,0,1,1)</f>
        <v>7028249.7460173974</v>
      </c>
      <c r="U3" s="36">
        <f t="shared" ref="U3:U10" ca="1" si="4">OFFSET(F$7,(ROW(2:2)-1)*6,0,1,1)</f>
        <v>7001035.9800223997</v>
      </c>
      <c r="V3" s="36">
        <f t="shared" ref="V3:V10" ca="1" si="5">OFFSET(G$7,(ROW(2:2)-1)*6,0,1,1)</f>
        <v>6477870.8937245999</v>
      </c>
      <c r="W3" s="36">
        <f t="shared" ref="W3:W10" ca="1" si="6">OFFSET(H$7,(ROW(2:2)-1)*6,0,1,1)</f>
        <v>6525044.5515019987</v>
      </c>
      <c r="X3" s="36">
        <f t="shared" ref="X3:X10" ca="1" si="7">OFFSET(I$7,(ROW(2:2)-1)*6,0,1,1)</f>
        <v>5743052.2210422009</v>
      </c>
      <c r="Y3" s="36">
        <f t="shared" ref="Y3:Y10" ca="1" si="8">OFFSET(J$7,(ROW(2:2)-1)*6,0,1,1)</f>
        <v>6121950.3982861005</v>
      </c>
      <c r="Z3" s="36">
        <f t="shared" ref="Z3:Z10" ca="1" si="9">OFFSET(K$7,(ROW(2:2)-1)*6,0,1,1)</f>
        <v>6350438.4293649998</v>
      </c>
      <c r="AA3" s="36">
        <f t="shared" ref="AA3:AA10" ca="1" si="10">OFFSET(L$7,(ROW(2:2)-1)*6,0,1,1)</f>
        <v>4792936.1974840006</v>
      </c>
      <c r="AB3" s="36">
        <f t="shared" ref="AB3:AB10" ca="1" si="11">OFFSET(M$7,(ROW(2:2)-1)*6,0,1,1)</f>
        <v>5634121.7708639996</v>
      </c>
      <c r="AC3" s="36">
        <f t="shared" ref="AC3:AC10" ca="1" si="12">OFFSET(N$7,(ROW(2:2)-1)*6,0,1,1)</f>
        <v>6574466.4089249987</v>
      </c>
      <c r="AD3" s="36">
        <f t="shared" ref="AD3:AD10" ca="1" si="13">OFFSET(O$7,(ROW(2:2)-1)*6,0,1,1)</f>
        <v>73766762.258630693</v>
      </c>
      <c r="AE3" s="32"/>
    </row>
    <row r="4" spans="1:31" ht="16.5" customHeight="1">
      <c r="A4" s="86"/>
      <c r="B4" s="19">
        <v>2017</v>
      </c>
      <c r="C4" s="20">
        <v>1784043.7303640984</v>
      </c>
      <c r="D4" s="21">
        <v>1014685.4102220001</v>
      </c>
      <c r="E4" s="21">
        <v>2347357.7593169012</v>
      </c>
      <c r="F4" s="21">
        <v>1761183.1021529967</v>
      </c>
      <c r="G4" s="21">
        <v>1714077.8519939997</v>
      </c>
      <c r="H4" s="21">
        <v>2088373.3995857944</v>
      </c>
      <c r="I4" s="21">
        <v>1347076.0588661004</v>
      </c>
      <c r="J4" s="21">
        <v>1443048.1408108007</v>
      </c>
      <c r="K4" s="21">
        <v>1460548.4186027981</v>
      </c>
      <c r="L4" s="21">
        <v>1202777.4380890999</v>
      </c>
      <c r="M4" s="21">
        <v>1541923.8091589985</v>
      </c>
      <c r="N4" s="21">
        <v>1872664.3153807989</v>
      </c>
      <c r="O4" s="22">
        <v>19577759.434544388</v>
      </c>
      <c r="Q4" s="35" t="s">
        <v>94</v>
      </c>
      <c r="R4" s="36">
        <f t="shared" ca="1" si="1"/>
        <v>75865.021189999999</v>
      </c>
      <c r="S4" s="36">
        <f t="shared" ca="1" si="2"/>
        <v>56760.990270000002</v>
      </c>
      <c r="T4" s="36">
        <f t="shared" ca="1" si="3"/>
        <v>88191.83051</v>
      </c>
      <c r="U4" s="36">
        <f t="shared" ca="1" si="4"/>
        <v>156939.82019999999</v>
      </c>
      <c r="V4" s="36">
        <f t="shared" ca="1" si="5"/>
        <v>96823.320200000002</v>
      </c>
      <c r="W4" s="36">
        <f t="shared" ca="1" si="6"/>
        <v>124083.68001200001</v>
      </c>
      <c r="X4" s="36">
        <f t="shared" ca="1" si="7"/>
        <v>646239.11982280016</v>
      </c>
      <c r="Y4" s="36">
        <f t="shared" ca="1" si="8"/>
        <v>487554.93028000003</v>
      </c>
      <c r="Z4" s="36">
        <f t="shared" ca="1" si="9"/>
        <v>108946.98</v>
      </c>
      <c r="AA4" s="36">
        <f t="shared" ca="1" si="10"/>
        <v>147755.09989000001</v>
      </c>
      <c r="AB4" s="36">
        <f t="shared" ca="1" si="11"/>
        <v>49116.70001</v>
      </c>
      <c r="AC4" s="36">
        <f t="shared" ca="1" si="12"/>
        <v>94547.179980000001</v>
      </c>
      <c r="AD4" s="36">
        <f t="shared" ca="1" si="13"/>
        <v>2132824.6723648002</v>
      </c>
      <c r="AE4" s="32"/>
    </row>
    <row r="5" spans="1:31" ht="16.5" customHeight="1">
      <c r="A5" s="86"/>
      <c r="B5" s="19">
        <v>2018</v>
      </c>
      <c r="C5" s="20">
        <v>1369226.0799099994</v>
      </c>
      <c r="D5" s="21">
        <v>827853.4389501994</v>
      </c>
      <c r="E5" s="21">
        <v>988444.48978000018</v>
      </c>
      <c r="F5" s="21">
        <v>1677896.5180400012</v>
      </c>
      <c r="G5" s="21">
        <v>1679935.6790999994</v>
      </c>
      <c r="H5" s="21">
        <v>1347764.4995400014</v>
      </c>
      <c r="I5" s="21">
        <v>1376704.2001200002</v>
      </c>
      <c r="J5" s="21">
        <v>1552943.4006899993</v>
      </c>
      <c r="K5" s="21">
        <v>1505638.26</v>
      </c>
      <c r="L5" s="21">
        <v>995725.22974999994</v>
      </c>
      <c r="M5" s="21">
        <v>1485330.0002099997</v>
      </c>
      <c r="N5" s="21">
        <v>1805100.2000900002</v>
      </c>
      <c r="O5" s="22">
        <v>16612561.996180199</v>
      </c>
      <c r="Q5" s="35" t="s">
        <v>96</v>
      </c>
      <c r="R5" s="36">
        <f t="shared" ca="1" si="1"/>
        <v>3551943.3316872008</v>
      </c>
      <c r="S5" s="36">
        <f t="shared" ca="1" si="2"/>
        <v>2713433.2099964996</v>
      </c>
      <c r="T5" s="36">
        <f t="shared" ca="1" si="3"/>
        <v>3910386.2302323007</v>
      </c>
      <c r="U5" s="36">
        <f t="shared" ca="1" si="4"/>
        <v>3184715.4987492003</v>
      </c>
      <c r="V5" s="36">
        <f t="shared" ca="1" si="5"/>
        <v>2333088.9387320005</v>
      </c>
      <c r="W5" s="36">
        <f t="shared" ca="1" si="6"/>
        <v>2873586.2711689998</v>
      </c>
      <c r="X5" s="36">
        <f t="shared" ca="1" si="7"/>
        <v>2278734.2712504994</v>
      </c>
      <c r="Y5" s="36">
        <f t="shared" ca="1" si="8"/>
        <v>2764382.8402598994</v>
      </c>
      <c r="Z5" s="36">
        <f t="shared" ca="1" si="9"/>
        <v>2688651.2202977994</v>
      </c>
      <c r="AA5" s="36">
        <f t="shared" ca="1" si="10"/>
        <v>3018217.8094990994</v>
      </c>
      <c r="AB5" s="36">
        <f t="shared" ca="1" si="11"/>
        <v>2523047.7098380001</v>
      </c>
      <c r="AC5" s="36">
        <f t="shared" ca="1" si="12"/>
        <v>2555225.6887379005</v>
      </c>
      <c r="AD5" s="36">
        <f t="shared" ca="1" si="13"/>
        <v>34395413.0204494</v>
      </c>
      <c r="AE5" s="32"/>
    </row>
    <row r="6" spans="1:31" ht="16.5" customHeight="1">
      <c r="A6" s="86"/>
      <c r="B6" s="19">
        <v>2019</v>
      </c>
      <c r="C6" s="20">
        <v>1307693.9197500004</v>
      </c>
      <c r="D6" s="21">
        <v>705718.79997999978</v>
      </c>
      <c r="E6" s="21">
        <v>1000857.3997399997</v>
      </c>
      <c r="F6" s="21">
        <v>967939.99994999974</v>
      </c>
      <c r="G6" s="21"/>
      <c r="H6" s="21"/>
      <c r="I6" s="21"/>
      <c r="J6" s="21"/>
      <c r="K6" s="21"/>
      <c r="L6" s="21"/>
      <c r="M6" s="21"/>
      <c r="N6" s="21"/>
      <c r="O6" s="22">
        <v>3982210.1194199994</v>
      </c>
      <c r="Q6" s="35" t="s">
        <v>98</v>
      </c>
      <c r="R6" s="36">
        <f t="shared" ca="1" si="1"/>
        <v>1578519.6418547998</v>
      </c>
      <c r="S6" s="36">
        <f t="shared" ca="1" si="2"/>
        <v>1257536.6701790006</v>
      </c>
      <c r="T6" s="36">
        <f t="shared" ca="1" si="3"/>
        <v>1665429.2316569998</v>
      </c>
      <c r="U6" s="36">
        <f t="shared" ca="1" si="4"/>
        <v>1539746.3404680998</v>
      </c>
      <c r="V6" s="36">
        <f t="shared" ca="1" si="5"/>
        <v>1135243.3599320003</v>
      </c>
      <c r="W6" s="36">
        <f t="shared" ca="1" si="6"/>
        <v>1291797.530121</v>
      </c>
      <c r="X6" s="36">
        <f t="shared" ca="1" si="7"/>
        <v>1167098.15072</v>
      </c>
      <c r="Y6" s="36">
        <f t="shared" ca="1" si="8"/>
        <v>1288369.3713580002</v>
      </c>
      <c r="Z6" s="36">
        <f t="shared" ca="1" si="9"/>
        <v>1317519.2498195001</v>
      </c>
      <c r="AA6" s="36">
        <f t="shared" ca="1" si="10"/>
        <v>1162122.9790906003</v>
      </c>
      <c r="AB6" s="36">
        <f t="shared" ca="1" si="11"/>
        <v>896562.5895108002</v>
      </c>
      <c r="AC6" s="36">
        <f t="shared" ca="1" si="12"/>
        <v>976092.15016070008</v>
      </c>
      <c r="AD6" s="36">
        <f t="shared" ca="1" si="13"/>
        <v>15276037.2648715</v>
      </c>
      <c r="AE6" s="32"/>
    </row>
    <row r="7" spans="1:31" ht="16.5" customHeight="1">
      <c r="A7" s="83" t="s">
        <v>90</v>
      </c>
      <c r="B7" s="84"/>
      <c r="C7" s="23">
        <v>8668782.0985029973</v>
      </c>
      <c r="D7" s="24">
        <v>6152507.128465198</v>
      </c>
      <c r="E7" s="24">
        <v>8387668.1302465042</v>
      </c>
      <c r="F7" s="24">
        <v>8244992.1418099953</v>
      </c>
      <c r="G7" s="24">
        <v>7102204.5097501976</v>
      </c>
      <c r="H7" s="24">
        <v>6836792.0078020943</v>
      </c>
      <c r="I7" s="24">
        <v>6070054.917781597</v>
      </c>
      <c r="J7" s="24">
        <v>6607927.254132702</v>
      </c>
      <c r="K7" s="24">
        <v>7148258.2979376959</v>
      </c>
      <c r="L7" s="24">
        <v>5963993.6583191976</v>
      </c>
      <c r="M7" s="24">
        <v>6675055.8805369996</v>
      </c>
      <c r="N7" s="24">
        <v>7112297.3090477968</v>
      </c>
      <c r="O7" s="25">
        <v>84970533.334332973</v>
      </c>
      <c r="Q7" s="35" t="s">
        <v>100</v>
      </c>
      <c r="R7" s="36">
        <f t="shared" ca="1" si="1"/>
        <v>2558166.4406919004</v>
      </c>
      <c r="S7" s="36">
        <f t="shared" ca="1" si="2"/>
        <v>1819253.6113579995</v>
      </c>
      <c r="T7" s="36">
        <f t="shared" ca="1" si="3"/>
        <v>2846316.5799031002</v>
      </c>
      <c r="U7" s="36">
        <f t="shared" ca="1" si="4"/>
        <v>2526560.2212786004</v>
      </c>
      <c r="V7" s="36">
        <f t="shared" ca="1" si="5"/>
        <v>1661106.8583590002</v>
      </c>
      <c r="W7" s="36">
        <f t="shared" ca="1" si="6"/>
        <v>2259883.1688470999</v>
      </c>
      <c r="X7" s="36">
        <f t="shared" ca="1" si="7"/>
        <v>1799560.8099302002</v>
      </c>
      <c r="Y7" s="36">
        <f t="shared" ca="1" si="8"/>
        <v>2452888.2592011001</v>
      </c>
      <c r="Z7" s="36">
        <f t="shared" ca="1" si="9"/>
        <v>2985849.8597499998</v>
      </c>
      <c r="AA7" s="36">
        <f t="shared" ca="1" si="10"/>
        <v>2283499.7198790996</v>
      </c>
      <c r="AB7" s="36">
        <f t="shared" ca="1" si="11"/>
        <v>1756118.8299281998</v>
      </c>
      <c r="AC7" s="36">
        <f t="shared" ca="1" si="12"/>
        <v>1574131.7298208</v>
      </c>
      <c r="AD7" s="36">
        <f t="shared" ca="1" si="13"/>
        <v>26523336.088947102</v>
      </c>
      <c r="AE7" s="32"/>
    </row>
    <row r="8" spans="1:31">
      <c r="A8" s="85" t="s">
        <v>91</v>
      </c>
      <c r="B8" s="13">
        <v>2015</v>
      </c>
      <c r="C8" s="16">
        <v>2344972.5816529994</v>
      </c>
      <c r="D8" s="17">
        <v>1561014.6494170001</v>
      </c>
      <c r="E8" s="17">
        <v>1764822.8478025997</v>
      </c>
      <c r="F8" s="17">
        <v>1884247.6863919999</v>
      </c>
      <c r="G8" s="17">
        <v>1736104.6409410008</v>
      </c>
      <c r="H8" s="17">
        <v>1730668.4305129985</v>
      </c>
      <c r="I8" s="17">
        <v>1436637.2820650004</v>
      </c>
      <c r="J8" s="17">
        <v>1704746.3507279998</v>
      </c>
      <c r="K8" s="17">
        <v>1654920.6274899996</v>
      </c>
      <c r="L8" s="17">
        <v>1564300.9688169996</v>
      </c>
      <c r="M8" s="17">
        <v>1494609.0689799986</v>
      </c>
      <c r="N8" s="17">
        <v>1729054.5382399997</v>
      </c>
      <c r="O8" s="18">
        <v>20606099.673038594</v>
      </c>
      <c r="Q8" s="35" t="s">
        <v>102</v>
      </c>
      <c r="R8" s="36">
        <f t="shared" ca="1" si="1"/>
        <v>8837.700060000001</v>
      </c>
      <c r="S8" s="36">
        <f t="shared" ca="1" si="2"/>
        <v>45489.000019999999</v>
      </c>
      <c r="T8" s="36">
        <f t="shared" ca="1" si="3"/>
        <v>12908.289989999999</v>
      </c>
      <c r="U8" s="36">
        <f t="shared" ca="1" si="4"/>
        <v>12728.349969999999</v>
      </c>
      <c r="V8" s="36">
        <f t="shared" ca="1" si="5"/>
        <v>4681.0699800000002</v>
      </c>
      <c r="W8" s="36">
        <f t="shared" ca="1" si="6"/>
        <v>-15828.779985999998</v>
      </c>
      <c r="X8" s="36">
        <f t="shared" ca="1" si="7"/>
        <v>10884.96</v>
      </c>
      <c r="Y8" s="36">
        <f t="shared" ca="1" si="8"/>
        <v>8947.6800199999998</v>
      </c>
      <c r="Z8" s="36">
        <f t="shared" ca="1" si="9"/>
        <v>15459.259979999999</v>
      </c>
      <c r="AA8" s="36">
        <f t="shared" ca="1" si="10"/>
        <v>8394</v>
      </c>
      <c r="AB8" s="36">
        <f t="shared" ca="1" si="11"/>
        <v>15790</v>
      </c>
      <c r="AC8" s="36">
        <f t="shared" ca="1" si="12"/>
        <v>57275.169997999998</v>
      </c>
      <c r="AD8" s="36">
        <f t="shared" ca="1" si="13"/>
        <v>185566.70003199999</v>
      </c>
      <c r="AE8" s="32"/>
    </row>
    <row r="9" spans="1:31" ht="16.5" customHeight="1">
      <c r="A9" s="86"/>
      <c r="B9" s="19">
        <v>2016</v>
      </c>
      <c r="C9" s="20">
        <v>1079259.1494440001</v>
      </c>
      <c r="D9" s="21">
        <v>1022944.2120989999</v>
      </c>
      <c r="E9" s="21">
        <v>1559037.2074759989</v>
      </c>
      <c r="F9" s="21">
        <v>1489920.8216524001</v>
      </c>
      <c r="G9" s="21">
        <v>1425900.4927205991</v>
      </c>
      <c r="H9" s="21">
        <v>1881701.2397049996</v>
      </c>
      <c r="I9" s="21">
        <v>1676451.9793632003</v>
      </c>
      <c r="J9" s="21">
        <v>1578350.1293560001</v>
      </c>
      <c r="K9" s="21">
        <v>1679623.9721270006</v>
      </c>
      <c r="L9" s="21">
        <v>1597116.1994910003</v>
      </c>
      <c r="M9" s="21">
        <v>1411888.3202740003</v>
      </c>
      <c r="N9" s="21">
        <v>1771922.0829889996</v>
      </c>
      <c r="O9" s="22">
        <v>18174115.806697197</v>
      </c>
      <c r="Q9" s="35" t="s">
        <v>104</v>
      </c>
      <c r="R9" s="36">
        <f t="shared" ca="1" si="1"/>
        <v>458991.44027999998</v>
      </c>
      <c r="S9" s="36">
        <f t="shared" ca="1" si="2"/>
        <v>349864.72979000001</v>
      </c>
      <c r="T9" s="36">
        <f t="shared" ca="1" si="3"/>
        <v>414496.37017000001</v>
      </c>
      <c r="U9" s="36">
        <f t="shared" ca="1" si="4"/>
        <v>552820.86999030004</v>
      </c>
      <c r="V9" s="36">
        <f t="shared" ca="1" si="5"/>
        <v>382016.89023999998</v>
      </c>
      <c r="W9" s="36">
        <f t="shared" ca="1" si="6"/>
        <v>324026.42963000003</v>
      </c>
      <c r="X9" s="36">
        <f t="shared" ca="1" si="7"/>
        <v>289860.85002000001</v>
      </c>
      <c r="Y9" s="36">
        <f t="shared" ca="1" si="8"/>
        <v>353117.66944099998</v>
      </c>
      <c r="Z9" s="36">
        <f t="shared" ca="1" si="9"/>
        <v>378646.02983999997</v>
      </c>
      <c r="AA9" s="36">
        <f t="shared" ca="1" si="10"/>
        <v>321224.81972999999</v>
      </c>
      <c r="AB9" s="36">
        <f t="shared" ca="1" si="11"/>
        <v>453291.52960999997</v>
      </c>
      <c r="AC9" s="36">
        <f t="shared" ca="1" si="12"/>
        <v>465407.16924999992</v>
      </c>
      <c r="AD9" s="36">
        <f t="shared" ca="1" si="13"/>
        <v>4743764.7979913</v>
      </c>
      <c r="AE9" s="32"/>
    </row>
    <row r="10" spans="1:31" ht="16.5" customHeight="1">
      <c r="A10" s="86"/>
      <c r="B10" s="19">
        <v>2017</v>
      </c>
      <c r="C10" s="20">
        <v>1018915.0573549998</v>
      </c>
      <c r="D10" s="21">
        <v>984119.22948999971</v>
      </c>
      <c r="E10" s="21">
        <v>2019250.5008369992</v>
      </c>
      <c r="F10" s="21">
        <v>1126355.7685079996</v>
      </c>
      <c r="G10" s="21">
        <v>1858087.8612729996</v>
      </c>
      <c r="H10" s="21">
        <v>1628018.3599440001</v>
      </c>
      <c r="I10" s="21">
        <v>1505835.1995639997</v>
      </c>
      <c r="J10" s="21">
        <v>1375939.5198400011</v>
      </c>
      <c r="K10" s="21">
        <v>1417945.5197680006</v>
      </c>
      <c r="L10" s="21">
        <v>852833.6891800001</v>
      </c>
      <c r="M10" s="21">
        <v>1324474.4816400008</v>
      </c>
      <c r="N10" s="21">
        <v>1615097.8076689991</v>
      </c>
      <c r="O10" s="22">
        <v>16726872.995067999</v>
      </c>
      <c r="Q10" s="35" t="s">
        <v>106</v>
      </c>
      <c r="R10" s="36">
        <f t="shared" ca="1" si="1"/>
        <v>930442.20066999982</v>
      </c>
      <c r="S10" s="36">
        <f t="shared" ca="1" si="2"/>
        <v>605795.31052000006</v>
      </c>
      <c r="T10" s="36">
        <f t="shared" ca="1" si="3"/>
        <v>879972.68982890015</v>
      </c>
      <c r="U10" s="36">
        <f t="shared" ca="1" si="4"/>
        <v>915454.36935400008</v>
      </c>
      <c r="V10" s="36">
        <f t="shared" ca="1" si="5"/>
        <v>814251.64018000034</v>
      </c>
      <c r="W10" s="36">
        <f t="shared" ca="1" si="6"/>
        <v>627847.00978199998</v>
      </c>
      <c r="X10" s="36">
        <f t="shared" ca="1" si="7"/>
        <v>419876.29999999993</v>
      </c>
      <c r="Y10" s="36">
        <f t="shared" ca="1" si="8"/>
        <v>685132.04982989992</v>
      </c>
      <c r="Z10" s="36">
        <f t="shared" ca="1" si="9"/>
        <v>779663.30001000001</v>
      </c>
      <c r="AA10" s="36">
        <f t="shared" ca="1" si="10"/>
        <v>571212.9702199999</v>
      </c>
      <c r="AB10" s="36">
        <f t="shared" ca="1" si="11"/>
        <v>386423.35999000003</v>
      </c>
      <c r="AC10" s="36">
        <f t="shared" ca="1" si="12"/>
        <v>512757.14094000001</v>
      </c>
      <c r="AD10" s="36">
        <f t="shared" ca="1" si="13"/>
        <v>8128828.3413247997</v>
      </c>
      <c r="AE10" s="32"/>
    </row>
    <row r="11" spans="1:31">
      <c r="A11" s="86"/>
      <c r="B11" s="19">
        <v>2018</v>
      </c>
      <c r="C11" s="20">
        <v>1137132.4910199991</v>
      </c>
      <c r="D11" s="21">
        <v>723148.90001999994</v>
      </c>
      <c r="E11" s="21">
        <v>824230.39989999996</v>
      </c>
      <c r="F11" s="21">
        <v>1519931.5034699996</v>
      </c>
      <c r="G11" s="21">
        <v>1457777.89879</v>
      </c>
      <c r="H11" s="21">
        <v>1284656.52134</v>
      </c>
      <c r="I11" s="21">
        <v>1124127.7600500002</v>
      </c>
      <c r="J11" s="21">
        <v>1462914.3983620997</v>
      </c>
      <c r="K11" s="21">
        <v>1597948.3099799999</v>
      </c>
      <c r="L11" s="21">
        <v>778685.33999600005</v>
      </c>
      <c r="M11" s="21">
        <v>1403149.8999699999</v>
      </c>
      <c r="N11" s="21">
        <v>1458391.980027</v>
      </c>
      <c r="O11" s="22">
        <v>14772095.4029251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31">
      <c r="A12" s="86"/>
      <c r="B12" s="19">
        <v>2019</v>
      </c>
      <c r="C12" s="20">
        <v>930512.49099999992</v>
      </c>
      <c r="D12" s="21">
        <v>715576.89989999996</v>
      </c>
      <c r="E12" s="21">
        <v>860908.79000180005</v>
      </c>
      <c r="F12" s="21">
        <v>980580.2</v>
      </c>
      <c r="G12" s="21"/>
      <c r="H12" s="21"/>
      <c r="I12" s="21"/>
      <c r="J12" s="21"/>
      <c r="K12" s="21"/>
      <c r="L12" s="21"/>
      <c r="M12" s="21"/>
      <c r="N12" s="21"/>
      <c r="O12" s="22">
        <v>3487578.3809018005</v>
      </c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31">
      <c r="A13" s="83" t="s">
        <v>92</v>
      </c>
      <c r="B13" s="84"/>
      <c r="C13" s="23">
        <v>6510791.7704719994</v>
      </c>
      <c r="D13" s="24">
        <v>5006803.8909259988</v>
      </c>
      <c r="E13" s="24">
        <v>7028249.7460173974</v>
      </c>
      <c r="F13" s="24">
        <v>7001035.9800223997</v>
      </c>
      <c r="G13" s="24">
        <v>6477870.8937245999</v>
      </c>
      <c r="H13" s="24">
        <v>6525044.5515019987</v>
      </c>
      <c r="I13" s="24">
        <v>5743052.2210422009</v>
      </c>
      <c r="J13" s="24">
        <v>6121950.3982861005</v>
      </c>
      <c r="K13" s="24">
        <v>6350438.4293649998</v>
      </c>
      <c r="L13" s="24">
        <v>4792936.1974840006</v>
      </c>
      <c r="M13" s="24">
        <v>5634121.7708639996</v>
      </c>
      <c r="N13" s="24">
        <v>6574466.4089249987</v>
      </c>
      <c r="O13" s="25">
        <v>73766762.258630693</v>
      </c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 spans="1:31">
      <c r="A14" s="85" t="s">
        <v>93</v>
      </c>
      <c r="B14" s="13">
        <v>2015</v>
      </c>
      <c r="C14" s="16">
        <v>21306.320200000002</v>
      </c>
      <c r="D14" s="17">
        <v>10654.44008</v>
      </c>
      <c r="E14" s="17">
        <v>21946.480190000002</v>
      </c>
      <c r="F14" s="17">
        <v>19342.9202</v>
      </c>
      <c r="G14" s="17">
        <v>21646.560000000001</v>
      </c>
      <c r="H14" s="17">
        <v>52480.199990000008</v>
      </c>
      <c r="I14" s="17">
        <v>33524.520000000004</v>
      </c>
      <c r="J14" s="17">
        <v>53512.801000000007</v>
      </c>
      <c r="K14" s="17">
        <v>19563.480100000001</v>
      </c>
      <c r="L14" s="17">
        <v>36995.399990000005</v>
      </c>
      <c r="M14" s="17">
        <v>3348</v>
      </c>
      <c r="N14" s="17">
        <v>30929.279879999998</v>
      </c>
      <c r="O14" s="18">
        <v>325250.40163000004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 spans="1:31">
      <c r="A15" s="86"/>
      <c r="B15" s="19">
        <v>2016</v>
      </c>
      <c r="C15" s="20">
        <v>21985.200990000001</v>
      </c>
      <c r="D15" s="21">
        <v>6138.0001900000007</v>
      </c>
      <c r="E15" s="21">
        <v>4565.40002</v>
      </c>
      <c r="F15" s="21"/>
      <c r="G15" s="21">
        <v>5220.8400999999994</v>
      </c>
      <c r="H15" s="21">
        <v>2499.8400999999999</v>
      </c>
      <c r="I15" s="21">
        <v>2790</v>
      </c>
      <c r="J15" s="21"/>
      <c r="K15" s="21"/>
      <c r="L15" s="21"/>
      <c r="M15" s="21"/>
      <c r="N15" s="21">
        <v>14850</v>
      </c>
      <c r="O15" s="22">
        <v>58049.281400000007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 spans="1:31">
      <c r="A16" s="86"/>
      <c r="B16" s="19">
        <v>2017</v>
      </c>
      <c r="C16" s="20">
        <v>14203.5</v>
      </c>
      <c r="D16" s="21">
        <v>16472</v>
      </c>
      <c r="E16" s="21">
        <v>41109.200199999999</v>
      </c>
      <c r="F16" s="21">
        <v>106258</v>
      </c>
      <c r="G16" s="21">
        <v>63430.82</v>
      </c>
      <c r="H16" s="21">
        <v>63519.840012000001</v>
      </c>
      <c r="I16" s="21">
        <v>591101.79983280017</v>
      </c>
      <c r="J16" s="21">
        <v>431196.42927999998</v>
      </c>
      <c r="K16" s="21">
        <v>85758.499899999995</v>
      </c>
      <c r="L16" s="21">
        <v>12216.599899999999</v>
      </c>
      <c r="M16" s="21">
        <v>38208.70001</v>
      </c>
      <c r="N16" s="21">
        <v>47317.900099999999</v>
      </c>
      <c r="O16" s="22">
        <v>1510793.2892348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 spans="1:30">
      <c r="A17" s="86"/>
      <c r="B17" s="19">
        <v>2018</v>
      </c>
      <c r="C17" s="20"/>
      <c r="D17" s="21">
        <v>22352.65</v>
      </c>
      <c r="E17" s="21">
        <v>11508.750100000001</v>
      </c>
      <c r="F17" s="21">
        <v>13008.9</v>
      </c>
      <c r="G17" s="21">
        <v>6525.1000999999997</v>
      </c>
      <c r="H17" s="21">
        <v>5583.7999099999997</v>
      </c>
      <c r="I17" s="21">
        <v>18822.79999</v>
      </c>
      <c r="J17" s="21">
        <v>2845.7</v>
      </c>
      <c r="K17" s="21">
        <v>3625</v>
      </c>
      <c r="L17" s="21">
        <v>98543.1</v>
      </c>
      <c r="M17" s="21">
        <v>7560</v>
      </c>
      <c r="N17" s="21">
        <v>1450</v>
      </c>
      <c r="O17" s="22">
        <v>191825.80009999999</v>
      </c>
      <c r="Q17" s="10" t="s">
        <v>84</v>
      </c>
      <c r="R17" t="s">
        <v>107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spans="1:30">
      <c r="A18" s="86"/>
      <c r="B18" s="19">
        <v>2019</v>
      </c>
      <c r="C18" s="20">
        <v>18370</v>
      </c>
      <c r="D18" s="21">
        <v>1143.9000000000001</v>
      </c>
      <c r="E18" s="21">
        <v>9062</v>
      </c>
      <c r="F18" s="21">
        <v>18330</v>
      </c>
      <c r="G18" s="21"/>
      <c r="H18" s="21"/>
      <c r="I18" s="21"/>
      <c r="J18" s="21"/>
      <c r="K18" s="21"/>
      <c r="L18" s="21"/>
      <c r="M18" s="21"/>
      <c r="N18" s="21"/>
      <c r="O18" s="22">
        <v>46905.9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spans="1:30">
      <c r="A19" s="83" t="s">
        <v>94</v>
      </c>
      <c r="B19" s="84"/>
      <c r="C19" s="23">
        <v>75865.021189999999</v>
      </c>
      <c r="D19" s="24">
        <v>56760.990270000002</v>
      </c>
      <c r="E19" s="24">
        <v>88191.83051</v>
      </c>
      <c r="F19" s="24">
        <v>156939.82019999999</v>
      </c>
      <c r="G19" s="24">
        <v>96823.320200000002</v>
      </c>
      <c r="H19" s="24">
        <v>124083.68001200001</v>
      </c>
      <c r="I19" s="24">
        <v>646239.11982280016</v>
      </c>
      <c r="J19" s="24">
        <v>487554.93028000003</v>
      </c>
      <c r="K19" s="24">
        <v>108946.98</v>
      </c>
      <c r="L19" s="24">
        <v>147755.09989000001</v>
      </c>
      <c r="M19" s="24">
        <v>49116.70001</v>
      </c>
      <c r="N19" s="24">
        <v>94547.179980000001</v>
      </c>
      <c r="O19" s="25">
        <v>2132824.6723648002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spans="1:30">
      <c r="A20" s="85" t="s">
        <v>95</v>
      </c>
      <c r="B20" s="13">
        <v>2015</v>
      </c>
      <c r="C20" s="16">
        <v>1336132.7911010012</v>
      </c>
      <c r="D20" s="17">
        <v>944781.22923899977</v>
      </c>
      <c r="E20" s="17">
        <v>1056301.8013835005</v>
      </c>
      <c r="F20" s="17">
        <v>907105.60041300033</v>
      </c>
      <c r="G20" s="17">
        <v>748476.32007390051</v>
      </c>
      <c r="H20" s="17">
        <v>974629.23009600025</v>
      </c>
      <c r="I20" s="17">
        <v>712997.7312893999</v>
      </c>
      <c r="J20" s="17">
        <v>1059186.258807</v>
      </c>
      <c r="K20" s="17">
        <v>781475.49036999978</v>
      </c>
      <c r="L20" s="17">
        <v>1300894.8590709998</v>
      </c>
      <c r="M20" s="17">
        <v>969812.56913300068</v>
      </c>
      <c r="N20" s="17">
        <v>884449.92115000042</v>
      </c>
      <c r="O20" s="18">
        <v>11676243.802126804</v>
      </c>
      <c r="Q20" s="29" t="s">
        <v>108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spans="1:30">
      <c r="A21" s="86"/>
      <c r="B21" s="19">
        <v>2016</v>
      </c>
      <c r="C21" s="20">
        <v>992178.93070419994</v>
      </c>
      <c r="D21" s="21">
        <v>419071.87072400009</v>
      </c>
      <c r="E21" s="21">
        <v>996319.13980899961</v>
      </c>
      <c r="F21" s="21">
        <v>858595.88952640025</v>
      </c>
      <c r="G21" s="21">
        <v>581971.05975910055</v>
      </c>
      <c r="H21" s="21">
        <v>754373.36990699987</v>
      </c>
      <c r="I21" s="21">
        <v>589429.04965280008</v>
      </c>
      <c r="J21" s="21">
        <v>560256.0901227002</v>
      </c>
      <c r="K21" s="21">
        <v>801595.63943279977</v>
      </c>
      <c r="L21" s="21">
        <v>958897.53002509952</v>
      </c>
      <c r="M21" s="21">
        <v>624114.27995899972</v>
      </c>
      <c r="N21" s="21">
        <v>913692.68643700052</v>
      </c>
      <c r="O21" s="22">
        <v>9050495.5360591002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 spans="1:30">
      <c r="A22" s="86"/>
      <c r="B22" s="19">
        <v>2017</v>
      </c>
      <c r="C22" s="20">
        <v>509654.85991299985</v>
      </c>
      <c r="D22" s="21">
        <v>559556.85017350002</v>
      </c>
      <c r="E22" s="21">
        <v>1117121.7685068001</v>
      </c>
      <c r="F22" s="21">
        <v>750786.8091188001</v>
      </c>
      <c r="G22" s="21">
        <v>710933.31896899932</v>
      </c>
      <c r="H22" s="21">
        <v>868847.5107459994</v>
      </c>
      <c r="I22" s="21">
        <v>648367.87012829946</v>
      </c>
      <c r="J22" s="21">
        <v>765112.34087019961</v>
      </c>
      <c r="K22" s="21">
        <v>583525.17025499977</v>
      </c>
      <c r="L22" s="21">
        <v>418095.54003299994</v>
      </c>
      <c r="M22" s="21">
        <v>421801.78078899969</v>
      </c>
      <c r="N22" s="21">
        <v>414034.92087089992</v>
      </c>
      <c r="O22" s="22">
        <v>7767838.7403734969</v>
      </c>
      <c r="Q22" s="29" t="s">
        <v>109</v>
      </c>
      <c r="R22" s="30" t="s">
        <v>110</v>
      </c>
      <c r="S22" s="31" t="s">
        <v>112</v>
      </c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 spans="1:30">
      <c r="A23" s="86"/>
      <c r="B23" s="19">
        <v>2018</v>
      </c>
      <c r="C23" s="20">
        <v>439244.63013100001</v>
      </c>
      <c r="D23" s="21">
        <v>594148.95987999975</v>
      </c>
      <c r="E23" s="21">
        <v>430904.87042300007</v>
      </c>
      <c r="F23" s="21">
        <v>466253.79970099957</v>
      </c>
      <c r="G23" s="21">
        <v>291708.23993000004</v>
      </c>
      <c r="H23" s="21">
        <v>275736.16042000003</v>
      </c>
      <c r="I23" s="21">
        <v>327939.62017999991</v>
      </c>
      <c r="J23" s="21">
        <v>379828.1504599998</v>
      </c>
      <c r="K23" s="21">
        <v>522054.92024000001</v>
      </c>
      <c r="L23" s="21">
        <v>340329.88037000003</v>
      </c>
      <c r="M23" s="21">
        <v>507319.0799570001</v>
      </c>
      <c r="N23" s="21">
        <v>343048.16028000001</v>
      </c>
      <c r="O23" s="22">
        <v>4918516.4719719999</v>
      </c>
      <c r="Q23" s="29" t="s">
        <v>114</v>
      </c>
      <c r="R23" s="30" t="s">
        <v>110</v>
      </c>
      <c r="S23" s="30" t="s">
        <v>115</v>
      </c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 spans="1:30">
      <c r="A24" s="86"/>
      <c r="B24" s="19">
        <v>2019</v>
      </c>
      <c r="C24" s="20">
        <v>274732.11983799998</v>
      </c>
      <c r="D24" s="21">
        <v>195874.29998000001</v>
      </c>
      <c r="E24" s="21">
        <v>309738.6501100001</v>
      </c>
      <c r="F24" s="21">
        <v>201973.39998999998</v>
      </c>
      <c r="G24" s="21"/>
      <c r="H24" s="21"/>
      <c r="I24" s="21"/>
      <c r="J24" s="21"/>
      <c r="K24" s="21"/>
      <c r="L24" s="21"/>
      <c r="M24" s="21"/>
      <c r="N24" s="21"/>
      <c r="O24" s="22">
        <v>982318.46991800005</v>
      </c>
      <c r="Q24" s="29" t="s">
        <v>113</v>
      </c>
      <c r="R24" s="30" t="s">
        <v>110</v>
      </c>
      <c r="S24" s="30" t="s">
        <v>116</v>
      </c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 spans="1:30">
      <c r="A25" s="83" t="s">
        <v>96</v>
      </c>
      <c r="B25" s="84"/>
      <c r="C25" s="23">
        <v>3551943.3316872008</v>
      </c>
      <c r="D25" s="24">
        <v>2713433.2099964996</v>
      </c>
      <c r="E25" s="24">
        <v>3910386.2302323007</v>
      </c>
      <c r="F25" s="24">
        <v>3184715.4987492003</v>
      </c>
      <c r="G25" s="24">
        <v>2333088.9387320005</v>
      </c>
      <c r="H25" s="24">
        <v>2873586.2711689998</v>
      </c>
      <c r="I25" s="24">
        <v>2278734.2712504994</v>
      </c>
      <c r="J25" s="24">
        <v>2764382.8402598994</v>
      </c>
      <c r="K25" s="24">
        <v>2688651.2202977994</v>
      </c>
      <c r="L25" s="24">
        <v>3018217.8094990994</v>
      </c>
      <c r="M25" s="24">
        <v>2523047.7098380001</v>
      </c>
      <c r="N25" s="24">
        <v>2555225.6887379005</v>
      </c>
      <c r="O25" s="25">
        <v>34395413.0204494</v>
      </c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 spans="1:30">
      <c r="A26" s="85" t="s">
        <v>97</v>
      </c>
      <c r="B26" s="13">
        <v>2015</v>
      </c>
      <c r="C26" s="16">
        <v>632580.65994899999</v>
      </c>
      <c r="D26" s="17">
        <v>521714.11962000048</v>
      </c>
      <c r="E26" s="17">
        <v>513232.48074000009</v>
      </c>
      <c r="F26" s="17">
        <v>508704.20988080028</v>
      </c>
      <c r="G26" s="17">
        <v>335251.33026089991</v>
      </c>
      <c r="H26" s="17">
        <v>401664.54009000008</v>
      </c>
      <c r="I26" s="17">
        <v>457653.64944000024</v>
      </c>
      <c r="J26" s="17">
        <v>511479.6104280001</v>
      </c>
      <c r="K26" s="17">
        <v>363921.47966900008</v>
      </c>
      <c r="L26" s="17">
        <v>490518.06899000041</v>
      </c>
      <c r="M26" s="17">
        <v>332494.05948000017</v>
      </c>
      <c r="N26" s="17">
        <v>356067.41007200012</v>
      </c>
      <c r="O26" s="18">
        <v>5425281.6186197018</v>
      </c>
      <c r="R26" s="30"/>
      <c r="S26" s="30"/>
      <c r="T26" s="31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 spans="1:30">
      <c r="A27" s="86"/>
      <c r="B27" s="19">
        <v>2016</v>
      </c>
      <c r="C27" s="20">
        <v>384413.45046289981</v>
      </c>
      <c r="D27" s="21">
        <v>224527.99977999995</v>
      </c>
      <c r="E27" s="21">
        <v>425192.43018400006</v>
      </c>
      <c r="F27" s="21">
        <v>339206.16041829978</v>
      </c>
      <c r="G27" s="21">
        <v>314624.89962500019</v>
      </c>
      <c r="H27" s="21">
        <v>328518.01039249997</v>
      </c>
      <c r="I27" s="21">
        <v>241840.44063199995</v>
      </c>
      <c r="J27" s="21">
        <v>317819.48085990007</v>
      </c>
      <c r="K27" s="21">
        <v>430831.07037050021</v>
      </c>
      <c r="L27" s="21">
        <v>386108.88047710009</v>
      </c>
      <c r="M27" s="21">
        <v>169670.72005879995</v>
      </c>
      <c r="N27" s="21">
        <v>341034.53045389993</v>
      </c>
      <c r="O27" s="22">
        <v>3903788.0737149008</v>
      </c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 spans="1:30">
      <c r="A28" s="86"/>
      <c r="B28" s="19">
        <v>2017</v>
      </c>
      <c r="C28" s="20">
        <v>253786.9907199</v>
      </c>
      <c r="D28" s="21">
        <v>230660.40976900002</v>
      </c>
      <c r="E28" s="21">
        <v>462133.72014399973</v>
      </c>
      <c r="F28" s="21">
        <v>347260.01045499975</v>
      </c>
      <c r="G28" s="21">
        <v>266071.05005909997</v>
      </c>
      <c r="H28" s="21">
        <v>402418.59954969981</v>
      </c>
      <c r="I28" s="21">
        <v>304834.20029799989</v>
      </c>
      <c r="J28" s="21">
        <v>176660.03010810004</v>
      </c>
      <c r="K28" s="21">
        <v>334719.94973000005</v>
      </c>
      <c r="L28" s="21">
        <v>170747.32961329995</v>
      </c>
      <c r="M28" s="21">
        <v>199973.30992200004</v>
      </c>
      <c r="N28" s="21">
        <v>98690.309634799982</v>
      </c>
      <c r="O28" s="22">
        <v>3247955.9100028994</v>
      </c>
      <c r="R28" s="30"/>
      <c r="S28" s="30"/>
      <c r="T28" s="31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>
      <c r="A29" s="86"/>
      <c r="B29" s="19">
        <v>2018</v>
      </c>
      <c r="C29" s="20">
        <v>192159.89069400012</v>
      </c>
      <c r="D29" s="21">
        <v>172961.14085</v>
      </c>
      <c r="E29" s="21">
        <v>103439.55004499997</v>
      </c>
      <c r="F29" s="21">
        <v>201568.95997400003</v>
      </c>
      <c r="G29" s="21">
        <v>219296.07998700012</v>
      </c>
      <c r="H29" s="21">
        <v>159196.38008880001</v>
      </c>
      <c r="I29" s="21">
        <v>162769.86034999997</v>
      </c>
      <c r="J29" s="21">
        <v>282410.24996199994</v>
      </c>
      <c r="K29" s="21">
        <v>188046.75005</v>
      </c>
      <c r="L29" s="21">
        <v>114748.7000102</v>
      </c>
      <c r="M29" s="21">
        <v>194424.50005</v>
      </c>
      <c r="N29" s="21">
        <v>180299.9</v>
      </c>
      <c r="O29" s="22">
        <v>2171321.9620610001</v>
      </c>
    </row>
    <row r="30" spans="1:30">
      <c r="A30" s="86"/>
      <c r="B30" s="19">
        <v>2019</v>
      </c>
      <c r="C30" s="20">
        <v>115578.65002900001</v>
      </c>
      <c r="D30" s="21">
        <v>107673.00016</v>
      </c>
      <c r="E30" s="21">
        <v>161431.05054399997</v>
      </c>
      <c r="F30" s="21">
        <v>143006.99974</v>
      </c>
      <c r="G30" s="21"/>
      <c r="H30" s="21"/>
      <c r="I30" s="21"/>
      <c r="J30" s="21"/>
      <c r="K30" s="21"/>
      <c r="L30" s="21"/>
      <c r="M30" s="21"/>
      <c r="N30" s="21"/>
      <c r="O30" s="22">
        <v>527689.70047299995</v>
      </c>
    </row>
    <row r="31" spans="1:30">
      <c r="A31" s="83" t="s">
        <v>98</v>
      </c>
      <c r="B31" s="84"/>
      <c r="C31" s="23">
        <v>1578519.6418547998</v>
      </c>
      <c r="D31" s="24">
        <v>1257536.6701790006</v>
      </c>
      <c r="E31" s="24">
        <v>1665429.2316569998</v>
      </c>
      <c r="F31" s="24">
        <v>1539746.3404680998</v>
      </c>
      <c r="G31" s="24">
        <v>1135243.3599320003</v>
      </c>
      <c r="H31" s="24">
        <v>1291797.530121</v>
      </c>
      <c r="I31" s="24">
        <v>1167098.15072</v>
      </c>
      <c r="J31" s="24">
        <v>1288369.3713580002</v>
      </c>
      <c r="K31" s="24">
        <v>1317519.2498195001</v>
      </c>
      <c r="L31" s="24">
        <v>1162122.9790906003</v>
      </c>
      <c r="M31" s="24">
        <v>896562.5895108002</v>
      </c>
      <c r="N31" s="24">
        <v>976092.15016070008</v>
      </c>
      <c r="O31" s="25">
        <v>15276037.2648715</v>
      </c>
    </row>
    <row r="32" spans="1:30">
      <c r="A32" s="85" t="s">
        <v>99</v>
      </c>
      <c r="B32" s="13">
        <v>2015</v>
      </c>
      <c r="C32" s="16">
        <v>758577.71053400007</v>
      </c>
      <c r="D32" s="17">
        <v>715789.75033899955</v>
      </c>
      <c r="E32" s="17">
        <v>897293.80037900014</v>
      </c>
      <c r="F32" s="17">
        <v>671526.96072600049</v>
      </c>
      <c r="G32" s="17">
        <v>493055.73925400001</v>
      </c>
      <c r="H32" s="17">
        <v>856127.57031599968</v>
      </c>
      <c r="I32" s="17">
        <v>436258.14026999997</v>
      </c>
      <c r="J32" s="17">
        <v>911661.61985000002</v>
      </c>
      <c r="K32" s="17">
        <v>998349.63973099983</v>
      </c>
      <c r="L32" s="17">
        <v>892642.86917999969</v>
      </c>
      <c r="M32" s="17">
        <v>593017.31967999996</v>
      </c>
      <c r="N32" s="17">
        <v>578239.76026999997</v>
      </c>
      <c r="O32" s="18">
        <v>8802540.8805289995</v>
      </c>
    </row>
    <row r="33" spans="1:15">
      <c r="A33" s="86"/>
      <c r="B33" s="19">
        <v>2016</v>
      </c>
      <c r="C33" s="20">
        <v>602619.90048100019</v>
      </c>
      <c r="D33" s="21">
        <v>256997.83061999996</v>
      </c>
      <c r="E33" s="21">
        <v>605393.45953399991</v>
      </c>
      <c r="F33" s="21">
        <v>504383.51014299982</v>
      </c>
      <c r="G33" s="21">
        <v>421145.40939000004</v>
      </c>
      <c r="H33" s="21">
        <v>332808.44060100004</v>
      </c>
      <c r="I33" s="21">
        <v>503768.50016000011</v>
      </c>
      <c r="J33" s="21">
        <v>535122.78896999988</v>
      </c>
      <c r="K33" s="21">
        <v>734210.11010799988</v>
      </c>
      <c r="L33" s="21">
        <v>659060.71054</v>
      </c>
      <c r="M33" s="21">
        <v>342194.72998799977</v>
      </c>
      <c r="N33" s="21">
        <v>446216.30944080011</v>
      </c>
      <c r="O33" s="22">
        <v>5943921.6999758007</v>
      </c>
    </row>
    <row r="34" spans="1:15">
      <c r="A34" s="86"/>
      <c r="B34" s="19">
        <v>2017</v>
      </c>
      <c r="C34" s="20">
        <v>445882.3996969001</v>
      </c>
      <c r="D34" s="21">
        <v>303115.82031900005</v>
      </c>
      <c r="E34" s="21">
        <v>721072.85007010016</v>
      </c>
      <c r="F34" s="21">
        <v>679703.72011000011</v>
      </c>
      <c r="G34" s="21">
        <v>403545.4298230001</v>
      </c>
      <c r="H34" s="21">
        <v>693105.38993980025</v>
      </c>
      <c r="I34" s="21">
        <v>505673.94001990021</v>
      </c>
      <c r="J34" s="21">
        <v>502808.19017109997</v>
      </c>
      <c r="K34" s="21">
        <v>722679.18990999984</v>
      </c>
      <c r="L34" s="21">
        <v>291776.13976909994</v>
      </c>
      <c r="M34" s="21">
        <v>424821.22026020003</v>
      </c>
      <c r="N34" s="21">
        <v>251567.86012</v>
      </c>
      <c r="O34" s="22">
        <v>5945752.1502091018</v>
      </c>
    </row>
    <row r="35" spans="1:15">
      <c r="A35" s="86"/>
      <c r="B35" s="19">
        <v>2018</v>
      </c>
      <c r="C35" s="20">
        <v>586380.82996</v>
      </c>
      <c r="D35" s="21">
        <v>387728.61007999995</v>
      </c>
      <c r="E35" s="21">
        <v>336115.92997000006</v>
      </c>
      <c r="F35" s="21">
        <v>520752.43028959987</v>
      </c>
      <c r="G35" s="21">
        <v>343360.27989199996</v>
      </c>
      <c r="H35" s="21">
        <v>377841.76799030008</v>
      </c>
      <c r="I35" s="21">
        <v>353860.22948029998</v>
      </c>
      <c r="J35" s="21">
        <v>503295.66021000018</v>
      </c>
      <c r="K35" s="21">
        <v>530610.92000100005</v>
      </c>
      <c r="L35" s="21">
        <v>440020.00038999994</v>
      </c>
      <c r="M35" s="21">
        <v>396085.56000000006</v>
      </c>
      <c r="N35" s="21">
        <v>298107.79998999997</v>
      </c>
      <c r="O35" s="22">
        <v>5074160.0182532016</v>
      </c>
    </row>
    <row r="36" spans="1:15">
      <c r="A36" s="86"/>
      <c r="B36" s="19">
        <v>2019</v>
      </c>
      <c r="C36" s="20">
        <v>164705.60002000001</v>
      </c>
      <c r="D36" s="21">
        <v>155621.6</v>
      </c>
      <c r="E36" s="21">
        <v>286440.53995000001</v>
      </c>
      <c r="F36" s="21">
        <v>150193.60000999999</v>
      </c>
      <c r="G36" s="21"/>
      <c r="H36" s="21"/>
      <c r="I36" s="21"/>
      <c r="J36" s="21"/>
      <c r="K36" s="21"/>
      <c r="L36" s="21"/>
      <c r="M36" s="21"/>
      <c r="N36" s="21"/>
      <c r="O36" s="22">
        <v>756961.33997999993</v>
      </c>
    </row>
    <row r="37" spans="1:15">
      <c r="A37" s="83" t="s">
        <v>100</v>
      </c>
      <c r="B37" s="84"/>
      <c r="C37" s="23">
        <v>2558166.4406919004</v>
      </c>
      <c r="D37" s="24">
        <v>1819253.6113579995</v>
      </c>
      <c r="E37" s="24">
        <v>2846316.5799031002</v>
      </c>
      <c r="F37" s="24">
        <v>2526560.2212786004</v>
      </c>
      <c r="G37" s="24">
        <v>1661106.8583590002</v>
      </c>
      <c r="H37" s="24">
        <v>2259883.1688470999</v>
      </c>
      <c r="I37" s="24">
        <v>1799560.8099302002</v>
      </c>
      <c r="J37" s="24">
        <v>2452888.2592011001</v>
      </c>
      <c r="K37" s="24">
        <v>2985849.8597499998</v>
      </c>
      <c r="L37" s="24">
        <v>2283499.7198790996</v>
      </c>
      <c r="M37" s="24">
        <v>1756118.8299281998</v>
      </c>
      <c r="N37" s="24">
        <v>1574131.7298208</v>
      </c>
      <c r="O37" s="25">
        <v>26523336.088947102</v>
      </c>
    </row>
    <row r="38" spans="1:15">
      <c r="A38" s="85" t="s">
        <v>101</v>
      </c>
      <c r="B38" s="13">
        <v>2015</v>
      </c>
      <c r="C38" s="16">
        <v>5856.0000200000004</v>
      </c>
      <c r="D38" s="17">
        <v>7193.0000199999995</v>
      </c>
      <c r="E38" s="17">
        <v>2632.8</v>
      </c>
      <c r="F38" s="17">
        <v>6641.2499699999998</v>
      </c>
      <c r="G38" s="17">
        <v>2781.0699800000002</v>
      </c>
      <c r="H38" s="17">
        <v>-19019.839997999999</v>
      </c>
      <c r="I38" s="17">
        <v>6584.96</v>
      </c>
      <c r="J38" s="17">
        <v>1996.48002</v>
      </c>
      <c r="K38" s="17">
        <v>2177.2599799999998</v>
      </c>
      <c r="L38" s="17">
        <v>0</v>
      </c>
      <c r="M38" s="17"/>
      <c r="N38" s="17"/>
      <c r="O38" s="18">
        <v>16842.979991999997</v>
      </c>
    </row>
    <row r="39" spans="1:15">
      <c r="A39" s="86"/>
      <c r="B39" s="19">
        <v>2016</v>
      </c>
      <c r="C39" s="20">
        <v>237.60001</v>
      </c>
      <c r="D39" s="21">
        <v>0</v>
      </c>
      <c r="E39" s="21">
        <v>1449.36</v>
      </c>
      <c r="F39" s="21">
        <v>0</v>
      </c>
      <c r="G39" s="21">
        <v>0</v>
      </c>
      <c r="H39" s="21">
        <v>475.20001000000002</v>
      </c>
      <c r="I39" s="21"/>
      <c r="J39" s="21"/>
      <c r="K39" s="21"/>
      <c r="L39" s="21"/>
      <c r="M39" s="21"/>
      <c r="N39" s="21">
        <v>35640</v>
      </c>
      <c r="O39" s="22">
        <v>37802.160020000003</v>
      </c>
    </row>
    <row r="40" spans="1:15">
      <c r="A40" s="86"/>
      <c r="B40" s="19">
        <v>2017</v>
      </c>
      <c r="C40" s="20">
        <v>0</v>
      </c>
      <c r="D40" s="21">
        <v>35640</v>
      </c>
      <c r="E40" s="21">
        <v>2142</v>
      </c>
      <c r="F40" s="21">
        <v>0</v>
      </c>
      <c r="G40" s="21">
        <v>1900</v>
      </c>
      <c r="H40" s="21">
        <v>2067.8600019999999</v>
      </c>
      <c r="I40" s="21">
        <v>2700</v>
      </c>
      <c r="J40" s="21">
        <v>4699.2</v>
      </c>
      <c r="K40" s="21">
        <v>10710</v>
      </c>
      <c r="L40" s="21">
        <v>7114</v>
      </c>
      <c r="M40" s="21">
        <v>11490</v>
      </c>
      <c r="N40" s="21">
        <v>21600</v>
      </c>
      <c r="O40" s="22">
        <v>100063.060002</v>
      </c>
    </row>
    <row r="41" spans="1:15">
      <c r="A41" s="86"/>
      <c r="B41" s="19">
        <v>2018</v>
      </c>
      <c r="C41" s="20">
        <v>2744.1000300000001</v>
      </c>
      <c r="D41" s="21">
        <v>944</v>
      </c>
      <c r="E41" s="21">
        <v>3763.33</v>
      </c>
      <c r="F41" s="21">
        <v>5767.0999999999995</v>
      </c>
      <c r="G41" s="21">
        <v>0</v>
      </c>
      <c r="H41" s="21">
        <v>648</v>
      </c>
      <c r="I41" s="21">
        <v>1600</v>
      </c>
      <c r="J41" s="21">
        <v>2252</v>
      </c>
      <c r="K41" s="21">
        <v>2572</v>
      </c>
      <c r="L41" s="21">
        <v>1280</v>
      </c>
      <c r="M41" s="21">
        <v>4300</v>
      </c>
      <c r="N41" s="21">
        <v>35.169998</v>
      </c>
      <c r="O41" s="22">
        <v>25905.700027999999</v>
      </c>
    </row>
    <row r="42" spans="1:15">
      <c r="A42" s="86"/>
      <c r="B42" s="19">
        <v>2019</v>
      </c>
      <c r="C42" s="20"/>
      <c r="D42" s="21">
        <v>1712</v>
      </c>
      <c r="E42" s="21">
        <v>2920.79999</v>
      </c>
      <c r="F42" s="21">
        <v>320</v>
      </c>
      <c r="G42" s="21"/>
      <c r="H42" s="21"/>
      <c r="I42" s="21"/>
      <c r="J42" s="21"/>
      <c r="K42" s="21"/>
      <c r="L42" s="21"/>
      <c r="M42" s="21"/>
      <c r="N42" s="21"/>
      <c r="O42" s="22">
        <v>4952.7999899999995</v>
      </c>
    </row>
    <row r="43" spans="1:15">
      <c r="A43" s="83" t="s">
        <v>102</v>
      </c>
      <c r="B43" s="84"/>
      <c r="C43" s="23">
        <v>8837.700060000001</v>
      </c>
      <c r="D43" s="24">
        <v>45489.000019999999</v>
      </c>
      <c r="E43" s="24">
        <v>12908.289989999999</v>
      </c>
      <c r="F43" s="24">
        <v>12728.349969999999</v>
      </c>
      <c r="G43" s="24">
        <v>4681.0699800000002</v>
      </c>
      <c r="H43" s="24">
        <v>-15828.779985999998</v>
      </c>
      <c r="I43" s="24">
        <v>10884.96</v>
      </c>
      <c r="J43" s="24">
        <v>8947.6800199999998</v>
      </c>
      <c r="K43" s="24">
        <v>15459.259979999999</v>
      </c>
      <c r="L43" s="24">
        <v>8394</v>
      </c>
      <c r="M43" s="24">
        <v>15790</v>
      </c>
      <c r="N43" s="24">
        <v>57275.169997999998</v>
      </c>
      <c r="O43" s="25">
        <v>185566.70003199999</v>
      </c>
    </row>
    <row r="44" spans="1:15">
      <c r="A44" s="85" t="s">
        <v>103</v>
      </c>
      <c r="B44" s="13">
        <v>2015</v>
      </c>
      <c r="C44" s="16">
        <v>203318.07072999998</v>
      </c>
      <c r="D44" s="17">
        <v>154915.93018999998</v>
      </c>
      <c r="E44" s="17">
        <v>147886.06013999999</v>
      </c>
      <c r="F44" s="17">
        <v>107704.54017000001</v>
      </c>
      <c r="G44" s="17">
        <v>184957.51997999998</v>
      </c>
      <c r="H44" s="17">
        <v>89570.199930000032</v>
      </c>
      <c r="I44" s="17">
        <v>88747.380099999995</v>
      </c>
      <c r="J44" s="17">
        <v>138562.69021000003</v>
      </c>
      <c r="K44" s="17">
        <v>109525.67997999997</v>
      </c>
      <c r="L44" s="17">
        <v>156308.98999</v>
      </c>
      <c r="M44" s="17">
        <v>132862.72986000002</v>
      </c>
      <c r="N44" s="17">
        <v>135913.59991999998</v>
      </c>
      <c r="O44" s="18">
        <v>1650273.3912</v>
      </c>
    </row>
    <row r="45" spans="1:15">
      <c r="A45" s="86"/>
      <c r="B45" s="19">
        <v>2016</v>
      </c>
      <c r="C45" s="20">
        <v>66451.369479999994</v>
      </c>
      <c r="D45" s="21">
        <v>60260.599820000003</v>
      </c>
      <c r="E45" s="21">
        <v>103832.17993999999</v>
      </c>
      <c r="F45" s="21">
        <v>56938.830110300005</v>
      </c>
      <c r="G45" s="21">
        <v>95539.570280000014</v>
      </c>
      <c r="H45" s="21">
        <v>67771.029800000018</v>
      </c>
      <c r="I45" s="21">
        <v>61887.470009999997</v>
      </c>
      <c r="J45" s="21">
        <v>64933.939410999999</v>
      </c>
      <c r="K45" s="21">
        <v>42172.349979999999</v>
      </c>
      <c r="L45" s="21">
        <v>75625.929839999997</v>
      </c>
      <c r="M45" s="21">
        <v>98624.3</v>
      </c>
      <c r="N45" s="21">
        <v>59389.669779999997</v>
      </c>
      <c r="O45" s="22">
        <v>853427.23845129996</v>
      </c>
    </row>
    <row r="46" spans="1:15">
      <c r="A46" s="86"/>
      <c r="B46" s="19">
        <v>2017</v>
      </c>
      <c r="C46" s="20">
        <v>78062.799979999996</v>
      </c>
      <c r="D46" s="21">
        <v>19218.79999</v>
      </c>
      <c r="E46" s="21">
        <v>73248.529890000005</v>
      </c>
      <c r="F46" s="21">
        <v>56390.199990000001</v>
      </c>
      <c r="G46" s="21">
        <v>54396.599979999999</v>
      </c>
      <c r="H46" s="21">
        <v>105991.69990000001</v>
      </c>
      <c r="I46" s="21">
        <v>50922.7</v>
      </c>
      <c r="J46" s="21">
        <v>65461.979999999996</v>
      </c>
      <c r="K46" s="21">
        <v>62653</v>
      </c>
      <c r="L46" s="21">
        <v>33128.70001</v>
      </c>
      <c r="M46" s="21">
        <v>118443.90021000001</v>
      </c>
      <c r="N46" s="21">
        <v>113952.5</v>
      </c>
      <c r="O46" s="22">
        <v>831871.40995</v>
      </c>
    </row>
    <row r="47" spans="1:15">
      <c r="A47" s="86"/>
      <c r="B47" s="19">
        <v>2018</v>
      </c>
      <c r="C47" s="20">
        <v>42112.400009999998</v>
      </c>
      <c r="D47" s="21">
        <v>45945.400009999998</v>
      </c>
      <c r="E47" s="21">
        <v>44248.40019</v>
      </c>
      <c r="F47" s="21">
        <v>163370.1</v>
      </c>
      <c r="G47" s="21">
        <v>47123.199999999997</v>
      </c>
      <c r="H47" s="21">
        <v>60693.5</v>
      </c>
      <c r="I47" s="21">
        <v>88303.299910000002</v>
      </c>
      <c r="J47" s="21">
        <v>84159.059819999995</v>
      </c>
      <c r="K47" s="21">
        <v>164294.99988000002</v>
      </c>
      <c r="L47" s="21">
        <v>56161.199889999996</v>
      </c>
      <c r="M47" s="21">
        <v>103360.59954</v>
      </c>
      <c r="N47" s="21">
        <v>156151.39955</v>
      </c>
      <c r="O47" s="22">
        <v>1055923.5588</v>
      </c>
    </row>
    <row r="48" spans="1:15">
      <c r="A48" s="86"/>
      <c r="B48" s="19">
        <v>2019</v>
      </c>
      <c r="C48" s="20">
        <v>69046.800080000001</v>
      </c>
      <c r="D48" s="21">
        <v>69523.999779999998</v>
      </c>
      <c r="E48" s="21">
        <v>45281.20001</v>
      </c>
      <c r="F48" s="21">
        <v>168417.19972</v>
      </c>
      <c r="G48" s="21"/>
      <c r="H48" s="21"/>
      <c r="I48" s="21"/>
      <c r="J48" s="21"/>
      <c r="K48" s="21"/>
      <c r="L48" s="21"/>
      <c r="M48" s="21"/>
      <c r="N48" s="21"/>
      <c r="O48" s="22">
        <v>352269.19958999997</v>
      </c>
    </row>
    <row r="49" spans="1:15">
      <c r="A49" s="83" t="s">
        <v>104</v>
      </c>
      <c r="B49" s="84"/>
      <c r="C49" s="23">
        <v>458991.44027999998</v>
      </c>
      <c r="D49" s="24">
        <v>349864.72979000001</v>
      </c>
      <c r="E49" s="24">
        <v>414496.37017000001</v>
      </c>
      <c r="F49" s="24">
        <v>552820.86999030004</v>
      </c>
      <c r="G49" s="24">
        <v>382016.89023999998</v>
      </c>
      <c r="H49" s="24">
        <v>324026.42963000003</v>
      </c>
      <c r="I49" s="24">
        <v>289860.85002000001</v>
      </c>
      <c r="J49" s="24">
        <v>353117.66944099998</v>
      </c>
      <c r="K49" s="24">
        <v>378646.02983999997</v>
      </c>
      <c r="L49" s="24">
        <v>321224.81972999999</v>
      </c>
      <c r="M49" s="24">
        <v>453291.52960999997</v>
      </c>
      <c r="N49" s="24">
        <v>465407.16924999992</v>
      </c>
      <c r="O49" s="25">
        <v>4743764.7979913</v>
      </c>
    </row>
    <row r="50" spans="1:15">
      <c r="A50" s="85" t="s">
        <v>105</v>
      </c>
      <c r="B50" s="13">
        <v>2015</v>
      </c>
      <c r="C50" s="16">
        <v>391688.98014999978</v>
      </c>
      <c r="D50" s="17">
        <v>262938.64013000007</v>
      </c>
      <c r="E50" s="17">
        <v>393188.78970890015</v>
      </c>
      <c r="F50" s="17">
        <v>381948.70005400007</v>
      </c>
      <c r="G50" s="17">
        <v>430789.79006000038</v>
      </c>
      <c r="H50" s="17">
        <v>266776.32009199995</v>
      </c>
      <c r="I50" s="17">
        <v>200365.23998999994</v>
      </c>
      <c r="J50" s="17">
        <v>259036.07032989993</v>
      </c>
      <c r="K50" s="17">
        <v>180091.96011000001</v>
      </c>
      <c r="L50" s="17">
        <v>227163.52001999997</v>
      </c>
      <c r="M50" s="17">
        <v>94300.120170000009</v>
      </c>
      <c r="N50" s="17">
        <v>163938.52025999999</v>
      </c>
      <c r="O50" s="18">
        <v>3252226.6510748006</v>
      </c>
    </row>
    <row r="51" spans="1:15">
      <c r="A51" s="86"/>
      <c r="B51" s="19">
        <v>2016</v>
      </c>
      <c r="C51" s="20">
        <v>238458.22010999999</v>
      </c>
      <c r="D51" s="21">
        <v>125378.37009</v>
      </c>
      <c r="E51" s="21">
        <v>180585.84000999999</v>
      </c>
      <c r="F51" s="21">
        <v>215630.86947999999</v>
      </c>
      <c r="G51" s="21">
        <v>129523.75011999998</v>
      </c>
      <c r="H51" s="21">
        <v>140163.18978000004</v>
      </c>
      <c r="I51" s="21">
        <v>66497.020109999998</v>
      </c>
      <c r="J51" s="21">
        <v>191676.18979999996</v>
      </c>
      <c r="K51" s="21">
        <v>365028.03979999997</v>
      </c>
      <c r="L51" s="21">
        <v>165301.25029</v>
      </c>
      <c r="M51" s="21">
        <v>116777.59990000002</v>
      </c>
      <c r="N51" s="21">
        <v>135860.90040000001</v>
      </c>
      <c r="O51" s="22">
        <v>2070881.2398899999</v>
      </c>
    </row>
    <row r="52" spans="1:15">
      <c r="A52" s="86"/>
      <c r="B52" s="19">
        <v>2017</v>
      </c>
      <c r="C52" s="20">
        <v>125830.30021</v>
      </c>
      <c r="D52" s="21">
        <v>85687.200200000007</v>
      </c>
      <c r="E52" s="21">
        <v>183906.86010000002</v>
      </c>
      <c r="F52" s="21">
        <v>136775.89980000001</v>
      </c>
      <c r="G52" s="21">
        <v>125273.60000000001</v>
      </c>
      <c r="H52" s="21">
        <v>169181.89989999999</v>
      </c>
      <c r="I52" s="21">
        <v>72849.100000000006</v>
      </c>
      <c r="J52" s="21">
        <v>123480.7899</v>
      </c>
      <c r="K52" s="21">
        <v>145317.30009999999</v>
      </c>
      <c r="L52" s="21">
        <v>145721.39990000002</v>
      </c>
      <c r="M52" s="21">
        <v>84831.039909999992</v>
      </c>
      <c r="N52" s="21">
        <v>129333.72028000001</v>
      </c>
      <c r="O52" s="22">
        <v>1528189.1103000001</v>
      </c>
    </row>
    <row r="53" spans="1:15">
      <c r="A53" s="86"/>
      <c r="B53" s="19">
        <v>2018</v>
      </c>
      <c r="C53" s="20">
        <v>97188.700200000007</v>
      </c>
      <c r="D53" s="21">
        <v>79440.600099999996</v>
      </c>
      <c r="E53" s="21">
        <v>51645.79999</v>
      </c>
      <c r="F53" s="21">
        <v>108864.90002</v>
      </c>
      <c r="G53" s="21">
        <v>128664.5</v>
      </c>
      <c r="H53" s="21">
        <v>51725.600010000002</v>
      </c>
      <c r="I53" s="21">
        <v>80164.939899999998</v>
      </c>
      <c r="J53" s="21">
        <v>110938.99979999999</v>
      </c>
      <c r="K53" s="21">
        <v>89226</v>
      </c>
      <c r="L53" s="21">
        <v>33026.800009999999</v>
      </c>
      <c r="M53" s="21">
        <v>90514.600009999995</v>
      </c>
      <c r="N53" s="21">
        <v>83624</v>
      </c>
      <c r="O53" s="22">
        <v>1005025.44004</v>
      </c>
    </row>
    <row r="54" spans="1:15">
      <c r="A54" s="86"/>
      <c r="B54" s="19">
        <v>2019</v>
      </c>
      <c r="C54" s="20">
        <v>77276</v>
      </c>
      <c r="D54" s="21">
        <v>52350.5</v>
      </c>
      <c r="E54" s="21">
        <v>70645.400020000001</v>
      </c>
      <c r="F54" s="21">
        <v>72234</v>
      </c>
      <c r="G54" s="21"/>
      <c r="H54" s="21"/>
      <c r="I54" s="21"/>
      <c r="J54" s="21"/>
      <c r="K54" s="21"/>
      <c r="L54" s="21"/>
      <c r="M54" s="21"/>
      <c r="N54" s="21"/>
      <c r="O54" s="22">
        <v>272505.90002</v>
      </c>
    </row>
    <row r="55" spans="1:15">
      <c r="A55" s="83" t="s">
        <v>106</v>
      </c>
      <c r="B55" s="84"/>
      <c r="C55" s="23">
        <v>930442.20066999982</v>
      </c>
      <c r="D55" s="24">
        <v>605795.31052000006</v>
      </c>
      <c r="E55" s="24">
        <v>879972.68982890015</v>
      </c>
      <c r="F55" s="24">
        <v>915454.36935400008</v>
      </c>
      <c r="G55" s="24">
        <v>814251.64018000034</v>
      </c>
      <c r="H55" s="24">
        <v>627847.00978199998</v>
      </c>
      <c r="I55" s="24">
        <v>419876.29999999993</v>
      </c>
      <c r="J55" s="24">
        <v>685132.04982989992</v>
      </c>
      <c r="K55" s="24">
        <v>779663.30001000001</v>
      </c>
      <c r="L55" s="24">
        <v>571212.9702199999</v>
      </c>
      <c r="M55" s="24">
        <v>386423.35999000003</v>
      </c>
      <c r="N55" s="24">
        <v>512757.14094000001</v>
      </c>
      <c r="O55" s="25">
        <v>8128828.3413247997</v>
      </c>
    </row>
    <row r="56" spans="1:15">
      <c r="A56" s="87" t="s">
        <v>73</v>
      </c>
      <c r="B56" s="88"/>
      <c r="C56" s="26">
        <v>24342339.645408895</v>
      </c>
      <c r="D56" s="27">
        <v>18007444.541524693</v>
      </c>
      <c r="E56" s="27">
        <v>25233619.098555196</v>
      </c>
      <c r="F56" s="27">
        <v>24134993.591842588</v>
      </c>
      <c r="G56" s="27">
        <v>20007287.481097799</v>
      </c>
      <c r="H56" s="27">
        <v>20847231.868879195</v>
      </c>
      <c r="I56" s="27">
        <v>18425361.600567304</v>
      </c>
      <c r="J56" s="27">
        <v>20770270.452808704</v>
      </c>
      <c r="K56" s="27">
        <v>21773432.626999997</v>
      </c>
      <c r="L56" s="27">
        <v>18269357.254111994</v>
      </c>
      <c r="M56" s="27">
        <v>18389528.370288</v>
      </c>
      <c r="N56" s="27">
        <v>19922199.946860194</v>
      </c>
      <c r="O56" s="28">
        <v>250123066.47894457</v>
      </c>
    </row>
  </sheetData>
  <mergeCells count="19">
    <mergeCell ref="A19:B19"/>
    <mergeCell ref="A38:A42"/>
    <mergeCell ref="A43:B43"/>
    <mergeCell ref="A44:A48"/>
    <mergeCell ref="A49:B49"/>
    <mergeCell ref="A20:A24"/>
    <mergeCell ref="A25:B25"/>
    <mergeCell ref="A26:A30"/>
    <mergeCell ref="A2:A6"/>
    <mergeCell ref="A7:B7"/>
    <mergeCell ref="A8:A12"/>
    <mergeCell ref="A13:B13"/>
    <mergeCell ref="A14:A18"/>
    <mergeCell ref="A31:B31"/>
    <mergeCell ref="A32:A36"/>
    <mergeCell ref="A37:B37"/>
    <mergeCell ref="A56:B56"/>
    <mergeCell ref="A50:A54"/>
    <mergeCell ref="A55:B5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73"/>
  <sheetViews>
    <sheetView tabSelected="1" zoomScale="80" zoomScaleNormal="80" workbookViewId="0">
      <selection activeCell="D26" sqref="D26"/>
    </sheetView>
  </sheetViews>
  <sheetFormatPr defaultRowHeight="16.5"/>
  <cols>
    <col min="1" max="1" width="39" style="38" customWidth="1"/>
    <col min="3" max="3" width="28.375" customWidth="1"/>
    <col min="4" max="6" width="19.625" customWidth="1"/>
    <col min="7" max="7" width="22" customWidth="1"/>
    <col min="8" max="8" width="9.25" bestFit="1" customWidth="1"/>
  </cols>
  <sheetData>
    <row r="1" spans="1:10">
      <c r="A1" s="39" t="s">
        <v>537</v>
      </c>
      <c r="C1" s="81" t="s">
        <v>532</v>
      </c>
      <c r="D1" s="81" t="s">
        <v>533</v>
      </c>
      <c r="E1" s="81" t="s">
        <v>535</v>
      </c>
      <c r="F1" s="81" t="s">
        <v>536</v>
      </c>
    </row>
    <row r="2" spans="1:10">
      <c r="A2" s="37" t="s">
        <v>177</v>
      </c>
      <c r="C2" t="str">
        <f t="array" aca="1" ref="C2" ca="1">IFERROR(OFFSET($A$1,SMALL(IF(SUBSTITUTE(Customer_Name,C$1,"")&lt;&gt;Customer_Name,ROW(Customer_Name),""),ROW(1:1))-1,0),"")</f>
        <v>Wireless Mouse Genius NX7000 NX-7000</v>
      </c>
      <c r="D2" t="str">
        <f t="array" aca="1" ref="D2" ca="1">IFERROR(OFFSET($A$1,SMALL(IF(SUBSTITUTE(Customer_Name,D$1,"")&lt;&gt;Customer_Name,ROW(Customer_Name),""),ROW(1:1))-1,0),"")</f>
        <v>GENIUS NX 7000 MOUSE WIRELLESS ORIGINAL GENIUS</v>
      </c>
      <c r="E2" t="str">
        <f t="array" aca="1" ref="E2" ca="1">IFERROR(OFFSET($A$1,SMALL(IF(SUBSTITUTE(Customer_Name,E$1,"")&lt;&gt;Customer_Name,ROW(Customer_Name),""),ROW(1:1))-1,0),"")</f>
        <v>Mouse Genius DX 125 USB</v>
      </c>
      <c r="F2" t="str">
        <f t="array" aca="1" ref="F2" ca="1">IFERROR(OFFSET($A$1,SMALL(IF(SUBSTITUTE(Customer_Name,F$1,"")&lt;&gt;Customer_Name,ROW(Customer_Name),""),ROW(1:1))-1,0),"")</f>
        <v>MOUSE USB GENIUS DX-125 ORIGINAL</v>
      </c>
      <c r="I2" s="4" t="s">
        <v>126</v>
      </c>
      <c r="J2" s="42" t="s">
        <v>125</v>
      </c>
    </row>
    <row r="3" spans="1:10">
      <c r="A3" s="37" t="s">
        <v>819</v>
      </c>
      <c r="C3" t="str">
        <f t="array" aca="1" ref="C3" ca="1">IFERROR(OFFSET($A$1,SMALL(IF(SUBSTITUTE(Customer_Name,C$1,"")&lt;&gt;Customer_Name,ROW(Customer_Name),""),ROW(2:2))-1,0),"")</f>
        <v>Mouse Genius Wireless NX-7000</v>
      </c>
      <c r="D3" t="str">
        <f t="array" aca="1" ref="D3" ca="1">IFERROR(OFFSET($A$1,SMALL(IF(SUBSTITUTE(Customer_Name,D$1,"")&lt;&gt;Customer_Name,ROW(Customer_Name),""),ROW(2:2))-1,0),"")</f>
        <v>Mouse Genius NX 7000 wireless</v>
      </c>
      <c r="E3" t="str">
        <f t="array" aca="1" ref="E3" ca="1">IFERROR(OFFSET($A$1,SMALL(IF(SUBSTITUTE(Customer_Name,E$1,"")&lt;&gt;Customer_Name,ROW(Customer_Name),""),ROW(2:2))-1,0),"")</f>
        <v>GENIUS KEYBOARD  SMART KB128 USB  + MOUSE USB DX 125 PAKET COMBO</v>
      </c>
      <c r="F3" t="str">
        <f t="array" aca="1" ref="F3" ca="1">IFERROR(OFFSET($A$1,SMALL(IF(SUBSTITUTE(Customer_Name,F$1,"")&lt;&gt;Customer_Name,ROW(Customer_Name),""),ROW(2:2))-1,0),"")</f>
        <v>Mouse GENIUS DX-125 Original</v>
      </c>
      <c r="I3" s="38"/>
      <c r="J3" t="s">
        <v>127</v>
      </c>
    </row>
    <row r="4" spans="1:10">
      <c r="A4" s="37" t="s">
        <v>179</v>
      </c>
      <c r="C4" t="str">
        <f t="array" aca="1" ref="C4" ca="1">IFERROR(OFFSET($A$1,SMALL(IF(SUBSTITUTE(Customer_Name,C$1,"")&lt;&gt;Customer_Name,ROW(Customer_Name),""),ROW(3:3))-1,0),"")</f>
        <v>Genius NX-7000 BlueEye Optical Wireless Mouse</v>
      </c>
      <c r="D4" t="str">
        <f t="array" aca="1" ref="D4" ca="1">IFERROR(OFFSET($A$1,SMALL(IF(SUBSTITUTE(Customer_Name,D$1,"")&lt;&gt;Customer_Name,ROW(Customer_Name),""),ROW(3:3))-1,0),"")</f>
        <v>Mouse Wireless NX 7000 Genius</v>
      </c>
      <c r="E4" t="str">
        <f t="array" aca="1" ref="E4" ca="1">IFERROR(OFFSET($A$1,SMALL(IF(SUBSTITUTE(Customer_Name,E$1,"")&lt;&gt;Customer_Name,ROW(Customer_Name),""),ROW(3:3))-1,0),"")</f>
        <v>Mouse Genius DX 125 USB</v>
      </c>
      <c r="F4" t="str">
        <f t="array" aca="1" ref="F4" ca="1">IFERROR(OFFSET($A$1,SMALL(IF(SUBSTITUTE(Customer_Name,F$1,"")&lt;&gt;Customer_Name,ROW(Customer_Name),""),ROW(3:3))-1,0),"")</f>
        <v>MOUSE USB GENIUS DX-125</v>
      </c>
      <c r="I4" s="40" t="s">
        <v>123</v>
      </c>
    </row>
    <row r="5" spans="1:10">
      <c r="A5" s="37" t="s">
        <v>820</v>
      </c>
      <c r="C5" t="str">
        <f t="array" aca="1" ref="C5" ca="1">IFERROR(OFFSET($A$1,SMALL(IF(SUBSTITUTE(Customer_Name,C$1,"")&lt;&gt;Customer_Name,ROW(Customer_Name),""),ROW(4:4))-1,0),"")</f>
        <v>Genius Mouse Wireless NX-7000</v>
      </c>
      <c r="D5" t="str">
        <f t="array" aca="1" ref="D5" ca="1">IFERROR(OFFSET($A$1,SMALL(IF(SUBSTITUTE(Customer_Name,D$1,"")&lt;&gt;Customer_Name,ROW(Customer_Name),""),ROW(4:4))-1,0),"")</f>
        <v>Mouse Genius NX 7000</v>
      </c>
      <c r="E5" t="str">
        <f t="array" aca="1" ref="E5" ca="1">IFERROR(OFFSET($A$1,SMALL(IF(SUBSTITUTE(Customer_Name,E$1,"")&lt;&gt;Customer_Name,ROW(Customer_Name),""),ROW(4:4))-1,0),"")</f>
        <v>Mouse Genius DX 125 USB</v>
      </c>
      <c r="F5" t="str">
        <f t="array" aca="1" ref="F5" ca="1">IFERROR(OFFSET($A$1,SMALL(IF(SUBSTITUTE(Customer_Name,F$1,"")&lt;&gt;Customer_Name,ROW(Customer_Name),""),ROW(4:4))-1,0),"")</f>
        <v>Genius DX-125 Mouse USB</v>
      </c>
      <c r="I5" s="41" t="str">
        <f ca="1">SUBSTITUTE(C3,C1,"")</f>
        <v xml:space="preserve">Mouse Genius Wireless </v>
      </c>
    </row>
    <row r="6" spans="1:10">
      <c r="A6" s="37" t="s">
        <v>181</v>
      </c>
      <c r="C6" t="str">
        <f t="array" aca="1" ref="C6" ca="1">IFERROR(OFFSET($A$1,SMALL(IF(SUBSTITUTE(Customer_Name,C$1,"")&lt;&gt;Customer_Name,ROW(Customer_Name),""),ROW(5:5))-1,0),"")</f>
        <v>Mouse Wireless GENIUS NX-7000</v>
      </c>
      <c r="D6" t="str">
        <f t="array" aca="1" ref="D6" ca="1">IFERROR(OFFSET($A$1,SMALL(IF(SUBSTITUTE(Customer_Name,D$1,"")&lt;&gt;Customer_Name,ROW(Customer_Name),""),ROW(5:5))-1,0),"")</f>
        <v>Mouse GENIUS Wireless NX 7000</v>
      </c>
      <c r="E6" t="str">
        <f t="array" aca="1" ref="E6" ca="1">IFERROR(OFFSET($A$1,SMALL(IF(SUBSTITUTE(Customer_Name,E$1,"")&lt;&gt;Customer_Name,ROW(Customer_Name),""),ROW(5:5))-1,0),"")</f>
        <v>Mouse Genius DX 125 USB</v>
      </c>
      <c r="F6" t="str">
        <f t="array" aca="1" ref="F6" ca="1">IFERROR(OFFSET($A$1,SMALL(IF(SUBSTITUTE(Customer_Name,F$1,"")&lt;&gt;Customer_Name,ROW(Customer_Name),""),ROW(5:5))-1,0),"")</f>
        <v>MOUSE GENIUS DX-125</v>
      </c>
      <c r="I6" s="40" t="s">
        <v>538</v>
      </c>
    </row>
    <row r="7" spans="1:10">
      <c r="A7" s="37" t="s">
        <v>182</v>
      </c>
      <c r="C7" t="str">
        <f t="array" aca="1" ref="C7" ca="1">IFERROR(OFFSET($A$1,SMALL(IF(SUBSTITUTE(Customer_Name,C$1,"")&lt;&gt;Customer_Name,ROW(Customer_Name),""),ROW(6:6))-1,0),"")</f>
        <v>MOUSE WIRELESS GENIUS NX-7000 - Hitam</v>
      </c>
      <c r="D7" t="str">
        <f t="array" aca="1" ref="D7" ca="1">IFERROR(OFFSET($A$1,SMALL(IF(SUBSTITUTE(Customer_Name,D$1,"")&lt;&gt;Customer_Name,ROW(Customer_Name),""),ROW(6:6))-1,0),"")</f>
        <v>Mouse Wireless Genius NX 7000</v>
      </c>
      <c r="E7" t="str">
        <f t="array" aca="1" ref="E7" ca="1">IFERROR(OFFSET($A$1,SMALL(IF(SUBSTITUTE(Customer_Name,E$1,"")&lt;&gt;Customer_Name,ROW(Customer_Name),""),ROW(6:6))-1,0),"")</f>
        <v>Genius KB 110 USB Keyboard mouse DX 125 USB  Mouse Paket</v>
      </c>
      <c r="F7" t="str">
        <f t="array" aca="1" ref="F7" ca="1">IFERROR(OFFSET($A$1,SMALL(IF(SUBSTITUTE(Customer_Name,F$1,"")&lt;&gt;Customer_Name,ROW(Customer_Name),""),ROW(6:6))-1,0),"")</f>
        <v>Mouse USB Genius DX-125 - Standart Mouse</v>
      </c>
      <c r="I7" s="41"/>
    </row>
    <row r="8" spans="1:10">
      <c r="A8" s="37" t="s">
        <v>534</v>
      </c>
      <c r="C8" t="str">
        <f t="array" aca="1" ref="C8" ca="1">IFERROR(OFFSET($A$1,SMALL(IF(SUBSTITUTE(Customer_Name,C$1,"")&lt;&gt;Customer_Name,ROW(Customer_Name),""),ROW(7:7))-1,0),"")</f>
        <v>Mouse Wireless Genius NX-7000 ORIGINAL</v>
      </c>
      <c r="D8" t="str">
        <f t="array" aca="1" ref="D8" ca="1">IFERROR(OFFSET($A$1,SMALL(IF(SUBSTITUTE(Customer_Name,D$1,"")&lt;&gt;Customer_Name,ROW(Customer_Name),""),ROW(7:7))-1,0),"")</f>
        <v>Mouse Wireless Genius NX 7000 NX-7000 2.4Ghz</v>
      </c>
      <c r="E8" t="str">
        <f t="array" aca="1" ref="E8" ca="1">IFERROR(OFFSET($A$1,SMALL(IF(SUBSTITUTE(Customer_Name,E$1,"")&lt;&gt;Customer_Name,ROW(Customer_Name),""),ROW(7:7))-1,0),"")</f>
        <v>Mouse GENIUS DX 125 Kabel</v>
      </c>
      <c r="F8" t="str">
        <f t="array" aca="1" ref="F8" ca="1">IFERROR(OFFSET($A$1,SMALL(IF(SUBSTITUTE(Customer_Name,F$1,"")&lt;&gt;Customer_Name,ROW(Customer_Name),""),ROW(7:7))-1,0),"")</f>
        <v>Mouse Usb Genius DX-125</v>
      </c>
      <c r="I8" s="40" t="s">
        <v>124</v>
      </c>
    </row>
    <row r="9" spans="1:10">
      <c r="A9" s="37" t="s">
        <v>183</v>
      </c>
      <c r="C9" t="str">
        <f t="array" aca="1" ref="C9" ca="1">IFERROR(OFFSET($A$1,SMALL(IF(SUBSTITUTE(Customer_Name,C$1,"")&lt;&gt;Customer_Name,ROW(Customer_Name),""),ROW(8:8))-1,0),"")</f>
        <v>MOUSE WIRELESS GENIUS NX-7000</v>
      </c>
      <c r="D9" t="str">
        <f t="array" aca="1" ref="D9" ca="1">IFERROR(OFFSET($A$1,SMALL(IF(SUBSTITUTE(Customer_Name,D$1,"")&lt;&gt;Customer_Name,ROW(Customer_Name),""),ROW(8:8))-1,0),"")</f>
        <v>Mouse Genius Wireless NX 7000 Original</v>
      </c>
      <c r="E9" t="str">
        <f t="array" aca="1" ref="E9" ca="1">IFERROR(OFFSET($A$1,SMALL(IF(SUBSTITUTE(Customer_Name,E$1,"")&lt;&gt;Customer_Name,ROW(Customer_Name),""),ROW(8:8))-1,0),"")</f>
        <v>Mouse USB GENIUS DX 125</v>
      </c>
      <c r="F9" t="str">
        <f t="array" aca="1" ref="F9" ca="1">IFERROR(OFFSET($A$1,SMALL(IF(SUBSTITUTE(Customer_Name,F$1,"")&lt;&gt;Customer_Name,ROW(Customer_Name),""),ROW(8:8))-1,0),"")</f>
        <v>MOUSE GENIUS DX-125</v>
      </c>
      <c r="I9" s="41"/>
    </row>
    <row r="10" spans="1:10">
      <c r="A10" s="37" t="s">
        <v>184</v>
      </c>
      <c r="C10" t="str">
        <f t="array" aca="1" ref="C10" ca="1">IFERROR(OFFSET($A$1,SMALL(IF(SUBSTITUTE(Customer_Name,C$1,"")&lt;&gt;Customer_Name,ROW(Customer_Name),""),ROW(9:9))-1,0),"")</f>
        <v>GENIUS NX-7000/NX7000 Wireless Optical Mouse ORIGINAL &amp; GARANSI RESMI</v>
      </c>
      <c r="D10" t="str">
        <f t="array" aca="1" ref="D10" ca="1">IFERROR(OFFSET($A$1,SMALL(IF(SUBSTITUTE(Customer_Name,D$1,"")&lt;&gt;Customer_Name,ROW(Customer_Name),""),ROW(9:9))-1,0),"")</f>
        <v>Star SellerGENIUS NX 7000 MOUSE WIRELLESS ORIGINAL GENIUS</v>
      </c>
      <c r="E10" t="str">
        <f t="array" aca="1" ref="E10" ca="1">IFERROR(OFFSET($A$1,SMALL(IF(SUBSTITUTE(Customer_Name,E$1,"")&lt;&gt;Customer_Name,ROW(Customer_Name),""),ROW(9:9))-1,0),"")</f>
        <v>Best Price   Mouse Genius DX 125 USB    PASTI AWET</v>
      </c>
      <c r="F10" t="str">
        <f t="array" aca="1" ref="F10" ca="1">IFERROR(OFFSET($A$1,SMALL(IF(SUBSTITUTE(Customer_Name,F$1,"")&lt;&gt;Customer_Name,ROW(Customer_Name),""),ROW(9:9))-1,0),"")</f>
        <v>Mouse Genius DX-125</v>
      </c>
      <c r="I10" s="40" t="s">
        <v>539</v>
      </c>
    </row>
    <row r="11" spans="1:10">
      <c r="A11" s="37" t="s">
        <v>185</v>
      </c>
      <c r="C11" t="str">
        <f t="array" aca="1" ref="C11" ca="1">IFERROR(OFFSET($A$1,SMALL(IF(SUBSTITUTE(Customer_Name,C$1,"")&lt;&gt;Customer_Name,ROW(Customer_Name),""),ROW(10:10))-1,0),"")</f>
        <v>cbg-605 Wireless Mouse Genius NX7000 NX-7000</v>
      </c>
      <c r="D11" t="str">
        <f t="array" aca="1" ref="D11" ca="1">IFERROR(OFFSET($A$1,SMALL(IF(SUBSTITUTE(Customer_Name,D$1,"")&lt;&gt;Customer_Name,ROW(Customer_Name),""),ROW(10:10))-1,0),"")</f>
        <v>Mouse Wireless Genius NX 7000</v>
      </c>
      <c r="E11" t="str">
        <f t="array" aca="1" ref="E11" ca="1">IFERROR(OFFSET($A$1,SMALL(IF(SUBSTITUTE(Customer_Name,E$1,"")&lt;&gt;Customer_Name,ROW(Customer_Name),""),ROW(10:10))-1,0),"")</f>
        <v>Mouse Genius DX 125 USB</v>
      </c>
      <c r="F11" t="str">
        <f t="array" aca="1" ref="F11" ca="1">IFERROR(OFFSET($A$1,SMALL(IF(SUBSTITUTE(Customer_Name,F$1,"")&lt;&gt;Customer_Name,ROW(Customer_Name),""),ROW(10:10))-1,0),"")</f>
        <v>Mouse Genius DX-125</v>
      </c>
      <c r="I11" s="41"/>
    </row>
    <row r="12" spans="1:10">
      <c r="A12" s="37" t="s">
        <v>186</v>
      </c>
      <c r="C12" t="str">
        <f ca="1">IFERROR(OFFSET($A$1,SMALL(IF(SUBSTITUTE(Customer_Name,C$1,"")&lt;&gt;Customer_Name,ROW(Customer_Name),""),ROW(11:11))-1,0),"")</f>
        <v/>
      </c>
      <c r="D12" t="str">
        <f t="array" aca="1" ref="D12" ca="1">IFERROR(OFFSET($A$1,SMALL(IF(SUBSTITUTE(Customer_Name,D$1,"")&lt;&gt;Customer_Name,ROW(Customer_Name),""),ROW(11:11))-1,0),"")</f>
        <v>Mouse Genius NX 7000 wireless</v>
      </c>
      <c r="E12" t="str">
        <f t="array" aca="1" ref="E12" ca="1">IFERROR(OFFSET($A$1,SMALL(IF(SUBSTITUTE(Customer_Name,E$1,"")&lt;&gt;Customer_Name,ROW(Customer_Name),""),ROW(11:11))-1,0),"")</f>
        <v>Mouse Genius DX 125 USB</v>
      </c>
      <c r="F12" t="str">
        <f t="array" aca="1" ref="F12" ca="1">IFERROR(OFFSET($A$1,SMALL(IF(SUBSTITUTE(Customer_Name,F$1,"")&lt;&gt;Customer_Name,ROW(Customer_Name),""),ROW(11:11))-1,0),"")</f>
        <v>GENIUS MOUSE USB OPTICAL DX-125</v>
      </c>
      <c r="I12" s="40" t="s">
        <v>117</v>
      </c>
    </row>
    <row r="13" spans="1:10">
      <c r="A13" s="37" t="s">
        <v>187</v>
      </c>
      <c r="C13" t="str">
        <f t="array" aca="1" ref="C13" ca="1">IFERROR(OFFSET($A$1,SMALL(IF(SUBSTITUTE(Customer_Name,C$1,"")&lt;&gt;Customer_Name,ROW(Customer_Name),""),ROW(12:12))-1,0),"")</f>
        <v>Wireless Optical Mouse Genius NX-7000 Original</v>
      </c>
      <c r="D13" t="str">
        <f t="array" aca="1" ref="D13" ca="1">IFERROR(OFFSET($A$1,SMALL(IF(SUBSTITUTE(Customer_Name,D$1,"")&lt;&gt;Customer_Name,ROW(Customer_Name),""),ROW(12:12))-1,0),"")</f>
        <v>Star SellerMouse Wireless Genius NX 7000 NX-7000 2.4Ghz</v>
      </c>
      <c r="E13" t="str">
        <f t="array" aca="1" ref="E13" ca="1">IFERROR(OFFSET($A$1,SMALL(IF(SUBSTITUTE(Customer_Name,E$1,"")&lt;&gt;Customer_Name,ROW(Customer_Name),""),ROW(12:12))-1,0),"")</f>
        <v>MOUSE GENIUS DX 125 1000 DPI ORIGINAL</v>
      </c>
      <c r="F13" t="str">
        <f t="array" aca="1" ref="F13" ca="1">IFERROR(OFFSET($A$1,SMALL(IF(SUBSTITUTE(Customer_Name,F$1,"")&lt;&gt;Customer_Name,ROW(Customer_Name),""),ROW(12:12))-1,0),"")</f>
        <v>Mouse Genius DX-125</v>
      </c>
      <c r="I13" s="41"/>
    </row>
    <row r="14" spans="1:10">
      <c r="A14" s="37" t="s">
        <v>188</v>
      </c>
      <c r="C14" t="str">
        <f t="array" aca="1" ref="C14" ca="1">IFERROR(OFFSET($A$1,SMALL(IF(SUBSTITUTE(Customer_Name,C$1,"")&lt;&gt;Customer_Name,ROW(Customer_Name),""),ROW(13:13))-1,0),"")</f>
        <v>MOUSE WIRELESS GENIUS NX-7000</v>
      </c>
      <c r="D14" t="str">
        <f t="array" aca="1" ref="D14" ca="1">IFERROR(OFFSET($A$1,SMALL(IF(SUBSTITUTE(Customer_Name,D$1,"")&lt;&gt;Customer_Name,ROW(Customer_Name),""),ROW(13:13))-1,0),"")</f>
        <v>Mouse wireless Genius NX 7000</v>
      </c>
      <c r="E14" t="str">
        <f t="array" aca="1" ref="E14" ca="1">IFERROR(OFFSET($A$1,SMALL(IF(SUBSTITUTE(Customer_Name,E$1,"")&lt;&gt;Customer_Name,ROW(Customer_Name),""),ROW(13:13))-1,0),"")</f>
        <v>Genius Mouse USB DX 125</v>
      </c>
      <c r="F14" t="str">
        <f t="array" aca="1" ref="F14" ca="1">IFERROR(OFFSET($A$1,SMALL(IF(SUBSTITUTE(Customer_Name,F$1,"")&lt;&gt;Customer_Name,ROW(Customer_Name),""),ROW(13:13))-1,0),"")</f>
        <v>Mouse USB Genius DX-125</v>
      </c>
      <c r="I14" s="40" t="s">
        <v>118</v>
      </c>
    </row>
    <row r="15" spans="1:10">
      <c r="A15" s="37" t="s">
        <v>189</v>
      </c>
      <c r="C15" t="str">
        <f t="array" aca="1" ref="C15" ca="1">IFERROR(OFFSET($A$1,SMALL(IF(SUBSTITUTE(Customer_Name,C$1,"")&lt;&gt;Customer_Name,ROW(Customer_Name),""),ROW(14:14))-1,0),"")</f>
        <v>Mouse Wireless Genius Blueeye Optical 1200Dpi NX-7000</v>
      </c>
      <c r="D15" t="str">
        <f t="array" aca="1" ref="D15" ca="1">IFERROR(OFFSET($A$1,SMALL(IF(SUBSTITUTE(Customer_Name,D$1,"")&lt;&gt;Customer_Name,ROW(Customer_Name),""),ROW(14:14))-1,0),"")</f>
        <v>Mouse Wireless NX 7000 Genius</v>
      </c>
      <c r="E15" t="str">
        <f t="array" aca="1" ref="E15" ca="1">IFERROR(OFFSET($A$1,SMALL(IF(SUBSTITUTE(Customer_Name,E$1,"")&lt;&gt;Customer_Name,ROW(Customer_Name),""),ROW(14:14))-1,0),"")</f>
        <v>Genius KB 128 USB Keyboard - mouse USB DX 125</v>
      </c>
      <c r="F15" t="str">
        <f t="array" aca="1" ref="F15" ca="1">IFERROR(OFFSET($A$1,SMALL(IF(SUBSTITUTE(Customer_Name,F$1,"")&lt;&gt;Customer_Name,ROW(Customer_Name),""),ROW(14:14))-1,0),"")</f>
        <v>USB Mouse Genius DX125 DX-125</v>
      </c>
      <c r="I15" s="41"/>
    </row>
    <row r="16" spans="1:10">
      <c r="A16" s="37" t="s">
        <v>190</v>
      </c>
      <c r="C16" t="str">
        <f t="array" aca="1" ref="C16" ca="1">IFERROR(OFFSET($A$1,SMALL(IF(SUBSTITUTE(Customer_Name,C$1,"")&lt;&gt;Customer_Name,ROW(Customer_Name),""),ROW(15:15))-1,0),"")</f>
        <v>xvd-487 GENIUS NX-7000/NX7000 Wireless Optical Mouse ORIGINAL &amp; GARANSI RESMI !,</v>
      </c>
      <c r="D16" t="str">
        <f t="array" aca="1" ref="D16" ca="1">IFERROR(OFFSET($A$1,SMALL(IF(SUBSTITUTE(Customer_Name,D$1,"")&lt;&gt;Customer_Name,ROW(Customer_Name),""),ROW(15:15))-1,0),"")</f>
        <v>Mouse Genius NX 7000</v>
      </c>
      <c r="E16" t="str">
        <f t="array" aca="1" ref="E16" ca="1">IFERROR(OFFSET($A$1,SMALL(IF(SUBSTITUTE(Customer_Name,E$1,"")&lt;&gt;Customer_Name,ROW(Customer_Name),""),ROW(15:15))-1,0),"")</f>
        <v>GENIUS DX 125 OPTICAL MOUSE USB 1200dpi</v>
      </c>
      <c r="F16" t="str">
        <f t="array" aca="1" ref="F16" ca="1">IFERROR(OFFSET($A$1,SMALL(IF(SUBSTITUTE(Customer_Name,F$1,"")&lt;&gt;Customer_Name,ROW(Customer_Name),""),ROW(15:15))-1,0),"")</f>
        <v>MOUSE USB GENIUS DX-125</v>
      </c>
      <c r="I16" s="40" t="s">
        <v>119</v>
      </c>
    </row>
    <row r="17" spans="1:9">
      <c r="A17" s="37" t="s">
        <v>191</v>
      </c>
      <c r="C17" t="str">
        <f t="array" aca="1" ref="C17" ca="1">IFERROR(OFFSET($A$1,SMALL(IF(SUBSTITUTE(Customer_Name,C$1,"")&lt;&gt;Customer_Name,ROW(Customer_Name),""),ROW(16:16))-1,0),"")</f>
        <v>Mouse Wireless Genius NX-7000</v>
      </c>
      <c r="D17" t="str">
        <f t="array" aca="1" ref="D17" ca="1">IFERROR(OFFSET($A$1,SMALL(IF(SUBSTITUTE(Customer_Name,D$1,"")&lt;&gt;Customer_Name,ROW(Customer_Name),""),ROW(16:16))-1,0),"")</f>
        <v>Mouse Genius Wireless NX 7000 Original</v>
      </c>
      <c r="E17" t="str">
        <f t="array" aca="1" ref="E17" ca="1">IFERROR(OFFSET($A$1,SMALL(IF(SUBSTITUTE(Customer_Name,E$1,"")&lt;&gt;Customer_Name,ROW(Customer_Name),""),ROW(16:16))-1,0),"")</f>
        <v>Star SellerGENIUS KEYBOARD  SMART KB128 USB  + MOUSE USB DX 125 PAKET COMBO</v>
      </c>
      <c r="F17" t="str">
        <f t="array" aca="1" ref="F17" ca="1">IFERROR(OFFSET($A$1,SMALL(IF(SUBSTITUTE(Customer_Name,F$1,"")&lt;&gt;Customer_Name,ROW(Customer_Name),""),ROW(16:16))-1,0),"")</f>
        <v>MOUSE GENIUS DX-125</v>
      </c>
      <c r="I17" s="41"/>
    </row>
    <row r="18" spans="1:9">
      <c r="A18" s="37" t="s">
        <v>192</v>
      </c>
      <c r="C18" t="str">
        <f t="array" aca="1" ref="C18" ca="1">IFERROR(OFFSET($A$1,SMALL(IF(SUBSTITUTE(Customer_Name,C$1,"")&lt;&gt;Customer_Name,ROW(Customer_Name),""),ROW(17:17))-1,0),"")</f>
        <v>GENIUS NX-7000/NX7000 Wireless Optical Mouse ORIGINAL &amp; GARANSI RESMI</v>
      </c>
      <c r="D18" t="str">
        <f t="array" aca="1" ref="D18" ca="1">IFERROR(OFFSET($A$1,SMALL(IF(SUBSTITUTE(Customer_Name,D$1,"")&lt;&gt;Customer_Name,ROW(Customer_Name),""),ROW(17:17))-1,0),"")</f>
        <v>Mouse GENIUS Wireless NX 7000</v>
      </c>
      <c r="E18" t="str">
        <f t="array" aca="1" ref="E18" ca="1">IFERROR(OFFSET($A$1,SMALL(IF(SUBSTITUTE(Customer_Name,E$1,"")&lt;&gt;Customer_Name,ROW(Customer_Name),""),ROW(17:17))-1,0),"")</f>
        <v>Star SellerGenius KB 128 USB Keyboard - mouse USB DX 125</v>
      </c>
      <c r="F18" t="str">
        <f t="array" aca="1" ref="F18" ca="1">IFERROR(OFFSET($A$1,SMALL(IF(SUBSTITUTE(Customer_Name,F$1,"")&lt;&gt;Customer_Name,ROW(Customer_Name),""),ROW(17:17))-1,0),"")</f>
        <v>Mouse USB Genius DX-125</v>
      </c>
      <c r="I18" s="40" t="s">
        <v>120</v>
      </c>
    </row>
    <row r="19" spans="1:9">
      <c r="A19" s="37" t="s">
        <v>193</v>
      </c>
      <c r="C19" t="str">
        <f t="array" aca="1" ref="C19" ca="1">IFERROR(OFFSET($A$1,SMALL(IF(SUBSTITUTE(Customer_Name,C$1,"")&lt;&gt;Customer_Name,ROW(Customer_Name),""),ROW(18:18))-1,0),"")</f>
        <v>Mouse Genius Wireless  NX-7000 BlueEye</v>
      </c>
      <c r="D19" t="str">
        <f t="array" aca="1" ref="D19" ca="1">IFERROR(OFFSET($A$1,SMALL(IF(SUBSTITUTE(Customer_Name,D$1,"")&lt;&gt;Customer_Name,ROW(Customer_Name),""),ROW(18:18))-1,0),"")</f>
        <v/>
      </c>
      <c r="E19" t="str">
        <f t="array" aca="1" ref="E19" ca="1">IFERROR(OFFSET($A$1,SMALL(IF(SUBSTITUTE(Customer_Name,E$1,"")&lt;&gt;Customer_Name,ROW(Customer_Name),""),ROW(18:18))-1,0),"")</f>
        <v>Star SellerGenius KB 110 USB Keyboard mouse DX 125 USB  Mouse Paket</v>
      </c>
      <c r="F19" t="str">
        <f t="array" aca="1" ref="F19" ca="1">IFERROR(OFFSET($A$1,SMALL(IF(SUBSTITUTE(Customer_Name,F$1,"")&lt;&gt;Customer_Name,ROW(Customer_Name),""),ROW(18:18))-1,0),"")</f>
        <v>Star SellerMouse GENIUS DX-125 Original</v>
      </c>
      <c r="I19" s="41"/>
    </row>
    <row r="20" spans="1:9">
      <c r="A20" s="37" t="s">
        <v>194</v>
      </c>
      <c r="C20" t="str">
        <f t="array" aca="1" ref="C20" ca="1">IFERROR(OFFSET($A$1,SMALL(IF(SUBSTITUTE(Customer_Name,C$1,"")&lt;&gt;Customer_Name,ROW(Customer_Name),""),ROW(19:19))-1,0),"")</f>
        <v>MOUSE WIRELESS GENIUS NX-7000</v>
      </c>
      <c r="D20" t="str">
        <f t="array" aca="1" ref="D20" ca="1">IFERROR(OFFSET($A$1,SMALL(IF(SUBSTITUTE(Customer_Name,D$1,"")&lt;&gt;Customer_Name,ROW(Customer_Name),""),ROW(19:19))-1,0),"")</f>
        <v/>
      </c>
      <c r="E20" t="str">
        <f t="array" aca="1" ref="E20" ca="1">IFERROR(OFFSET($A$1,SMALL(IF(SUBSTITUTE(Customer_Name,E$1,"")&lt;&gt;Customer_Name,ROW(Customer_Name),""),ROW(19:19))-1,0),"")</f>
        <v>?E9 Mouse Genius DX 125 USB ??J ??</v>
      </c>
      <c r="F20" t="str">
        <f t="array" aca="1" ref="F20" ca="1">IFERROR(OFFSET($A$1,SMALL(IF(SUBSTITUTE(Customer_Name,F$1,"")&lt;&gt;Customer_Name,ROW(Customer_Name),""),ROW(19:19))-1,0),"")</f>
        <v>GENIUS MOUSE USB OPTICAL DX-125</v>
      </c>
      <c r="I20" s="40" t="s">
        <v>121</v>
      </c>
    </row>
    <row r="21" spans="1:9">
      <c r="A21" s="37" t="s">
        <v>195</v>
      </c>
      <c r="C21" t="str">
        <f t="array" aca="1" ref="C21" ca="1">IFERROR(OFFSET($A$1,SMALL(IF(SUBSTITUTE(Customer_Name,C$1,"")&lt;&gt;Customer_Name,ROW(Customer_Name),""),ROW(20:20))-1,0),"")</f>
        <v>Mouse Wireless Genius NX 7000 NX-7000 2.4Ghz</v>
      </c>
      <c r="D21" t="str">
        <f t="array" aca="1" ref="D21" ca="1">IFERROR(OFFSET($A$1,SMALL(IF(SUBSTITUTE(Customer_Name,D$1,"")&lt;&gt;Customer_Name,ROW(Customer_Name),""),ROW(20:20))-1,0),"")</f>
        <v/>
      </c>
      <c r="E21" t="str">
        <f t="array" aca="1" ref="E21" ca="1">IFERROR(OFFSET($A$1,SMALL(IF(SUBSTITUTE(Customer_Name,E$1,"")&lt;&gt;Customer_Name,ROW(Customer_Name),""),ROW(20:20))-1,0),"")</f>
        <v>????GROSIR Mouse Genius DX 125 USB ????</v>
      </c>
      <c r="F21" t="str">
        <f t="array" aca="1" ref="F21" ca="1">IFERROR(OFFSET($A$1,SMALL(IF(SUBSTITUTE(Customer_Name,F$1,"")&lt;&gt;Customer_Name,ROW(Customer_Name),""),ROW(20:20))-1,0),"")</f>
        <v>Genius DX-125 Mouse USB</v>
      </c>
      <c r="I21" s="41"/>
    </row>
    <row r="22" spans="1:9">
      <c r="A22" s="37" t="s">
        <v>196</v>
      </c>
      <c r="C22" t="str">
        <f t="array" aca="1" ref="C22" ca="1">IFERROR(OFFSET($A$1,SMALL(IF(SUBSTITUTE(Customer_Name,C$1,"")&lt;&gt;Customer_Name,ROW(Customer_Name),""),ROW(21:21))-1,0),"")</f>
        <v>Mouse Wireless Genius NX-7000</v>
      </c>
      <c r="D22" t="str">
        <f t="array" aca="1" ref="D22" ca="1">IFERROR(OFFSET($A$1,SMALL(IF(SUBSTITUTE(Customer_Name,D$1,"")&lt;&gt;Customer_Name,ROW(Customer_Name),""),ROW(21:21))-1,0),"")</f>
        <v/>
      </c>
      <c r="E22" t="str">
        <f t="array" aca="1" ref="E22" ca="1">IFERROR(OFFSET($A$1,SMALL(IF(SUBSTITUTE(Customer_Name,E$1,"")&lt;&gt;Customer_Name,ROW(Customer_Name),""),ROW(21:21))-1,0),"")</f>
        <v>'mh Mouse Genius DX 125 USB  Kemasan Baru Ready.</v>
      </c>
      <c r="F22" t="str">
        <f t="array" aca="1" ref="F22" ca="1">IFERROR(OFFSET($A$1,SMALL(IF(SUBSTITUTE(Customer_Name,F$1,"")&lt;&gt;Customer_Name,ROW(Customer_Name),""),ROW(21:21))-1,0),"")</f>
        <v>Star SellerMOUSE GENIUS USB  DX-125 ORIGINAL GARANSI RESMI</v>
      </c>
      <c r="I22" s="40" t="s">
        <v>122</v>
      </c>
    </row>
    <row r="23" spans="1:9">
      <c r="A23" s="37" t="s">
        <v>197</v>
      </c>
      <c r="C23" t="str">
        <f t="array" aca="1" ref="C23" ca="1">IFERROR(OFFSET($A$1,SMALL(IF(SUBSTITUTE(Customer_Name,C$1,"")&lt;&gt;Customer_Name,ROW(Customer_Name),""),ROW(22:22))-1,0),"")</f>
        <v>Genius Mouse Wireless NX-7000</v>
      </c>
      <c r="D23" t="str">
        <f t="array" aca="1" ref="D23" ca="1">IFERROR(OFFSET($A$1,SMALL(IF(SUBSTITUTE(Customer_Name,D$1,"")&lt;&gt;Customer_Name,ROW(Customer_Name),""),ROW(22:22))-1,0),"")</f>
        <v/>
      </c>
      <c r="E23" t="str">
        <f t="array" aca="1" ref="E23" ca="1">IFERROR(OFFSET($A$1,SMALL(IF(SUBSTITUTE(Customer_Name,E$1,"")&lt;&gt;Customer_Name,ROW(Customer_Name),""),ROW(22:22))-1,0),"")</f>
        <v>Star SellerMOUSE GENIUS DX 125 1000 DPI ORIGINAL</v>
      </c>
      <c r="F23" t="str">
        <f t="array" aca="1" ref="F23" ca="1">IFERROR(OFFSET($A$1,SMALL(IF(SUBSTITUTE(Customer_Name,F$1,"")&lt;&gt;Customer_Name,ROW(Customer_Name),""),ROW(22:22))-1,0),"")</f>
        <v>Star SellerMOUSE USB GENIUS DX-125 ORIGINAL</v>
      </c>
    </row>
    <row r="24" spans="1:9">
      <c r="A24" s="37" t="s">
        <v>198</v>
      </c>
      <c r="C24" t="str">
        <f t="array" aca="1" ref="C24" ca="1">IFERROR(OFFSET($A$1,SMALL(IF(SUBSTITUTE(Customer_Name,C$1,"")&lt;&gt;Customer_Name,ROW(Customer_Name),""),ROW(23:23))-1,0),"")</f>
        <v>??Wireless Mouse Genius NX7000 NX-7000 ??147.000 - 151.000</v>
      </c>
      <c r="D24" t="str">
        <f t="array" aca="1" ref="D24" ca="1">IFERROR(OFFSET($A$1,SMALL(IF(SUBSTITUTE(Customer_Name,D$1,"")&lt;&gt;Customer_Name,ROW(Customer_Name),""),ROW(23:23))-1,0),"")</f>
        <v/>
      </c>
      <c r="E24" t="str">
        <f t="array" aca="1" ref="E24" ca="1">IFERROR(OFFSET($A$1,SMALL(IF(SUBSTITUTE(Customer_Name,E$1,"")&lt;&gt;Customer_Name,ROW(Customer_Name),""),ROW(23:23))-1,0),"")</f>
        <v>[W777P] Mouse Genius DX 125 USB</v>
      </c>
      <c r="F24" t="str">
        <f t="array" aca="1" ref="F24" ca="1">IFERROR(OFFSET($A$1,SMALL(IF(SUBSTITUTE(Customer_Name,F$1,"")&lt;&gt;Customer_Name,ROW(Customer_Name),""),ROW(23:23))-1,0),"")</f>
        <v>Star SellerMouse Genius Kabel DX-125</v>
      </c>
    </row>
    <row r="25" spans="1:9">
      <c r="A25" s="37" t="s">
        <v>199</v>
      </c>
      <c r="C25" t="str">
        <f t="array" aca="1" ref="C25" ca="1">IFERROR(OFFSET($A$1,SMALL(IF(SUBSTITUTE(Customer_Name,C$1,"")&lt;&gt;Customer_Name,ROW(Customer_Name),""),ROW(24:24))-1,0),"")</f>
        <v>? Wireless Mouse Genius NX7000 NX-7000 ??</v>
      </c>
      <c r="D25" t="str">
        <f t="array" aca="1" ref="D25" ca="1">IFERROR(OFFSET($A$1,SMALL(IF(SUBSTITUTE(Customer_Name,D$1,"")&lt;&gt;Customer_Name,ROW(Customer_Name),""),ROW(24:24))-1,0),"")</f>
        <v/>
      </c>
      <c r="E25" t="str">
        <f t="array" aca="1" ref="E25" ca="1">IFERROR(OFFSET($A$1,SMALL(IF(SUBSTITUTE(Customer_Name,E$1,"")&lt;&gt;Customer_Name,ROW(Customer_Name),""),ROW(24:24))-1,0),"")</f>
        <v>Star SellerMouse Genius DX 125 USB</v>
      </c>
      <c r="F25" t="str">
        <f t="array" aca="1" ref="F25" ca="1">IFERROR(OFFSET($A$1,SMALL(IF(SUBSTITUTE(Customer_Name,F$1,"")&lt;&gt;Customer_Name,ROW(Customer_Name),""),ROW(24:24))-1,0),"")</f>
        <v>Star SellerMouse Genius DX-125</v>
      </c>
    </row>
    <row r="26" spans="1:9">
      <c r="A26" s="37" t="s">
        <v>200</v>
      </c>
      <c r="C26" t="str">
        <f t="array" aca="1" ref="C26" ca="1">IFERROR(OFFSET($A$1,SMALL(IF(SUBSTITUTE(Customer_Name,C$1,"")&lt;&gt;Customer_Name,ROW(Customer_Name),""),ROW(25:25))-1,0),"")</f>
        <v>BEZT ?犄UALITY??Wireless Mouse Genius NX7000 NX-7000 ?曷erlariz??</v>
      </c>
      <c r="D26" t="str">
        <f t="array" aca="1" ref="D26" ca="1">IFERROR(OFFSET($A$1,SMALL(IF(SUBSTITUTE(Customer_Name,D$1,"")&lt;&gt;Customer_Name,ROW(Customer_Name),""),ROW(25:25))-1,0),"")</f>
        <v/>
      </c>
      <c r="E26" t="str">
        <f t="array" aca="1" ref="E26" ca="1">IFERROR(OFFSET($A$1,SMALL(IF(SUBSTITUTE(Customer_Name,E$1,"")&lt;&gt;Customer_Name,ROW(Customer_Name),""),ROW(25:25))-1,0),"")</f>
        <v>Best Price   Mouse Genius DX 125 USB    PASTI AWET</v>
      </c>
      <c r="F26" t="str">
        <f t="array" aca="1" ref="F26" ca="1">IFERROR(OFFSET($A$1,SMALL(IF(SUBSTITUTE(Customer_Name,F$1,"")&lt;&gt;Customer_Name,ROW(Customer_Name),""),ROW(25:25))-1,0),"")</f>
        <v>Mouse Usb Genius DX-125</v>
      </c>
    </row>
    <row r="27" spans="1:9">
      <c r="A27" s="37" t="s">
        <v>201</v>
      </c>
      <c r="C27" t="str">
        <f t="array" aca="1" ref="C27" ca="1">IFERROR(OFFSET($A$1,SMALL(IF(SUBSTITUTE(Customer_Name,C$1,"")&lt;&gt;Customer_Name,ROW(Customer_Name),""),ROW(26:26))-1,0),"")</f>
        <v>Mouse USB Wireless Genius NX-7000</v>
      </c>
      <c r="D27" t="str">
        <f t="array" aca="1" ref="D27" ca="1">IFERROR(OFFSET($A$1,SMALL(IF(SUBSTITUTE(Customer_Name,D$1,"")&lt;&gt;Customer_Name,ROW(Customer_Name),""),ROW(26:26))-1,0),"")</f>
        <v/>
      </c>
      <c r="E27" t="str">
        <f t="array" aca="1" ref="E27" ca="1">IFERROR(OFFSET($A$1,SMALL(IF(SUBSTITUTE(Customer_Name,E$1,"")&lt;&gt;Customer_Name,ROW(Customer_Name),""),ROW(26:26))-1,0),"")</f>
        <v>Mouse Genius DX 125 USB (KODE 3908)</v>
      </c>
      <c r="F27" t="str">
        <f t="array" aca="1" ref="F27" ca="1">IFERROR(OFFSET($A$1,SMALL(IF(SUBSTITUTE(Customer_Name,F$1,"")&lt;&gt;Customer_Name,ROW(Customer_Name),""),ROW(26:26))-1,0),"")</f>
        <v>Star SellerMouse USB Genius DX-125 Original</v>
      </c>
      <c r="I27" s="43" t="s">
        <v>128</v>
      </c>
    </row>
    <row r="28" spans="1:9">
      <c r="A28" s="37" t="s">
        <v>202</v>
      </c>
      <c r="C28" t="str">
        <f t="array" aca="1" ref="C28" ca="1">IFERROR(OFFSET($A$1,SMALL(IF(SUBSTITUTE(Customer_Name,C$1,"")&lt;&gt;Customer_Name,ROW(Customer_Name),""),ROW(27:27))-1,0),"")</f>
        <v>Mouse Genius Wireless NX-7000</v>
      </c>
      <c r="D28" t="str">
        <f t="array" aca="1" ref="D28" ca="1">IFERROR(OFFSET($A$1,SMALL(IF(SUBSTITUTE(Customer_Name,D$1,"")&lt;&gt;Customer_Name,ROW(Customer_Name),""),ROW(27:27))-1,0),"")</f>
        <v/>
      </c>
      <c r="E28" t="str">
        <f t="array" aca="1" ref="E28" ca="1">IFERROR(OFFSET($A$1,SMALL(IF(SUBSTITUTE(Customer_Name,E$1,"")&lt;&gt;Customer_Name,ROW(Customer_Name),""),ROW(27:27))-1,0),"")</f>
        <v>?4LE??Mouse Genius DX 125 USB Produk pilihan鉈?</v>
      </c>
      <c r="F28" t="str">
        <f t="array" aca="1" ref="F28" ca="1">IFERROR(OFFSET($A$1,SMALL(IF(SUBSTITUTE(Customer_Name,F$1,"")&lt;&gt;Customer_Name,ROW(Customer_Name),""),ROW(27:27))-1,0),"")</f>
        <v>Mouse Genius DX-125</v>
      </c>
    </row>
    <row r="29" spans="1:9">
      <c r="A29" s="37" t="s">
        <v>203</v>
      </c>
      <c r="C29" t="str">
        <f t="array" aca="1" ref="C29" ca="1">IFERROR(OFFSET($A$1,SMALL(IF(SUBSTITUTE(Customer_Name,C$1,"")&lt;&gt;Customer_Name,ROW(Customer_Name),""),ROW(28:28))-1,0),"")</f>
        <v>Wireless Mouse Genius NX7000 NX-7000</v>
      </c>
      <c r="D29" t="str">
        <f t="array" aca="1" ref="D29" ca="1">IFERROR(OFFSET($A$1,SMALL(IF(SUBSTITUTE(Customer_Name,D$1,"")&lt;&gt;Customer_Name,ROW(Customer_Name),""),ROW(28:28))-1,0),"")</f>
        <v/>
      </c>
      <c r="E29" t="str">
        <f t="array" aca="1" ref="E29" ca="1">IFERROR(OFFSET($A$1,SMALL(IF(SUBSTITUTE(Customer_Name,E$1,"")&lt;&gt;Customer_Name,ROW(Customer_Name),""),ROW(28:28))-1,0),"")</f>
        <v xml:space="preserve"> Mouse Genius DX 125 USB</v>
      </c>
      <c r="F29" t="str">
        <f t="array" aca="1" ref="F29" ca="1">IFERROR(OFFSET($A$1,SMALL(IF(SUBSTITUTE(Customer_Name,F$1,"")&lt;&gt;Customer_Name,ROW(Customer_Name),""),ROW(28:28))-1,0),"")</f>
        <v>Mouse USB Genius DX-125 - Standart Mouse</v>
      </c>
    </row>
    <row r="30" spans="1:9">
      <c r="A30" s="37" t="s">
        <v>204</v>
      </c>
      <c r="C30" t="str">
        <f t="array" aca="1" ref="C30" ca="1">IFERROR(OFFSET($A$1,SMALL(IF(SUBSTITUTE(Customer_Name,C$1,"")&lt;&gt;Customer_Name,ROW(Customer_Name),""),ROW(29:29))-1,0),"")</f>
        <v>MOUSE WIRELESS GENIUS NX-7000</v>
      </c>
      <c r="D30" t="str">
        <f t="array" aca="1" ref="D30" ca="1">IFERROR(OFFSET($A$1,SMALL(IF(SUBSTITUTE(Customer_Name,D$1,"")&lt;&gt;Customer_Name,ROW(Customer_Name),""),ROW(29:29))-1,0),"")</f>
        <v/>
      </c>
      <c r="E30" t="str">
        <f t="array" aca="1" ref="E30" ca="1">IFERROR(OFFSET($A$1,SMALL(IF(SUBSTITUTE(Customer_Name,E$1,"")&lt;&gt;Customer_Name,ROW(Customer_Name),""),ROW(29:29))-1,0),"")</f>
        <v>Mouse Genius DX 125 USB</v>
      </c>
      <c r="F30" t="str">
        <f t="array" aca="1" ref="F30" ca="1">IFERROR(OFFSET($A$1,SMALL(IF(SUBSTITUTE(Customer_Name,F$1,"")&lt;&gt;Customer_Name,ROW(Customer_Name),""),ROW(29:29))-1,0),"")</f>
        <v>Star SellerMouse Genius DX-125 USB Optical Wired Mouse</v>
      </c>
    </row>
    <row r="31" spans="1:9">
      <c r="A31" s="37" t="s">
        <v>205</v>
      </c>
      <c r="C31" t="str">
        <f t="array" aca="1" ref="C31" ca="1">IFERROR(OFFSET($A$1,SMALL(IF(SUBSTITUTE(Customer_Name,C$1,"")&lt;&gt;Customer_Name,ROW(Customer_Name),""),ROW(30:30))-1,0),"")</f>
        <v>Star SellerMOUSE WIRELESS GENIUS NX-7000 - Hitam</v>
      </c>
      <c r="D31" t="str">
        <f t="array" aca="1" ref="D31" ca="1">IFERROR(OFFSET($A$1,SMALL(IF(SUBSTITUTE(Customer_Name,D$1,"")&lt;&gt;Customer_Name,ROW(Customer_Name),""),ROW(30:30))-1,0),"")</f>
        <v/>
      </c>
      <c r="E31" t="str">
        <f t="array" aca="1" ref="E31" ca="1">IFERROR(OFFSET($A$1,SMALL(IF(SUBSTITUTE(Customer_Name,E$1,"")&lt;&gt;Customer_Name,ROW(Customer_Name),""),ROW(30:30))-1,0),"")</f>
        <v>Stok terbatas!.. Mouse Genius DX 125 USB</v>
      </c>
      <c r="F31" t="str">
        <f t="array" aca="1" ref="F31" ca="1">IFERROR(OFFSET($A$1,SMALL(IF(SUBSTITUTE(Customer_Name,F$1,"")&lt;&gt;Customer_Name,ROW(Customer_Name),""),ROW(30:30))-1,0),"")</f>
        <v>MOUSE USB GENIUS DX-125</v>
      </c>
    </row>
    <row r="32" spans="1:9">
      <c r="A32" s="37" t="s">
        <v>206</v>
      </c>
      <c r="C32" t="str">
        <f t="array" aca="1" ref="C32" ca="1">IFERROR(OFFSET($A$1,SMALL(IF(SUBSTITUTE(Customer_Name,C$1,"")&lt;&gt;Customer_Name,ROW(Customer_Name),""),ROW(31:31))-1,0),"")</f>
        <v>Star SellerGenius NX-7000 BlueEye Optical Wireless Mouse</v>
      </c>
      <c r="D32" t="str">
        <f t="array" aca="1" ref="D32" ca="1">IFERROR(OFFSET($A$1,SMALL(IF(SUBSTITUTE(Customer_Name,D$1,"")&lt;&gt;Customer_Name,ROW(Customer_Name),""),ROW(31:31))-1,0),"")</f>
        <v/>
      </c>
      <c r="E32" t="str">
        <f t="array" aca="1" ref="E32" ca="1">IFERROR(OFFSET($A$1,SMALL(IF(SUBSTITUTE(Customer_Name,E$1,"")&lt;&gt;Customer_Name,ROW(Customer_Name),""),ROW(31:31))-1,0),"")</f>
        <v>Serbuuuu.. Mouse Genius DX 125 USB</v>
      </c>
      <c r="F32" t="str">
        <f t="array" aca="1" ref="F32" ca="1">IFERROR(OFFSET($A$1,SMALL(IF(SUBSTITUTE(Customer_Name,F$1,"")&lt;&gt;Customer_Name,ROW(Customer_Name),""),ROW(31:31))-1,0),"")</f>
        <v>Mouse Genius DX-125</v>
      </c>
    </row>
    <row r="33" spans="1:6">
      <c r="A33" s="37" t="s">
        <v>207</v>
      </c>
      <c r="C33" t="str">
        <f t="array" aca="1" ref="C33" ca="1">IFERROR(OFFSET($A$1,SMALL(IF(SUBSTITUTE(Customer_Name,C$1,"")&lt;&gt;Customer_Name,ROW(Customer_Name),""),ROW(32:32))-1,0),"")</f>
        <v>Genius Mouse Wireless NX-7000</v>
      </c>
      <c r="D33" t="str">
        <f t="array" aca="1" ref="D33" ca="1">IFERROR(OFFSET($A$1,SMALL(IF(SUBSTITUTE(Customer_Name,D$1,"")&lt;&gt;Customer_Name,ROW(Customer_Name),""),ROW(32:32))-1,0),"")</f>
        <v/>
      </c>
      <c r="E33" t="str">
        <f t="array" aca="1" ref="E33" ca="1">IFERROR(OFFSET($A$1,SMALL(IF(SUBSTITUTE(Customer_Name,E$1,"")&lt;&gt;Customer_Name,ROW(Customer_Name),""),ROW(32:32))-1,0),"")</f>
        <v>Bagus Banget.. Mouse Genius DX 125 USB</v>
      </c>
      <c r="F33" t="str">
        <f t="array" aca="1" ref="F33" ca="1">IFERROR(OFFSET($A$1,SMALL(IF(SUBSTITUTE(Customer_Name,F$1,"")&lt;&gt;Customer_Name,ROW(Customer_Name),""),ROW(32:32))-1,0),"")</f>
        <v>MOUSE GENIUS DX-125</v>
      </c>
    </row>
    <row r="34" spans="1:6">
      <c r="A34" s="37" t="s">
        <v>208</v>
      </c>
      <c r="C34" t="str">
        <f t="array" aca="1" ref="C34" ca="1">IFERROR(OFFSET($A$1,SMALL(IF(SUBSTITUTE(Customer_Name,C$1,"")&lt;&gt;Customer_Name,ROW(Customer_Name),""),ROW(33:33))-1,0),"")</f>
        <v>GENIUS NX-7000/NX7000 Wireless Optical Mouse ORIGINAL &amp; GARANSI RESMI</v>
      </c>
      <c r="D34" t="str">
        <f t="array" aca="1" ref="D34" ca="1">IFERROR(OFFSET($A$1,SMALL(IF(SUBSTITUTE(Customer_Name,D$1,"")&lt;&gt;Customer_Name,ROW(Customer_Name),""),ROW(33:33))-1,0),"")</f>
        <v/>
      </c>
      <c r="E34" t="str">
        <f t="array" aca="1" ref="E34" ca="1">IFERROR(OFFSET($A$1,SMALL(IF(SUBSTITUTE(Customer_Name,E$1,"")&lt;&gt;Customer_Name,ROW(Customer_Name),""),ROW(33:33))-1,0),"")</f>
        <v>Star SellerMouse Genius DX 125 USB</v>
      </c>
      <c r="F34" t="str">
        <f t="array" aca="1" ref="F34" ca="1">IFERROR(OFFSET($A$1,SMALL(IF(SUBSTITUTE(Customer_Name,F$1,"")&lt;&gt;Customer_Name,ROW(Customer_Name),""),ROW(33:33))-1,0),"")</f>
        <v>Mouse Genius DX-110 USB DX 110 DX-125 DX125 DX 125</v>
      </c>
    </row>
    <row r="35" spans="1:6">
      <c r="A35" s="37" t="s">
        <v>193</v>
      </c>
      <c r="C35" t="str">
        <f t="array" aca="1" ref="C35" ca="1">IFERROR(OFFSET($A$1,SMALL(IF(SUBSTITUTE(Customer_Name,C$1,"")&lt;&gt;Customer_Name,ROW(Customer_Name),""),ROW(34:34))-1,0),"")</f>
        <v>zdw-648 Wireless Mouse Genius NX7000 NX-7000 ..</v>
      </c>
      <c r="D35" t="str">
        <f t="array" aca="1" ref="D35" ca="1">IFERROR(OFFSET($A$1,SMALL(IF(SUBSTITUTE(Customer_Name,D$1,"")&lt;&gt;Customer_Name,ROW(Customer_Name),""),ROW(34:34))-1,0),"")</f>
        <v/>
      </c>
      <c r="E35" t="str">
        <f t="array" aca="1" ref="E35" ca="1">IFERROR(OFFSET($A$1,SMALL(IF(SUBSTITUTE(Customer_Name,E$1,"")&lt;&gt;Customer_Name,ROW(Customer_Name),""),ROW(34:34))-1,0),"")</f>
        <v>Star SellerGENIUS DX 125 OPTICAL MOUSE USB 1200dpi</v>
      </c>
      <c r="F35" t="str">
        <f t="array" aca="1" ref="F35" ca="1">IFERROR(OFFSET($A$1,SMALL(IF(SUBSTITUTE(Customer_Name,F$1,"")&lt;&gt;Customer_Name,ROW(Customer_Name),""),ROW(34:34))-1,0),"")</f>
        <v>USB Mouse Genius DX125 DX-125</v>
      </c>
    </row>
    <row r="36" spans="1:6">
      <c r="A36" s="37" t="s">
        <v>180</v>
      </c>
      <c r="C36" t="str">
        <f t="array" aca="1" ref="C36" ca="1">IFERROR(OFFSET($A$1,SMALL(IF(SUBSTITUTE(Customer_Name,C$1,"")&lt;&gt;Customer_Name,ROW(Customer_Name),""),ROW(35:35))-1,0),"")</f>
        <v>Mouse Wireless Genius NX-7000 ORIGINAL</v>
      </c>
      <c r="D36" t="str">
        <f t="array" aca="1" ref="D36" ca="1">IFERROR(OFFSET($A$1,SMALL(IF(SUBSTITUTE(Customer_Name,D$1,"")&lt;&gt;Customer_Name,ROW(Customer_Name),""),ROW(35:35))-1,0),"")</f>
        <v/>
      </c>
      <c r="E36" t="str">
        <f t="array" aca="1" ref="E36" ca="1">IFERROR(OFFSET($A$1,SMALL(IF(SUBSTITUTE(Customer_Name,E$1,"")&lt;&gt;Customer_Name,ROW(Customer_Name),""),ROW(35:35))-1,0),"")</f>
        <v>Mouse USB GENIUS DX 125</v>
      </c>
      <c r="F36" t="str">
        <f t="array" aca="1" ref="F36" ca="1">IFERROR(OFFSET($A$1,SMALL(IF(SUBSTITUTE(Customer_Name,F$1,"")&lt;&gt;Customer_Name,ROW(Customer_Name),""),ROW(35:35))-1,0),"")</f>
        <v>Star SellerMOUSE USB GENIUS DX-125</v>
      </c>
    </row>
    <row r="37" spans="1:6">
      <c r="A37" s="37" t="s">
        <v>209</v>
      </c>
      <c r="C37" t="str">
        <f t="array" aca="1" ref="C37" ca="1">IFERROR(OFFSET($A$1,SMALL(IF(SUBSTITUTE(Customer_Name,C$1,"")&lt;&gt;Customer_Name,ROW(Customer_Name),""),ROW(36:36))-1,0),"")</f>
        <v>Wireless Optical Mouse Genius NX-7000 Original</v>
      </c>
      <c r="D37" t="str">
        <f t="array" aca="1" ref="D37" ca="1">IFERROR(OFFSET($A$1,SMALL(IF(SUBSTITUTE(Customer_Name,D$1,"")&lt;&gt;Customer_Name,ROW(Customer_Name),""),ROW(36:36))-1,0),"")</f>
        <v/>
      </c>
      <c r="E37" t="str">
        <f t="array" aca="1" ref="E37" ca="1">IFERROR(OFFSET($A$1,SMALL(IF(SUBSTITUTE(Customer_Name,E$1,"")&lt;&gt;Customer_Name,ROW(Customer_Name),""),ROW(36:36))-1,0),"")</f>
        <v>Best Seller.. Mouse Genius DX 125 USB</v>
      </c>
      <c r="F37" t="str">
        <f t="array" aca="1" ref="F37" ca="1">IFERROR(OFFSET($A$1,SMALL(IF(SUBSTITUTE(Customer_Name,F$1,"")&lt;&gt;Customer_Name,ROW(Customer_Name),""),ROW(36:36))-1,0),"")</f>
        <v/>
      </c>
    </row>
    <row r="38" spans="1:6">
      <c r="A38" s="37" t="s">
        <v>210</v>
      </c>
      <c r="C38" t="str">
        <f t="array" aca="1" ref="C38" ca="1">IFERROR(OFFSET($A$1,SMALL(IF(SUBSTITUTE(Customer_Name,C$1,"")&lt;&gt;Customer_Name,ROW(Customer_Name),""),ROW(37:37))-1,0),"")</f>
        <v>Star SellerMouse Wireless GENIUS NX-7000</v>
      </c>
      <c r="D38" t="str">
        <f t="array" aca="1" ref="D38" ca="1">IFERROR(OFFSET($A$1,SMALL(IF(SUBSTITUTE(Customer_Name,D$1,"")&lt;&gt;Customer_Name,ROW(Customer_Name),""),ROW(37:37))-1,0),"")</f>
        <v/>
      </c>
      <c r="E38" t="str">
        <f t="array" aca="1" ref="E38" ca="1">IFERROR(OFFSET($A$1,SMALL(IF(SUBSTITUTE(Customer_Name,E$1,"")&lt;&gt;Customer_Name,ROW(Customer_Name),""),ROW(37:37))-1,0),"")</f>
        <v>Barang Pilihan.. Mouse Genius DX 125 USB</v>
      </c>
      <c r="F38" t="str">
        <f t="array" aca="1" ref="F38" ca="1">IFERROR(OFFSET($A$1,SMALL(IF(SUBSTITUTE(Customer_Name,F$1,"")&lt;&gt;Customer_Name,ROW(Customer_Name),""),ROW(37:37))-1,0),"")</f>
        <v/>
      </c>
    </row>
    <row r="39" spans="1:6">
      <c r="A39" s="37" t="s">
        <v>211</v>
      </c>
      <c r="C39" t="str">
        <f t="array" aca="1" ref="C39" ca="1">IFERROR(OFFSET($A$1,SMALL(IF(SUBSTITUTE(Customer_Name,C$1,"")&lt;&gt;Customer_Name,ROW(Customer_Name),""),ROW(38:38))-1,0),"")</f>
        <v>Star SellerMouse Wireless Genius NX 7000 NX-7000 2.4Ghz</v>
      </c>
      <c r="D39" t="str">
        <f t="array" aca="1" ref="D39" ca="1">IFERROR(OFFSET($A$1,SMALL(IF(SUBSTITUTE(Customer_Name,D$1,"")&lt;&gt;Customer_Name,ROW(Customer_Name),""),ROW(38:38))-1,0),"")</f>
        <v/>
      </c>
      <c r="E39" t="str">
        <f t="array" aca="1" ref="E39" ca="1">IFERROR(OFFSET($A$1,SMALL(IF(SUBSTITUTE(Customer_Name,E$1,"")&lt;&gt;Customer_Name,ROW(Customer_Name),""),ROW(38:38))-1,0),"")</f>
        <v>Star SellerGenius Mouse USB DX 125</v>
      </c>
      <c r="F39" t="str">
        <f t="array" aca="1" ref="F39" ca="1">IFERROR(OFFSET($A$1,SMALL(IF(SUBSTITUTE(Customer_Name,F$1,"")&lt;&gt;Customer_Name,ROW(Customer_Name),""),ROW(38:38))-1,0),"")</f>
        <v/>
      </c>
    </row>
    <row r="40" spans="1:6">
      <c r="A40" s="37" t="s">
        <v>212</v>
      </c>
      <c r="C40" t="str">
        <f t="array" aca="1" ref="C40" ca="1">IFERROR(OFFSET($A$1,SMALL(IF(SUBSTITUTE(Customer_Name,C$1,"")&lt;&gt;Customer_Name,ROW(Customer_Name),""),ROW(39:39))-1,0),"")</f>
        <v>GENIUS NX-7000/NX7000 Wireless Optical Mouse ORIGINAL &amp; GARANSI RESMI</v>
      </c>
      <c r="D40" t="str">
        <f t="array" aca="1" ref="D40" ca="1">IFERROR(OFFSET($A$1,SMALL(IF(SUBSTITUTE(Customer_Name,D$1,"")&lt;&gt;Customer_Name,ROW(Customer_Name),""),ROW(39:39))-1,0),"")</f>
        <v/>
      </c>
      <c r="E40" t="str">
        <f t="array" aca="1" ref="E40" ca="1">IFERROR(OFFSET($A$1,SMALL(IF(SUBSTITUTE(Customer_Name,E$1,"")&lt;&gt;Customer_Name,ROW(Customer_Name),""),ROW(39:39))-1,0),"")</f>
        <v>Mouse Genius DX 125 USB</v>
      </c>
      <c r="F40" t="str">
        <f t="array" aca="1" ref="F40" ca="1">IFERROR(OFFSET($A$1,SMALL(IF(SUBSTITUTE(Customer_Name,F$1,"")&lt;&gt;Customer_Name,ROW(Customer_Name),""),ROW(39:39))-1,0),"")</f>
        <v/>
      </c>
    </row>
    <row r="41" spans="1:6">
      <c r="A41" s="37" t="s">
        <v>213</v>
      </c>
      <c r="C41" t="str">
        <f t="array" aca="1" ref="C41" ca="1">IFERROR(OFFSET($A$1,SMALL(IF(SUBSTITUTE(Customer_Name,C$1,"")&lt;&gt;Customer_Name,ROW(Customer_Name),""),ROW(40:40))-1,0),"")</f>
        <v>Star SellerGenius Mouse Wireless NX-7000</v>
      </c>
      <c r="D41" t="str">
        <f t="array" aca="1" ref="D41" ca="1">IFERROR(OFFSET($A$1,SMALL(IF(SUBSTITUTE(Customer_Name,D$1,"")&lt;&gt;Customer_Name,ROW(Customer_Name),""),ROW(40:40))-1,0),"")</f>
        <v/>
      </c>
      <c r="E41" t="str">
        <f t="array" aca="1" ref="E41" ca="1">IFERROR(OFFSET($A$1,SMALL(IF(SUBSTITUTE(Customer_Name,E$1,"")&lt;&gt;Customer_Name,ROW(Customer_Name),""),ROW(40:40))-1,0),"")</f>
        <v>Star SellerMouse Genius DX 125 USB</v>
      </c>
      <c r="F41" t="str">
        <f t="array" aca="1" ref="F41" ca="1">IFERROR(OFFSET($A$1,SMALL(IF(SUBSTITUTE(Customer_Name,F$1,"")&lt;&gt;Customer_Name,ROW(Customer_Name),""),ROW(40:40))-1,0),"")</f>
        <v/>
      </c>
    </row>
    <row r="42" spans="1:6">
      <c r="A42" s="37" t="s">
        <v>214</v>
      </c>
      <c r="C42" t="str">
        <f t="array" aca="1" ref="C42" ca="1">IFERROR(OFFSET($A$1,SMALL(IF(SUBSTITUTE(Customer_Name,C$1,"")&lt;&gt;Customer_Name,ROW(Customer_Name),""),ROW(41:41))-1,0),"")</f>
        <v>Mouse Wireless Genius Blueeye Optical 1200Dpi NX-7000</v>
      </c>
      <c r="D42" t="str">
        <f t="array" aca="1" ref="D42" ca="1">IFERROR(OFFSET($A$1,SMALL(IF(SUBSTITUTE(Customer_Name,D$1,"")&lt;&gt;Customer_Name,ROW(Customer_Name),""),ROW(41:41))-1,0),"")</f>
        <v/>
      </c>
      <c r="E42" t="str">
        <f t="array" aca="1" ref="E42" ca="1">IFERROR(OFFSET($A$1,SMALL(IF(SUBSTITUTE(Customer_Name,E$1,"")&lt;&gt;Customer_Name,ROW(Customer_Name),""),ROW(41:41))-1,0),"")</f>
        <v>Mouse GENIUS DX 125 Kabel</v>
      </c>
      <c r="F42" t="str">
        <f t="array" aca="1" ref="F42" ca="1">IFERROR(OFFSET($A$1,SMALL(IF(SUBSTITUTE(Customer_Name,F$1,"")&lt;&gt;Customer_Name,ROW(Customer_Name),""),ROW(41:41))-1,0),"")</f>
        <v/>
      </c>
    </row>
    <row r="43" spans="1:6">
      <c r="A43" s="37" t="s">
        <v>215</v>
      </c>
      <c r="C43" t="str">
        <f t="array" aca="1" ref="C43" ca="1">IFERROR(OFFSET($A$1,SMALL(IF(SUBSTITUTE(Customer_Name,C$1,"")&lt;&gt;Customer_Name,ROW(Customer_Name),""),ROW(42:42))-1,0),"")</f>
        <v>Mouse Genius Wireless  NX-7000 BlueEye</v>
      </c>
      <c r="D43" t="str">
        <f t="array" aca="1" ref="D43" ca="1">IFERROR(OFFSET($A$1,SMALL(IF(SUBSTITUTE(Customer_Name,D$1,"")&lt;&gt;Customer_Name,ROW(Customer_Name),""),ROW(42:42))-1,0),"")</f>
        <v/>
      </c>
      <c r="E43" t="str">
        <f t="array" aca="1" ref="E43" ca="1">IFERROR(OFFSET($A$1,SMALL(IF(SUBSTITUTE(Customer_Name,E$1,"")&lt;&gt;Customer_Name,ROW(Customer_Name),""),ROW(42:42))-1,0),"")</f>
        <v>Mouse Genius DX-110 USB DX 110 DX-125 DX125 DX 125</v>
      </c>
      <c r="F43" t="str">
        <f t="array" aca="1" ref="F43" ca="1">IFERROR(OFFSET($A$1,SMALL(IF(SUBSTITUTE(Customer_Name,F$1,"")&lt;&gt;Customer_Name,ROW(Customer_Name),""),ROW(42:42))-1,0),"")</f>
        <v/>
      </c>
    </row>
    <row r="44" spans="1:6">
      <c r="A44" s="37" t="s">
        <v>216</v>
      </c>
      <c r="C44" t="str">
        <f t="array" aca="1" ref="C44" ca="1">IFERROR(OFFSET($A$1,SMALL(IF(SUBSTITUTE(Customer_Name,C$1,"")&lt;&gt;Customer_Name,ROW(Customer_Name),""),ROW(43:43))-1,0),"")</f>
        <v>Star SellerMouse Wireless Genius NX-7000</v>
      </c>
      <c r="D44" t="str">
        <f t="array" aca="1" ref="D44" ca="1">IFERROR(OFFSET($A$1,SMALL(IF(SUBSTITUTE(Customer_Name,D$1,"")&lt;&gt;Customer_Name,ROW(Customer_Name),""),ROW(43:43))-1,0),"")</f>
        <v/>
      </c>
      <c r="E44" t="str">
        <f t="array" aca="1" ref="E44" ca="1">IFERROR(OFFSET($A$1,SMALL(IF(SUBSTITUTE(Customer_Name,E$1,"")&lt;&gt;Customer_Name,ROW(Customer_Name),""),ROW(43:43))-1,0),"")</f>
        <v/>
      </c>
      <c r="F44" t="str">
        <f t="array" aca="1" ref="F44" ca="1">IFERROR(OFFSET($A$1,SMALL(IF(SUBSTITUTE(Customer_Name,F$1,"")&lt;&gt;Customer_Name,ROW(Customer_Name),""),ROW(43:43))-1,0),"")</f>
        <v/>
      </c>
    </row>
    <row r="45" spans="1:6">
      <c r="A45" s="37" t="s">
        <v>217</v>
      </c>
      <c r="C45" t="str">
        <f t="array" aca="1" ref="C45" ca="1">IFERROR(OFFSET($A$1,SMALL(IF(SUBSTITUTE(Customer_Name,C$1,"")&lt;&gt;Customer_Name,ROW(Customer_Name),""),ROW(44:44))-1,0),"")</f>
        <v>Star SellerMouse Wireless Genius NX-7000 Optical Wireless Mouse</v>
      </c>
      <c r="D45" t="str">
        <f t="array" aca="1" ref="D45" ca="1">IFERROR(OFFSET($A$1,SMALL(IF(SUBSTITUTE(Customer_Name,D$1,"")&lt;&gt;Customer_Name,ROW(Customer_Name),""),ROW(44:44))-1,0),"")</f>
        <v/>
      </c>
      <c r="E45" t="str">
        <f t="array" aca="1" ref="E45" ca="1">IFERROR(OFFSET($A$1,SMALL(IF(SUBSTITUTE(Customer_Name,E$1,"")&lt;&gt;Customer_Name,ROW(Customer_Name),""),ROW(44:44))-1,0),"")</f>
        <v/>
      </c>
      <c r="F45" t="str">
        <f t="array" aca="1" ref="F45" ca="1">IFERROR(OFFSET($A$1,SMALL(IF(SUBSTITUTE(Customer_Name,F$1,"")&lt;&gt;Customer_Name,ROW(Customer_Name),""),ROW(44:44))-1,0),"")</f>
        <v/>
      </c>
    </row>
    <row r="46" spans="1:6">
      <c r="A46" s="37" t="s">
        <v>218</v>
      </c>
      <c r="C46" t="str">
        <f t="array" aca="1" ref="C46" ca="1">IFERROR(OFFSET($A$1,SMALL(IF(SUBSTITUTE(Customer_Name,C$1,"")&lt;&gt;Customer_Name,ROW(Customer_Name),""),ROW(45:45))-1,0),"")</f>
        <v>xvd-487 GENIUS NX-7000/NX7000 Wireless Optical Mouse ORIGINAL &amp; GARANSI RESMI !,</v>
      </c>
      <c r="D46" t="str">
        <f t="array" aca="1" ref="D46" ca="1">IFERROR(OFFSET($A$1,SMALL(IF(SUBSTITUTE(Customer_Name,D$1,"")&lt;&gt;Customer_Name,ROW(Customer_Name),""),ROW(45:45))-1,0),"")</f>
        <v/>
      </c>
      <c r="E46" t="str">
        <f t="array" aca="1" ref="E46" ca="1">IFERROR(OFFSET($A$1,SMALL(IF(SUBSTITUTE(Customer_Name,E$1,"")&lt;&gt;Customer_Name,ROW(Customer_Name),""),ROW(45:45))-1,0),"")</f>
        <v/>
      </c>
      <c r="F46" t="str">
        <f t="array" aca="1" ref="F46" ca="1">IFERROR(OFFSET($A$1,SMALL(IF(SUBSTITUTE(Customer_Name,F$1,"")&lt;&gt;Customer_Name,ROW(Customer_Name),""),ROW(45:45))-1,0),"")</f>
        <v/>
      </c>
    </row>
    <row r="47" spans="1:6">
      <c r="A47" s="37" t="s">
        <v>219</v>
      </c>
      <c r="C47" t="str">
        <f t="array" aca="1" ref="C47" ca="1">IFERROR(OFFSET($A$1,SMALL(IF(SUBSTITUTE(Customer_Name,C$1,"")&lt;&gt;Customer_Name,ROW(Customer_Name),""),ROW(46:46))-1,0),"")</f>
        <v>MOUSE WIRELESS GENIUS NX-7000</v>
      </c>
      <c r="D47" t="str">
        <f t="array" aca="1" ref="D47" ca="1">IFERROR(OFFSET($A$1,SMALL(IF(SUBSTITUTE(Customer_Name,D$1,"")&lt;&gt;Customer_Name,ROW(Customer_Name),""),ROW(46:46))-1,0),"")</f>
        <v/>
      </c>
      <c r="E47" t="str">
        <f t="array" aca="1" ref="E47" ca="1">IFERROR(OFFSET($A$1,SMALL(IF(SUBSTITUTE(Customer_Name,E$1,"")&lt;&gt;Customer_Name,ROW(Customer_Name),""),ROW(46:46))-1,0),"")</f>
        <v/>
      </c>
      <c r="F47" t="str">
        <f t="array" aca="1" ref="F47" ca="1">IFERROR(OFFSET($A$1,SMALL(IF(SUBSTITUTE(Customer_Name,F$1,"")&lt;&gt;Customer_Name,ROW(Customer_Name),""),ROW(46:46))-1,0),"")</f>
        <v/>
      </c>
    </row>
    <row r="48" spans="1:6">
      <c r="A48" s="37" t="s">
        <v>193</v>
      </c>
      <c r="C48" t="str">
        <f t="array" aca="1" ref="C48" ca="1">IFERROR(OFFSET($A$1,SMALL(IF(SUBSTITUTE(Customer_Name,C$1,"")&lt;&gt;Customer_Name,ROW(Customer_Name),""),ROW(47:47))-1,0),"")</f>
        <v>Mouse Wireless Genius NX-7000</v>
      </c>
      <c r="D48" t="str">
        <f t="array" aca="1" ref="D48" ca="1">IFERROR(OFFSET($A$1,SMALL(IF(SUBSTITUTE(Customer_Name,D$1,"")&lt;&gt;Customer_Name,ROW(Customer_Name),""),ROW(47:47))-1,0),"")</f>
        <v/>
      </c>
      <c r="E48" t="str">
        <f t="array" aca="1" ref="E48" ca="1">IFERROR(OFFSET($A$1,SMALL(IF(SUBSTITUTE(Customer_Name,E$1,"")&lt;&gt;Customer_Name,ROW(Customer_Name),""),ROW(47:47))-1,0),"")</f>
        <v/>
      </c>
      <c r="F48" t="str">
        <f t="array" aca="1" ref="F48" ca="1">IFERROR(OFFSET($A$1,SMALL(IF(SUBSTITUTE(Customer_Name,F$1,"")&lt;&gt;Customer_Name,ROW(Customer_Name),""),ROW(47:47))-1,0),"")</f>
        <v/>
      </c>
    </row>
    <row r="49" spans="1:6">
      <c r="A49" s="37" t="s">
        <v>220</v>
      </c>
      <c r="C49" t="str">
        <f t="array" aca="1" ref="C49" ca="1">IFERROR(OFFSET($A$1,SMALL(IF(SUBSTITUTE(Customer_Name,C$1,"")&lt;&gt;Customer_Name,ROW(Customer_Name),""),ROW(48:48))-1,0),"")</f>
        <v/>
      </c>
      <c r="D49" t="str">
        <f t="array" aca="1" ref="D49" ca="1">IFERROR(OFFSET($A$1,SMALL(IF(SUBSTITUTE(Customer_Name,D$1,"")&lt;&gt;Customer_Name,ROW(Customer_Name),""),ROW(48:48))-1,0),"")</f>
        <v/>
      </c>
      <c r="E49" t="str">
        <f t="array" aca="1" ref="E49" ca="1">IFERROR(OFFSET($A$1,SMALL(IF(SUBSTITUTE(Customer_Name,E$1,"")&lt;&gt;Customer_Name,ROW(Customer_Name),""),ROW(48:48))-1,0),"")</f>
        <v/>
      </c>
      <c r="F49" t="str">
        <f t="array" aca="1" ref="F49" ca="1">IFERROR(OFFSET($A$1,SMALL(IF(SUBSTITUTE(Customer_Name,F$1,"")&lt;&gt;Customer_Name,ROW(Customer_Name),""),ROW(48:48))-1,0),"")</f>
        <v/>
      </c>
    </row>
    <row r="50" spans="1:6">
      <c r="A50" s="37" t="s">
        <v>221</v>
      </c>
      <c r="C50" t="str">
        <f t="array" aca="1" ref="C50" ca="1">IFERROR(OFFSET($A$1,SMALL(IF(SUBSTITUTE(Customer_Name,C$1,"")&lt;&gt;Customer_Name,ROW(Customer_Name),""),ROW(49:49))-1,0),"")</f>
        <v/>
      </c>
      <c r="D50" t="str">
        <f t="array" aca="1" ref="D50" ca="1">IFERROR(OFFSET($A$1,SMALL(IF(SUBSTITUTE(Customer_Name,D$1,"")&lt;&gt;Customer_Name,ROW(Customer_Name),""),ROW(49:49))-1,0),"")</f>
        <v/>
      </c>
      <c r="E50" t="str">
        <f t="array" aca="1" ref="E50" ca="1">IFERROR(OFFSET($A$1,SMALL(IF(SUBSTITUTE(Customer_Name,E$1,"")&lt;&gt;Customer_Name,ROW(Customer_Name),""),ROW(49:49))-1,0),"")</f>
        <v/>
      </c>
      <c r="F50" t="str">
        <f t="array" aca="1" ref="F50" ca="1">IFERROR(OFFSET($A$1,SMALL(IF(SUBSTITUTE(Customer_Name,F$1,"")&lt;&gt;Customer_Name,ROW(Customer_Name),""),ROW(49:49))-1,0),"")</f>
        <v/>
      </c>
    </row>
    <row r="51" spans="1:6">
      <c r="A51" s="37" t="s">
        <v>222</v>
      </c>
      <c r="C51" t="str">
        <f t="array" aca="1" ref="C51" ca="1">IFERROR(OFFSET($A$1,SMALL(IF(SUBSTITUTE(Customer_Name,C$1,"")&lt;&gt;Customer_Name,ROW(Customer_Name),""),ROW(50:50))-1,0),"")</f>
        <v/>
      </c>
      <c r="D51" t="str">
        <f t="array" aca="1" ref="D51" ca="1">IFERROR(OFFSET($A$1,SMALL(IF(SUBSTITUTE(Customer_Name,D$1,"")&lt;&gt;Customer_Name,ROW(Customer_Name),""),ROW(50:50))-1,0),"")</f>
        <v/>
      </c>
      <c r="E51" t="str">
        <f t="array" aca="1" ref="E51" ca="1">IFERROR(OFFSET($A$1,SMALL(IF(SUBSTITUTE(Customer_Name,E$1,"")&lt;&gt;Customer_Name,ROW(Customer_Name),""),ROW(50:50))-1,0),"")</f>
        <v/>
      </c>
      <c r="F51" t="str">
        <f t="array" aca="1" ref="F51" ca="1">IFERROR(OFFSET($A$1,SMALL(IF(SUBSTITUTE(Customer_Name,F$1,"")&lt;&gt;Customer_Name,ROW(Customer_Name),""),ROW(50:50))-1,0),"")</f>
        <v/>
      </c>
    </row>
    <row r="52" spans="1:6">
      <c r="A52" s="37" t="s">
        <v>223</v>
      </c>
      <c r="C52" t="str">
        <f t="array" aca="1" ref="C52" ca="1">IFERROR(OFFSET($A$1,SMALL(IF(SUBSTITUTE(Customer_Name,C$1,"")&lt;&gt;Customer_Name,ROW(Customer_Name),""),ROW(51:51))-1,0),"")</f>
        <v/>
      </c>
      <c r="D52" t="str">
        <f t="array" aca="1" ref="D52" ca="1">IFERROR(OFFSET($A$1,SMALL(IF(SUBSTITUTE(Customer_Name,D$1,"")&lt;&gt;Customer_Name,ROW(Customer_Name),""),ROW(51:51))-1,0),"")</f>
        <v/>
      </c>
      <c r="E52" t="str">
        <f t="array" aca="1" ref="E52" ca="1">IFERROR(OFFSET($A$1,SMALL(IF(SUBSTITUTE(Customer_Name,E$1,"")&lt;&gt;Customer_Name,ROW(Customer_Name),""),ROW(51:51))-1,0),"")</f>
        <v/>
      </c>
      <c r="F52" t="str">
        <f t="array" aca="1" ref="F52" ca="1">IFERROR(OFFSET($A$1,SMALL(IF(SUBSTITUTE(Customer_Name,F$1,"")&lt;&gt;Customer_Name,ROW(Customer_Name),""),ROW(51:51))-1,0),"")</f>
        <v/>
      </c>
    </row>
    <row r="53" spans="1:6">
      <c r="A53" s="37" t="s">
        <v>224</v>
      </c>
      <c r="C53" t="str">
        <f t="array" aca="1" ref="C53" ca="1">IFERROR(OFFSET($A$1,SMALL(IF(SUBSTITUTE(Customer_Name,C$1,"")&lt;&gt;Customer_Name,ROW(Customer_Name),""),ROW(52:52))-1,0),"")</f>
        <v/>
      </c>
      <c r="D53" t="str">
        <f t="array" aca="1" ref="D53" ca="1">IFERROR(OFFSET($A$1,SMALL(IF(SUBSTITUTE(Customer_Name,D$1,"")&lt;&gt;Customer_Name,ROW(Customer_Name),""),ROW(52:52))-1,0),"")</f>
        <v/>
      </c>
      <c r="E53" t="str">
        <f t="array" aca="1" ref="E53" ca="1">IFERROR(OFFSET($A$1,SMALL(IF(SUBSTITUTE(Customer_Name,E$1,"")&lt;&gt;Customer_Name,ROW(Customer_Name),""),ROW(52:52))-1,0),"")</f>
        <v/>
      </c>
      <c r="F53" t="str">
        <f t="array" aca="1" ref="F53" ca="1">IFERROR(OFFSET($A$1,SMALL(IF(SUBSTITUTE(Customer_Name,F$1,"")&lt;&gt;Customer_Name,ROW(Customer_Name),""),ROW(52:52))-1,0),"")</f>
        <v/>
      </c>
    </row>
    <row r="54" spans="1:6">
      <c r="A54" s="37" t="s">
        <v>225</v>
      </c>
      <c r="C54" t="str">
        <f t="array" aca="1" ref="C54" ca="1">IFERROR(OFFSET($A$1,SMALL(IF(SUBSTITUTE(Customer_Name,C$1,"")&lt;&gt;Customer_Name,ROW(Customer_Name),""),ROW(53:53))-1,0),"")</f>
        <v/>
      </c>
      <c r="D54" t="str">
        <f t="array" aca="1" ref="D54" ca="1">IFERROR(OFFSET($A$1,SMALL(IF(SUBSTITUTE(Customer_Name,D$1,"")&lt;&gt;Customer_Name,ROW(Customer_Name),""),ROW(53:53))-1,0),"")</f>
        <v/>
      </c>
      <c r="E54" t="str">
        <f t="array" aca="1" ref="E54" ca="1">IFERROR(OFFSET($A$1,SMALL(IF(SUBSTITUTE(Customer_Name,E$1,"")&lt;&gt;Customer_Name,ROW(Customer_Name),""),ROW(53:53))-1,0),"")</f>
        <v/>
      </c>
      <c r="F54" t="str">
        <f t="array" aca="1" ref="F54" ca="1">IFERROR(OFFSET($A$1,SMALL(IF(SUBSTITUTE(Customer_Name,F$1,"")&lt;&gt;Customer_Name,ROW(Customer_Name),""),ROW(53:53))-1,0),"")</f>
        <v/>
      </c>
    </row>
    <row r="55" spans="1:6">
      <c r="A55" s="37" t="s">
        <v>226</v>
      </c>
      <c r="C55" t="str">
        <f t="array" aca="1" ref="C55" ca="1">IFERROR(OFFSET($A$1,SMALL(IF(SUBSTITUTE(Customer_Name,C$1,"")&lt;&gt;Customer_Name,ROW(Customer_Name),""),ROW(54:54))-1,0),"")</f>
        <v/>
      </c>
      <c r="D55" t="str">
        <f t="array" aca="1" ref="D55" ca="1">IFERROR(OFFSET($A$1,SMALL(IF(SUBSTITUTE(Customer_Name,D$1,"")&lt;&gt;Customer_Name,ROW(Customer_Name),""),ROW(54:54))-1,0),"")</f>
        <v/>
      </c>
      <c r="E55" t="str">
        <f t="array" aca="1" ref="E55" ca="1">IFERROR(OFFSET($A$1,SMALL(IF(SUBSTITUTE(Customer_Name,E$1,"")&lt;&gt;Customer_Name,ROW(Customer_Name),""),ROW(54:54))-1,0),"")</f>
        <v/>
      </c>
      <c r="F55" t="str">
        <f t="array" aca="1" ref="F55" ca="1">IFERROR(OFFSET($A$1,SMALL(IF(SUBSTITUTE(Customer_Name,F$1,"")&lt;&gt;Customer_Name,ROW(Customer_Name),""),ROW(54:54))-1,0),"")</f>
        <v/>
      </c>
    </row>
    <row r="56" spans="1:6">
      <c r="A56" s="37" t="s">
        <v>227</v>
      </c>
      <c r="C56" t="str">
        <f t="array" aca="1" ref="C56" ca="1">IFERROR(OFFSET($A$1,SMALL(IF(SUBSTITUTE(Customer_Name,C$1,"")&lt;&gt;Customer_Name,ROW(Customer_Name),""),ROW(55:55))-1,0),"")</f>
        <v/>
      </c>
      <c r="D56" t="str">
        <f t="array" aca="1" ref="D56" ca="1">IFERROR(OFFSET($A$1,SMALL(IF(SUBSTITUTE(Customer_Name,D$1,"")&lt;&gt;Customer_Name,ROW(Customer_Name),""),ROW(55:55))-1,0),"")</f>
        <v/>
      </c>
      <c r="E56" t="str">
        <f t="array" aca="1" ref="E56" ca="1">IFERROR(OFFSET($A$1,SMALL(IF(SUBSTITUTE(Customer_Name,E$1,"")&lt;&gt;Customer_Name,ROW(Customer_Name),""),ROW(55:55))-1,0),"")</f>
        <v/>
      </c>
      <c r="F56" t="str">
        <f t="array" aca="1" ref="F56" ca="1">IFERROR(OFFSET($A$1,SMALL(IF(SUBSTITUTE(Customer_Name,F$1,"")&lt;&gt;Customer_Name,ROW(Customer_Name),""),ROW(55:55))-1,0),"")</f>
        <v/>
      </c>
    </row>
    <row r="57" spans="1:6">
      <c r="A57" s="37" t="s">
        <v>228</v>
      </c>
      <c r="C57" t="str">
        <f t="array" aca="1" ref="C57" ca="1">IFERROR(OFFSET($A$1,SMALL(IF(SUBSTITUTE(Customer_Name,C$1,"")&lt;&gt;Customer_Name,ROW(Customer_Name),""),ROW(56:56))-1,0),"")</f>
        <v/>
      </c>
      <c r="D57" t="str">
        <f t="array" aca="1" ref="D57" ca="1">IFERROR(OFFSET($A$1,SMALL(IF(SUBSTITUTE(Customer_Name,D$1,"")&lt;&gt;Customer_Name,ROW(Customer_Name),""),ROW(56:56))-1,0),"")</f>
        <v/>
      </c>
      <c r="E57" t="str">
        <f t="array" aca="1" ref="E57" ca="1">IFERROR(OFFSET($A$1,SMALL(IF(SUBSTITUTE(Customer_Name,E$1,"")&lt;&gt;Customer_Name,ROW(Customer_Name),""),ROW(56:56))-1,0),"")</f>
        <v/>
      </c>
      <c r="F57" t="str">
        <f t="array" aca="1" ref="F57" ca="1">IFERROR(OFFSET($A$1,SMALL(IF(SUBSTITUTE(Customer_Name,F$1,"")&lt;&gt;Customer_Name,ROW(Customer_Name),""),ROW(56:56))-1,0),"")</f>
        <v/>
      </c>
    </row>
    <row r="58" spans="1:6">
      <c r="A58" s="37" t="s">
        <v>229</v>
      </c>
      <c r="C58" t="str">
        <f t="array" aca="1" ref="C58" ca="1">IFERROR(OFFSET($A$1,SMALL(IF(SUBSTITUTE(Customer_Name,C$1,"")&lt;&gt;Customer_Name,ROW(Customer_Name),""),ROW(57:57))-1,0),"")</f>
        <v/>
      </c>
      <c r="D58" t="str">
        <f t="array" aca="1" ref="D58" ca="1">IFERROR(OFFSET($A$1,SMALL(IF(SUBSTITUTE(Customer_Name,D$1,"")&lt;&gt;Customer_Name,ROW(Customer_Name),""),ROW(57:57))-1,0),"")</f>
        <v/>
      </c>
      <c r="E58" t="str">
        <f t="array" aca="1" ref="E58" ca="1">IFERROR(OFFSET($A$1,SMALL(IF(SUBSTITUTE(Customer_Name,E$1,"")&lt;&gt;Customer_Name,ROW(Customer_Name),""),ROW(57:57))-1,0),"")</f>
        <v/>
      </c>
      <c r="F58" t="str">
        <f t="array" aca="1" ref="F58" ca="1">IFERROR(OFFSET($A$1,SMALL(IF(SUBSTITUTE(Customer_Name,F$1,"")&lt;&gt;Customer_Name,ROW(Customer_Name),""),ROW(57:57))-1,0),"")</f>
        <v/>
      </c>
    </row>
    <row r="59" spans="1:6">
      <c r="A59" s="37" t="s">
        <v>230</v>
      </c>
      <c r="C59" t="str">
        <f t="array" aca="1" ref="C59" ca="1">IFERROR(OFFSET($A$1,SMALL(IF(SUBSTITUTE(Customer_Name,C$1,"")&lt;&gt;Customer_Name,ROW(Customer_Name),""),ROW(58:58))-1,0),"")</f>
        <v/>
      </c>
      <c r="D59" t="str">
        <f t="array" aca="1" ref="D59" ca="1">IFERROR(OFFSET($A$1,SMALL(IF(SUBSTITUTE(Customer_Name,D$1,"")&lt;&gt;Customer_Name,ROW(Customer_Name),""),ROW(58:58))-1,0),"")</f>
        <v/>
      </c>
      <c r="E59" t="str">
        <f t="array" aca="1" ref="E59" ca="1">IFERROR(OFFSET($A$1,SMALL(IF(SUBSTITUTE(Customer_Name,E$1,"")&lt;&gt;Customer_Name,ROW(Customer_Name),""),ROW(58:58))-1,0),"")</f>
        <v/>
      </c>
      <c r="F59" t="str">
        <f t="array" aca="1" ref="F59" ca="1">IFERROR(OFFSET($A$1,SMALL(IF(SUBSTITUTE(Customer_Name,F$1,"")&lt;&gt;Customer_Name,ROW(Customer_Name),""),ROW(58:58))-1,0),"")</f>
        <v/>
      </c>
    </row>
    <row r="60" spans="1:6">
      <c r="A60" s="37" t="s">
        <v>231</v>
      </c>
      <c r="C60" t="str">
        <f t="array" aca="1" ref="C60" ca="1">IFERROR(OFFSET($A$1,SMALL(IF(SUBSTITUTE(Customer_Name,C$1,"")&lt;&gt;Customer_Name,ROW(Customer_Name),""),ROW(59:59))-1,0),"")</f>
        <v/>
      </c>
      <c r="D60" t="str">
        <f t="array" aca="1" ref="D60" ca="1">IFERROR(OFFSET($A$1,SMALL(IF(SUBSTITUTE(Customer_Name,D$1,"")&lt;&gt;Customer_Name,ROW(Customer_Name),""),ROW(59:59))-1,0),"")</f>
        <v/>
      </c>
      <c r="E60" t="str">
        <f t="array" aca="1" ref="E60" ca="1">IFERROR(OFFSET($A$1,SMALL(IF(SUBSTITUTE(Customer_Name,E$1,"")&lt;&gt;Customer_Name,ROW(Customer_Name),""),ROW(59:59))-1,0),"")</f>
        <v/>
      </c>
      <c r="F60" t="str">
        <f t="array" aca="1" ref="F60" ca="1">IFERROR(OFFSET($A$1,SMALL(IF(SUBSTITUTE(Customer_Name,F$1,"")&lt;&gt;Customer_Name,ROW(Customer_Name),""),ROW(59:59))-1,0),"")</f>
        <v/>
      </c>
    </row>
    <row r="61" spans="1:6">
      <c r="A61" s="37" t="s">
        <v>232</v>
      </c>
      <c r="C61" t="str">
        <f t="array" aca="1" ref="C61" ca="1">IFERROR(OFFSET($A$1,SMALL(IF(SUBSTITUTE(Customer_Name,C$1,"")&lt;&gt;Customer_Name,ROW(Customer_Name),""),ROW(60:60))-1,0),"")</f>
        <v/>
      </c>
      <c r="D61" t="str">
        <f t="array" aca="1" ref="D61" ca="1">IFERROR(OFFSET($A$1,SMALL(IF(SUBSTITUTE(Customer_Name,D$1,"")&lt;&gt;Customer_Name,ROW(Customer_Name),""),ROW(60:60))-1,0),"")</f>
        <v/>
      </c>
      <c r="E61" t="str">
        <f t="array" aca="1" ref="E61" ca="1">IFERROR(OFFSET($A$1,SMALL(IF(SUBSTITUTE(Customer_Name,E$1,"")&lt;&gt;Customer_Name,ROW(Customer_Name),""),ROW(60:60))-1,0),"")</f>
        <v/>
      </c>
      <c r="F61" t="str">
        <f t="array" aca="1" ref="F61" ca="1">IFERROR(OFFSET($A$1,SMALL(IF(SUBSTITUTE(Customer_Name,F$1,"")&lt;&gt;Customer_Name,ROW(Customer_Name),""),ROW(60:60))-1,0),"")</f>
        <v/>
      </c>
    </row>
    <row r="62" spans="1:6">
      <c r="A62" s="37" t="s">
        <v>233</v>
      </c>
      <c r="C62" t="str">
        <f t="array" aca="1" ref="C62" ca="1">IFERROR(OFFSET($A$1,SMALL(IF(SUBSTITUTE(Customer_Name,C$1,"")&lt;&gt;Customer_Name,ROW(Customer_Name),""),ROW(61:61))-1,0),"")</f>
        <v/>
      </c>
      <c r="D62" t="str">
        <f t="array" aca="1" ref="D62" ca="1">IFERROR(OFFSET($A$1,SMALL(IF(SUBSTITUTE(Customer_Name,D$1,"")&lt;&gt;Customer_Name,ROW(Customer_Name),""),ROW(61:61))-1,0),"")</f>
        <v/>
      </c>
      <c r="E62" t="str">
        <f t="array" aca="1" ref="E62" ca="1">IFERROR(OFFSET($A$1,SMALL(IF(SUBSTITUTE(Customer_Name,E$1,"")&lt;&gt;Customer_Name,ROW(Customer_Name),""),ROW(61:61))-1,0),"")</f>
        <v/>
      </c>
      <c r="F62" t="str">
        <f t="array" aca="1" ref="F62" ca="1">IFERROR(OFFSET($A$1,SMALL(IF(SUBSTITUTE(Customer_Name,F$1,"")&lt;&gt;Customer_Name,ROW(Customer_Name),""),ROW(61:61))-1,0),"")</f>
        <v/>
      </c>
    </row>
    <row r="63" spans="1:6">
      <c r="A63" s="37" t="s">
        <v>234</v>
      </c>
      <c r="C63" t="str">
        <f t="array" aca="1" ref="C63" ca="1">IFERROR(OFFSET($A$1,SMALL(IF(SUBSTITUTE(Customer_Name,C$1,"")&lt;&gt;Customer_Name,ROW(Customer_Name),""),ROW(62:62))-1,0),"")</f>
        <v/>
      </c>
      <c r="D63" t="str">
        <f t="array" aca="1" ref="D63" ca="1">IFERROR(OFFSET($A$1,SMALL(IF(SUBSTITUTE(Customer_Name,D$1,"")&lt;&gt;Customer_Name,ROW(Customer_Name),""),ROW(62:62))-1,0),"")</f>
        <v/>
      </c>
      <c r="E63" t="str">
        <f t="array" aca="1" ref="E63" ca="1">IFERROR(OFFSET($A$1,SMALL(IF(SUBSTITUTE(Customer_Name,E$1,"")&lt;&gt;Customer_Name,ROW(Customer_Name),""),ROW(62:62))-1,0),"")</f>
        <v/>
      </c>
      <c r="F63" t="str">
        <f t="array" aca="1" ref="F63" ca="1">IFERROR(OFFSET($A$1,SMALL(IF(SUBSTITUTE(Customer_Name,F$1,"")&lt;&gt;Customer_Name,ROW(Customer_Name),""),ROW(62:62))-1,0),"")</f>
        <v/>
      </c>
    </row>
    <row r="64" spans="1:6">
      <c r="A64" s="37" t="s">
        <v>235</v>
      </c>
      <c r="C64" t="str">
        <f t="array" aca="1" ref="C64" ca="1">IFERROR(OFFSET($A$1,SMALL(IF(SUBSTITUTE(Customer_Name,C$1,"")&lt;&gt;Customer_Name,ROW(Customer_Name),""),ROW(63:63))-1,0),"")</f>
        <v/>
      </c>
      <c r="D64" t="str">
        <f t="array" aca="1" ref="D64" ca="1">IFERROR(OFFSET($A$1,SMALL(IF(SUBSTITUTE(Customer_Name,D$1,"")&lt;&gt;Customer_Name,ROW(Customer_Name),""),ROW(63:63))-1,0),"")</f>
        <v/>
      </c>
      <c r="E64" t="str">
        <f t="array" aca="1" ref="E64" ca="1">IFERROR(OFFSET($A$1,SMALL(IF(SUBSTITUTE(Customer_Name,E$1,"")&lt;&gt;Customer_Name,ROW(Customer_Name),""),ROW(63:63))-1,0),"")</f>
        <v/>
      </c>
      <c r="F64" t="str">
        <f t="array" aca="1" ref="F64" ca="1">IFERROR(OFFSET($A$1,SMALL(IF(SUBSTITUTE(Customer_Name,F$1,"")&lt;&gt;Customer_Name,ROW(Customer_Name),""),ROW(63:63))-1,0),"")</f>
        <v/>
      </c>
    </row>
    <row r="65" spans="1:6">
      <c r="A65" s="37" t="s">
        <v>236</v>
      </c>
      <c r="C65" t="str">
        <f t="array" aca="1" ref="C65" ca="1">IFERROR(OFFSET($A$1,SMALL(IF(SUBSTITUTE(Customer_Name,C$1,"")&lt;&gt;Customer_Name,ROW(Customer_Name),""),ROW(64:64))-1,0),"")</f>
        <v/>
      </c>
      <c r="D65" t="str">
        <f t="array" aca="1" ref="D65" ca="1">IFERROR(OFFSET($A$1,SMALL(IF(SUBSTITUTE(Customer_Name,D$1,"")&lt;&gt;Customer_Name,ROW(Customer_Name),""),ROW(64:64))-1,0),"")</f>
        <v/>
      </c>
      <c r="E65" t="str">
        <f t="array" aca="1" ref="E65" ca="1">IFERROR(OFFSET($A$1,SMALL(IF(SUBSTITUTE(Customer_Name,E$1,"")&lt;&gt;Customer_Name,ROW(Customer_Name),""),ROW(64:64))-1,0),"")</f>
        <v/>
      </c>
      <c r="F65" t="str">
        <f t="array" aca="1" ref="F65" ca="1">IFERROR(OFFSET($A$1,SMALL(IF(SUBSTITUTE(Customer_Name,F$1,"")&lt;&gt;Customer_Name,ROW(Customer_Name),""),ROW(64:64))-1,0),"")</f>
        <v/>
      </c>
    </row>
    <row r="66" spans="1:6">
      <c r="A66" s="37" t="s">
        <v>193</v>
      </c>
      <c r="C66" t="str">
        <f t="array" aca="1" ref="C66" ca="1">IFERROR(OFFSET($A$1,SMALL(IF(SUBSTITUTE(Customer_Name,C$1,"")&lt;&gt;Customer_Name,ROW(Customer_Name),""),ROW(65:65))-1,0),"")</f>
        <v/>
      </c>
      <c r="D66" t="str">
        <f t="array" aca="1" ref="D66" ca="1">IFERROR(OFFSET($A$1,SMALL(IF(SUBSTITUTE(Customer_Name,D$1,"")&lt;&gt;Customer_Name,ROW(Customer_Name),""),ROW(65:65))-1,0),"")</f>
        <v/>
      </c>
      <c r="E66" t="str">
        <f t="array" aca="1" ref="E66" ca="1">IFERROR(OFFSET($A$1,SMALL(IF(SUBSTITUTE(Customer_Name,E$1,"")&lt;&gt;Customer_Name,ROW(Customer_Name),""),ROW(65:65))-1,0),"")</f>
        <v/>
      </c>
      <c r="F66" t="str">
        <f t="array" aca="1" ref="F66" ca="1">IFERROR(OFFSET($A$1,SMALL(IF(SUBSTITUTE(Customer_Name,F$1,"")&lt;&gt;Customer_Name,ROW(Customer_Name),""),ROW(65:65))-1,0),"")</f>
        <v/>
      </c>
    </row>
    <row r="67" spans="1:6">
      <c r="A67" s="37" t="s">
        <v>237</v>
      </c>
      <c r="C67" t="str">
        <f t="array" aca="1" ref="C67" ca="1">IFERROR(OFFSET($A$1,SMALL(IF(SUBSTITUTE(Customer_Name,C$1,"")&lt;&gt;Customer_Name,ROW(Customer_Name),""),ROW(66:66))-1,0),"")</f>
        <v/>
      </c>
      <c r="D67" t="str">
        <f t="array" aca="1" ref="D67" ca="1">IFERROR(OFFSET($A$1,SMALL(IF(SUBSTITUTE(Customer_Name,D$1,"")&lt;&gt;Customer_Name,ROW(Customer_Name),""),ROW(66:66))-1,0),"")</f>
        <v/>
      </c>
      <c r="E67" t="str">
        <f t="array" aca="1" ref="E67" ca="1">IFERROR(OFFSET($A$1,SMALL(IF(SUBSTITUTE(Customer_Name,E$1,"")&lt;&gt;Customer_Name,ROW(Customer_Name),""),ROW(66:66))-1,0),"")</f>
        <v/>
      </c>
      <c r="F67" t="str">
        <f t="array" aca="1" ref="F67" ca="1">IFERROR(OFFSET($A$1,SMALL(IF(SUBSTITUTE(Customer_Name,F$1,"")&lt;&gt;Customer_Name,ROW(Customer_Name),""),ROW(66:66))-1,0),"")</f>
        <v/>
      </c>
    </row>
    <row r="68" spans="1:6">
      <c r="A68" s="37" t="s">
        <v>238</v>
      </c>
      <c r="C68" t="str">
        <f t="array" aca="1" ref="C68" ca="1">IFERROR(OFFSET($A$1,SMALL(IF(SUBSTITUTE(Customer_Name,C$1,"")&lt;&gt;Customer_Name,ROW(Customer_Name),""),ROW(67:67))-1,0),"")</f>
        <v/>
      </c>
      <c r="D68" t="str">
        <f t="array" aca="1" ref="D68" ca="1">IFERROR(OFFSET($A$1,SMALL(IF(SUBSTITUTE(Customer_Name,D$1,"")&lt;&gt;Customer_Name,ROW(Customer_Name),""),ROW(67:67))-1,0),"")</f>
        <v/>
      </c>
      <c r="E68" t="str">
        <f t="array" aca="1" ref="E68" ca="1">IFERROR(OFFSET($A$1,SMALL(IF(SUBSTITUTE(Customer_Name,E$1,"")&lt;&gt;Customer_Name,ROW(Customer_Name),""),ROW(67:67))-1,0),"")</f>
        <v/>
      </c>
      <c r="F68" t="str">
        <f t="array" aca="1" ref="F68" ca="1">IFERROR(OFFSET($A$1,SMALL(IF(SUBSTITUTE(Customer_Name,F$1,"")&lt;&gt;Customer_Name,ROW(Customer_Name),""),ROW(67:67))-1,0),"")</f>
        <v/>
      </c>
    </row>
    <row r="69" spans="1:6">
      <c r="A69" s="37" t="s">
        <v>239</v>
      </c>
      <c r="C69" t="str">
        <f t="array" aca="1" ref="C69" ca="1">IFERROR(OFFSET($A$1,SMALL(IF(SUBSTITUTE(Customer_Name,C$1,"")&lt;&gt;Customer_Name,ROW(Customer_Name),""),ROW(68:68))-1,0),"")</f>
        <v/>
      </c>
      <c r="D69" t="str">
        <f t="array" aca="1" ref="D69" ca="1">IFERROR(OFFSET($A$1,SMALL(IF(SUBSTITUTE(Customer_Name,D$1,"")&lt;&gt;Customer_Name,ROW(Customer_Name),""),ROW(68:68))-1,0),"")</f>
        <v/>
      </c>
      <c r="E69" t="str">
        <f t="array" aca="1" ref="E69" ca="1">IFERROR(OFFSET($A$1,SMALL(IF(SUBSTITUTE(Customer_Name,E$1,"")&lt;&gt;Customer_Name,ROW(Customer_Name),""),ROW(68:68))-1,0),"")</f>
        <v/>
      </c>
      <c r="F69" t="str">
        <f t="array" aca="1" ref="F69" ca="1">IFERROR(OFFSET($A$1,SMALL(IF(SUBSTITUTE(Customer_Name,F$1,"")&lt;&gt;Customer_Name,ROW(Customer_Name),""),ROW(68:68))-1,0),"")</f>
        <v/>
      </c>
    </row>
    <row r="70" spans="1:6">
      <c r="A70" s="37" t="s">
        <v>240</v>
      </c>
      <c r="C70" t="str">
        <f t="array" aca="1" ref="C70" ca="1">IFERROR(OFFSET($A$1,SMALL(IF(SUBSTITUTE(Customer_Name,C$1,"")&lt;&gt;Customer_Name,ROW(Customer_Name),""),ROW(69:69))-1,0),"")</f>
        <v/>
      </c>
      <c r="D70" t="str">
        <f t="array" aca="1" ref="D70" ca="1">IFERROR(OFFSET($A$1,SMALL(IF(SUBSTITUTE(Customer_Name,D$1,"")&lt;&gt;Customer_Name,ROW(Customer_Name),""),ROW(69:69))-1,0),"")</f>
        <v/>
      </c>
      <c r="E70" t="str">
        <f t="array" aca="1" ref="E70" ca="1">IFERROR(OFFSET($A$1,SMALL(IF(SUBSTITUTE(Customer_Name,E$1,"")&lt;&gt;Customer_Name,ROW(Customer_Name),""),ROW(69:69))-1,0),"")</f>
        <v/>
      </c>
      <c r="F70" t="str">
        <f t="array" aca="1" ref="F70" ca="1">IFERROR(OFFSET($A$1,SMALL(IF(SUBSTITUTE(Customer_Name,F$1,"")&lt;&gt;Customer_Name,ROW(Customer_Name),""),ROW(69:69))-1,0),"")</f>
        <v/>
      </c>
    </row>
    <row r="71" spans="1:6">
      <c r="A71" s="37" t="s">
        <v>241</v>
      </c>
      <c r="C71" t="str">
        <f t="array" aca="1" ref="C71" ca="1">IFERROR(OFFSET($A$1,SMALL(IF(SUBSTITUTE(Customer_Name,C$1,"")&lt;&gt;Customer_Name,ROW(Customer_Name),""),ROW(70:70))-1,0),"")</f>
        <v/>
      </c>
      <c r="D71" t="str">
        <f t="array" aca="1" ref="D71" ca="1">IFERROR(OFFSET($A$1,SMALL(IF(SUBSTITUTE(Customer_Name,D$1,"")&lt;&gt;Customer_Name,ROW(Customer_Name),""),ROW(70:70))-1,0),"")</f>
        <v/>
      </c>
      <c r="E71" t="str">
        <f t="array" aca="1" ref="E71" ca="1">IFERROR(OFFSET($A$1,SMALL(IF(SUBSTITUTE(Customer_Name,E$1,"")&lt;&gt;Customer_Name,ROW(Customer_Name),""),ROW(70:70))-1,0),"")</f>
        <v/>
      </c>
      <c r="F71" t="str">
        <f t="array" aca="1" ref="F71" ca="1">IFERROR(OFFSET($A$1,SMALL(IF(SUBSTITUTE(Customer_Name,F$1,"")&lt;&gt;Customer_Name,ROW(Customer_Name),""),ROW(70:70))-1,0),"")</f>
        <v/>
      </c>
    </row>
    <row r="72" spans="1:6">
      <c r="A72" s="37" t="s">
        <v>242</v>
      </c>
      <c r="C72" t="str">
        <f t="array" aca="1" ref="C72" ca="1">IFERROR(OFFSET($A$1,SMALL(IF(SUBSTITUTE(Customer_Name,C$1,"")&lt;&gt;Customer_Name,ROW(Customer_Name),""),ROW(71:71))-1,0),"")</f>
        <v/>
      </c>
      <c r="D72" t="str">
        <f t="array" aca="1" ref="D72" ca="1">IFERROR(OFFSET($A$1,SMALL(IF(SUBSTITUTE(Customer_Name,D$1,"")&lt;&gt;Customer_Name,ROW(Customer_Name),""),ROW(71:71))-1,0),"")</f>
        <v/>
      </c>
      <c r="E72" t="str">
        <f t="array" aca="1" ref="E72" ca="1">IFERROR(OFFSET($A$1,SMALL(IF(SUBSTITUTE(Customer_Name,E$1,"")&lt;&gt;Customer_Name,ROW(Customer_Name),""),ROW(71:71))-1,0),"")</f>
        <v/>
      </c>
      <c r="F72" t="str">
        <f t="array" aca="1" ref="F72" ca="1">IFERROR(OFFSET($A$1,SMALL(IF(SUBSTITUTE(Customer_Name,F$1,"")&lt;&gt;Customer_Name,ROW(Customer_Name),""),ROW(71:71))-1,0),"")</f>
        <v/>
      </c>
    </row>
    <row r="73" spans="1:6">
      <c r="A73" s="37" t="s">
        <v>243</v>
      </c>
      <c r="C73" t="str">
        <f t="array" aca="1" ref="C73" ca="1">IFERROR(OFFSET($A$1,SMALL(IF(SUBSTITUTE(Customer_Name,C$1,"")&lt;&gt;Customer_Name,ROW(Customer_Name),""),ROW(72:72))-1,0),"")</f>
        <v/>
      </c>
      <c r="D73" t="str">
        <f t="array" aca="1" ref="D73" ca="1">IFERROR(OFFSET($A$1,SMALL(IF(SUBSTITUTE(Customer_Name,D$1,"")&lt;&gt;Customer_Name,ROW(Customer_Name),""),ROW(72:72))-1,0),"")</f>
        <v/>
      </c>
      <c r="E73" t="str">
        <f t="array" aca="1" ref="E73" ca="1">IFERROR(OFFSET($A$1,SMALL(IF(SUBSTITUTE(Customer_Name,E$1,"")&lt;&gt;Customer_Name,ROW(Customer_Name),""),ROW(72:72))-1,0),"")</f>
        <v/>
      </c>
      <c r="F73" t="str">
        <f t="array" aca="1" ref="F73" ca="1">IFERROR(OFFSET($A$1,SMALL(IF(SUBSTITUTE(Customer_Name,F$1,"")&lt;&gt;Customer_Name,ROW(Customer_Name),""),ROW(72:72))-1,0),"")</f>
        <v/>
      </c>
    </row>
    <row r="74" spans="1:6">
      <c r="A74" s="37" t="s">
        <v>244</v>
      </c>
      <c r="C74" t="str">
        <f t="array" aca="1" ref="C74" ca="1">IFERROR(OFFSET($A$1,SMALL(IF(SUBSTITUTE(Customer_Name,C$1,"")&lt;&gt;Customer_Name,ROW(Customer_Name),""),ROW(73:73))-1,0),"")</f>
        <v/>
      </c>
      <c r="D74" t="str">
        <f t="array" aca="1" ref="D74" ca="1">IFERROR(OFFSET($A$1,SMALL(IF(SUBSTITUTE(Customer_Name,D$1,"")&lt;&gt;Customer_Name,ROW(Customer_Name),""),ROW(73:73))-1,0),"")</f>
        <v/>
      </c>
      <c r="E74" t="str">
        <f t="array" aca="1" ref="E74" ca="1">IFERROR(OFFSET($A$1,SMALL(IF(SUBSTITUTE(Customer_Name,E$1,"")&lt;&gt;Customer_Name,ROW(Customer_Name),""),ROW(73:73))-1,0),"")</f>
        <v/>
      </c>
      <c r="F74" t="str">
        <f t="array" aca="1" ref="F74" ca="1">IFERROR(OFFSET($A$1,SMALL(IF(SUBSTITUTE(Customer_Name,F$1,"")&lt;&gt;Customer_Name,ROW(Customer_Name),""),ROW(73:73))-1,0),"")</f>
        <v/>
      </c>
    </row>
    <row r="75" spans="1:6">
      <c r="A75" s="37" t="s">
        <v>245</v>
      </c>
      <c r="C75" t="str">
        <f t="array" aca="1" ref="C75" ca="1">IFERROR(OFFSET($A$1,SMALL(IF(SUBSTITUTE(Customer_Name,C$1,"")&lt;&gt;Customer_Name,ROW(Customer_Name),""),ROW(74:74))-1,0),"")</f>
        <v/>
      </c>
      <c r="D75" t="str">
        <f t="array" aca="1" ref="D75" ca="1">IFERROR(OFFSET($A$1,SMALL(IF(SUBSTITUTE(Customer_Name,D$1,"")&lt;&gt;Customer_Name,ROW(Customer_Name),""),ROW(74:74))-1,0),"")</f>
        <v/>
      </c>
      <c r="E75" t="str">
        <f t="array" aca="1" ref="E75" ca="1">IFERROR(OFFSET($A$1,SMALL(IF(SUBSTITUTE(Customer_Name,E$1,"")&lt;&gt;Customer_Name,ROW(Customer_Name),""),ROW(74:74))-1,0),"")</f>
        <v/>
      </c>
      <c r="F75" t="str">
        <f t="array" aca="1" ref="F75" ca="1">IFERROR(OFFSET($A$1,SMALL(IF(SUBSTITUTE(Customer_Name,F$1,"")&lt;&gt;Customer_Name,ROW(Customer_Name),""),ROW(74:74))-1,0),"")</f>
        <v/>
      </c>
    </row>
    <row r="76" spans="1:6">
      <c r="A76" s="37" t="s">
        <v>246</v>
      </c>
      <c r="C76" t="str">
        <f t="array" aca="1" ref="C76" ca="1">IFERROR(OFFSET($A$1,SMALL(IF(SUBSTITUTE(Customer_Name,C$1,"")&lt;&gt;Customer_Name,ROW(Customer_Name),""),ROW(75:75))-1,0),"")</f>
        <v/>
      </c>
      <c r="D76" t="str">
        <f t="array" aca="1" ref="D76" ca="1">IFERROR(OFFSET($A$1,SMALL(IF(SUBSTITUTE(Customer_Name,D$1,"")&lt;&gt;Customer_Name,ROW(Customer_Name),""),ROW(75:75))-1,0),"")</f>
        <v/>
      </c>
      <c r="E76" t="str">
        <f t="array" aca="1" ref="E76" ca="1">IFERROR(OFFSET($A$1,SMALL(IF(SUBSTITUTE(Customer_Name,E$1,"")&lt;&gt;Customer_Name,ROW(Customer_Name),""),ROW(75:75))-1,0),"")</f>
        <v/>
      </c>
      <c r="F76" t="str">
        <f t="array" aca="1" ref="F76" ca="1">IFERROR(OFFSET($A$1,SMALL(IF(SUBSTITUTE(Customer_Name,F$1,"")&lt;&gt;Customer_Name,ROW(Customer_Name),""),ROW(75:75))-1,0),"")</f>
        <v/>
      </c>
    </row>
    <row r="77" spans="1:6">
      <c r="A77" s="37" t="s">
        <v>247</v>
      </c>
      <c r="C77" t="str">
        <f t="array" aca="1" ref="C77" ca="1">IFERROR(OFFSET($A$1,SMALL(IF(SUBSTITUTE(Customer_Name,C$1,"")&lt;&gt;Customer_Name,ROW(Customer_Name),""),ROW(76:76))-1,0),"")</f>
        <v/>
      </c>
      <c r="D77" t="str">
        <f t="array" aca="1" ref="D77" ca="1">IFERROR(OFFSET($A$1,SMALL(IF(SUBSTITUTE(Customer_Name,D$1,"")&lt;&gt;Customer_Name,ROW(Customer_Name),""),ROW(76:76))-1,0),"")</f>
        <v/>
      </c>
      <c r="E77" t="str">
        <f t="array" aca="1" ref="E77" ca="1">IFERROR(OFFSET($A$1,SMALL(IF(SUBSTITUTE(Customer_Name,E$1,"")&lt;&gt;Customer_Name,ROW(Customer_Name),""),ROW(76:76))-1,0),"")</f>
        <v/>
      </c>
      <c r="F77" t="str">
        <f t="array" aca="1" ref="F77" ca="1">IFERROR(OFFSET($A$1,SMALL(IF(SUBSTITUTE(Customer_Name,F$1,"")&lt;&gt;Customer_Name,ROW(Customer_Name),""),ROW(76:76))-1,0),"")</f>
        <v/>
      </c>
    </row>
    <row r="78" spans="1:6">
      <c r="A78" s="37" t="s">
        <v>248</v>
      </c>
      <c r="C78" t="str">
        <f t="array" aca="1" ref="C78" ca="1">IFERROR(OFFSET($A$1,SMALL(IF(SUBSTITUTE(Customer_Name,C$1,"")&lt;&gt;Customer_Name,ROW(Customer_Name),""),ROW(77:77))-1,0),"")</f>
        <v/>
      </c>
      <c r="D78" t="str">
        <f t="array" aca="1" ref="D78" ca="1">IFERROR(OFFSET($A$1,SMALL(IF(SUBSTITUTE(Customer_Name,D$1,"")&lt;&gt;Customer_Name,ROW(Customer_Name),""),ROW(77:77))-1,0),"")</f>
        <v/>
      </c>
      <c r="E78" t="str">
        <f t="array" aca="1" ref="E78" ca="1">IFERROR(OFFSET($A$1,SMALL(IF(SUBSTITUTE(Customer_Name,E$1,"")&lt;&gt;Customer_Name,ROW(Customer_Name),""),ROW(77:77))-1,0),"")</f>
        <v/>
      </c>
      <c r="F78" t="str">
        <f t="array" aca="1" ref="F78" ca="1">IFERROR(OFFSET($A$1,SMALL(IF(SUBSTITUTE(Customer_Name,F$1,"")&lt;&gt;Customer_Name,ROW(Customer_Name),""),ROW(77:77))-1,0),"")</f>
        <v/>
      </c>
    </row>
    <row r="79" spans="1:6">
      <c r="A79" s="37" t="s">
        <v>249</v>
      </c>
      <c r="C79" t="str">
        <f t="array" aca="1" ref="C79" ca="1">IFERROR(OFFSET($A$1,SMALL(IF(SUBSTITUTE(Customer_Name,C$1,"")&lt;&gt;Customer_Name,ROW(Customer_Name),""),ROW(78:78))-1,0),"")</f>
        <v/>
      </c>
      <c r="D79" t="str">
        <f t="array" aca="1" ref="D79" ca="1">IFERROR(OFFSET($A$1,SMALL(IF(SUBSTITUTE(Customer_Name,D$1,"")&lt;&gt;Customer_Name,ROW(Customer_Name),""),ROW(78:78))-1,0),"")</f>
        <v/>
      </c>
      <c r="E79" t="str">
        <f t="array" aca="1" ref="E79" ca="1">IFERROR(OFFSET($A$1,SMALL(IF(SUBSTITUTE(Customer_Name,E$1,"")&lt;&gt;Customer_Name,ROW(Customer_Name),""),ROW(78:78))-1,0),"")</f>
        <v/>
      </c>
      <c r="F79" t="str">
        <f t="array" aca="1" ref="F79" ca="1">IFERROR(OFFSET($A$1,SMALL(IF(SUBSTITUTE(Customer_Name,F$1,"")&lt;&gt;Customer_Name,ROW(Customer_Name),""),ROW(78:78))-1,0),"")</f>
        <v/>
      </c>
    </row>
    <row r="80" spans="1:6">
      <c r="A80" s="37" t="s">
        <v>250</v>
      </c>
      <c r="C80" t="str">
        <f t="array" aca="1" ref="C80" ca="1">IFERROR(OFFSET($A$1,SMALL(IF(SUBSTITUTE(Customer_Name,C$1,"")&lt;&gt;Customer_Name,ROW(Customer_Name),""),ROW(79:79))-1,0),"")</f>
        <v/>
      </c>
      <c r="D80" t="str">
        <f t="array" aca="1" ref="D80" ca="1">IFERROR(OFFSET($A$1,SMALL(IF(SUBSTITUTE(Customer_Name,D$1,"")&lt;&gt;Customer_Name,ROW(Customer_Name),""),ROW(79:79))-1,0),"")</f>
        <v/>
      </c>
      <c r="E80" t="str">
        <f t="array" aca="1" ref="E80" ca="1">IFERROR(OFFSET($A$1,SMALL(IF(SUBSTITUTE(Customer_Name,E$1,"")&lt;&gt;Customer_Name,ROW(Customer_Name),""),ROW(79:79))-1,0),"")</f>
        <v/>
      </c>
      <c r="F80" t="str">
        <f t="array" aca="1" ref="F80" ca="1">IFERROR(OFFSET($A$1,SMALL(IF(SUBSTITUTE(Customer_Name,F$1,"")&lt;&gt;Customer_Name,ROW(Customer_Name),""),ROW(79:79))-1,0),"")</f>
        <v/>
      </c>
    </row>
    <row r="81" spans="1:6">
      <c r="A81" s="37" t="s">
        <v>251</v>
      </c>
      <c r="C81" t="str">
        <f t="array" aca="1" ref="C81" ca="1">IFERROR(OFFSET($A$1,SMALL(IF(SUBSTITUTE(Customer_Name,C$1,"")&lt;&gt;Customer_Name,ROW(Customer_Name),""),ROW(80:80))-1,0),"")</f>
        <v/>
      </c>
      <c r="D81" t="str">
        <f t="array" aca="1" ref="D81" ca="1">IFERROR(OFFSET($A$1,SMALL(IF(SUBSTITUTE(Customer_Name,D$1,"")&lt;&gt;Customer_Name,ROW(Customer_Name),""),ROW(80:80))-1,0),"")</f>
        <v/>
      </c>
      <c r="E81" t="str">
        <f t="array" aca="1" ref="E81" ca="1">IFERROR(OFFSET($A$1,SMALL(IF(SUBSTITUTE(Customer_Name,E$1,"")&lt;&gt;Customer_Name,ROW(Customer_Name),""),ROW(80:80))-1,0),"")</f>
        <v/>
      </c>
      <c r="F81" t="str">
        <f t="array" aca="1" ref="F81" ca="1">IFERROR(OFFSET($A$1,SMALL(IF(SUBSTITUTE(Customer_Name,F$1,"")&lt;&gt;Customer_Name,ROW(Customer_Name),""),ROW(80:80))-1,0),"")</f>
        <v/>
      </c>
    </row>
    <row r="82" spans="1:6">
      <c r="A82" s="37" t="s">
        <v>252</v>
      </c>
      <c r="C82" t="str">
        <f t="array" aca="1" ref="C82" ca="1">IFERROR(OFFSET($A$1,SMALL(IF(SUBSTITUTE(Customer_Name,C$1,"")&lt;&gt;Customer_Name,ROW(Customer_Name),""),ROW(81:81))-1,0),"")</f>
        <v/>
      </c>
      <c r="D82" t="str">
        <f t="array" aca="1" ref="D82" ca="1">IFERROR(OFFSET($A$1,SMALL(IF(SUBSTITUTE(Customer_Name,D$1,"")&lt;&gt;Customer_Name,ROW(Customer_Name),""),ROW(81:81))-1,0),"")</f>
        <v/>
      </c>
      <c r="E82" t="str">
        <f t="array" aca="1" ref="E82" ca="1">IFERROR(OFFSET($A$1,SMALL(IF(SUBSTITUTE(Customer_Name,E$1,"")&lt;&gt;Customer_Name,ROW(Customer_Name),""),ROW(81:81))-1,0),"")</f>
        <v/>
      </c>
      <c r="F82" t="str">
        <f t="array" aca="1" ref="F82" ca="1">IFERROR(OFFSET($A$1,SMALL(IF(SUBSTITUTE(Customer_Name,F$1,"")&lt;&gt;Customer_Name,ROW(Customer_Name),""),ROW(81:81))-1,0),"")</f>
        <v/>
      </c>
    </row>
    <row r="83" spans="1:6">
      <c r="A83" s="37" t="s">
        <v>253</v>
      </c>
      <c r="C83" t="str">
        <f t="array" aca="1" ref="C83" ca="1">IFERROR(OFFSET($A$1,SMALL(IF(SUBSTITUTE(Customer_Name,C$1,"")&lt;&gt;Customer_Name,ROW(Customer_Name),""),ROW(82:82))-1,0),"")</f>
        <v/>
      </c>
      <c r="D83" t="str">
        <f t="array" aca="1" ref="D83" ca="1">IFERROR(OFFSET($A$1,SMALL(IF(SUBSTITUTE(Customer_Name,D$1,"")&lt;&gt;Customer_Name,ROW(Customer_Name),""),ROW(82:82))-1,0),"")</f>
        <v/>
      </c>
      <c r="E83" t="str">
        <f t="array" aca="1" ref="E83" ca="1">IFERROR(OFFSET($A$1,SMALL(IF(SUBSTITUTE(Customer_Name,E$1,"")&lt;&gt;Customer_Name,ROW(Customer_Name),""),ROW(82:82))-1,0),"")</f>
        <v/>
      </c>
      <c r="F83" t="str">
        <f t="array" aca="1" ref="F83" ca="1">IFERROR(OFFSET($A$1,SMALL(IF(SUBSTITUTE(Customer_Name,F$1,"")&lt;&gt;Customer_Name,ROW(Customer_Name),""),ROW(82:82))-1,0),"")</f>
        <v/>
      </c>
    </row>
    <row r="84" spans="1:6">
      <c r="A84" s="37" t="s">
        <v>254</v>
      </c>
      <c r="C84" t="str">
        <f t="array" aca="1" ref="C84" ca="1">IFERROR(OFFSET($A$1,SMALL(IF(SUBSTITUTE(Customer_Name,C$1,"")&lt;&gt;Customer_Name,ROW(Customer_Name),""),ROW(83:83))-1,0),"")</f>
        <v/>
      </c>
      <c r="D84" t="str">
        <f t="array" aca="1" ref="D84" ca="1">IFERROR(OFFSET($A$1,SMALL(IF(SUBSTITUTE(Customer_Name,D$1,"")&lt;&gt;Customer_Name,ROW(Customer_Name),""),ROW(83:83))-1,0),"")</f>
        <v/>
      </c>
      <c r="E84" t="str">
        <f t="array" aca="1" ref="E84" ca="1">IFERROR(OFFSET($A$1,SMALL(IF(SUBSTITUTE(Customer_Name,E$1,"")&lt;&gt;Customer_Name,ROW(Customer_Name),""),ROW(83:83))-1,0),"")</f>
        <v/>
      </c>
      <c r="F84" t="str">
        <f t="array" aca="1" ref="F84" ca="1">IFERROR(OFFSET($A$1,SMALL(IF(SUBSTITUTE(Customer_Name,F$1,"")&lt;&gt;Customer_Name,ROW(Customer_Name),""),ROW(83:83))-1,0),"")</f>
        <v/>
      </c>
    </row>
    <row r="85" spans="1:6">
      <c r="A85" s="37" t="s">
        <v>255</v>
      </c>
      <c r="C85" t="str">
        <f t="array" aca="1" ref="C85" ca="1">IFERROR(OFFSET($A$1,SMALL(IF(SUBSTITUTE(Customer_Name,C$1,"")&lt;&gt;Customer_Name,ROW(Customer_Name),""),ROW(84:84))-1,0),"")</f>
        <v/>
      </c>
      <c r="D85" t="str">
        <f t="array" aca="1" ref="D85" ca="1">IFERROR(OFFSET($A$1,SMALL(IF(SUBSTITUTE(Customer_Name,D$1,"")&lt;&gt;Customer_Name,ROW(Customer_Name),""),ROW(84:84))-1,0),"")</f>
        <v/>
      </c>
      <c r="E85" t="str">
        <f t="array" aca="1" ref="E85" ca="1">IFERROR(OFFSET($A$1,SMALL(IF(SUBSTITUTE(Customer_Name,E$1,"")&lt;&gt;Customer_Name,ROW(Customer_Name),""),ROW(84:84))-1,0),"")</f>
        <v/>
      </c>
      <c r="F85" t="str">
        <f t="array" aca="1" ref="F85" ca="1">IFERROR(OFFSET($A$1,SMALL(IF(SUBSTITUTE(Customer_Name,F$1,"")&lt;&gt;Customer_Name,ROW(Customer_Name),""),ROW(84:84))-1,0),"")</f>
        <v/>
      </c>
    </row>
    <row r="86" spans="1:6">
      <c r="A86" s="37" t="s">
        <v>256</v>
      </c>
      <c r="C86" t="str">
        <f t="array" aca="1" ref="C86" ca="1">IFERROR(OFFSET($A$1,SMALL(IF(SUBSTITUTE(Customer_Name,C$1,"")&lt;&gt;Customer_Name,ROW(Customer_Name),""),ROW(85:85))-1,0),"")</f>
        <v/>
      </c>
      <c r="D86" t="str">
        <f t="array" aca="1" ref="D86" ca="1">IFERROR(OFFSET($A$1,SMALL(IF(SUBSTITUTE(Customer_Name,D$1,"")&lt;&gt;Customer_Name,ROW(Customer_Name),""),ROW(85:85))-1,0),"")</f>
        <v/>
      </c>
      <c r="E86" t="str">
        <f t="array" aca="1" ref="E86" ca="1">IFERROR(OFFSET($A$1,SMALL(IF(SUBSTITUTE(Customer_Name,E$1,"")&lt;&gt;Customer_Name,ROW(Customer_Name),""),ROW(85:85))-1,0),"")</f>
        <v/>
      </c>
      <c r="F86" t="str">
        <f t="array" aca="1" ref="F86" ca="1">IFERROR(OFFSET($A$1,SMALL(IF(SUBSTITUTE(Customer_Name,F$1,"")&lt;&gt;Customer_Name,ROW(Customer_Name),""),ROW(85:85))-1,0),"")</f>
        <v/>
      </c>
    </row>
    <row r="87" spans="1:6">
      <c r="A87" s="37" t="s">
        <v>257</v>
      </c>
      <c r="C87" t="str">
        <f t="array" aca="1" ref="C87" ca="1">IFERROR(OFFSET($A$1,SMALL(IF(SUBSTITUTE(Customer_Name,C$1,"")&lt;&gt;Customer_Name,ROW(Customer_Name),""),ROW(86:86))-1,0),"")</f>
        <v/>
      </c>
      <c r="D87" t="str">
        <f t="array" aca="1" ref="D87" ca="1">IFERROR(OFFSET($A$1,SMALL(IF(SUBSTITUTE(Customer_Name,D$1,"")&lt;&gt;Customer_Name,ROW(Customer_Name),""),ROW(86:86))-1,0),"")</f>
        <v/>
      </c>
      <c r="E87" t="str">
        <f t="array" aca="1" ref="E87" ca="1">IFERROR(OFFSET($A$1,SMALL(IF(SUBSTITUTE(Customer_Name,E$1,"")&lt;&gt;Customer_Name,ROW(Customer_Name),""),ROW(86:86))-1,0),"")</f>
        <v/>
      </c>
      <c r="F87" t="str">
        <f t="array" aca="1" ref="F87" ca="1">IFERROR(OFFSET($A$1,SMALL(IF(SUBSTITUTE(Customer_Name,F$1,"")&lt;&gt;Customer_Name,ROW(Customer_Name),""),ROW(86:86))-1,0),"")</f>
        <v/>
      </c>
    </row>
    <row r="88" spans="1:6">
      <c r="A88" s="37" t="s">
        <v>258</v>
      </c>
      <c r="C88" t="str">
        <f t="array" aca="1" ref="C88" ca="1">IFERROR(OFFSET($A$1,SMALL(IF(SUBSTITUTE(Customer_Name,C$1,"")&lt;&gt;Customer_Name,ROW(Customer_Name),""),ROW(87:87))-1,0),"")</f>
        <v/>
      </c>
      <c r="D88" t="str">
        <f t="array" aca="1" ref="D88" ca="1">IFERROR(OFFSET($A$1,SMALL(IF(SUBSTITUTE(Customer_Name,D$1,"")&lt;&gt;Customer_Name,ROW(Customer_Name),""),ROW(87:87))-1,0),"")</f>
        <v/>
      </c>
      <c r="E88" t="str">
        <f t="array" aca="1" ref="E88" ca="1">IFERROR(OFFSET($A$1,SMALL(IF(SUBSTITUTE(Customer_Name,E$1,"")&lt;&gt;Customer_Name,ROW(Customer_Name),""),ROW(87:87))-1,0),"")</f>
        <v/>
      </c>
      <c r="F88" t="str">
        <f t="array" aca="1" ref="F88" ca="1">IFERROR(OFFSET($A$1,SMALL(IF(SUBSTITUTE(Customer_Name,F$1,"")&lt;&gt;Customer_Name,ROW(Customer_Name),""),ROW(87:87))-1,0),"")</f>
        <v/>
      </c>
    </row>
    <row r="89" spans="1:6">
      <c r="A89" s="37" t="s">
        <v>259</v>
      </c>
      <c r="C89" t="str">
        <f t="array" aca="1" ref="C89" ca="1">IFERROR(OFFSET($A$1,SMALL(IF(SUBSTITUTE(Customer_Name,C$1,"")&lt;&gt;Customer_Name,ROW(Customer_Name),""),ROW(88:88))-1,0),"")</f>
        <v/>
      </c>
      <c r="D89" t="str">
        <f t="array" aca="1" ref="D89" ca="1">IFERROR(OFFSET($A$1,SMALL(IF(SUBSTITUTE(Customer_Name,D$1,"")&lt;&gt;Customer_Name,ROW(Customer_Name),""),ROW(88:88))-1,0),"")</f>
        <v/>
      </c>
      <c r="E89" t="str">
        <f t="array" aca="1" ref="E89" ca="1">IFERROR(OFFSET($A$1,SMALL(IF(SUBSTITUTE(Customer_Name,E$1,"")&lt;&gt;Customer_Name,ROW(Customer_Name),""),ROW(88:88))-1,0),"")</f>
        <v/>
      </c>
      <c r="F89" t="str">
        <f t="array" aca="1" ref="F89" ca="1">IFERROR(OFFSET($A$1,SMALL(IF(SUBSTITUTE(Customer_Name,F$1,"")&lt;&gt;Customer_Name,ROW(Customer_Name),""),ROW(88:88))-1,0),"")</f>
        <v/>
      </c>
    </row>
    <row r="90" spans="1:6">
      <c r="A90" s="37" t="s">
        <v>260</v>
      </c>
      <c r="C90" t="str">
        <f t="array" aca="1" ref="C90" ca="1">IFERROR(OFFSET($A$1,SMALL(IF(SUBSTITUTE(Customer_Name,C$1,"")&lt;&gt;Customer_Name,ROW(Customer_Name),""),ROW(89:89))-1,0),"")</f>
        <v/>
      </c>
      <c r="D90" t="str">
        <f t="array" aca="1" ref="D90" ca="1">IFERROR(OFFSET($A$1,SMALL(IF(SUBSTITUTE(Customer_Name,D$1,"")&lt;&gt;Customer_Name,ROW(Customer_Name),""),ROW(89:89))-1,0),"")</f>
        <v/>
      </c>
      <c r="E90" t="str">
        <f t="array" aca="1" ref="E90" ca="1">IFERROR(OFFSET($A$1,SMALL(IF(SUBSTITUTE(Customer_Name,E$1,"")&lt;&gt;Customer_Name,ROW(Customer_Name),""),ROW(89:89))-1,0),"")</f>
        <v/>
      </c>
      <c r="F90" t="str">
        <f t="array" aca="1" ref="F90" ca="1">IFERROR(OFFSET($A$1,SMALL(IF(SUBSTITUTE(Customer_Name,F$1,"")&lt;&gt;Customer_Name,ROW(Customer_Name),""),ROW(89:89))-1,0),"")</f>
        <v/>
      </c>
    </row>
    <row r="91" spans="1:6">
      <c r="A91" s="37" t="s">
        <v>261</v>
      </c>
      <c r="C91" t="str">
        <f t="array" aca="1" ref="C91" ca="1">IFERROR(OFFSET($A$1,SMALL(IF(SUBSTITUTE(Customer_Name,C$1,"")&lt;&gt;Customer_Name,ROW(Customer_Name),""),ROW(90:90))-1,0),"")</f>
        <v/>
      </c>
      <c r="D91" t="str">
        <f t="array" aca="1" ref="D91" ca="1">IFERROR(OFFSET($A$1,SMALL(IF(SUBSTITUTE(Customer_Name,D$1,"")&lt;&gt;Customer_Name,ROW(Customer_Name),""),ROW(90:90))-1,0),"")</f>
        <v/>
      </c>
      <c r="E91" t="str">
        <f t="array" aca="1" ref="E91" ca="1">IFERROR(OFFSET($A$1,SMALL(IF(SUBSTITUTE(Customer_Name,E$1,"")&lt;&gt;Customer_Name,ROW(Customer_Name),""),ROW(90:90))-1,0),"")</f>
        <v/>
      </c>
      <c r="F91" t="str">
        <f t="array" aca="1" ref="F91" ca="1">IFERROR(OFFSET($A$1,SMALL(IF(SUBSTITUTE(Customer_Name,F$1,"")&lt;&gt;Customer_Name,ROW(Customer_Name),""),ROW(90:90))-1,0),"")</f>
        <v/>
      </c>
    </row>
    <row r="92" spans="1:6">
      <c r="A92" s="37" t="s">
        <v>262</v>
      </c>
      <c r="C92" t="str">
        <f t="array" aca="1" ref="C92" ca="1">IFERROR(OFFSET($A$1,SMALL(IF(SUBSTITUTE(Customer_Name,C$1,"")&lt;&gt;Customer_Name,ROW(Customer_Name),""),ROW(91:91))-1,0),"")</f>
        <v/>
      </c>
      <c r="D92" t="str">
        <f t="array" aca="1" ref="D92" ca="1">IFERROR(OFFSET($A$1,SMALL(IF(SUBSTITUTE(Customer_Name,D$1,"")&lt;&gt;Customer_Name,ROW(Customer_Name),""),ROW(91:91))-1,0),"")</f>
        <v/>
      </c>
      <c r="E92" t="str">
        <f t="array" aca="1" ref="E92" ca="1">IFERROR(OFFSET($A$1,SMALL(IF(SUBSTITUTE(Customer_Name,E$1,"")&lt;&gt;Customer_Name,ROW(Customer_Name),""),ROW(91:91))-1,0),"")</f>
        <v/>
      </c>
      <c r="F92" t="str">
        <f t="array" aca="1" ref="F92" ca="1">IFERROR(OFFSET($A$1,SMALL(IF(SUBSTITUTE(Customer_Name,F$1,"")&lt;&gt;Customer_Name,ROW(Customer_Name),""),ROW(91:91))-1,0),"")</f>
        <v/>
      </c>
    </row>
    <row r="93" spans="1:6">
      <c r="A93" s="37" t="s">
        <v>263</v>
      </c>
      <c r="C93" t="str">
        <f t="array" aca="1" ref="C93" ca="1">IFERROR(OFFSET($A$1,SMALL(IF(SUBSTITUTE(Customer_Name,C$1,"")&lt;&gt;Customer_Name,ROW(Customer_Name),""),ROW(92:92))-1,0),"")</f>
        <v/>
      </c>
      <c r="D93" t="str">
        <f t="array" aca="1" ref="D93" ca="1">IFERROR(OFFSET($A$1,SMALL(IF(SUBSTITUTE(Customer_Name,D$1,"")&lt;&gt;Customer_Name,ROW(Customer_Name),""),ROW(92:92))-1,0),"")</f>
        <v/>
      </c>
      <c r="E93" t="str">
        <f t="array" aca="1" ref="E93" ca="1">IFERROR(OFFSET($A$1,SMALL(IF(SUBSTITUTE(Customer_Name,E$1,"")&lt;&gt;Customer_Name,ROW(Customer_Name),""),ROW(92:92))-1,0),"")</f>
        <v/>
      </c>
      <c r="F93" t="str">
        <f t="array" aca="1" ref="F93" ca="1">IFERROR(OFFSET($A$1,SMALL(IF(SUBSTITUTE(Customer_Name,F$1,"")&lt;&gt;Customer_Name,ROW(Customer_Name),""),ROW(92:92))-1,0),"")</f>
        <v/>
      </c>
    </row>
    <row r="94" spans="1:6">
      <c r="A94" s="37" t="s">
        <v>264</v>
      </c>
      <c r="C94" t="str">
        <f t="array" aca="1" ref="C94" ca="1">IFERROR(OFFSET($A$1,SMALL(IF(SUBSTITUTE(Customer_Name,C$1,"")&lt;&gt;Customer_Name,ROW(Customer_Name),""),ROW(93:93))-1,0),"")</f>
        <v/>
      </c>
      <c r="D94" t="str">
        <f t="array" aca="1" ref="D94" ca="1">IFERROR(OFFSET($A$1,SMALL(IF(SUBSTITUTE(Customer_Name,D$1,"")&lt;&gt;Customer_Name,ROW(Customer_Name),""),ROW(93:93))-1,0),"")</f>
        <v/>
      </c>
      <c r="E94" t="str">
        <f t="array" aca="1" ref="E94" ca="1">IFERROR(OFFSET($A$1,SMALL(IF(SUBSTITUTE(Customer_Name,E$1,"")&lt;&gt;Customer_Name,ROW(Customer_Name),""),ROW(93:93))-1,0),"")</f>
        <v/>
      </c>
      <c r="F94" t="str">
        <f t="array" aca="1" ref="F94" ca="1">IFERROR(OFFSET($A$1,SMALL(IF(SUBSTITUTE(Customer_Name,F$1,"")&lt;&gt;Customer_Name,ROW(Customer_Name),""),ROW(93:93))-1,0),"")</f>
        <v/>
      </c>
    </row>
    <row r="95" spans="1:6">
      <c r="A95" s="37" t="s">
        <v>265</v>
      </c>
      <c r="C95" t="str">
        <f t="array" aca="1" ref="C95" ca="1">IFERROR(OFFSET($A$1,SMALL(IF(SUBSTITUTE(Customer_Name,C$1,"")&lt;&gt;Customer_Name,ROW(Customer_Name),""),ROW(94:94))-1,0),"")</f>
        <v/>
      </c>
      <c r="D95" t="str">
        <f t="array" aca="1" ref="D95" ca="1">IFERROR(OFFSET($A$1,SMALL(IF(SUBSTITUTE(Customer_Name,D$1,"")&lt;&gt;Customer_Name,ROW(Customer_Name),""),ROW(94:94))-1,0),"")</f>
        <v/>
      </c>
      <c r="E95" t="str">
        <f t="array" aca="1" ref="E95" ca="1">IFERROR(OFFSET($A$1,SMALL(IF(SUBSTITUTE(Customer_Name,E$1,"")&lt;&gt;Customer_Name,ROW(Customer_Name),""),ROW(94:94))-1,0),"")</f>
        <v/>
      </c>
      <c r="F95" t="str">
        <f t="array" aca="1" ref="F95" ca="1">IFERROR(OFFSET($A$1,SMALL(IF(SUBSTITUTE(Customer_Name,F$1,"")&lt;&gt;Customer_Name,ROW(Customer_Name),""),ROW(94:94))-1,0),"")</f>
        <v/>
      </c>
    </row>
    <row r="96" spans="1:6">
      <c r="A96" s="37" t="s">
        <v>266</v>
      </c>
      <c r="C96" t="str">
        <f t="array" aca="1" ref="C96" ca="1">IFERROR(OFFSET($A$1,SMALL(IF(SUBSTITUTE(Customer_Name,C$1,"")&lt;&gt;Customer_Name,ROW(Customer_Name),""),ROW(95:95))-1,0),"")</f>
        <v/>
      </c>
      <c r="D96" t="str">
        <f t="array" aca="1" ref="D96" ca="1">IFERROR(OFFSET($A$1,SMALL(IF(SUBSTITUTE(Customer_Name,D$1,"")&lt;&gt;Customer_Name,ROW(Customer_Name),""),ROW(95:95))-1,0),"")</f>
        <v/>
      </c>
      <c r="E96" t="str">
        <f t="array" aca="1" ref="E96" ca="1">IFERROR(OFFSET($A$1,SMALL(IF(SUBSTITUTE(Customer_Name,E$1,"")&lt;&gt;Customer_Name,ROW(Customer_Name),""),ROW(95:95))-1,0),"")</f>
        <v/>
      </c>
      <c r="F96" t="str">
        <f t="array" aca="1" ref="F96" ca="1">IFERROR(OFFSET($A$1,SMALL(IF(SUBSTITUTE(Customer_Name,F$1,"")&lt;&gt;Customer_Name,ROW(Customer_Name),""),ROW(95:95))-1,0),"")</f>
        <v/>
      </c>
    </row>
    <row r="97" spans="1:6">
      <c r="A97" s="37" t="s">
        <v>267</v>
      </c>
      <c r="C97" t="str">
        <f t="array" aca="1" ref="C97" ca="1">IFERROR(OFFSET($A$1,SMALL(IF(SUBSTITUTE(Customer_Name,C$1,"")&lt;&gt;Customer_Name,ROW(Customer_Name),""),ROW(96:96))-1,0),"")</f>
        <v/>
      </c>
      <c r="D97" t="str">
        <f t="array" aca="1" ref="D97" ca="1">IFERROR(OFFSET($A$1,SMALL(IF(SUBSTITUTE(Customer_Name,D$1,"")&lt;&gt;Customer_Name,ROW(Customer_Name),""),ROW(96:96))-1,0),"")</f>
        <v/>
      </c>
      <c r="E97" t="str">
        <f t="array" aca="1" ref="E97" ca="1">IFERROR(OFFSET($A$1,SMALL(IF(SUBSTITUTE(Customer_Name,E$1,"")&lt;&gt;Customer_Name,ROW(Customer_Name),""),ROW(96:96))-1,0),"")</f>
        <v/>
      </c>
      <c r="F97" t="str">
        <f t="array" aca="1" ref="F97" ca="1">IFERROR(OFFSET($A$1,SMALL(IF(SUBSTITUTE(Customer_Name,F$1,"")&lt;&gt;Customer_Name,ROW(Customer_Name),""),ROW(96:96))-1,0),"")</f>
        <v/>
      </c>
    </row>
    <row r="98" spans="1:6">
      <c r="A98" s="37" t="s">
        <v>268</v>
      </c>
      <c r="C98" t="str">
        <f t="array" aca="1" ref="C98" ca="1">IFERROR(OFFSET($A$1,SMALL(IF(SUBSTITUTE(Customer_Name,C$1,"")&lt;&gt;Customer_Name,ROW(Customer_Name),""),ROW(97:97))-1,0),"")</f>
        <v/>
      </c>
      <c r="D98" t="str">
        <f t="array" aca="1" ref="D98" ca="1">IFERROR(OFFSET($A$1,SMALL(IF(SUBSTITUTE(Customer_Name,D$1,"")&lt;&gt;Customer_Name,ROW(Customer_Name),""),ROW(97:97))-1,0),"")</f>
        <v/>
      </c>
      <c r="E98" t="str">
        <f t="array" aca="1" ref="E98" ca="1">IFERROR(OFFSET($A$1,SMALL(IF(SUBSTITUTE(Customer_Name,E$1,"")&lt;&gt;Customer_Name,ROW(Customer_Name),""),ROW(97:97))-1,0),"")</f>
        <v/>
      </c>
      <c r="F98" t="str">
        <f t="array" aca="1" ref="F98" ca="1">IFERROR(OFFSET($A$1,SMALL(IF(SUBSTITUTE(Customer_Name,F$1,"")&lt;&gt;Customer_Name,ROW(Customer_Name),""),ROW(97:97))-1,0),"")</f>
        <v/>
      </c>
    </row>
    <row r="99" spans="1:6">
      <c r="A99" s="37" t="s">
        <v>269</v>
      </c>
      <c r="C99" t="str">
        <f t="array" aca="1" ref="C99" ca="1">IFERROR(OFFSET($A$1,SMALL(IF(SUBSTITUTE(Customer_Name,C$1,"")&lt;&gt;Customer_Name,ROW(Customer_Name),""),ROW(98:98))-1,0),"")</f>
        <v/>
      </c>
      <c r="D99" t="str">
        <f t="array" aca="1" ref="D99" ca="1">IFERROR(OFFSET($A$1,SMALL(IF(SUBSTITUTE(Customer_Name,D$1,"")&lt;&gt;Customer_Name,ROW(Customer_Name),""),ROW(98:98))-1,0),"")</f>
        <v/>
      </c>
      <c r="E99" t="str">
        <f t="array" aca="1" ref="E99" ca="1">IFERROR(OFFSET($A$1,SMALL(IF(SUBSTITUTE(Customer_Name,E$1,"")&lt;&gt;Customer_Name,ROW(Customer_Name),""),ROW(98:98))-1,0),"")</f>
        <v/>
      </c>
      <c r="F99" t="str">
        <f t="array" aca="1" ref="F99" ca="1">IFERROR(OFFSET($A$1,SMALL(IF(SUBSTITUTE(Customer_Name,F$1,"")&lt;&gt;Customer_Name,ROW(Customer_Name),""),ROW(98:98))-1,0),"")</f>
        <v/>
      </c>
    </row>
    <row r="100" spans="1:6">
      <c r="A100" s="37" t="s">
        <v>270</v>
      </c>
      <c r="C100" t="str">
        <f t="array" aca="1" ref="C100" ca="1">IFERROR(OFFSET($A$1,SMALL(IF(SUBSTITUTE(Customer_Name,C$1,"")&lt;&gt;Customer_Name,ROW(Customer_Name),""),ROW(99:99))-1,0),"")</f>
        <v/>
      </c>
      <c r="D100" t="str">
        <f t="array" aca="1" ref="D100" ca="1">IFERROR(OFFSET($A$1,SMALL(IF(SUBSTITUTE(Customer_Name,D$1,"")&lt;&gt;Customer_Name,ROW(Customer_Name),""),ROW(99:99))-1,0),"")</f>
        <v/>
      </c>
      <c r="E100" t="str">
        <f t="array" aca="1" ref="E100" ca="1">IFERROR(OFFSET($A$1,SMALL(IF(SUBSTITUTE(Customer_Name,E$1,"")&lt;&gt;Customer_Name,ROW(Customer_Name),""),ROW(99:99))-1,0),"")</f>
        <v/>
      </c>
      <c r="F100" t="str">
        <f t="array" aca="1" ref="F100" ca="1">IFERROR(OFFSET($A$1,SMALL(IF(SUBSTITUTE(Customer_Name,F$1,"")&lt;&gt;Customer_Name,ROW(Customer_Name),""),ROW(99:99))-1,0),"")</f>
        <v/>
      </c>
    </row>
    <row r="101" spans="1:6">
      <c r="A101" s="37" t="s">
        <v>271</v>
      </c>
      <c r="C101" t="str">
        <f t="array" aca="1" ref="C101" ca="1">IFERROR(OFFSET($A$1,SMALL(IF(SUBSTITUTE(Customer_Name,C$1,"")&lt;&gt;Customer_Name,ROW(Customer_Name),""),ROW(100:100))-1,0),"")</f>
        <v/>
      </c>
      <c r="D101" t="str">
        <f t="array" aca="1" ref="D101" ca="1">IFERROR(OFFSET($A$1,SMALL(IF(SUBSTITUTE(Customer_Name,D$1,"")&lt;&gt;Customer_Name,ROW(Customer_Name),""),ROW(100:100))-1,0),"")</f>
        <v/>
      </c>
      <c r="E101" t="str">
        <f t="array" aca="1" ref="E101" ca="1">IFERROR(OFFSET($A$1,SMALL(IF(SUBSTITUTE(Customer_Name,E$1,"")&lt;&gt;Customer_Name,ROW(Customer_Name),""),ROW(100:100))-1,0),"")</f>
        <v/>
      </c>
      <c r="F101" t="str">
        <f t="array" aca="1" ref="F101" ca="1">IFERROR(OFFSET($A$1,SMALL(IF(SUBSTITUTE(Customer_Name,F$1,"")&lt;&gt;Customer_Name,ROW(Customer_Name),""),ROW(100:100))-1,0),"")</f>
        <v/>
      </c>
    </row>
    <row r="102" spans="1:6">
      <c r="A102" s="37" t="s">
        <v>272</v>
      </c>
      <c r="C102" t="str">
        <f t="array" aca="1" ref="C102" ca="1">IFERROR(OFFSET($A$1,SMALL(IF(SUBSTITUTE(Customer_Name,C$1,"")&lt;&gt;Customer_Name,ROW(Customer_Name),""),ROW(101:101))-1,0),"")</f>
        <v/>
      </c>
      <c r="D102" t="str">
        <f t="array" aca="1" ref="D102" ca="1">IFERROR(OFFSET($A$1,SMALL(IF(SUBSTITUTE(Customer_Name,D$1,"")&lt;&gt;Customer_Name,ROW(Customer_Name),""),ROW(101:101))-1,0),"")</f>
        <v/>
      </c>
      <c r="E102" t="str">
        <f t="array" aca="1" ref="E102" ca="1">IFERROR(OFFSET($A$1,SMALL(IF(SUBSTITUTE(Customer_Name,E$1,"")&lt;&gt;Customer_Name,ROW(Customer_Name),""),ROW(101:101))-1,0),"")</f>
        <v/>
      </c>
      <c r="F102" t="str">
        <f t="array" aca="1" ref="F102" ca="1">IFERROR(OFFSET($A$1,SMALL(IF(SUBSTITUTE(Customer_Name,F$1,"")&lt;&gt;Customer_Name,ROW(Customer_Name),""),ROW(101:101))-1,0),"")</f>
        <v/>
      </c>
    </row>
    <row r="103" spans="1:6">
      <c r="A103" s="37" t="s">
        <v>273</v>
      </c>
      <c r="C103" t="str">
        <f t="array" aca="1" ref="C103" ca="1">IFERROR(OFFSET($A$1,SMALL(IF(SUBSTITUTE(Customer_Name,C$1,"")&lt;&gt;Customer_Name,ROW(Customer_Name),""),ROW(102:102))-1,0),"")</f>
        <v/>
      </c>
      <c r="D103" t="str">
        <f t="array" aca="1" ref="D103" ca="1">IFERROR(OFFSET($A$1,SMALL(IF(SUBSTITUTE(Customer_Name,D$1,"")&lt;&gt;Customer_Name,ROW(Customer_Name),""),ROW(102:102))-1,0),"")</f>
        <v/>
      </c>
      <c r="E103" t="str">
        <f t="array" aca="1" ref="E103" ca="1">IFERROR(OFFSET($A$1,SMALL(IF(SUBSTITUTE(Customer_Name,E$1,"")&lt;&gt;Customer_Name,ROW(Customer_Name),""),ROW(102:102))-1,0),"")</f>
        <v/>
      </c>
      <c r="F103" t="str">
        <f t="array" aca="1" ref="F103" ca="1">IFERROR(OFFSET($A$1,SMALL(IF(SUBSTITUTE(Customer_Name,F$1,"")&lt;&gt;Customer_Name,ROW(Customer_Name),""),ROW(102:102))-1,0),"")</f>
        <v/>
      </c>
    </row>
    <row r="104" spans="1:6">
      <c r="A104" s="37" t="s">
        <v>274</v>
      </c>
      <c r="C104" t="str">
        <f t="array" aca="1" ref="C104" ca="1">IFERROR(OFFSET($A$1,SMALL(IF(SUBSTITUTE(Customer_Name,C$1,"")&lt;&gt;Customer_Name,ROW(Customer_Name),""),ROW(103:103))-1,0),"")</f>
        <v/>
      </c>
      <c r="D104" t="str">
        <f t="array" aca="1" ref="D104" ca="1">IFERROR(OFFSET($A$1,SMALL(IF(SUBSTITUTE(Customer_Name,D$1,"")&lt;&gt;Customer_Name,ROW(Customer_Name),""),ROW(103:103))-1,0),"")</f>
        <v/>
      </c>
      <c r="E104" t="str">
        <f t="array" aca="1" ref="E104" ca="1">IFERROR(OFFSET($A$1,SMALL(IF(SUBSTITUTE(Customer_Name,E$1,"")&lt;&gt;Customer_Name,ROW(Customer_Name),""),ROW(103:103))-1,0),"")</f>
        <v/>
      </c>
      <c r="F104" t="str">
        <f t="array" aca="1" ref="F104" ca="1">IFERROR(OFFSET($A$1,SMALL(IF(SUBSTITUTE(Customer_Name,F$1,"")&lt;&gt;Customer_Name,ROW(Customer_Name),""),ROW(103:103))-1,0),"")</f>
        <v/>
      </c>
    </row>
    <row r="105" spans="1:6">
      <c r="A105" s="37" t="s">
        <v>275</v>
      </c>
      <c r="C105" t="str">
        <f t="array" aca="1" ref="C105" ca="1">IFERROR(OFFSET($A$1,SMALL(IF(SUBSTITUTE(Customer_Name,C$1,"")&lt;&gt;Customer_Name,ROW(Customer_Name),""),ROW(104:104))-1,0),"")</f>
        <v/>
      </c>
      <c r="D105" t="str">
        <f t="array" aca="1" ref="D105" ca="1">IFERROR(OFFSET($A$1,SMALL(IF(SUBSTITUTE(Customer_Name,D$1,"")&lt;&gt;Customer_Name,ROW(Customer_Name),""),ROW(104:104))-1,0),"")</f>
        <v/>
      </c>
      <c r="E105" t="str">
        <f t="array" aca="1" ref="E105" ca="1">IFERROR(OFFSET($A$1,SMALL(IF(SUBSTITUTE(Customer_Name,E$1,"")&lt;&gt;Customer_Name,ROW(Customer_Name),""),ROW(104:104))-1,0),"")</f>
        <v/>
      </c>
      <c r="F105" t="str">
        <f t="array" aca="1" ref="F105" ca="1">IFERROR(OFFSET($A$1,SMALL(IF(SUBSTITUTE(Customer_Name,F$1,"")&lt;&gt;Customer_Name,ROW(Customer_Name),""),ROW(104:104))-1,0),"")</f>
        <v/>
      </c>
    </row>
    <row r="106" spans="1:6">
      <c r="A106" s="37" t="s">
        <v>276</v>
      </c>
      <c r="C106" t="str">
        <f t="array" aca="1" ref="C106" ca="1">IFERROR(OFFSET($A$1,SMALL(IF(SUBSTITUTE(Customer_Name,C$1,"")&lt;&gt;Customer_Name,ROW(Customer_Name),""),ROW(105:105))-1,0),"")</f>
        <v/>
      </c>
      <c r="D106" t="str">
        <f t="array" aca="1" ref="D106" ca="1">IFERROR(OFFSET($A$1,SMALL(IF(SUBSTITUTE(Customer_Name,D$1,"")&lt;&gt;Customer_Name,ROW(Customer_Name),""),ROW(105:105))-1,0),"")</f>
        <v/>
      </c>
      <c r="E106" t="str">
        <f t="array" aca="1" ref="E106" ca="1">IFERROR(OFFSET($A$1,SMALL(IF(SUBSTITUTE(Customer_Name,E$1,"")&lt;&gt;Customer_Name,ROW(Customer_Name),""),ROW(105:105))-1,0),"")</f>
        <v/>
      </c>
      <c r="F106" t="str">
        <f t="array" aca="1" ref="F106" ca="1">IFERROR(OFFSET($A$1,SMALL(IF(SUBSTITUTE(Customer_Name,F$1,"")&lt;&gt;Customer_Name,ROW(Customer_Name),""),ROW(105:105))-1,0),"")</f>
        <v/>
      </c>
    </row>
    <row r="107" spans="1:6">
      <c r="A107" s="37" t="s">
        <v>277</v>
      </c>
      <c r="C107" t="str">
        <f t="array" aca="1" ref="C107" ca="1">IFERROR(OFFSET($A$1,SMALL(IF(SUBSTITUTE(Customer_Name,C$1,"")&lt;&gt;Customer_Name,ROW(Customer_Name),""),ROW(106:106))-1,0),"")</f>
        <v/>
      </c>
      <c r="D107" t="str">
        <f t="array" aca="1" ref="D107" ca="1">IFERROR(OFFSET($A$1,SMALL(IF(SUBSTITUTE(Customer_Name,D$1,"")&lt;&gt;Customer_Name,ROW(Customer_Name),""),ROW(106:106))-1,0),"")</f>
        <v/>
      </c>
      <c r="E107" t="str">
        <f t="array" aca="1" ref="E107" ca="1">IFERROR(OFFSET($A$1,SMALL(IF(SUBSTITUTE(Customer_Name,E$1,"")&lt;&gt;Customer_Name,ROW(Customer_Name),""),ROW(106:106))-1,0),"")</f>
        <v/>
      </c>
      <c r="F107" t="str">
        <f t="array" aca="1" ref="F107" ca="1">IFERROR(OFFSET($A$1,SMALL(IF(SUBSTITUTE(Customer_Name,F$1,"")&lt;&gt;Customer_Name,ROW(Customer_Name),""),ROW(106:106))-1,0),"")</f>
        <v/>
      </c>
    </row>
    <row r="108" spans="1:6">
      <c r="A108" s="37" t="s">
        <v>278</v>
      </c>
      <c r="C108" t="str">
        <f t="array" aca="1" ref="C108" ca="1">IFERROR(OFFSET($A$1,SMALL(IF(SUBSTITUTE(Customer_Name,C$1,"")&lt;&gt;Customer_Name,ROW(Customer_Name),""),ROW(107:107))-1,0),"")</f>
        <v/>
      </c>
      <c r="D108" t="str">
        <f t="array" aca="1" ref="D108" ca="1">IFERROR(OFFSET($A$1,SMALL(IF(SUBSTITUTE(Customer_Name,D$1,"")&lt;&gt;Customer_Name,ROW(Customer_Name),""),ROW(107:107))-1,0),"")</f>
        <v/>
      </c>
      <c r="E108" t="str">
        <f t="array" aca="1" ref="E108" ca="1">IFERROR(OFFSET($A$1,SMALL(IF(SUBSTITUTE(Customer_Name,E$1,"")&lt;&gt;Customer_Name,ROW(Customer_Name),""),ROW(107:107))-1,0),"")</f>
        <v/>
      </c>
      <c r="F108" t="str">
        <f t="array" aca="1" ref="F108" ca="1">IFERROR(OFFSET($A$1,SMALL(IF(SUBSTITUTE(Customer_Name,F$1,"")&lt;&gt;Customer_Name,ROW(Customer_Name),""),ROW(107:107))-1,0),"")</f>
        <v/>
      </c>
    </row>
    <row r="109" spans="1:6">
      <c r="A109" s="37" t="s">
        <v>279</v>
      </c>
      <c r="C109" t="str">
        <f t="array" aca="1" ref="C109" ca="1">IFERROR(OFFSET($A$1,SMALL(IF(SUBSTITUTE(Customer_Name,C$1,"")&lt;&gt;Customer_Name,ROW(Customer_Name),""),ROW(108:108))-1,0),"")</f>
        <v/>
      </c>
      <c r="D109" t="str">
        <f t="array" aca="1" ref="D109" ca="1">IFERROR(OFFSET($A$1,SMALL(IF(SUBSTITUTE(Customer_Name,D$1,"")&lt;&gt;Customer_Name,ROW(Customer_Name),""),ROW(108:108))-1,0),"")</f>
        <v/>
      </c>
      <c r="E109" t="str">
        <f t="array" aca="1" ref="E109" ca="1">IFERROR(OFFSET($A$1,SMALL(IF(SUBSTITUTE(Customer_Name,E$1,"")&lt;&gt;Customer_Name,ROW(Customer_Name),""),ROW(108:108))-1,0),"")</f>
        <v/>
      </c>
      <c r="F109" t="str">
        <f t="array" aca="1" ref="F109" ca="1">IFERROR(OFFSET($A$1,SMALL(IF(SUBSTITUTE(Customer_Name,F$1,"")&lt;&gt;Customer_Name,ROW(Customer_Name),""),ROW(108:108))-1,0),"")</f>
        <v/>
      </c>
    </row>
    <row r="110" spans="1:6">
      <c r="A110" s="37" t="s">
        <v>280</v>
      </c>
      <c r="C110" t="str">
        <f t="array" aca="1" ref="C110" ca="1">IFERROR(OFFSET($A$1,SMALL(IF(SUBSTITUTE(Customer_Name,C$1,"")&lt;&gt;Customer_Name,ROW(Customer_Name),""),ROW(109:109))-1,0),"")</f>
        <v/>
      </c>
      <c r="D110" t="str">
        <f t="array" aca="1" ref="D110" ca="1">IFERROR(OFFSET($A$1,SMALL(IF(SUBSTITUTE(Customer_Name,D$1,"")&lt;&gt;Customer_Name,ROW(Customer_Name),""),ROW(109:109))-1,0),"")</f>
        <v/>
      </c>
      <c r="E110" t="str">
        <f t="array" aca="1" ref="E110" ca="1">IFERROR(OFFSET($A$1,SMALL(IF(SUBSTITUTE(Customer_Name,E$1,"")&lt;&gt;Customer_Name,ROW(Customer_Name),""),ROW(109:109))-1,0),"")</f>
        <v/>
      </c>
      <c r="F110" t="str">
        <f t="array" aca="1" ref="F110" ca="1">IFERROR(OFFSET($A$1,SMALL(IF(SUBSTITUTE(Customer_Name,F$1,"")&lt;&gt;Customer_Name,ROW(Customer_Name),""),ROW(109:109))-1,0),"")</f>
        <v/>
      </c>
    </row>
    <row r="111" spans="1:6">
      <c r="A111" s="37" t="s">
        <v>281</v>
      </c>
      <c r="C111" t="str">
        <f t="array" aca="1" ref="C111" ca="1">IFERROR(OFFSET($A$1,SMALL(IF(SUBSTITUTE(Customer_Name,C$1,"")&lt;&gt;Customer_Name,ROW(Customer_Name),""),ROW(110:110))-1,0),"")</f>
        <v/>
      </c>
      <c r="D111" t="str">
        <f t="array" aca="1" ref="D111" ca="1">IFERROR(OFFSET($A$1,SMALL(IF(SUBSTITUTE(Customer_Name,D$1,"")&lt;&gt;Customer_Name,ROW(Customer_Name),""),ROW(110:110))-1,0),"")</f>
        <v/>
      </c>
      <c r="E111" t="str">
        <f t="array" aca="1" ref="E111" ca="1">IFERROR(OFFSET($A$1,SMALL(IF(SUBSTITUTE(Customer_Name,E$1,"")&lt;&gt;Customer_Name,ROW(Customer_Name),""),ROW(110:110))-1,0),"")</f>
        <v/>
      </c>
      <c r="F111" t="str">
        <f t="array" aca="1" ref="F111" ca="1">IFERROR(OFFSET($A$1,SMALL(IF(SUBSTITUTE(Customer_Name,F$1,"")&lt;&gt;Customer_Name,ROW(Customer_Name),""),ROW(110:110))-1,0),"")</f>
        <v/>
      </c>
    </row>
    <row r="112" spans="1:6">
      <c r="A112" s="37" t="s">
        <v>282</v>
      </c>
      <c r="C112" t="str">
        <f t="array" aca="1" ref="C112" ca="1">IFERROR(OFFSET($A$1,SMALL(IF(SUBSTITUTE(Customer_Name,C$1,"")&lt;&gt;Customer_Name,ROW(Customer_Name),""),ROW(111:111))-1,0),"")</f>
        <v/>
      </c>
      <c r="D112" t="str">
        <f t="array" aca="1" ref="D112" ca="1">IFERROR(OFFSET($A$1,SMALL(IF(SUBSTITUTE(Customer_Name,D$1,"")&lt;&gt;Customer_Name,ROW(Customer_Name),""),ROW(111:111))-1,0),"")</f>
        <v/>
      </c>
      <c r="E112" t="str">
        <f t="array" aca="1" ref="E112" ca="1">IFERROR(OFFSET($A$1,SMALL(IF(SUBSTITUTE(Customer_Name,E$1,"")&lt;&gt;Customer_Name,ROW(Customer_Name),""),ROW(111:111))-1,0),"")</f>
        <v/>
      </c>
      <c r="F112" t="str">
        <f t="array" aca="1" ref="F112" ca="1">IFERROR(OFFSET($A$1,SMALL(IF(SUBSTITUTE(Customer_Name,F$1,"")&lt;&gt;Customer_Name,ROW(Customer_Name),""),ROW(111:111))-1,0),"")</f>
        <v/>
      </c>
    </row>
    <row r="113" spans="1:6">
      <c r="A113" s="37" t="s">
        <v>283</v>
      </c>
      <c r="C113" t="str">
        <f t="array" aca="1" ref="C113" ca="1">IFERROR(OFFSET($A$1,SMALL(IF(SUBSTITUTE(Customer_Name,C$1,"")&lt;&gt;Customer_Name,ROW(Customer_Name),""),ROW(112:112))-1,0),"")</f>
        <v/>
      </c>
      <c r="D113" t="str">
        <f t="array" aca="1" ref="D113" ca="1">IFERROR(OFFSET($A$1,SMALL(IF(SUBSTITUTE(Customer_Name,D$1,"")&lt;&gt;Customer_Name,ROW(Customer_Name),""),ROW(112:112))-1,0),"")</f>
        <v/>
      </c>
      <c r="E113" t="str">
        <f t="array" aca="1" ref="E113" ca="1">IFERROR(OFFSET($A$1,SMALL(IF(SUBSTITUTE(Customer_Name,E$1,"")&lt;&gt;Customer_Name,ROW(Customer_Name),""),ROW(112:112))-1,0),"")</f>
        <v/>
      </c>
      <c r="F113" t="str">
        <f t="array" aca="1" ref="F113" ca="1">IFERROR(OFFSET($A$1,SMALL(IF(SUBSTITUTE(Customer_Name,F$1,"")&lt;&gt;Customer_Name,ROW(Customer_Name),""),ROW(112:112))-1,0),"")</f>
        <v/>
      </c>
    </row>
    <row r="114" spans="1:6">
      <c r="A114" s="37" t="s">
        <v>284</v>
      </c>
      <c r="C114" t="str">
        <f t="array" aca="1" ref="C114" ca="1">IFERROR(OFFSET($A$1,SMALL(IF(SUBSTITUTE(Customer_Name,C$1,"")&lt;&gt;Customer_Name,ROW(Customer_Name),""),ROW(113:113))-1,0),"")</f>
        <v/>
      </c>
      <c r="D114" t="str">
        <f t="array" aca="1" ref="D114" ca="1">IFERROR(OFFSET($A$1,SMALL(IF(SUBSTITUTE(Customer_Name,D$1,"")&lt;&gt;Customer_Name,ROW(Customer_Name),""),ROW(113:113))-1,0),"")</f>
        <v/>
      </c>
      <c r="E114" t="str">
        <f t="array" aca="1" ref="E114" ca="1">IFERROR(OFFSET($A$1,SMALL(IF(SUBSTITUTE(Customer_Name,E$1,"")&lt;&gt;Customer_Name,ROW(Customer_Name),""),ROW(113:113))-1,0),"")</f>
        <v/>
      </c>
      <c r="F114" t="str">
        <f t="array" aca="1" ref="F114" ca="1">IFERROR(OFFSET($A$1,SMALL(IF(SUBSTITUTE(Customer_Name,F$1,"")&lt;&gt;Customer_Name,ROW(Customer_Name),""),ROW(113:113))-1,0),"")</f>
        <v/>
      </c>
    </row>
    <row r="115" spans="1:6">
      <c r="A115" s="37" t="s">
        <v>285</v>
      </c>
      <c r="C115" t="str">
        <f t="array" aca="1" ref="C115" ca="1">IFERROR(OFFSET($A$1,SMALL(IF(SUBSTITUTE(Customer_Name,C$1,"")&lt;&gt;Customer_Name,ROW(Customer_Name),""),ROW(114:114))-1,0),"")</f>
        <v/>
      </c>
      <c r="D115" t="str">
        <f t="array" aca="1" ref="D115" ca="1">IFERROR(OFFSET($A$1,SMALL(IF(SUBSTITUTE(Customer_Name,D$1,"")&lt;&gt;Customer_Name,ROW(Customer_Name),""),ROW(114:114))-1,0),"")</f>
        <v/>
      </c>
      <c r="E115" t="str">
        <f t="array" aca="1" ref="E115" ca="1">IFERROR(OFFSET($A$1,SMALL(IF(SUBSTITUTE(Customer_Name,E$1,"")&lt;&gt;Customer_Name,ROW(Customer_Name),""),ROW(114:114))-1,0),"")</f>
        <v/>
      </c>
      <c r="F115" t="str">
        <f t="array" aca="1" ref="F115" ca="1">IFERROR(OFFSET($A$1,SMALL(IF(SUBSTITUTE(Customer_Name,F$1,"")&lt;&gt;Customer_Name,ROW(Customer_Name),""),ROW(114:114))-1,0),"")</f>
        <v/>
      </c>
    </row>
    <row r="116" spans="1:6">
      <c r="A116" s="37" t="s">
        <v>286</v>
      </c>
      <c r="C116" t="str">
        <f t="array" aca="1" ref="C116" ca="1">IFERROR(OFFSET($A$1,SMALL(IF(SUBSTITUTE(Customer_Name,C$1,"")&lt;&gt;Customer_Name,ROW(Customer_Name),""),ROW(115:115))-1,0),"")</f>
        <v/>
      </c>
      <c r="D116" t="str">
        <f t="array" aca="1" ref="D116" ca="1">IFERROR(OFFSET($A$1,SMALL(IF(SUBSTITUTE(Customer_Name,D$1,"")&lt;&gt;Customer_Name,ROW(Customer_Name),""),ROW(115:115))-1,0),"")</f>
        <v/>
      </c>
      <c r="E116" t="str">
        <f t="array" aca="1" ref="E116" ca="1">IFERROR(OFFSET($A$1,SMALL(IF(SUBSTITUTE(Customer_Name,E$1,"")&lt;&gt;Customer_Name,ROW(Customer_Name),""),ROW(115:115))-1,0),"")</f>
        <v/>
      </c>
      <c r="F116" t="str">
        <f t="array" aca="1" ref="F116" ca="1">IFERROR(OFFSET($A$1,SMALL(IF(SUBSTITUTE(Customer_Name,F$1,"")&lt;&gt;Customer_Name,ROW(Customer_Name),""),ROW(115:115))-1,0),"")</f>
        <v/>
      </c>
    </row>
    <row r="117" spans="1:6">
      <c r="A117" s="37" t="s">
        <v>287</v>
      </c>
      <c r="C117" t="str">
        <f t="array" aca="1" ref="C117" ca="1">IFERROR(OFFSET($A$1,SMALL(IF(SUBSTITUTE(Customer_Name,C$1,"")&lt;&gt;Customer_Name,ROW(Customer_Name),""),ROW(116:116))-1,0),"")</f>
        <v/>
      </c>
      <c r="D117" t="str">
        <f t="array" aca="1" ref="D117" ca="1">IFERROR(OFFSET($A$1,SMALL(IF(SUBSTITUTE(Customer_Name,D$1,"")&lt;&gt;Customer_Name,ROW(Customer_Name),""),ROW(116:116))-1,0),"")</f>
        <v/>
      </c>
      <c r="E117" t="str">
        <f t="array" aca="1" ref="E117" ca="1">IFERROR(OFFSET($A$1,SMALL(IF(SUBSTITUTE(Customer_Name,E$1,"")&lt;&gt;Customer_Name,ROW(Customer_Name),""),ROW(116:116))-1,0),"")</f>
        <v/>
      </c>
      <c r="F117" t="str">
        <f t="array" aca="1" ref="F117" ca="1">IFERROR(OFFSET($A$1,SMALL(IF(SUBSTITUTE(Customer_Name,F$1,"")&lt;&gt;Customer_Name,ROW(Customer_Name),""),ROW(116:116))-1,0),"")</f>
        <v/>
      </c>
    </row>
    <row r="118" spans="1:6">
      <c r="A118" s="37" t="s">
        <v>288</v>
      </c>
      <c r="C118" t="str">
        <f t="array" aca="1" ref="C118" ca="1">IFERROR(OFFSET($A$1,SMALL(IF(SUBSTITUTE(Customer_Name,C$1,"")&lt;&gt;Customer_Name,ROW(Customer_Name),""),ROW(117:117))-1,0),"")</f>
        <v/>
      </c>
      <c r="D118" t="str">
        <f t="array" aca="1" ref="D118" ca="1">IFERROR(OFFSET($A$1,SMALL(IF(SUBSTITUTE(Customer_Name,D$1,"")&lt;&gt;Customer_Name,ROW(Customer_Name),""),ROW(117:117))-1,0),"")</f>
        <v/>
      </c>
      <c r="E118" t="str">
        <f t="array" aca="1" ref="E118" ca="1">IFERROR(OFFSET($A$1,SMALL(IF(SUBSTITUTE(Customer_Name,E$1,"")&lt;&gt;Customer_Name,ROW(Customer_Name),""),ROW(117:117))-1,0),"")</f>
        <v/>
      </c>
      <c r="F118" t="str">
        <f t="array" aca="1" ref="F118" ca="1">IFERROR(OFFSET($A$1,SMALL(IF(SUBSTITUTE(Customer_Name,F$1,"")&lt;&gt;Customer_Name,ROW(Customer_Name),""),ROW(117:117))-1,0),"")</f>
        <v/>
      </c>
    </row>
    <row r="119" spans="1:6">
      <c r="A119" s="37" t="s">
        <v>289</v>
      </c>
      <c r="C119" t="str">
        <f t="array" aca="1" ref="C119" ca="1">IFERROR(OFFSET($A$1,SMALL(IF(SUBSTITUTE(Customer_Name,C$1,"")&lt;&gt;Customer_Name,ROW(Customer_Name),""),ROW(118:118))-1,0),"")</f>
        <v/>
      </c>
      <c r="D119" t="str">
        <f t="array" aca="1" ref="D119" ca="1">IFERROR(OFFSET($A$1,SMALL(IF(SUBSTITUTE(Customer_Name,D$1,"")&lt;&gt;Customer_Name,ROW(Customer_Name),""),ROW(118:118))-1,0),"")</f>
        <v/>
      </c>
      <c r="E119" t="str">
        <f t="array" aca="1" ref="E119" ca="1">IFERROR(OFFSET($A$1,SMALL(IF(SUBSTITUTE(Customer_Name,E$1,"")&lt;&gt;Customer_Name,ROW(Customer_Name),""),ROW(118:118))-1,0),"")</f>
        <v/>
      </c>
      <c r="F119" t="str">
        <f t="array" aca="1" ref="F119" ca="1">IFERROR(OFFSET($A$1,SMALL(IF(SUBSTITUTE(Customer_Name,F$1,"")&lt;&gt;Customer_Name,ROW(Customer_Name),""),ROW(118:118))-1,0),"")</f>
        <v/>
      </c>
    </row>
    <row r="120" spans="1:6">
      <c r="A120" s="37" t="s">
        <v>290</v>
      </c>
      <c r="C120" t="str">
        <f t="array" aca="1" ref="C120" ca="1">IFERROR(OFFSET($A$1,SMALL(IF(SUBSTITUTE(Customer_Name,C$1,"")&lt;&gt;Customer_Name,ROW(Customer_Name),""),ROW(119:119))-1,0),"")</f>
        <v/>
      </c>
      <c r="D120" t="str">
        <f t="array" aca="1" ref="D120" ca="1">IFERROR(OFFSET($A$1,SMALL(IF(SUBSTITUTE(Customer_Name,D$1,"")&lt;&gt;Customer_Name,ROW(Customer_Name),""),ROW(119:119))-1,0),"")</f>
        <v/>
      </c>
      <c r="E120" t="str">
        <f t="array" aca="1" ref="E120" ca="1">IFERROR(OFFSET($A$1,SMALL(IF(SUBSTITUTE(Customer_Name,E$1,"")&lt;&gt;Customer_Name,ROW(Customer_Name),""),ROW(119:119))-1,0),"")</f>
        <v/>
      </c>
      <c r="F120" t="str">
        <f t="array" aca="1" ref="F120" ca="1">IFERROR(OFFSET($A$1,SMALL(IF(SUBSTITUTE(Customer_Name,F$1,"")&lt;&gt;Customer_Name,ROW(Customer_Name),""),ROW(119:119))-1,0),"")</f>
        <v/>
      </c>
    </row>
    <row r="121" spans="1:6">
      <c r="A121" s="37" t="s">
        <v>291</v>
      </c>
      <c r="C121" t="str">
        <f t="array" aca="1" ref="C121" ca="1">IFERROR(OFFSET($A$1,SMALL(IF(SUBSTITUTE(Customer_Name,C$1,"")&lt;&gt;Customer_Name,ROW(Customer_Name),""),ROW(120:120))-1,0),"")</f>
        <v/>
      </c>
      <c r="D121" t="str">
        <f t="array" aca="1" ref="D121" ca="1">IFERROR(OFFSET($A$1,SMALL(IF(SUBSTITUTE(Customer_Name,D$1,"")&lt;&gt;Customer_Name,ROW(Customer_Name),""),ROW(120:120))-1,0),"")</f>
        <v/>
      </c>
      <c r="E121" t="str">
        <f t="array" aca="1" ref="E121" ca="1">IFERROR(OFFSET($A$1,SMALL(IF(SUBSTITUTE(Customer_Name,E$1,"")&lt;&gt;Customer_Name,ROW(Customer_Name),""),ROW(120:120))-1,0),"")</f>
        <v/>
      </c>
      <c r="F121" t="str">
        <f t="array" aca="1" ref="F121" ca="1">IFERROR(OFFSET($A$1,SMALL(IF(SUBSTITUTE(Customer_Name,F$1,"")&lt;&gt;Customer_Name,ROW(Customer_Name),""),ROW(120:120))-1,0),"")</f>
        <v/>
      </c>
    </row>
    <row r="122" spans="1:6">
      <c r="A122" s="37" t="s">
        <v>292</v>
      </c>
      <c r="C122" t="str">
        <f t="array" aca="1" ref="C122" ca="1">IFERROR(OFFSET($A$1,SMALL(IF(SUBSTITUTE(Customer_Name,C$1,"")&lt;&gt;Customer_Name,ROW(Customer_Name),""),ROW(121:121))-1,0),"")</f>
        <v/>
      </c>
      <c r="D122" t="str">
        <f t="array" aca="1" ref="D122" ca="1">IFERROR(OFFSET($A$1,SMALL(IF(SUBSTITUTE(Customer_Name,D$1,"")&lt;&gt;Customer_Name,ROW(Customer_Name),""),ROW(121:121))-1,0),"")</f>
        <v/>
      </c>
      <c r="E122" t="str">
        <f t="array" aca="1" ref="E122" ca="1">IFERROR(OFFSET($A$1,SMALL(IF(SUBSTITUTE(Customer_Name,E$1,"")&lt;&gt;Customer_Name,ROW(Customer_Name),""),ROW(121:121))-1,0),"")</f>
        <v/>
      </c>
      <c r="F122" t="str">
        <f t="array" aca="1" ref="F122" ca="1">IFERROR(OFFSET($A$1,SMALL(IF(SUBSTITUTE(Customer_Name,F$1,"")&lt;&gt;Customer_Name,ROW(Customer_Name),""),ROW(121:121))-1,0),"")</f>
        <v/>
      </c>
    </row>
    <row r="123" spans="1:6">
      <c r="A123" s="37" t="s">
        <v>293</v>
      </c>
      <c r="C123" t="str">
        <f t="array" aca="1" ref="C123" ca="1">IFERROR(OFFSET($A$1,SMALL(IF(SUBSTITUTE(Customer_Name,C$1,"")&lt;&gt;Customer_Name,ROW(Customer_Name),""),ROW(122:122))-1,0),"")</f>
        <v/>
      </c>
      <c r="D123" t="str">
        <f t="array" aca="1" ref="D123" ca="1">IFERROR(OFFSET($A$1,SMALL(IF(SUBSTITUTE(Customer_Name,D$1,"")&lt;&gt;Customer_Name,ROW(Customer_Name),""),ROW(122:122))-1,0),"")</f>
        <v/>
      </c>
      <c r="E123" t="str">
        <f t="array" aca="1" ref="E123" ca="1">IFERROR(OFFSET($A$1,SMALL(IF(SUBSTITUTE(Customer_Name,E$1,"")&lt;&gt;Customer_Name,ROW(Customer_Name),""),ROW(122:122))-1,0),"")</f>
        <v/>
      </c>
      <c r="F123" t="str">
        <f t="array" aca="1" ref="F123" ca="1">IFERROR(OFFSET($A$1,SMALL(IF(SUBSTITUTE(Customer_Name,F$1,"")&lt;&gt;Customer_Name,ROW(Customer_Name),""),ROW(122:122))-1,0),"")</f>
        <v/>
      </c>
    </row>
    <row r="124" spans="1:6">
      <c r="A124" s="37" t="s">
        <v>294</v>
      </c>
      <c r="C124" t="str">
        <f t="array" aca="1" ref="C124" ca="1">IFERROR(OFFSET($A$1,SMALL(IF(SUBSTITUTE(Customer_Name,C$1,"")&lt;&gt;Customer_Name,ROW(Customer_Name),""),ROW(123:123))-1,0),"")</f>
        <v/>
      </c>
      <c r="D124" t="str">
        <f t="array" aca="1" ref="D124" ca="1">IFERROR(OFFSET($A$1,SMALL(IF(SUBSTITUTE(Customer_Name,D$1,"")&lt;&gt;Customer_Name,ROW(Customer_Name),""),ROW(123:123))-1,0),"")</f>
        <v/>
      </c>
      <c r="E124" t="str">
        <f t="array" aca="1" ref="E124" ca="1">IFERROR(OFFSET($A$1,SMALL(IF(SUBSTITUTE(Customer_Name,E$1,"")&lt;&gt;Customer_Name,ROW(Customer_Name),""),ROW(123:123))-1,0),"")</f>
        <v/>
      </c>
      <c r="F124" t="str">
        <f t="array" aca="1" ref="F124" ca="1">IFERROR(OFFSET($A$1,SMALL(IF(SUBSTITUTE(Customer_Name,F$1,"")&lt;&gt;Customer_Name,ROW(Customer_Name),""),ROW(123:123))-1,0),"")</f>
        <v/>
      </c>
    </row>
    <row r="125" spans="1:6">
      <c r="A125" s="37" t="s">
        <v>295</v>
      </c>
      <c r="C125" t="str">
        <f t="array" aca="1" ref="C125" ca="1">IFERROR(OFFSET($A$1,SMALL(IF(SUBSTITUTE(Customer_Name,C$1,"")&lt;&gt;Customer_Name,ROW(Customer_Name),""),ROW(124:124))-1,0),"")</f>
        <v/>
      </c>
      <c r="D125" t="str">
        <f t="array" aca="1" ref="D125" ca="1">IFERROR(OFFSET($A$1,SMALL(IF(SUBSTITUTE(Customer_Name,D$1,"")&lt;&gt;Customer_Name,ROW(Customer_Name),""),ROW(124:124))-1,0),"")</f>
        <v/>
      </c>
      <c r="E125" t="str">
        <f t="array" aca="1" ref="E125" ca="1">IFERROR(OFFSET($A$1,SMALL(IF(SUBSTITUTE(Customer_Name,E$1,"")&lt;&gt;Customer_Name,ROW(Customer_Name),""),ROW(124:124))-1,0),"")</f>
        <v/>
      </c>
      <c r="F125" t="str">
        <f t="array" aca="1" ref="F125" ca="1">IFERROR(OFFSET($A$1,SMALL(IF(SUBSTITUTE(Customer_Name,F$1,"")&lt;&gt;Customer_Name,ROW(Customer_Name),""),ROW(124:124))-1,0),"")</f>
        <v/>
      </c>
    </row>
    <row r="126" spans="1:6">
      <c r="A126" s="37" t="s">
        <v>296</v>
      </c>
      <c r="C126" t="str">
        <f t="array" aca="1" ref="C126" ca="1">IFERROR(OFFSET($A$1,SMALL(IF(SUBSTITUTE(Customer_Name,C$1,"")&lt;&gt;Customer_Name,ROW(Customer_Name),""),ROW(125:125))-1,0),"")</f>
        <v/>
      </c>
      <c r="D126" t="str">
        <f t="array" aca="1" ref="D126" ca="1">IFERROR(OFFSET($A$1,SMALL(IF(SUBSTITUTE(Customer_Name,D$1,"")&lt;&gt;Customer_Name,ROW(Customer_Name),""),ROW(125:125))-1,0),"")</f>
        <v/>
      </c>
      <c r="E126" t="str">
        <f t="array" aca="1" ref="E126" ca="1">IFERROR(OFFSET($A$1,SMALL(IF(SUBSTITUTE(Customer_Name,E$1,"")&lt;&gt;Customer_Name,ROW(Customer_Name),""),ROW(125:125))-1,0),"")</f>
        <v/>
      </c>
      <c r="F126" t="str">
        <f t="array" aca="1" ref="F126" ca="1">IFERROR(OFFSET($A$1,SMALL(IF(SUBSTITUTE(Customer_Name,F$1,"")&lt;&gt;Customer_Name,ROW(Customer_Name),""),ROW(125:125))-1,0),"")</f>
        <v/>
      </c>
    </row>
    <row r="127" spans="1:6">
      <c r="A127" s="37" t="s">
        <v>297</v>
      </c>
      <c r="C127" t="str">
        <f t="array" aca="1" ref="C127" ca="1">IFERROR(OFFSET($A$1,SMALL(IF(SUBSTITUTE(Customer_Name,C$1,"")&lt;&gt;Customer_Name,ROW(Customer_Name),""),ROW(126:126))-1,0),"")</f>
        <v/>
      </c>
      <c r="D127" t="str">
        <f t="array" aca="1" ref="D127" ca="1">IFERROR(OFFSET($A$1,SMALL(IF(SUBSTITUTE(Customer_Name,D$1,"")&lt;&gt;Customer_Name,ROW(Customer_Name),""),ROW(126:126))-1,0),"")</f>
        <v/>
      </c>
      <c r="E127" t="str">
        <f t="array" aca="1" ref="E127" ca="1">IFERROR(OFFSET($A$1,SMALL(IF(SUBSTITUTE(Customer_Name,E$1,"")&lt;&gt;Customer_Name,ROW(Customer_Name),""),ROW(126:126))-1,0),"")</f>
        <v/>
      </c>
      <c r="F127" t="str">
        <f t="array" aca="1" ref="F127" ca="1">IFERROR(OFFSET($A$1,SMALL(IF(SUBSTITUTE(Customer_Name,F$1,"")&lt;&gt;Customer_Name,ROW(Customer_Name),""),ROW(126:126))-1,0),"")</f>
        <v/>
      </c>
    </row>
    <row r="128" spans="1:6">
      <c r="A128" s="37" t="s">
        <v>298</v>
      </c>
      <c r="C128" t="str">
        <f t="array" aca="1" ref="C128" ca="1">IFERROR(OFFSET($A$1,SMALL(IF(SUBSTITUTE(Customer_Name,C$1,"")&lt;&gt;Customer_Name,ROW(Customer_Name),""),ROW(127:127))-1,0),"")</f>
        <v/>
      </c>
      <c r="D128" t="str">
        <f t="array" aca="1" ref="D128" ca="1">IFERROR(OFFSET($A$1,SMALL(IF(SUBSTITUTE(Customer_Name,D$1,"")&lt;&gt;Customer_Name,ROW(Customer_Name),""),ROW(127:127))-1,0),"")</f>
        <v/>
      </c>
      <c r="E128" t="str">
        <f t="array" aca="1" ref="E128" ca="1">IFERROR(OFFSET($A$1,SMALL(IF(SUBSTITUTE(Customer_Name,E$1,"")&lt;&gt;Customer_Name,ROW(Customer_Name),""),ROW(127:127))-1,0),"")</f>
        <v/>
      </c>
      <c r="F128" t="str">
        <f t="array" aca="1" ref="F128" ca="1">IFERROR(OFFSET($A$1,SMALL(IF(SUBSTITUTE(Customer_Name,F$1,"")&lt;&gt;Customer_Name,ROW(Customer_Name),""),ROW(127:127))-1,0),"")</f>
        <v/>
      </c>
    </row>
    <row r="129" spans="1:6">
      <c r="A129" s="37" t="s">
        <v>299</v>
      </c>
      <c r="C129" t="str">
        <f t="array" aca="1" ref="C129" ca="1">IFERROR(OFFSET($A$1,SMALL(IF(SUBSTITUTE(Customer_Name,C$1,"")&lt;&gt;Customer_Name,ROW(Customer_Name),""),ROW(128:128))-1,0),"")</f>
        <v/>
      </c>
      <c r="D129" t="str">
        <f t="array" aca="1" ref="D129" ca="1">IFERROR(OFFSET($A$1,SMALL(IF(SUBSTITUTE(Customer_Name,D$1,"")&lt;&gt;Customer_Name,ROW(Customer_Name),""),ROW(128:128))-1,0),"")</f>
        <v/>
      </c>
      <c r="E129" t="str">
        <f t="array" aca="1" ref="E129" ca="1">IFERROR(OFFSET($A$1,SMALL(IF(SUBSTITUTE(Customer_Name,E$1,"")&lt;&gt;Customer_Name,ROW(Customer_Name),""),ROW(128:128))-1,0),"")</f>
        <v/>
      </c>
      <c r="F129" t="str">
        <f t="array" aca="1" ref="F129" ca="1">IFERROR(OFFSET($A$1,SMALL(IF(SUBSTITUTE(Customer_Name,F$1,"")&lt;&gt;Customer_Name,ROW(Customer_Name),""),ROW(128:128))-1,0),"")</f>
        <v/>
      </c>
    </row>
    <row r="130" spans="1:6">
      <c r="A130" s="37" t="s">
        <v>300</v>
      </c>
      <c r="C130" t="str">
        <f t="array" aca="1" ref="C130" ca="1">IFERROR(OFFSET($A$1,SMALL(IF(SUBSTITUTE(Customer_Name,C$1,"")&lt;&gt;Customer_Name,ROW(Customer_Name),""),ROW(129:129))-1,0),"")</f>
        <v/>
      </c>
      <c r="D130" t="str">
        <f t="array" aca="1" ref="D130" ca="1">IFERROR(OFFSET($A$1,SMALL(IF(SUBSTITUTE(Customer_Name,D$1,"")&lt;&gt;Customer_Name,ROW(Customer_Name),""),ROW(129:129))-1,0),"")</f>
        <v/>
      </c>
      <c r="E130" t="str">
        <f t="array" aca="1" ref="E130" ca="1">IFERROR(OFFSET($A$1,SMALL(IF(SUBSTITUTE(Customer_Name,E$1,"")&lt;&gt;Customer_Name,ROW(Customer_Name),""),ROW(129:129))-1,0),"")</f>
        <v/>
      </c>
      <c r="F130" t="str">
        <f t="array" aca="1" ref="F130" ca="1">IFERROR(OFFSET($A$1,SMALL(IF(SUBSTITUTE(Customer_Name,F$1,"")&lt;&gt;Customer_Name,ROW(Customer_Name),""),ROW(129:129))-1,0),"")</f>
        <v/>
      </c>
    </row>
    <row r="131" spans="1:6">
      <c r="A131" s="37" t="s">
        <v>301</v>
      </c>
      <c r="C131" t="str">
        <f t="array" aca="1" ref="C131" ca="1">IFERROR(OFFSET($A$1,SMALL(IF(SUBSTITUTE(Customer_Name,C$1,"")&lt;&gt;Customer_Name,ROW(Customer_Name),""),ROW(130:130))-1,0),"")</f>
        <v/>
      </c>
      <c r="D131" t="str">
        <f t="array" aca="1" ref="D131" ca="1">IFERROR(OFFSET($A$1,SMALL(IF(SUBSTITUTE(Customer_Name,D$1,"")&lt;&gt;Customer_Name,ROW(Customer_Name),""),ROW(130:130))-1,0),"")</f>
        <v/>
      </c>
      <c r="E131" t="str">
        <f t="array" aca="1" ref="E131" ca="1">IFERROR(OFFSET($A$1,SMALL(IF(SUBSTITUTE(Customer_Name,E$1,"")&lt;&gt;Customer_Name,ROW(Customer_Name),""),ROW(130:130))-1,0),"")</f>
        <v/>
      </c>
      <c r="F131" t="str">
        <f t="array" aca="1" ref="F131" ca="1">IFERROR(OFFSET($A$1,SMALL(IF(SUBSTITUTE(Customer_Name,F$1,"")&lt;&gt;Customer_Name,ROW(Customer_Name),""),ROW(130:130))-1,0),"")</f>
        <v/>
      </c>
    </row>
    <row r="132" spans="1:6">
      <c r="A132" s="37" t="s">
        <v>302</v>
      </c>
      <c r="C132" t="str">
        <f t="array" aca="1" ref="C132" ca="1">IFERROR(OFFSET($A$1,SMALL(IF(SUBSTITUTE(Customer_Name,C$1,"")&lt;&gt;Customer_Name,ROW(Customer_Name),""),ROW(131:131))-1,0),"")</f>
        <v/>
      </c>
      <c r="D132" t="str">
        <f t="array" aca="1" ref="D132" ca="1">IFERROR(OFFSET($A$1,SMALL(IF(SUBSTITUTE(Customer_Name,D$1,"")&lt;&gt;Customer_Name,ROW(Customer_Name),""),ROW(131:131))-1,0),"")</f>
        <v/>
      </c>
      <c r="E132" t="str">
        <f t="array" aca="1" ref="E132" ca="1">IFERROR(OFFSET($A$1,SMALL(IF(SUBSTITUTE(Customer_Name,E$1,"")&lt;&gt;Customer_Name,ROW(Customer_Name),""),ROW(131:131))-1,0),"")</f>
        <v/>
      </c>
      <c r="F132" t="str">
        <f t="array" aca="1" ref="F132" ca="1">IFERROR(OFFSET($A$1,SMALL(IF(SUBSTITUTE(Customer_Name,F$1,"")&lt;&gt;Customer_Name,ROW(Customer_Name),""),ROW(131:131))-1,0),"")</f>
        <v/>
      </c>
    </row>
    <row r="133" spans="1:6">
      <c r="A133" s="37" t="s">
        <v>303</v>
      </c>
      <c r="C133" t="str">
        <f t="array" aca="1" ref="C133" ca="1">IFERROR(OFFSET($A$1,SMALL(IF(SUBSTITUTE(Customer_Name,C$1,"")&lt;&gt;Customer_Name,ROW(Customer_Name),""),ROW(132:132))-1,0),"")</f>
        <v/>
      </c>
      <c r="D133" t="str">
        <f t="array" aca="1" ref="D133" ca="1">IFERROR(OFFSET($A$1,SMALL(IF(SUBSTITUTE(Customer_Name,D$1,"")&lt;&gt;Customer_Name,ROW(Customer_Name),""),ROW(132:132))-1,0),"")</f>
        <v/>
      </c>
      <c r="E133" t="str">
        <f t="array" aca="1" ref="E133" ca="1">IFERROR(OFFSET($A$1,SMALL(IF(SUBSTITUTE(Customer_Name,E$1,"")&lt;&gt;Customer_Name,ROW(Customer_Name),""),ROW(132:132))-1,0),"")</f>
        <v/>
      </c>
      <c r="F133" t="str">
        <f t="array" aca="1" ref="F133" ca="1">IFERROR(OFFSET($A$1,SMALL(IF(SUBSTITUTE(Customer_Name,F$1,"")&lt;&gt;Customer_Name,ROW(Customer_Name),""),ROW(132:132))-1,0),"")</f>
        <v/>
      </c>
    </row>
    <row r="134" spans="1:6">
      <c r="A134" s="37" t="s">
        <v>304</v>
      </c>
      <c r="C134" t="str">
        <f t="array" aca="1" ref="C134" ca="1">IFERROR(OFFSET($A$1,SMALL(IF(SUBSTITUTE(Customer_Name,C$1,"")&lt;&gt;Customer_Name,ROW(Customer_Name),""),ROW(133:133))-1,0),"")</f>
        <v/>
      </c>
      <c r="D134" t="str">
        <f t="array" aca="1" ref="D134" ca="1">IFERROR(OFFSET($A$1,SMALL(IF(SUBSTITUTE(Customer_Name,D$1,"")&lt;&gt;Customer_Name,ROW(Customer_Name),""),ROW(133:133))-1,0),"")</f>
        <v/>
      </c>
      <c r="E134" t="str">
        <f t="array" aca="1" ref="E134" ca="1">IFERROR(OFFSET($A$1,SMALL(IF(SUBSTITUTE(Customer_Name,E$1,"")&lt;&gt;Customer_Name,ROW(Customer_Name),""),ROW(133:133))-1,0),"")</f>
        <v/>
      </c>
      <c r="F134" t="str">
        <f t="array" aca="1" ref="F134" ca="1">IFERROR(OFFSET($A$1,SMALL(IF(SUBSTITUTE(Customer_Name,F$1,"")&lt;&gt;Customer_Name,ROW(Customer_Name),""),ROW(133:133))-1,0),"")</f>
        <v/>
      </c>
    </row>
    <row r="135" spans="1:6">
      <c r="A135" s="37" t="s">
        <v>305</v>
      </c>
      <c r="C135" t="str">
        <f t="array" aca="1" ref="C135" ca="1">IFERROR(OFFSET($A$1,SMALL(IF(SUBSTITUTE(Customer_Name,C$1,"")&lt;&gt;Customer_Name,ROW(Customer_Name),""),ROW(134:134))-1,0),"")</f>
        <v/>
      </c>
      <c r="D135" t="str">
        <f t="array" aca="1" ref="D135" ca="1">IFERROR(OFFSET($A$1,SMALL(IF(SUBSTITUTE(Customer_Name,D$1,"")&lt;&gt;Customer_Name,ROW(Customer_Name),""),ROW(134:134))-1,0),"")</f>
        <v/>
      </c>
      <c r="E135" t="str">
        <f t="array" aca="1" ref="E135" ca="1">IFERROR(OFFSET($A$1,SMALL(IF(SUBSTITUTE(Customer_Name,E$1,"")&lt;&gt;Customer_Name,ROW(Customer_Name),""),ROW(134:134))-1,0),"")</f>
        <v/>
      </c>
      <c r="F135" t="str">
        <f t="array" aca="1" ref="F135" ca="1">IFERROR(OFFSET($A$1,SMALL(IF(SUBSTITUTE(Customer_Name,F$1,"")&lt;&gt;Customer_Name,ROW(Customer_Name),""),ROW(134:134))-1,0),"")</f>
        <v/>
      </c>
    </row>
    <row r="136" spans="1:6">
      <c r="A136" s="37" t="s">
        <v>306</v>
      </c>
      <c r="C136" t="str">
        <f t="array" aca="1" ref="C136" ca="1">IFERROR(OFFSET($A$1,SMALL(IF(SUBSTITUTE(Customer_Name,C$1,"")&lt;&gt;Customer_Name,ROW(Customer_Name),""),ROW(135:135))-1,0),"")</f>
        <v/>
      </c>
      <c r="D136" t="str">
        <f t="array" aca="1" ref="D136" ca="1">IFERROR(OFFSET($A$1,SMALL(IF(SUBSTITUTE(Customer_Name,D$1,"")&lt;&gt;Customer_Name,ROW(Customer_Name),""),ROW(135:135))-1,0),"")</f>
        <v/>
      </c>
      <c r="E136" t="str">
        <f t="array" aca="1" ref="E136" ca="1">IFERROR(OFFSET($A$1,SMALL(IF(SUBSTITUTE(Customer_Name,E$1,"")&lt;&gt;Customer_Name,ROW(Customer_Name),""),ROW(135:135))-1,0),"")</f>
        <v/>
      </c>
      <c r="F136" t="str">
        <f t="array" aca="1" ref="F136" ca="1">IFERROR(OFFSET($A$1,SMALL(IF(SUBSTITUTE(Customer_Name,F$1,"")&lt;&gt;Customer_Name,ROW(Customer_Name),""),ROW(135:135))-1,0),"")</f>
        <v/>
      </c>
    </row>
    <row r="137" spans="1:6">
      <c r="A137" s="37" t="s">
        <v>307</v>
      </c>
      <c r="C137" t="str">
        <f t="array" aca="1" ref="C137" ca="1">IFERROR(OFFSET($A$1,SMALL(IF(SUBSTITUTE(Customer_Name,C$1,"")&lt;&gt;Customer_Name,ROW(Customer_Name),""),ROW(136:136))-1,0),"")</f>
        <v/>
      </c>
      <c r="D137" t="str">
        <f t="array" aca="1" ref="D137" ca="1">IFERROR(OFFSET($A$1,SMALL(IF(SUBSTITUTE(Customer_Name,D$1,"")&lt;&gt;Customer_Name,ROW(Customer_Name),""),ROW(136:136))-1,0),"")</f>
        <v/>
      </c>
      <c r="E137" t="str">
        <f t="array" aca="1" ref="E137" ca="1">IFERROR(OFFSET($A$1,SMALL(IF(SUBSTITUTE(Customer_Name,E$1,"")&lt;&gt;Customer_Name,ROW(Customer_Name),""),ROW(136:136))-1,0),"")</f>
        <v/>
      </c>
      <c r="F137" t="str">
        <f t="array" aca="1" ref="F137" ca="1">IFERROR(OFFSET($A$1,SMALL(IF(SUBSTITUTE(Customer_Name,F$1,"")&lt;&gt;Customer_Name,ROW(Customer_Name),""),ROW(136:136))-1,0),"")</f>
        <v/>
      </c>
    </row>
    <row r="138" spans="1:6">
      <c r="A138" s="37" t="s">
        <v>308</v>
      </c>
      <c r="C138" t="str">
        <f t="array" aca="1" ref="C138" ca="1">IFERROR(OFFSET($A$1,SMALL(IF(SUBSTITUTE(Customer_Name,C$1,"")&lt;&gt;Customer_Name,ROW(Customer_Name),""),ROW(137:137))-1,0),"")</f>
        <v/>
      </c>
      <c r="D138" t="str">
        <f t="array" aca="1" ref="D138" ca="1">IFERROR(OFFSET($A$1,SMALL(IF(SUBSTITUTE(Customer_Name,D$1,"")&lt;&gt;Customer_Name,ROW(Customer_Name),""),ROW(137:137))-1,0),"")</f>
        <v/>
      </c>
      <c r="E138" t="str">
        <f t="array" aca="1" ref="E138" ca="1">IFERROR(OFFSET($A$1,SMALL(IF(SUBSTITUTE(Customer_Name,E$1,"")&lt;&gt;Customer_Name,ROW(Customer_Name),""),ROW(137:137))-1,0),"")</f>
        <v/>
      </c>
      <c r="F138" t="str">
        <f t="array" aca="1" ref="F138" ca="1">IFERROR(OFFSET($A$1,SMALL(IF(SUBSTITUTE(Customer_Name,F$1,"")&lt;&gt;Customer_Name,ROW(Customer_Name),""),ROW(137:137))-1,0),"")</f>
        <v/>
      </c>
    </row>
    <row r="139" spans="1:6">
      <c r="A139" s="37" t="s">
        <v>309</v>
      </c>
      <c r="C139" t="str">
        <f t="array" aca="1" ref="C139" ca="1">IFERROR(OFFSET($A$1,SMALL(IF(SUBSTITUTE(Customer_Name,C$1,"")&lt;&gt;Customer_Name,ROW(Customer_Name),""),ROW(138:138))-1,0),"")</f>
        <v/>
      </c>
      <c r="D139" t="str">
        <f t="array" aca="1" ref="D139" ca="1">IFERROR(OFFSET($A$1,SMALL(IF(SUBSTITUTE(Customer_Name,D$1,"")&lt;&gt;Customer_Name,ROW(Customer_Name),""),ROW(138:138))-1,0),"")</f>
        <v/>
      </c>
      <c r="E139" t="str">
        <f t="array" aca="1" ref="E139" ca="1">IFERROR(OFFSET($A$1,SMALL(IF(SUBSTITUTE(Customer_Name,E$1,"")&lt;&gt;Customer_Name,ROW(Customer_Name),""),ROW(138:138))-1,0),"")</f>
        <v/>
      </c>
      <c r="F139" t="str">
        <f t="array" aca="1" ref="F139" ca="1">IFERROR(OFFSET($A$1,SMALL(IF(SUBSTITUTE(Customer_Name,F$1,"")&lt;&gt;Customer_Name,ROW(Customer_Name),""),ROW(138:138))-1,0),"")</f>
        <v/>
      </c>
    </row>
    <row r="140" spans="1:6">
      <c r="A140" s="37" t="s">
        <v>310</v>
      </c>
      <c r="C140" t="str">
        <f t="array" aca="1" ref="C140" ca="1">IFERROR(OFFSET($A$1,SMALL(IF(SUBSTITUTE(Customer_Name,C$1,"")&lt;&gt;Customer_Name,ROW(Customer_Name),""),ROW(139:139))-1,0),"")</f>
        <v/>
      </c>
      <c r="D140" t="str">
        <f t="array" aca="1" ref="D140" ca="1">IFERROR(OFFSET($A$1,SMALL(IF(SUBSTITUTE(Customer_Name,D$1,"")&lt;&gt;Customer_Name,ROW(Customer_Name),""),ROW(139:139))-1,0),"")</f>
        <v/>
      </c>
      <c r="E140" t="str">
        <f t="array" aca="1" ref="E140" ca="1">IFERROR(OFFSET($A$1,SMALL(IF(SUBSTITUTE(Customer_Name,E$1,"")&lt;&gt;Customer_Name,ROW(Customer_Name),""),ROW(139:139))-1,0),"")</f>
        <v/>
      </c>
      <c r="F140" t="str">
        <f t="array" aca="1" ref="F140" ca="1">IFERROR(OFFSET($A$1,SMALL(IF(SUBSTITUTE(Customer_Name,F$1,"")&lt;&gt;Customer_Name,ROW(Customer_Name),""),ROW(139:139))-1,0),"")</f>
        <v/>
      </c>
    </row>
    <row r="141" spans="1:6">
      <c r="A141" s="37" t="s">
        <v>311</v>
      </c>
      <c r="C141" t="str">
        <f t="array" aca="1" ref="C141" ca="1">IFERROR(OFFSET($A$1,SMALL(IF(SUBSTITUTE(Customer_Name,C$1,"")&lt;&gt;Customer_Name,ROW(Customer_Name),""),ROW(140:140))-1,0),"")</f>
        <v/>
      </c>
      <c r="D141" t="str">
        <f t="array" aca="1" ref="D141" ca="1">IFERROR(OFFSET($A$1,SMALL(IF(SUBSTITUTE(Customer_Name,D$1,"")&lt;&gt;Customer_Name,ROW(Customer_Name),""),ROW(140:140))-1,0),"")</f>
        <v/>
      </c>
      <c r="E141" t="str">
        <f t="array" aca="1" ref="E141" ca="1">IFERROR(OFFSET($A$1,SMALL(IF(SUBSTITUTE(Customer_Name,E$1,"")&lt;&gt;Customer_Name,ROW(Customer_Name),""),ROW(140:140))-1,0),"")</f>
        <v/>
      </c>
      <c r="F141" t="str">
        <f t="array" aca="1" ref="F141" ca="1">IFERROR(OFFSET($A$1,SMALL(IF(SUBSTITUTE(Customer_Name,F$1,"")&lt;&gt;Customer_Name,ROW(Customer_Name),""),ROW(140:140))-1,0),"")</f>
        <v/>
      </c>
    </row>
    <row r="142" spans="1:6">
      <c r="A142" s="37" t="s">
        <v>312</v>
      </c>
      <c r="C142" t="str">
        <f t="array" aca="1" ref="C142" ca="1">IFERROR(OFFSET($A$1,SMALL(IF(SUBSTITUTE(Customer_Name,C$1,"")&lt;&gt;Customer_Name,ROW(Customer_Name),""),ROW(141:141))-1,0),"")</f>
        <v/>
      </c>
      <c r="D142" t="str">
        <f t="array" aca="1" ref="D142" ca="1">IFERROR(OFFSET($A$1,SMALL(IF(SUBSTITUTE(Customer_Name,D$1,"")&lt;&gt;Customer_Name,ROW(Customer_Name),""),ROW(141:141))-1,0),"")</f>
        <v/>
      </c>
      <c r="E142" t="str">
        <f t="array" aca="1" ref="E142" ca="1">IFERROR(OFFSET($A$1,SMALL(IF(SUBSTITUTE(Customer_Name,E$1,"")&lt;&gt;Customer_Name,ROW(Customer_Name),""),ROW(141:141))-1,0),"")</f>
        <v/>
      </c>
      <c r="F142" t="str">
        <f t="array" aca="1" ref="F142" ca="1">IFERROR(OFFSET($A$1,SMALL(IF(SUBSTITUTE(Customer_Name,F$1,"")&lt;&gt;Customer_Name,ROW(Customer_Name),""),ROW(141:141))-1,0),"")</f>
        <v/>
      </c>
    </row>
    <row r="143" spans="1:6">
      <c r="A143" s="37" t="s">
        <v>313</v>
      </c>
      <c r="C143" t="str">
        <f t="array" aca="1" ref="C143" ca="1">IFERROR(OFFSET($A$1,SMALL(IF(SUBSTITUTE(Customer_Name,C$1,"")&lt;&gt;Customer_Name,ROW(Customer_Name),""),ROW(142:142))-1,0),"")</f>
        <v/>
      </c>
      <c r="D143" t="str">
        <f t="array" aca="1" ref="D143" ca="1">IFERROR(OFFSET($A$1,SMALL(IF(SUBSTITUTE(Customer_Name,D$1,"")&lt;&gt;Customer_Name,ROW(Customer_Name),""),ROW(142:142))-1,0),"")</f>
        <v/>
      </c>
      <c r="E143" t="str">
        <f t="array" aca="1" ref="E143" ca="1">IFERROR(OFFSET($A$1,SMALL(IF(SUBSTITUTE(Customer_Name,E$1,"")&lt;&gt;Customer_Name,ROW(Customer_Name),""),ROW(142:142))-1,0),"")</f>
        <v/>
      </c>
      <c r="F143" t="str">
        <f t="array" aca="1" ref="F143" ca="1">IFERROR(OFFSET($A$1,SMALL(IF(SUBSTITUTE(Customer_Name,F$1,"")&lt;&gt;Customer_Name,ROW(Customer_Name),""),ROW(142:142))-1,0),"")</f>
        <v/>
      </c>
    </row>
    <row r="144" spans="1:6">
      <c r="A144" s="37" t="s">
        <v>314</v>
      </c>
      <c r="C144" t="str">
        <f t="array" aca="1" ref="C144" ca="1">IFERROR(OFFSET($A$1,SMALL(IF(SUBSTITUTE(Customer_Name,C$1,"")&lt;&gt;Customer_Name,ROW(Customer_Name),""),ROW(143:143))-1,0),"")</f>
        <v/>
      </c>
      <c r="D144" t="str">
        <f t="array" aca="1" ref="D144" ca="1">IFERROR(OFFSET($A$1,SMALL(IF(SUBSTITUTE(Customer_Name,D$1,"")&lt;&gt;Customer_Name,ROW(Customer_Name),""),ROW(143:143))-1,0),"")</f>
        <v/>
      </c>
      <c r="E144" t="str">
        <f t="array" aca="1" ref="E144" ca="1">IFERROR(OFFSET($A$1,SMALL(IF(SUBSTITUTE(Customer_Name,E$1,"")&lt;&gt;Customer_Name,ROW(Customer_Name),""),ROW(143:143))-1,0),"")</f>
        <v/>
      </c>
      <c r="F144" t="str">
        <f t="array" aca="1" ref="F144" ca="1">IFERROR(OFFSET($A$1,SMALL(IF(SUBSTITUTE(Customer_Name,F$1,"")&lt;&gt;Customer_Name,ROW(Customer_Name),""),ROW(143:143))-1,0),"")</f>
        <v/>
      </c>
    </row>
    <row r="145" spans="1:6">
      <c r="A145" s="37" t="s">
        <v>315</v>
      </c>
      <c r="C145" t="str">
        <f t="array" aca="1" ref="C145" ca="1">IFERROR(OFFSET($A$1,SMALL(IF(SUBSTITUTE(Customer_Name,C$1,"")&lt;&gt;Customer_Name,ROW(Customer_Name),""),ROW(144:144))-1,0),"")</f>
        <v/>
      </c>
      <c r="D145" t="str">
        <f t="array" aca="1" ref="D145" ca="1">IFERROR(OFFSET($A$1,SMALL(IF(SUBSTITUTE(Customer_Name,D$1,"")&lt;&gt;Customer_Name,ROW(Customer_Name),""),ROW(144:144))-1,0),"")</f>
        <v/>
      </c>
      <c r="E145" t="str">
        <f t="array" aca="1" ref="E145" ca="1">IFERROR(OFFSET($A$1,SMALL(IF(SUBSTITUTE(Customer_Name,E$1,"")&lt;&gt;Customer_Name,ROW(Customer_Name),""),ROW(144:144))-1,0),"")</f>
        <v/>
      </c>
      <c r="F145" t="str">
        <f t="array" aca="1" ref="F145" ca="1">IFERROR(OFFSET($A$1,SMALL(IF(SUBSTITUTE(Customer_Name,F$1,"")&lt;&gt;Customer_Name,ROW(Customer_Name),""),ROW(144:144))-1,0),"")</f>
        <v/>
      </c>
    </row>
    <row r="146" spans="1:6">
      <c r="A146" s="37" t="s">
        <v>316</v>
      </c>
      <c r="C146" t="str">
        <f t="array" aca="1" ref="C146" ca="1">IFERROR(OFFSET($A$1,SMALL(IF(SUBSTITUTE(Customer_Name,C$1,"")&lt;&gt;Customer_Name,ROW(Customer_Name),""),ROW(145:145))-1,0),"")</f>
        <v/>
      </c>
      <c r="D146" t="str">
        <f t="array" aca="1" ref="D146" ca="1">IFERROR(OFFSET($A$1,SMALL(IF(SUBSTITUTE(Customer_Name,D$1,"")&lt;&gt;Customer_Name,ROW(Customer_Name),""),ROW(145:145))-1,0),"")</f>
        <v/>
      </c>
      <c r="E146" t="str">
        <f t="array" aca="1" ref="E146" ca="1">IFERROR(OFFSET($A$1,SMALL(IF(SUBSTITUTE(Customer_Name,E$1,"")&lt;&gt;Customer_Name,ROW(Customer_Name),""),ROW(145:145))-1,0),"")</f>
        <v/>
      </c>
      <c r="F146" t="str">
        <f t="array" aca="1" ref="F146" ca="1">IFERROR(OFFSET($A$1,SMALL(IF(SUBSTITUTE(Customer_Name,F$1,"")&lt;&gt;Customer_Name,ROW(Customer_Name),""),ROW(145:145))-1,0),"")</f>
        <v/>
      </c>
    </row>
    <row r="147" spans="1:6">
      <c r="A147" s="37" t="s">
        <v>317</v>
      </c>
      <c r="C147" t="str">
        <f t="array" aca="1" ref="C147" ca="1">IFERROR(OFFSET($A$1,SMALL(IF(SUBSTITUTE(Customer_Name,C$1,"")&lt;&gt;Customer_Name,ROW(Customer_Name),""),ROW(146:146))-1,0),"")</f>
        <v/>
      </c>
      <c r="D147" t="str">
        <f t="array" aca="1" ref="D147" ca="1">IFERROR(OFFSET($A$1,SMALL(IF(SUBSTITUTE(Customer_Name,D$1,"")&lt;&gt;Customer_Name,ROW(Customer_Name),""),ROW(146:146))-1,0),"")</f>
        <v/>
      </c>
      <c r="E147" t="str">
        <f t="array" aca="1" ref="E147" ca="1">IFERROR(OFFSET($A$1,SMALL(IF(SUBSTITUTE(Customer_Name,E$1,"")&lt;&gt;Customer_Name,ROW(Customer_Name),""),ROW(146:146))-1,0),"")</f>
        <v/>
      </c>
      <c r="F147" t="str">
        <f t="array" aca="1" ref="F147" ca="1">IFERROR(OFFSET($A$1,SMALL(IF(SUBSTITUTE(Customer_Name,F$1,"")&lt;&gt;Customer_Name,ROW(Customer_Name),""),ROW(146:146))-1,0),"")</f>
        <v/>
      </c>
    </row>
    <row r="148" spans="1:6">
      <c r="A148" s="38" t="s">
        <v>318</v>
      </c>
    </row>
    <row r="149" spans="1:6">
      <c r="A149" s="38" t="s">
        <v>319</v>
      </c>
    </row>
    <row r="150" spans="1:6">
      <c r="A150" s="38" t="s">
        <v>320</v>
      </c>
    </row>
    <row r="151" spans="1:6">
      <c r="A151" s="38" t="s">
        <v>321</v>
      </c>
    </row>
    <row r="152" spans="1:6">
      <c r="A152" s="38" t="s">
        <v>322</v>
      </c>
    </row>
    <row r="153" spans="1:6">
      <c r="A153" s="38" t="s">
        <v>323</v>
      </c>
    </row>
    <row r="154" spans="1:6">
      <c r="A154" s="38" t="s">
        <v>324</v>
      </c>
    </row>
    <row r="155" spans="1:6">
      <c r="A155" s="38" t="s">
        <v>223</v>
      </c>
    </row>
    <row r="156" spans="1:6">
      <c r="A156" s="38" t="s">
        <v>325</v>
      </c>
    </row>
    <row r="157" spans="1:6">
      <c r="A157" s="38" t="s">
        <v>326</v>
      </c>
    </row>
    <row r="158" spans="1:6">
      <c r="A158" s="38" t="s">
        <v>327</v>
      </c>
    </row>
    <row r="159" spans="1:6">
      <c r="A159" s="38" t="s">
        <v>201</v>
      </c>
    </row>
    <row r="160" spans="1:6">
      <c r="A160" s="38" t="s">
        <v>328</v>
      </c>
    </row>
    <row r="161" spans="1:1">
      <c r="A161" s="38" t="s">
        <v>188</v>
      </c>
    </row>
    <row r="162" spans="1:1">
      <c r="A162" s="38" t="s">
        <v>329</v>
      </c>
    </row>
    <row r="163" spans="1:1">
      <c r="A163" s="38" t="s">
        <v>330</v>
      </c>
    </row>
    <row r="164" spans="1:1">
      <c r="A164" s="38" t="s">
        <v>331</v>
      </c>
    </row>
    <row r="165" spans="1:1">
      <c r="A165" s="38" t="s">
        <v>332</v>
      </c>
    </row>
    <row r="166" spans="1:1">
      <c r="A166" s="38" t="s">
        <v>333</v>
      </c>
    </row>
    <row r="167" spans="1:1">
      <c r="A167" s="38" t="s">
        <v>334</v>
      </c>
    </row>
    <row r="168" spans="1:1">
      <c r="A168" s="38" t="s">
        <v>335</v>
      </c>
    </row>
    <row r="169" spans="1:1">
      <c r="A169" s="38" t="s">
        <v>296</v>
      </c>
    </row>
    <row r="170" spans="1:1">
      <c r="A170" s="38" t="s">
        <v>336</v>
      </c>
    </row>
    <row r="171" spans="1:1">
      <c r="A171" s="38" t="s">
        <v>337</v>
      </c>
    </row>
    <row r="172" spans="1:1">
      <c r="A172" s="38" t="s">
        <v>338</v>
      </c>
    </row>
    <row r="173" spans="1:1">
      <c r="A173" s="38" t="s">
        <v>339</v>
      </c>
    </row>
    <row r="174" spans="1:1">
      <c r="A174" s="38" t="s">
        <v>340</v>
      </c>
    </row>
    <row r="175" spans="1:1">
      <c r="A175" s="38" t="s">
        <v>341</v>
      </c>
    </row>
    <row r="176" spans="1:1">
      <c r="A176" s="38" t="s">
        <v>342</v>
      </c>
    </row>
    <row r="177" spans="1:1">
      <c r="A177" s="38" t="s">
        <v>343</v>
      </c>
    </row>
    <row r="178" spans="1:1">
      <c r="A178" s="38" t="s">
        <v>231</v>
      </c>
    </row>
    <row r="179" spans="1:1">
      <c r="A179" s="38" t="s">
        <v>244</v>
      </c>
    </row>
    <row r="180" spans="1:1">
      <c r="A180" s="38" t="s">
        <v>344</v>
      </c>
    </row>
    <row r="181" spans="1:1">
      <c r="A181" s="38" t="s">
        <v>345</v>
      </c>
    </row>
    <row r="182" spans="1:1">
      <c r="A182" s="38" t="s">
        <v>291</v>
      </c>
    </row>
    <row r="183" spans="1:1">
      <c r="A183" s="38" t="s">
        <v>231</v>
      </c>
    </row>
    <row r="184" spans="1:1">
      <c r="A184" s="38" t="s">
        <v>209</v>
      </c>
    </row>
    <row r="185" spans="1:1">
      <c r="A185" s="38" t="s">
        <v>346</v>
      </c>
    </row>
    <row r="186" spans="1:1">
      <c r="A186" s="38" t="s">
        <v>347</v>
      </c>
    </row>
    <row r="187" spans="1:1">
      <c r="A187" s="38" t="s">
        <v>348</v>
      </c>
    </row>
    <row r="188" spans="1:1">
      <c r="A188" s="38" t="s">
        <v>349</v>
      </c>
    </row>
    <row r="189" spans="1:1">
      <c r="A189" s="38" t="s">
        <v>350</v>
      </c>
    </row>
    <row r="190" spans="1:1">
      <c r="A190" s="38" t="s">
        <v>351</v>
      </c>
    </row>
    <row r="191" spans="1:1">
      <c r="A191" s="38" t="s">
        <v>352</v>
      </c>
    </row>
    <row r="192" spans="1:1">
      <c r="A192" s="38" t="s">
        <v>353</v>
      </c>
    </row>
    <row r="193" spans="1:1">
      <c r="A193" s="38" t="s">
        <v>354</v>
      </c>
    </row>
    <row r="194" spans="1:1">
      <c r="A194" s="38" t="s">
        <v>355</v>
      </c>
    </row>
    <row r="195" spans="1:1">
      <c r="A195" s="38" t="s">
        <v>356</v>
      </c>
    </row>
    <row r="196" spans="1:1">
      <c r="A196" s="38" t="s">
        <v>357</v>
      </c>
    </row>
    <row r="197" spans="1:1">
      <c r="A197" s="38" t="s">
        <v>358</v>
      </c>
    </row>
    <row r="198" spans="1:1">
      <c r="A198" s="38" t="s">
        <v>359</v>
      </c>
    </row>
    <row r="199" spans="1:1">
      <c r="A199" s="38" t="s">
        <v>360</v>
      </c>
    </row>
    <row r="200" spans="1:1">
      <c r="A200" s="38" t="s">
        <v>361</v>
      </c>
    </row>
    <row r="201" spans="1:1">
      <c r="A201" s="38" t="s">
        <v>362</v>
      </c>
    </row>
    <row r="202" spans="1:1">
      <c r="A202" s="38" t="s">
        <v>363</v>
      </c>
    </row>
    <row r="203" spans="1:1">
      <c r="A203" s="38" t="s">
        <v>364</v>
      </c>
    </row>
    <row r="204" spans="1:1">
      <c r="A204" s="38" t="s">
        <v>365</v>
      </c>
    </row>
    <row r="205" spans="1:1">
      <c r="A205" s="38" t="s">
        <v>366</v>
      </c>
    </row>
    <row r="206" spans="1:1">
      <c r="A206" s="38" t="s">
        <v>367</v>
      </c>
    </row>
    <row r="207" spans="1:1">
      <c r="A207" s="38" t="s">
        <v>368</v>
      </c>
    </row>
    <row r="208" spans="1:1">
      <c r="A208" s="38" t="s">
        <v>369</v>
      </c>
    </row>
    <row r="209" spans="1:1">
      <c r="A209" s="38" t="s">
        <v>370</v>
      </c>
    </row>
    <row r="210" spans="1:1">
      <c r="A210" s="38" t="s">
        <v>371</v>
      </c>
    </row>
    <row r="211" spans="1:1">
      <c r="A211" s="38" t="s">
        <v>372</v>
      </c>
    </row>
    <row r="212" spans="1:1">
      <c r="A212" s="38" t="s">
        <v>373</v>
      </c>
    </row>
    <row r="213" spans="1:1">
      <c r="A213" s="38" t="s">
        <v>374</v>
      </c>
    </row>
    <row r="214" spans="1:1">
      <c r="A214" s="38" t="s">
        <v>375</v>
      </c>
    </row>
    <row r="215" spans="1:1">
      <c r="A215" s="38" t="s">
        <v>193</v>
      </c>
    </row>
    <row r="216" spans="1:1">
      <c r="A216" s="38" t="s">
        <v>376</v>
      </c>
    </row>
    <row r="217" spans="1:1">
      <c r="A217" s="38" t="s">
        <v>377</v>
      </c>
    </row>
    <row r="218" spans="1:1">
      <c r="A218" s="38" t="s">
        <v>378</v>
      </c>
    </row>
    <row r="219" spans="1:1">
      <c r="A219" s="38" t="s">
        <v>379</v>
      </c>
    </row>
    <row r="220" spans="1:1">
      <c r="A220" s="38" t="s">
        <v>380</v>
      </c>
    </row>
    <row r="221" spans="1:1">
      <c r="A221" s="38" t="s">
        <v>381</v>
      </c>
    </row>
    <row r="222" spans="1:1">
      <c r="A222" s="38" t="s">
        <v>382</v>
      </c>
    </row>
    <row r="223" spans="1:1">
      <c r="A223" s="38" t="s">
        <v>383</v>
      </c>
    </row>
    <row r="224" spans="1:1">
      <c r="A224" s="38" t="s">
        <v>281</v>
      </c>
    </row>
    <row r="225" spans="1:1">
      <c r="A225" s="38" t="s">
        <v>384</v>
      </c>
    </row>
    <row r="226" spans="1:1">
      <c r="A226" s="38" t="s">
        <v>231</v>
      </c>
    </row>
    <row r="227" spans="1:1">
      <c r="A227" s="38" t="s">
        <v>385</v>
      </c>
    </row>
    <row r="228" spans="1:1">
      <c r="A228" s="38" t="s">
        <v>386</v>
      </c>
    </row>
    <row r="229" spans="1:1">
      <c r="A229" s="38" t="s">
        <v>387</v>
      </c>
    </row>
    <row r="230" spans="1:1">
      <c r="A230" s="38" t="s">
        <v>388</v>
      </c>
    </row>
    <row r="231" spans="1:1">
      <c r="A231" s="38" t="s">
        <v>389</v>
      </c>
    </row>
    <row r="232" spans="1:1">
      <c r="A232" s="38" t="s">
        <v>390</v>
      </c>
    </row>
    <row r="233" spans="1:1">
      <c r="A233" s="38" t="s">
        <v>243</v>
      </c>
    </row>
    <row r="234" spans="1:1">
      <c r="A234" s="38" t="s">
        <v>391</v>
      </c>
    </row>
    <row r="235" spans="1:1">
      <c r="A235" s="38" t="s">
        <v>392</v>
      </c>
    </row>
    <row r="236" spans="1:1">
      <c r="A236" s="38" t="s">
        <v>393</v>
      </c>
    </row>
    <row r="237" spans="1:1">
      <c r="A237" s="38" t="s">
        <v>394</v>
      </c>
    </row>
    <row r="238" spans="1:1">
      <c r="A238" s="38" t="s">
        <v>395</v>
      </c>
    </row>
    <row r="239" spans="1:1">
      <c r="A239" s="38" t="s">
        <v>396</v>
      </c>
    </row>
    <row r="240" spans="1:1">
      <c r="A240" s="38" t="s">
        <v>281</v>
      </c>
    </row>
    <row r="241" spans="1:1">
      <c r="A241" s="38" t="s">
        <v>397</v>
      </c>
    </row>
    <row r="242" spans="1:1">
      <c r="A242" s="38" t="s">
        <v>398</v>
      </c>
    </row>
    <row r="243" spans="1:1">
      <c r="A243" s="38" t="s">
        <v>399</v>
      </c>
    </row>
    <row r="244" spans="1:1">
      <c r="A244" s="38" t="s">
        <v>400</v>
      </c>
    </row>
    <row r="245" spans="1:1">
      <c r="A245" s="38" t="s">
        <v>401</v>
      </c>
    </row>
    <row r="246" spans="1:1">
      <c r="A246" s="38" t="s">
        <v>178</v>
      </c>
    </row>
    <row r="247" spans="1:1">
      <c r="A247" s="38" t="s">
        <v>402</v>
      </c>
    </row>
    <row r="248" spans="1:1">
      <c r="A248" s="38" t="s">
        <v>403</v>
      </c>
    </row>
    <row r="249" spans="1:1">
      <c r="A249" s="38" t="s">
        <v>404</v>
      </c>
    </row>
    <row r="250" spans="1:1">
      <c r="A250" s="38" t="s">
        <v>300</v>
      </c>
    </row>
    <row r="251" spans="1:1">
      <c r="A251" s="38" t="s">
        <v>405</v>
      </c>
    </row>
    <row r="252" spans="1:1">
      <c r="A252" s="38" t="s">
        <v>406</v>
      </c>
    </row>
    <row r="253" spans="1:1">
      <c r="A253" s="38" t="s">
        <v>407</v>
      </c>
    </row>
    <row r="254" spans="1:1">
      <c r="A254" s="38" t="s">
        <v>408</v>
      </c>
    </row>
    <row r="255" spans="1:1">
      <c r="A255" s="38" t="s">
        <v>193</v>
      </c>
    </row>
    <row r="256" spans="1:1">
      <c r="A256" s="38" t="s">
        <v>409</v>
      </c>
    </row>
    <row r="257" spans="1:1">
      <c r="A257" s="38" t="s">
        <v>410</v>
      </c>
    </row>
    <row r="258" spans="1:1">
      <c r="A258" s="38" t="s">
        <v>411</v>
      </c>
    </row>
    <row r="259" spans="1:1">
      <c r="A259" s="38" t="s">
        <v>412</v>
      </c>
    </row>
    <row r="260" spans="1:1">
      <c r="A260" s="38" t="s">
        <v>413</v>
      </c>
    </row>
    <row r="261" spans="1:1">
      <c r="A261" s="38" t="s">
        <v>414</v>
      </c>
    </row>
    <row r="262" spans="1:1">
      <c r="A262" s="38" t="s">
        <v>298</v>
      </c>
    </row>
    <row r="263" spans="1:1">
      <c r="A263" s="38" t="s">
        <v>415</v>
      </c>
    </row>
    <row r="264" spans="1:1">
      <c r="A264" s="38" t="s">
        <v>416</v>
      </c>
    </row>
    <row r="265" spans="1:1">
      <c r="A265" s="38" t="s">
        <v>417</v>
      </c>
    </row>
    <row r="266" spans="1:1">
      <c r="A266" s="38" t="s">
        <v>418</v>
      </c>
    </row>
    <row r="267" spans="1:1">
      <c r="A267" s="38" t="s">
        <v>419</v>
      </c>
    </row>
    <row r="268" spans="1:1">
      <c r="A268" s="38" t="s">
        <v>191</v>
      </c>
    </row>
    <row r="269" spans="1:1">
      <c r="A269" s="38" t="s">
        <v>420</v>
      </c>
    </row>
    <row r="270" spans="1:1">
      <c r="A270" s="38" t="s">
        <v>421</v>
      </c>
    </row>
    <row r="271" spans="1:1">
      <c r="A271" s="38" t="s">
        <v>422</v>
      </c>
    </row>
    <row r="272" spans="1:1">
      <c r="A272" s="38" t="s">
        <v>334</v>
      </c>
    </row>
    <row r="273" spans="1:1">
      <c r="A273" s="38" t="s">
        <v>423</v>
      </c>
    </row>
    <row r="274" spans="1:1">
      <c r="A274" s="38" t="s">
        <v>424</v>
      </c>
    </row>
    <row r="275" spans="1:1">
      <c r="A275" s="38" t="s">
        <v>281</v>
      </c>
    </row>
    <row r="276" spans="1:1">
      <c r="A276" s="38" t="s">
        <v>425</v>
      </c>
    </row>
    <row r="277" spans="1:1">
      <c r="A277" s="38" t="s">
        <v>426</v>
      </c>
    </row>
    <row r="278" spans="1:1">
      <c r="A278" s="38" t="s">
        <v>427</v>
      </c>
    </row>
    <row r="279" spans="1:1">
      <c r="A279" s="38" t="s">
        <v>428</v>
      </c>
    </row>
    <row r="280" spans="1:1">
      <c r="A280" s="38" t="s">
        <v>429</v>
      </c>
    </row>
    <row r="281" spans="1:1">
      <c r="A281" s="38" t="s">
        <v>430</v>
      </c>
    </row>
    <row r="282" spans="1:1">
      <c r="A282" s="38" t="s">
        <v>431</v>
      </c>
    </row>
    <row r="283" spans="1:1">
      <c r="A283" s="38" t="s">
        <v>432</v>
      </c>
    </row>
    <row r="284" spans="1:1">
      <c r="A284" s="38" t="s">
        <v>433</v>
      </c>
    </row>
    <row r="285" spans="1:1">
      <c r="A285" s="38" t="s">
        <v>434</v>
      </c>
    </row>
    <row r="286" spans="1:1">
      <c r="A286" s="38" t="s">
        <v>435</v>
      </c>
    </row>
    <row r="287" spans="1:1">
      <c r="A287" s="38" t="s">
        <v>436</v>
      </c>
    </row>
    <row r="288" spans="1:1">
      <c r="A288" s="38" t="s">
        <v>437</v>
      </c>
    </row>
    <row r="289" spans="1:1">
      <c r="A289" s="38" t="s">
        <v>438</v>
      </c>
    </row>
    <row r="290" spans="1:1">
      <c r="A290" s="38" t="s">
        <v>439</v>
      </c>
    </row>
    <row r="291" spans="1:1">
      <c r="A291" s="38" t="s">
        <v>440</v>
      </c>
    </row>
    <row r="292" spans="1:1">
      <c r="A292" s="38" t="s">
        <v>296</v>
      </c>
    </row>
    <row r="293" spans="1:1">
      <c r="A293" s="38" t="s">
        <v>441</v>
      </c>
    </row>
    <row r="294" spans="1:1">
      <c r="A294" s="38" t="s">
        <v>442</v>
      </c>
    </row>
    <row r="295" spans="1:1">
      <c r="A295" s="38" t="s">
        <v>443</v>
      </c>
    </row>
    <row r="296" spans="1:1">
      <c r="A296" s="38" t="s">
        <v>444</v>
      </c>
    </row>
    <row r="297" spans="1:1">
      <c r="A297" s="38" t="s">
        <v>445</v>
      </c>
    </row>
    <row r="298" spans="1:1">
      <c r="A298" s="38" t="s">
        <v>446</v>
      </c>
    </row>
    <row r="299" spans="1:1">
      <c r="A299" s="38" t="s">
        <v>447</v>
      </c>
    </row>
    <row r="300" spans="1:1">
      <c r="A300" s="38" t="s">
        <v>448</v>
      </c>
    </row>
    <row r="301" spans="1:1">
      <c r="A301" s="38" t="s">
        <v>449</v>
      </c>
    </row>
    <row r="302" spans="1:1">
      <c r="A302" s="38" t="s">
        <v>422</v>
      </c>
    </row>
    <row r="303" spans="1:1">
      <c r="A303" s="38" t="s">
        <v>450</v>
      </c>
    </row>
    <row r="304" spans="1:1">
      <c r="A304" s="38" t="s">
        <v>451</v>
      </c>
    </row>
    <row r="305" spans="1:1">
      <c r="A305" s="38" t="s">
        <v>452</v>
      </c>
    </row>
    <row r="306" spans="1:1">
      <c r="A306" s="38" t="s">
        <v>453</v>
      </c>
    </row>
    <row r="307" spans="1:1">
      <c r="A307" s="38" t="s">
        <v>454</v>
      </c>
    </row>
    <row r="308" spans="1:1">
      <c r="A308" s="38" t="s">
        <v>455</v>
      </c>
    </row>
    <row r="309" spans="1:1">
      <c r="A309" s="38" t="s">
        <v>456</v>
      </c>
    </row>
    <row r="310" spans="1:1">
      <c r="A310" s="38" t="s">
        <v>457</v>
      </c>
    </row>
    <row r="311" spans="1:1">
      <c r="A311" s="38" t="s">
        <v>458</v>
      </c>
    </row>
    <row r="312" spans="1:1">
      <c r="A312" s="38" t="s">
        <v>459</v>
      </c>
    </row>
    <row r="313" spans="1:1">
      <c r="A313" s="38" t="s">
        <v>460</v>
      </c>
    </row>
    <row r="314" spans="1:1">
      <c r="A314" s="38" t="s">
        <v>461</v>
      </c>
    </row>
    <row r="315" spans="1:1">
      <c r="A315" s="38" t="s">
        <v>359</v>
      </c>
    </row>
    <row r="316" spans="1:1">
      <c r="A316" s="38" t="s">
        <v>462</v>
      </c>
    </row>
    <row r="317" spans="1:1">
      <c r="A317" s="38" t="s">
        <v>463</v>
      </c>
    </row>
    <row r="318" spans="1:1">
      <c r="A318" s="38" t="s">
        <v>342</v>
      </c>
    </row>
    <row r="319" spans="1:1">
      <c r="A319" s="38" t="s">
        <v>464</v>
      </c>
    </row>
    <row r="320" spans="1:1">
      <c r="A320" s="38" t="s">
        <v>465</v>
      </c>
    </row>
    <row r="321" spans="1:1">
      <c r="A321" s="38" t="s">
        <v>466</v>
      </c>
    </row>
    <row r="322" spans="1:1">
      <c r="A322" s="38" t="s">
        <v>251</v>
      </c>
    </row>
    <row r="323" spans="1:1">
      <c r="A323" s="38" t="s">
        <v>467</v>
      </c>
    </row>
    <row r="324" spans="1:1">
      <c r="A324" s="38" t="s">
        <v>359</v>
      </c>
    </row>
    <row r="325" spans="1:1">
      <c r="A325" s="38" t="s">
        <v>468</v>
      </c>
    </row>
    <row r="326" spans="1:1">
      <c r="A326" s="38" t="s">
        <v>469</v>
      </c>
    </row>
    <row r="327" spans="1:1">
      <c r="A327" s="38" t="s">
        <v>470</v>
      </c>
    </row>
    <row r="328" spans="1:1">
      <c r="A328" s="38" t="s">
        <v>471</v>
      </c>
    </row>
    <row r="329" spans="1:1">
      <c r="A329" s="38" t="s">
        <v>472</v>
      </c>
    </row>
    <row r="330" spans="1:1">
      <c r="A330" s="38" t="s">
        <v>473</v>
      </c>
    </row>
    <row r="331" spans="1:1">
      <c r="A331" s="38" t="s">
        <v>474</v>
      </c>
    </row>
    <row r="332" spans="1:1">
      <c r="A332" s="38" t="s">
        <v>475</v>
      </c>
    </row>
    <row r="333" spans="1:1">
      <c r="A333" s="38" t="s">
        <v>476</v>
      </c>
    </row>
    <row r="334" spans="1:1">
      <c r="A334" s="38" t="s">
        <v>477</v>
      </c>
    </row>
    <row r="335" spans="1:1">
      <c r="A335" s="38" t="s">
        <v>478</v>
      </c>
    </row>
    <row r="336" spans="1:1">
      <c r="A336" s="38" t="s">
        <v>479</v>
      </c>
    </row>
    <row r="337" spans="1:1">
      <c r="A337" s="38" t="s">
        <v>480</v>
      </c>
    </row>
    <row r="338" spans="1:1">
      <c r="A338" s="38" t="s">
        <v>481</v>
      </c>
    </row>
    <row r="339" spans="1:1">
      <c r="A339" s="38" t="s">
        <v>482</v>
      </c>
    </row>
    <row r="340" spans="1:1">
      <c r="A340" s="38" t="s">
        <v>483</v>
      </c>
    </row>
    <row r="341" spans="1:1">
      <c r="A341" s="38" t="s">
        <v>484</v>
      </c>
    </row>
    <row r="342" spans="1:1">
      <c r="A342" s="38" t="s">
        <v>485</v>
      </c>
    </row>
    <row r="343" spans="1:1">
      <c r="A343" s="38" t="s">
        <v>374</v>
      </c>
    </row>
    <row r="344" spans="1:1">
      <c r="A344" s="38" t="s">
        <v>486</v>
      </c>
    </row>
    <row r="345" spans="1:1">
      <c r="A345" s="38" t="s">
        <v>422</v>
      </c>
    </row>
    <row r="346" spans="1:1">
      <c r="A346" s="38" t="s">
        <v>487</v>
      </c>
    </row>
    <row r="347" spans="1:1">
      <c r="A347" s="38" t="s">
        <v>488</v>
      </c>
    </row>
    <row r="348" spans="1:1">
      <c r="A348" s="38" t="s">
        <v>358</v>
      </c>
    </row>
    <row r="349" spans="1:1">
      <c r="A349" s="38" t="s">
        <v>489</v>
      </c>
    </row>
    <row r="350" spans="1:1">
      <c r="A350" s="38" t="s">
        <v>490</v>
      </c>
    </row>
    <row r="351" spans="1:1">
      <c r="A351" s="38" t="s">
        <v>491</v>
      </c>
    </row>
    <row r="352" spans="1:1">
      <c r="A352" s="38" t="s">
        <v>492</v>
      </c>
    </row>
    <row r="353" spans="1:1">
      <c r="A353" s="38" t="s">
        <v>493</v>
      </c>
    </row>
    <row r="354" spans="1:1">
      <c r="A354" s="38" t="s">
        <v>494</v>
      </c>
    </row>
    <row r="355" spans="1:1">
      <c r="A355" s="38" t="s">
        <v>495</v>
      </c>
    </row>
    <row r="356" spans="1:1">
      <c r="A356" s="38" t="s">
        <v>496</v>
      </c>
    </row>
    <row r="357" spans="1:1">
      <c r="A357" s="38" t="s">
        <v>497</v>
      </c>
    </row>
    <row r="358" spans="1:1">
      <c r="A358" s="38" t="s">
        <v>491</v>
      </c>
    </row>
    <row r="359" spans="1:1">
      <c r="A359" s="38" t="s">
        <v>498</v>
      </c>
    </row>
    <row r="360" spans="1:1">
      <c r="A360" s="38" t="s">
        <v>499</v>
      </c>
    </row>
    <row r="361" spans="1:1">
      <c r="A361" s="38" t="s">
        <v>500</v>
      </c>
    </row>
    <row r="362" spans="1:1">
      <c r="A362" s="38" t="s">
        <v>416</v>
      </c>
    </row>
    <row r="363" spans="1:1">
      <c r="A363" s="38" t="s">
        <v>501</v>
      </c>
    </row>
    <row r="364" spans="1:1">
      <c r="A364" s="38" t="s">
        <v>502</v>
      </c>
    </row>
    <row r="365" spans="1:1">
      <c r="A365" s="38" t="s">
        <v>503</v>
      </c>
    </row>
    <row r="366" spans="1:1">
      <c r="A366" s="38" t="s">
        <v>504</v>
      </c>
    </row>
    <row r="367" spans="1:1">
      <c r="A367" s="38" t="s">
        <v>505</v>
      </c>
    </row>
    <row r="368" spans="1:1">
      <c r="A368" s="38" t="s">
        <v>506</v>
      </c>
    </row>
    <row r="369" spans="1:1">
      <c r="A369" s="38" t="s">
        <v>222</v>
      </c>
    </row>
    <row r="370" spans="1:1">
      <c r="A370" s="38" t="s">
        <v>507</v>
      </c>
    </row>
    <row r="371" spans="1:1">
      <c r="A371" s="38" t="s">
        <v>508</v>
      </c>
    </row>
    <row r="372" spans="1:1">
      <c r="A372" s="38" t="s">
        <v>509</v>
      </c>
    </row>
    <row r="373" spans="1:1">
      <c r="A373" s="38" t="s">
        <v>510</v>
      </c>
    </row>
    <row r="374" spans="1:1">
      <c r="A374" s="38" t="s">
        <v>511</v>
      </c>
    </row>
    <row r="375" spans="1:1">
      <c r="A375" s="38" t="s">
        <v>512</v>
      </c>
    </row>
    <row r="376" spans="1:1">
      <c r="A376" s="38" t="s">
        <v>513</v>
      </c>
    </row>
    <row r="377" spans="1:1">
      <c r="A377" s="38" t="s">
        <v>514</v>
      </c>
    </row>
    <row r="378" spans="1:1">
      <c r="A378" s="38" t="s">
        <v>515</v>
      </c>
    </row>
    <row r="379" spans="1:1">
      <c r="A379" s="38" t="s">
        <v>516</v>
      </c>
    </row>
    <row r="380" spans="1:1">
      <c r="A380" s="38" t="s">
        <v>517</v>
      </c>
    </row>
    <row r="381" spans="1:1">
      <c r="A381" s="38" t="s">
        <v>374</v>
      </c>
    </row>
    <row r="382" spans="1:1">
      <c r="A382" s="38" t="s">
        <v>518</v>
      </c>
    </row>
    <row r="383" spans="1:1">
      <c r="A383" s="38" t="s">
        <v>519</v>
      </c>
    </row>
    <row r="384" spans="1:1">
      <c r="A384" s="38" t="s">
        <v>520</v>
      </c>
    </row>
    <row r="385" spans="1:1">
      <c r="A385" s="38" t="s">
        <v>521</v>
      </c>
    </row>
    <row r="386" spans="1:1">
      <c r="A386" s="38" t="s">
        <v>522</v>
      </c>
    </row>
    <row r="387" spans="1:1">
      <c r="A387" s="38" t="s">
        <v>523</v>
      </c>
    </row>
    <row r="388" spans="1:1">
      <c r="A388" s="38" t="s">
        <v>524</v>
      </c>
    </row>
    <row r="389" spans="1:1">
      <c r="A389" s="38" t="s">
        <v>525</v>
      </c>
    </row>
    <row r="390" spans="1:1">
      <c r="A390" s="38" t="s">
        <v>526</v>
      </c>
    </row>
    <row r="391" spans="1:1">
      <c r="A391" s="38" t="s">
        <v>527</v>
      </c>
    </row>
    <row r="392" spans="1:1">
      <c r="A392" s="38" t="s">
        <v>528</v>
      </c>
    </row>
    <row r="393" spans="1:1">
      <c r="A393" s="38" t="s">
        <v>294</v>
      </c>
    </row>
    <row r="394" spans="1:1">
      <c r="A394" s="38" t="s">
        <v>529</v>
      </c>
    </row>
    <row r="395" spans="1:1">
      <c r="A395" s="38" t="s">
        <v>530</v>
      </c>
    </row>
    <row r="396" spans="1:1">
      <c r="A396" s="38" t="s">
        <v>531</v>
      </c>
    </row>
    <row r="397" spans="1:1">
      <c r="A397" s="38" t="s">
        <v>540</v>
      </c>
    </row>
    <row r="398" spans="1:1">
      <c r="A398" s="38" t="s">
        <v>541</v>
      </c>
    </row>
    <row r="399" spans="1:1">
      <c r="A399" s="38" t="s">
        <v>433</v>
      </c>
    </row>
    <row r="400" spans="1:1">
      <c r="A400" s="38" t="s">
        <v>326</v>
      </c>
    </row>
    <row r="401" spans="1:1">
      <c r="A401" s="38" t="s">
        <v>344</v>
      </c>
    </row>
    <row r="402" spans="1:1">
      <c r="A402" s="38" t="s">
        <v>542</v>
      </c>
    </row>
    <row r="403" spans="1:1">
      <c r="A403" s="38" t="s">
        <v>434</v>
      </c>
    </row>
    <row r="404" spans="1:1">
      <c r="A404" s="38" t="s">
        <v>354</v>
      </c>
    </row>
    <row r="405" spans="1:1">
      <c r="A405" s="38" t="s">
        <v>543</v>
      </c>
    </row>
    <row r="406" spans="1:1">
      <c r="A406" s="38" t="s">
        <v>544</v>
      </c>
    </row>
    <row r="407" spans="1:1">
      <c r="A407" s="38" t="s">
        <v>234</v>
      </c>
    </row>
    <row r="408" spans="1:1">
      <c r="A408" s="38" t="s">
        <v>545</v>
      </c>
    </row>
    <row r="409" spans="1:1">
      <c r="A409" s="38" t="s">
        <v>546</v>
      </c>
    </row>
    <row r="410" spans="1:1">
      <c r="A410" s="38" t="s">
        <v>547</v>
      </c>
    </row>
    <row r="411" spans="1:1">
      <c r="A411" s="38" t="s">
        <v>548</v>
      </c>
    </row>
    <row r="412" spans="1:1">
      <c r="A412" s="38" t="s">
        <v>520</v>
      </c>
    </row>
    <row r="413" spans="1:1">
      <c r="A413" s="38" t="s">
        <v>549</v>
      </c>
    </row>
    <row r="414" spans="1:1">
      <c r="A414" s="38" t="s">
        <v>550</v>
      </c>
    </row>
    <row r="415" spans="1:1">
      <c r="A415" s="38" t="s">
        <v>551</v>
      </c>
    </row>
    <row r="416" spans="1:1">
      <c r="A416" s="38" t="s">
        <v>254</v>
      </c>
    </row>
    <row r="417" spans="1:1">
      <c r="A417" s="38" t="s">
        <v>552</v>
      </c>
    </row>
    <row r="418" spans="1:1">
      <c r="A418" s="38" t="s">
        <v>553</v>
      </c>
    </row>
    <row r="419" spans="1:1">
      <c r="A419" s="38" t="s">
        <v>554</v>
      </c>
    </row>
    <row r="420" spans="1:1">
      <c r="A420" s="38" t="s">
        <v>555</v>
      </c>
    </row>
    <row r="421" spans="1:1">
      <c r="A421" s="38" t="s">
        <v>556</v>
      </c>
    </row>
    <row r="422" spans="1:1">
      <c r="A422" s="38" t="s">
        <v>557</v>
      </c>
    </row>
    <row r="423" spans="1:1">
      <c r="A423" s="38" t="s">
        <v>219</v>
      </c>
    </row>
    <row r="424" spans="1:1">
      <c r="A424" s="38" t="s">
        <v>302</v>
      </c>
    </row>
    <row r="425" spans="1:1">
      <c r="A425" s="38" t="s">
        <v>502</v>
      </c>
    </row>
    <row r="426" spans="1:1">
      <c r="A426" s="38" t="s">
        <v>291</v>
      </c>
    </row>
    <row r="427" spans="1:1">
      <c r="A427" s="38" t="s">
        <v>558</v>
      </c>
    </row>
    <row r="428" spans="1:1">
      <c r="A428" s="38" t="s">
        <v>300</v>
      </c>
    </row>
    <row r="429" spans="1:1">
      <c r="A429" s="38" t="s">
        <v>559</v>
      </c>
    </row>
    <row r="430" spans="1:1">
      <c r="A430" s="38" t="s">
        <v>560</v>
      </c>
    </row>
    <row r="431" spans="1:1">
      <c r="A431" s="38" t="s">
        <v>561</v>
      </c>
    </row>
    <row r="432" spans="1:1">
      <c r="A432" s="38" t="s">
        <v>381</v>
      </c>
    </row>
    <row r="433" spans="1:1">
      <c r="A433" s="38" t="s">
        <v>562</v>
      </c>
    </row>
    <row r="434" spans="1:1">
      <c r="A434" s="38" t="s">
        <v>501</v>
      </c>
    </row>
    <row r="435" spans="1:1">
      <c r="A435" s="38" t="s">
        <v>563</v>
      </c>
    </row>
    <row r="436" spans="1:1">
      <c r="A436" s="38" t="s">
        <v>564</v>
      </c>
    </row>
    <row r="437" spans="1:1">
      <c r="A437" s="38" t="s">
        <v>481</v>
      </c>
    </row>
    <row r="438" spans="1:1">
      <c r="A438" s="38" t="s">
        <v>565</v>
      </c>
    </row>
    <row r="439" spans="1:1">
      <c r="A439" s="38" t="s">
        <v>233</v>
      </c>
    </row>
    <row r="440" spans="1:1">
      <c r="A440" s="38" t="s">
        <v>566</v>
      </c>
    </row>
    <row r="441" spans="1:1">
      <c r="A441" s="38" t="s">
        <v>567</v>
      </c>
    </row>
    <row r="442" spans="1:1">
      <c r="A442" s="38" t="s">
        <v>188</v>
      </c>
    </row>
    <row r="443" spans="1:1">
      <c r="A443" s="38" t="s">
        <v>568</v>
      </c>
    </row>
    <row r="444" spans="1:1">
      <c r="A444" s="38" t="s">
        <v>569</v>
      </c>
    </row>
    <row r="445" spans="1:1">
      <c r="A445" s="38" t="s">
        <v>570</v>
      </c>
    </row>
    <row r="446" spans="1:1">
      <c r="A446" s="38" t="s">
        <v>571</v>
      </c>
    </row>
    <row r="447" spans="1:1">
      <c r="A447" s="38" t="s">
        <v>572</v>
      </c>
    </row>
    <row r="448" spans="1:1">
      <c r="A448" s="38" t="s">
        <v>573</v>
      </c>
    </row>
    <row r="449" spans="1:1">
      <c r="A449" s="38" t="s">
        <v>574</v>
      </c>
    </row>
    <row r="450" spans="1:1">
      <c r="A450" s="38" t="s">
        <v>575</v>
      </c>
    </row>
    <row r="451" spans="1:1">
      <c r="A451" s="38" t="s">
        <v>576</v>
      </c>
    </row>
    <row r="452" spans="1:1">
      <c r="A452" s="38" t="s">
        <v>577</v>
      </c>
    </row>
    <row r="453" spans="1:1">
      <c r="A453" s="38" t="s">
        <v>578</v>
      </c>
    </row>
    <row r="454" spans="1:1">
      <c r="A454" s="38" t="s">
        <v>579</v>
      </c>
    </row>
    <row r="455" spans="1:1">
      <c r="A455" s="38" t="s">
        <v>580</v>
      </c>
    </row>
    <row r="456" spans="1:1">
      <c r="A456" s="38" t="s">
        <v>275</v>
      </c>
    </row>
    <row r="457" spans="1:1">
      <c r="A457" s="38" t="s">
        <v>581</v>
      </c>
    </row>
    <row r="458" spans="1:1">
      <c r="A458" s="38" t="s">
        <v>582</v>
      </c>
    </row>
    <row r="459" spans="1:1">
      <c r="A459" s="38" t="s">
        <v>583</v>
      </c>
    </row>
    <row r="460" spans="1:1">
      <c r="A460" s="38" t="s">
        <v>584</v>
      </c>
    </row>
    <row r="461" spans="1:1">
      <c r="A461" s="38" t="s">
        <v>243</v>
      </c>
    </row>
    <row r="462" spans="1:1">
      <c r="A462" s="38" t="s">
        <v>343</v>
      </c>
    </row>
    <row r="463" spans="1:1">
      <c r="A463" s="38" t="s">
        <v>585</v>
      </c>
    </row>
    <row r="464" spans="1:1">
      <c r="A464" s="38" t="s">
        <v>322</v>
      </c>
    </row>
    <row r="465" spans="1:1">
      <c r="A465" s="38" t="s">
        <v>467</v>
      </c>
    </row>
    <row r="466" spans="1:1">
      <c r="A466" s="38" t="s">
        <v>329</v>
      </c>
    </row>
    <row r="467" spans="1:1">
      <c r="A467" s="38" t="s">
        <v>243</v>
      </c>
    </row>
    <row r="468" spans="1:1">
      <c r="A468" s="38" t="s">
        <v>586</v>
      </c>
    </row>
    <row r="469" spans="1:1">
      <c r="A469" s="38" t="s">
        <v>223</v>
      </c>
    </row>
    <row r="470" spans="1:1">
      <c r="A470" s="38" t="s">
        <v>213</v>
      </c>
    </row>
    <row r="471" spans="1:1">
      <c r="A471" s="38" t="s">
        <v>357</v>
      </c>
    </row>
    <row r="472" spans="1:1">
      <c r="A472" s="38" t="s">
        <v>587</v>
      </c>
    </row>
    <row r="473" spans="1:1">
      <c r="A473" s="38" t="s">
        <v>588</v>
      </c>
    </row>
    <row r="474" spans="1:1">
      <c r="A474" s="38" t="s">
        <v>589</v>
      </c>
    </row>
    <row r="475" spans="1:1">
      <c r="A475" s="38" t="s">
        <v>262</v>
      </c>
    </row>
    <row r="476" spans="1:1">
      <c r="A476" s="38" t="s">
        <v>590</v>
      </c>
    </row>
    <row r="477" spans="1:1">
      <c r="A477" s="38" t="s">
        <v>591</v>
      </c>
    </row>
    <row r="478" spans="1:1">
      <c r="A478" s="38" t="s">
        <v>592</v>
      </c>
    </row>
    <row r="479" spans="1:1">
      <c r="A479" s="38" t="s">
        <v>463</v>
      </c>
    </row>
    <row r="480" spans="1:1">
      <c r="A480" s="38" t="s">
        <v>352</v>
      </c>
    </row>
    <row r="481" spans="1:1">
      <c r="A481" s="38" t="s">
        <v>593</v>
      </c>
    </row>
    <row r="482" spans="1:1">
      <c r="A482" s="38" t="s">
        <v>594</v>
      </c>
    </row>
    <row r="483" spans="1:1">
      <c r="A483" s="38" t="s">
        <v>595</v>
      </c>
    </row>
    <row r="484" spans="1:1">
      <c r="A484" s="38" t="s">
        <v>471</v>
      </c>
    </row>
    <row r="485" spans="1:1">
      <c r="A485" s="38" t="s">
        <v>596</v>
      </c>
    </row>
    <row r="486" spans="1:1">
      <c r="A486" s="38" t="s">
        <v>455</v>
      </c>
    </row>
    <row r="487" spans="1:1">
      <c r="A487" s="38" t="s">
        <v>597</v>
      </c>
    </row>
    <row r="488" spans="1:1">
      <c r="A488" s="38" t="s">
        <v>229</v>
      </c>
    </row>
    <row r="489" spans="1:1">
      <c r="A489" s="38" t="s">
        <v>598</v>
      </c>
    </row>
    <row r="490" spans="1:1">
      <c r="A490" s="38" t="s">
        <v>425</v>
      </c>
    </row>
    <row r="491" spans="1:1">
      <c r="A491" s="38" t="s">
        <v>599</v>
      </c>
    </row>
    <row r="492" spans="1:1">
      <c r="A492" s="38" t="s">
        <v>426</v>
      </c>
    </row>
    <row r="493" spans="1:1">
      <c r="A493" s="38" t="s">
        <v>350</v>
      </c>
    </row>
    <row r="494" spans="1:1">
      <c r="A494" s="38" t="s">
        <v>600</v>
      </c>
    </row>
    <row r="495" spans="1:1">
      <c r="A495" s="38" t="s">
        <v>601</v>
      </c>
    </row>
    <row r="496" spans="1:1">
      <c r="A496" s="38" t="s">
        <v>330</v>
      </c>
    </row>
    <row r="497" spans="1:1">
      <c r="A497" s="38" t="s">
        <v>387</v>
      </c>
    </row>
    <row r="498" spans="1:1">
      <c r="A498" s="38" t="s">
        <v>265</v>
      </c>
    </row>
    <row r="499" spans="1:1">
      <c r="A499" s="38" t="s">
        <v>602</v>
      </c>
    </row>
    <row r="500" spans="1:1">
      <c r="A500" s="38" t="s">
        <v>603</v>
      </c>
    </row>
    <row r="501" spans="1:1">
      <c r="A501" s="38" t="s">
        <v>317</v>
      </c>
    </row>
    <row r="502" spans="1:1">
      <c r="A502" s="38" t="s">
        <v>531</v>
      </c>
    </row>
    <row r="503" spans="1:1">
      <c r="A503" s="38" t="s">
        <v>288</v>
      </c>
    </row>
    <row r="504" spans="1:1">
      <c r="A504" s="38" t="s">
        <v>604</v>
      </c>
    </row>
    <row r="505" spans="1:1">
      <c r="A505" s="38" t="s">
        <v>605</v>
      </c>
    </row>
    <row r="506" spans="1:1">
      <c r="A506" s="38" t="s">
        <v>260</v>
      </c>
    </row>
    <row r="507" spans="1:1">
      <c r="A507" s="38" t="s">
        <v>419</v>
      </c>
    </row>
    <row r="508" spans="1:1">
      <c r="A508" s="38" t="s">
        <v>189</v>
      </c>
    </row>
    <row r="509" spans="1:1">
      <c r="A509" s="38" t="s">
        <v>469</v>
      </c>
    </row>
    <row r="510" spans="1:1">
      <c r="A510" s="38" t="s">
        <v>267</v>
      </c>
    </row>
    <row r="511" spans="1:1">
      <c r="A511" s="38" t="s">
        <v>405</v>
      </c>
    </row>
    <row r="512" spans="1:1">
      <c r="A512" s="38" t="s">
        <v>457</v>
      </c>
    </row>
    <row r="513" spans="1:1">
      <c r="A513" s="38" t="s">
        <v>606</v>
      </c>
    </row>
    <row r="514" spans="1:1">
      <c r="A514" s="38" t="s">
        <v>607</v>
      </c>
    </row>
    <row r="515" spans="1:1">
      <c r="A515" s="38" t="s">
        <v>439</v>
      </c>
    </row>
    <row r="516" spans="1:1">
      <c r="A516" s="38" t="s">
        <v>608</v>
      </c>
    </row>
    <row r="517" spans="1:1">
      <c r="A517" s="38" t="s">
        <v>609</v>
      </c>
    </row>
    <row r="518" spans="1:1">
      <c r="A518" s="38" t="s">
        <v>276</v>
      </c>
    </row>
    <row r="519" spans="1:1">
      <c r="A519" s="38" t="s">
        <v>610</v>
      </c>
    </row>
    <row r="520" spans="1:1">
      <c r="A520" s="38" t="s">
        <v>374</v>
      </c>
    </row>
    <row r="521" spans="1:1">
      <c r="A521" s="38" t="s">
        <v>611</v>
      </c>
    </row>
    <row r="522" spans="1:1">
      <c r="A522" s="38" t="s">
        <v>612</v>
      </c>
    </row>
    <row r="523" spans="1:1">
      <c r="A523" s="38" t="s">
        <v>341</v>
      </c>
    </row>
    <row r="524" spans="1:1">
      <c r="A524" s="38" t="s">
        <v>613</v>
      </c>
    </row>
    <row r="525" spans="1:1">
      <c r="A525" s="38" t="s">
        <v>411</v>
      </c>
    </row>
    <row r="526" spans="1:1">
      <c r="A526" s="38" t="s">
        <v>259</v>
      </c>
    </row>
    <row r="527" spans="1:1">
      <c r="A527" s="38" t="s">
        <v>611</v>
      </c>
    </row>
    <row r="528" spans="1:1">
      <c r="A528" s="38" t="s">
        <v>244</v>
      </c>
    </row>
    <row r="529" spans="1:1">
      <c r="A529" s="38" t="s">
        <v>614</v>
      </c>
    </row>
    <row r="530" spans="1:1">
      <c r="A530" s="38" t="s">
        <v>332</v>
      </c>
    </row>
    <row r="531" spans="1:1">
      <c r="A531" s="38" t="s">
        <v>333</v>
      </c>
    </row>
    <row r="532" spans="1:1">
      <c r="A532" s="38" t="s">
        <v>320</v>
      </c>
    </row>
    <row r="533" spans="1:1">
      <c r="A533" s="38" t="s">
        <v>416</v>
      </c>
    </row>
    <row r="534" spans="1:1">
      <c r="A534" s="38" t="s">
        <v>244</v>
      </c>
    </row>
    <row r="535" spans="1:1">
      <c r="A535" s="38" t="s">
        <v>615</v>
      </c>
    </row>
    <row r="536" spans="1:1">
      <c r="A536" s="38" t="s">
        <v>194</v>
      </c>
    </row>
    <row r="537" spans="1:1">
      <c r="A537" s="38" t="s">
        <v>616</v>
      </c>
    </row>
    <row r="538" spans="1:1">
      <c r="A538" s="38" t="s">
        <v>617</v>
      </c>
    </row>
    <row r="539" spans="1:1">
      <c r="A539" s="38" t="s">
        <v>201</v>
      </c>
    </row>
    <row r="540" spans="1:1">
      <c r="A540" s="38" t="s">
        <v>424</v>
      </c>
    </row>
    <row r="541" spans="1:1">
      <c r="A541" s="38" t="s">
        <v>285</v>
      </c>
    </row>
    <row r="542" spans="1:1">
      <c r="A542" s="38" t="s">
        <v>514</v>
      </c>
    </row>
    <row r="543" spans="1:1">
      <c r="A543" s="38" t="s">
        <v>374</v>
      </c>
    </row>
    <row r="544" spans="1:1">
      <c r="A544" s="38" t="s">
        <v>374</v>
      </c>
    </row>
    <row r="545" spans="1:1">
      <c r="A545" s="38" t="s">
        <v>272</v>
      </c>
    </row>
    <row r="546" spans="1:1">
      <c r="A546" s="38" t="s">
        <v>477</v>
      </c>
    </row>
    <row r="547" spans="1:1">
      <c r="A547" s="38" t="s">
        <v>478</v>
      </c>
    </row>
    <row r="548" spans="1:1">
      <c r="A548" s="38" t="s">
        <v>368</v>
      </c>
    </row>
    <row r="549" spans="1:1">
      <c r="A549" s="38" t="s">
        <v>618</v>
      </c>
    </row>
    <row r="550" spans="1:1">
      <c r="A550" s="38" t="s">
        <v>292</v>
      </c>
    </row>
    <row r="551" spans="1:1">
      <c r="A551" s="38" t="s">
        <v>372</v>
      </c>
    </row>
    <row r="552" spans="1:1">
      <c r="A552" s="38" t="s">
        <v>619</v>
      </c>
    </row>
    <row r="553" spans="1:1">
      <c r="A553" s="38" t="s">
        <v>416</v>
      </c>
    </row>
    <row r="554" spans="1:1">
      <c r="A554" s="38" t="s">
        <v>620</v>
      </c>
    </row>
    <row r="555" spans="1:1">
      <c r="A555" s="38" t="s">
        <v>621</v>
      </c>
    </row>
    <row r="556" spans="1:1">
      <c r="A556" s="38" t="s">
        <v>390</v>
      </c>
    </row>
    <row r="557" spans="1:1">
      <c r="A557" s="38" t="s">
        <v>622</v>
      </c>
    </row>
    <row r="558" spans="1:1">
      <c r="A558" s="38" t="s">
        <v>475</v>
      </c>
    </row>
    <row r="559" spans="1:1">
      <c r="A559" s="38" t="s">
        <v>301</v>
      </c>
    </row>
    <row r="560" spans="1:1">
      <c r="A560" s="38" t="s">
        <v>623</v>
      </c>
    </row>
    <row r="561" spans="1:1">
      <c r="A561" s="38" t="s">
        <v>624</v>
      </c>
    </row>
    <row r="562" spans="1:1">
      <c r="A562" s="38" t="s">
        <v>625</v>
      </c>
    </row>
    <row r="563" spans="1:1">
      <c r="A563" s="38" t="s">
        <v>235</v>
      </c>
    </row>
    <row r="564" spans="1:1">
      <c r="A564" s="38" t="s">
        <v>375</v>
      </c>
    </row>
    <row r="565" spans="1:1">
      <c r="A565" s="38" t="s">
        <v>201</v>
      </c>
    </row>
    <row r="566" spans="1:1">
      <c r="A566" s="38" t="s">
        <v>269</v>
      </c>
    </row>
    <row r="567" spans="1:1">
      <c r="A567" s="38" t="s">
        <v>186</v>
      </c>
    </row>
    <row r="568" spans="1:1">
      <c r="A568" s="38" t="s">
        <v>626</v>
      </c>
    </row>
    <row r="569" spans="1:1">
      <c r="A569" s="38" t="s">
        <v>627</v>
      </c>
    </row>
    <row r="570" spans="1:1">
      <c r="A570" s="38" t="s">
        <v>628</v>
      </c>
    </row>
    <row r="571" spans="1:1">
      <c r="A571" s="38" t="s">
        <v>629</v>
      </c>
    </row>
    <row r="572" spans="1:1">
      <c r="A572" s="38" t="s">
        <v>448</v>
      </c>
    </row>
    <row r="573" spans="1:1">
      <c r="A573" s="38" t="s">
        <v>310</v>
      </c>
    </row>
    <row r="574" spans="1:1">
      <c r="A574" s="38" t="s">
        <v>630</v>
      </c>
    </row>
    <row r="575" spans="1:1">
      <c r="A575" s="38" t="s">
        <v>273</v>
      </c>
    </row>
    <row r="576" spans="1:1">
      <c r="A576" s="38" t="s">
        <v>494</v>
      </c>
    </row>
    <row r="577" spans="1:1">
      <c r="A577" s="38" t="s">
        <v>239</v>
      </c>
    </row>
    <row r="578" spans="1:1">
      <c r="A578" s="38" t="s">
        <v>483</v>
      </c>
    </row>
    <row r="579" spans="1:1">
      <c r="A579" s="38" t="s">
        <v>331</v>
      </c>
    </row>
    <row r="580" spans="1:1">
      <c r="A580" s="38" t="s">
        <v>427</v>
      </c>
    </row>
    <row r="581" spans="1:1">
      <c r="A581" s="38" t="s">
        <v>631</v>
      </c>
    </row>
    <row r="582" spans="1:1">
      <c r="A582" s="38" t="s">
        <v>315</v>
      </c>
    </row>
    <row r="583" spans="1:1">
      <c r="A583" s="38" t="s">
        <v>348</v>
      </c>
    </row>
    <row r="584" spans="1:1">
      <c r="A584" s="38" t="s">
        <v>223</v>
      </c>
    </row>
    <row r="585" spans="1:1">
      <c r="A585" s="38" t="s">
        <v>283</v>
      </c>
    </row>
    <row r="586" spans="1:1">
      <c r="A586" s="38" t="s">
        <v>215</v>
      </c>
    </row>
    <row r="587" spans="1:1">
      <c r="A587" s="38" t="s">
        <v>632</v>
      </c>
    </row>
    <row r="588" spans="1:1">
      <c r="A588" s="38" t="s">
        <v>238</v>
      </c>
    </row>
    <row r="589" spans="1:1">
      <c r="A589" s="38" t="s">
        <v>361</v>
      </c>
    </row>
    <row r="590" spans="1:1">
      <c r="A590" s="38" t="s">
        <v>316</v>
      </c>
    </row>
    <row r="591" spans="1:1">
      <c r="A591" s="38" t="s">
        <v>633</v>
      </c>
    </row>
    <row r="592" spans="1:1">
      <c r="A592" s="38" t="s">
        <v>634</v>
      </c>
    </row>
    <row r="593" spans="1:1">
      <c r="A593" s="38" t="s">
        <v>635</v>
      </c>
    </row>
    <row r="594" spans="1:1">
      <c r="A594" s="38" t="s">
        <v>385</v>
      </c>
    </row>
    <row r="595" spans="1:1">
      <c r="A595" s="38" t="s">
        <v>400</v>
      </c>
    </row>
    <row r="596" spans="1:1">
      <c r="A596" s="38" t="s">
        <v>636</v>
      </c>
    </row>
    <row r="597" spans="1:1">
      <c r="A597" s="38" t="s">
        <v>637</v>
      </c>
    </row>
    <row r="598" spans="1:1">
      <c r="A598" s="38" t="s">
        <v>339</v>
      </c>
    </row>
    <row r="599" spans="1:1">
      <c r="A599" s="38" t="s">
        <v>195</v>
      </c>
    </row>
    <row r="600" spans="1:1">
      <c r="A600" s="38" t="s">
        <v>638</v>
      </c>
    </row>
    <row r="601" spans="1:1">
      <c r="A601" s="38" t="s">
        <v>639</v>
      </c>
    </row>
    <row r="602" spans="1:1">
      <c r="A602" s="38" t="s">
        <v>640</v>
      </c>
    </row>
    <row r="603" spans="1:1">
      <c r="A603" s="38" t="s">
        <v>641</v>
      </c>
    </row>
    <row r="604" spans="1:1">
      <c r="A604" s="38" t="s">
        <v>642</v>
      </c>
    </row>
    <row r="605" spans="1:1">
      <c r="A605" s="38" t="s">
        <v>409</v>
      </c>
    </row>
    <row r="606" spans="1:1">
      <c r="A606" s="38" t="s">
        <v>643</v>
      </c>
    </row>
    <row r="607" spans="1:1">
      <c r="A607" s="38" t="s">
        <v>644</v>
      </c>
    </row>
    <row r="608" spans="1:1">
      <c r="A608" s="38" t="s">
        <v>645</v>
      </c>
    </row>
    <row r="609" spans="1:1">
      <c r="A609" s="38" t="s">
        <v>646</v>
      </c>
    </row>
    <row r="610" spans="1:1">
      <c r="A610" s="38" t="s">
        <v>647</v>
      </c>
    </row>
    <row r="611" spans="1:1">
      <c r="A611" s="38" t="s">
        <v>648</v>
      </c>
    </row>
    <row r="612" spans="1:1">
      <c r="A612" s="38" t="s">
        <v>649</v>
      </c>
    </row>
    <row r="613" spans="1:1">
      <c r="A613" s="38" t="s">
        <v>650</v>
      </c>
    </row>
    <row r="614" spans="1:1">
      <c r="A614" s="38" t="s">
        <v>177</v>
      </c>
    </row>
    <row r="615" spans="1:1">
      <c r="A615" s="38" t="s">
        <v>312</v>
      </c>
    </row>
    <row r="616" spans="1:1">
      <c r="A616" s="38" t="s">
        <v>183</v>
      </c>
    </row>
    <row r="617" spans="1:1">
      <c r="A617" s="38" t="s">
        <v>651</v>
      </c>
    </row>
    <row r="618" spans="1:1">
      <c r="A618" s="38" t="s">
        <v>652</v>
      </c>
    </row>
    <row r="619" spans="1:1">
      <c r="A619" s="38" t="s">
        <v>653</v>
      </c>
    </row>
    <row r="620" spans="1:1">
      <c r="A620" s="38" t="s">
        <v>654</v>
      </c>
    </row>
    <row r="621" spans="1:1">
      <c r="A621" s="38" t="s">
        <v>655</v>
      </c>
    </row>
    <row r="622" spans="1:1">
      <c r="A622" s="38" t="s">
        <v>656</v>
      </c>
    </row>
    <row r="623" spans="1:1">
      <c r="A623" s="38" t="s">
        <v>657</v>
      </c>
    </row>
    <row r="624" spans="1:1">
      <c r="A624" s="38" t="s">
        <v>658</v>
      </c>
    </row>
    <row r="625" spans="1:1">
      <c r="A625" s="38" t="s">
        <v>471</v>
      </c>
    </row>
    <row r="626" spans="1:1">
      <c r="A626" s="38" t="s">
        <v>204</v>
      </c>
    </row>
    <row r="627" spans="1:1">
      <c r="A627" s="38" t="s">
        <v>436</v>
      </c>
    </row>
    <row r="628" spans="1:1">
      <c r="A628" s="38" t="s">
        <v>659</v>
      </c>
    </row>
    <row r="629" spans="1:1">
      <c r="A629" s="38" t="s">
        <v>660</v>
      </c>
    </row>
    <row r="630" spans="1:1">
      <c r="A630" s="38" t="s">
        <v>661</v>
      </c>
    </row>
    <row r="631" spans="1:1">
      <c r="A631" s="38" t="s">
        <v>662</v>
      </c>
    </row>
    <row r="632" spans="1:1">
      <c r="A632" s="38" t="s">
        <v>663</v>
      </c>
    </row>
    <row r="633" spans="1:1">
      <c r="A633" s="38" t="s">
        <v>664</v>
      </c>
    </row>
    <row r="634" spans="1:1">
      <c r="A634" s="38" t="s">
        <v>665</v>
      </c>
    </row>
    <row r="635" spans="1:1">
      <c r="A635" s="38" t="s">
        <v>666</v>
      </c>
    </row>
    <row r="636" spans="1:1">
      <c r="A636" s="38" t="s">
        <v>667</v>
      </c>
    </row>
    <row r="637" spans="1:1">
      <c r="A637" s="38" t="s">
        <v>668</v>
      </c>
    </row>
    <row r="638" spans="1:1">
      <c r="A638" s="38" t="s">
        <v>266</v>
      </c>
    </row>
    <row r="639" spans="1:1">
      <c r="A639" s="38" t="s">
        <v>669</v>
      </c>
    </row>
    <row r="640" spans="1:1">
      <c r="A640" s="38" t="s">
        <v>670</v>
      </c>
    </row>
    <row r="641" spans="1:1">
      <c r="A641" s="38" t="s">
        <v>671</v>
      </c>
    </row>
    <row r="642" spans="1:1">
      <c r="A642" s="38" t="s">
        <v>672</v>
      </c>
    </row>
    <row r="643" spans="1:1">
      <c r="A643" s="38" t="s">
        <v>673</v>
      </c>
    </row>
    <row r="644" spans="1:1">
      <c r="A644" s="38" t="s">
        <v>674</v>
      </c>
    </row>
    <row r="645" spans="1:1">
      <c r="A645" s="38" t="s">
        <v>675</v>
      </c>
    </row>
    <row r="646" spans="1:1">
      <c r="A646" s="38" t="s">
        <v>676</v>
      </c>
    </row>
    <row r="647" spans="1:1">
      <c r="A647" s="38" t="s">
        <v>677</v>
      </c>
    </row>
    <row r="648" spans="1:1">
      <c r="A648" s="38" t="s">
        <v>678</v>
      </c>
    </row>
    <row r="649" spans="1:1">
      <c r="A649" s="38" t="s">
        <v>679</v>
      </c>
    </row>
    <row r="650" spans="1:1">
      <c r="A650" s="38" t="s">
        <v>680</v>
      </c>
    </row>
    <row r="651" spans="1:1">
      <c r="A651" s="38" t="s">
        <v>681</v>
      </c>
    </row>
    <row r="652" spans="1:1">
      <c r="A652" s="38" t="s">
        <v>682</v>
      </c>
    </row>
    <row r="653" spans="1:1">
      <c r="A653" s="38" t="s">
        <v>683</v>
      </c>
    </row>
    <row r="654" spans="1:1">
      <c r="A654" s="38" t="s">
        <v>461</v>
      </c>
    </row>
    <row r="655" spans="1:1">
      <c r="A655" s="38" t="s">
        <v>453</v>
      </c>
    </row>
    <row r="656" spans="1:1">
      <c r="A656" s="38" t="s">
        <v>684</v>
      </c>
    </row>
    <row r="657" spans="1:1">
      <c r="A657" s="38" t="s">
        <v>504</v>
      </c>
    </row>
    <row r="658" spans="1:1">
      <c r="A658" s="38" t="s">
        <v>480</v>
      </c>
    </row>
    <row r="659" spans="1:1">
      <c r="A659" s="38" t="s">
        <v>685</v>
      </c>
    </row>
    <row r="660" spans="1:1">
      <c r="A660" s="38" t="s">
        <v>413</v>
      </c>
    </row>
    <row r="661" spans="1:1">
      <c r="A661" s="38" t="s">
        <v>686</v>
      </c>
    </row>
    <row r="662" spans="1:1">
      <c r="A662" s="38" t="s">
        <v>268</v>
      </c>
    </row>
    <row r="663" spans="1:1">
      <c r="A663" s="38" t="s">
        <v>687</v>
      </c>
    </row>
    <row r="664" spans="1:1">
      <c r="A664" s="38" t="s">
        <v>394</v>
      </c>
    </row>
    <row r="665" spans="1:1">
      <c r="A665" s="38" t="s">
        <v>388</v>
      </c>
    </row>
    <row r="666" spans="1:1">
      <c r="A666" s="38" t="s">
        <v>297</v>
      </c>
    </row>
    <row r="667" spans="1:1">
      <c r="A667" s="38" t="s">
        <v>470</v>
      </c>
    </row>
    <row r="668" spans="1:1">
      <c r="A668" s="38" t="s">
        <v>188</v>
      </c>
    </row>
    <row r="669" spans="1:1">
      <c r="A669" s="38" t="s">
        <v>291</v>
      </c>
    </row>
    <row r="670" spans="1:1">
      <c r="A670" s="38" t="s">
        <v>240</v>
      </c>
    </row>
    <row r="671" spans="1:1">
      <c r="A671" s="38" t="s">
        <v>366</v>
      </c>
    </row>
    <row r="672" spans="1:1">
      <c r="A672" s="38" t="s">
        <v>291</v>
      </c>
    </row>
    <row r="673" spans="1:1">
      <c r="A673" s="38" t="s">
        <v>688</v>
      </c>
    </row>
    <row r="674" spans="1:1">
      <c r="A674" s="38" t="s">
        <v>689</v>
      </c>
    </row>
    <row r="675" spans="1:1">
      <c r="A675" s="38" t="s">
        <v>225</v>
      </c>
    </row>
    <row r="676" spans="1:1">
      <c r="A676" s="38" t="s">
        <v>690</v>
      </c>
    </row>
    <row r="677" spans="1:1">
      <c r="A677" s="38" t="s">
        <v>408</v>
      </c>
    </row>
    <row r="678" spans="1:1">
      <c r="A678" s="38" t="s">
        <v>691</v>
      </c>
    </row>
    <row r="679" spans="1:1">
      <c r="A679" s="38" t="s">
        <v>692</v>
      </c>
    </row>
    <row r="680" spans="1:1">
      <c r="A680" s="38" t="s">
        <v>693</v>
      </c>
    </row>
    <row r="681" spans="1:1">
      <c r="A681" s="38" t="s">
        <v>694</v>
      </c>
    </row>
    <row r="682" spans="1:1">
      <c r="A682" s="38" t="s">
        <v>338</v>
      </c>
    </row>
    <row r="683" spans="1:1">
      <c r="A683" s="38" t="s">
        <v>695</v>
      </c>
    </row>
    <row r="684" spans="1:1">
      <c r="A684" s="38" t="s">
        <v>696</v>
      </c>
    </row>
    <row r="685" spans="1:1">
      <c r="A685" s="38" t="s">
        <v>697</v>
      </c>
    </row>
    <row r="686" spans="1:1">
      <c r="A686" s="38" t="s">
        <v>698</v>
      </c>
    </row>
    <row r="687" spans="1:1">
      <c r="A687" s="38" t="s">
        <v>699</v>
      </c>
    </row>
    <row r="688" spans="1:1">
      <c r="A688" s="38" t="s">
        <v>383</v>
      </c>
    </row>
    <row r="689" spans="1:1">
      <c r="A689" s="38" t="s">
        <v>187</v>
      </c>
    </row>
    <row r="690" spans="1:1">
      <c r="A690" s="38" t="s">
        <v>700</v>
      </c>
    </row>
    <row r="691" spans="1:1">
      <c r="A691" s="38" t="s">
        <v>489</v>
      </c>
    </row>
    <row r="692" spans="1:1">
      <c r="A692" s="38" t="s">
        <v>701</v>
      </c>
    </row>
    <row r="693" spans="1:1">
      <c r="A693" s="38" t="s">
        <v>702</v>
      </c>
    </row>
    <row r="694" spans="1:1">
      <c r="A694" s="38" t="s">
        <v>703</v>
      </c>
    </row>
    <row r="695" spans="1:1">
      <c r="A695" s="38" t="s">
        <v>704</v>
      </c>
    </row>
    <row r="696" spans="1:1">
      <c r="A696" s="38" t="s">
        <v>184</v>
      </c>
    </row>
    <row r="697" spans="1:1">
      <c r="A697" s="38" t="s">
        <v>705</v>
      </c>
    </row>
    <row r="698" spans="1:1">
      <c r="A698" s="38" t="s">
        <v>706</v>
      </c>
    </row>
    <row r="699" spans="1:1">
      <c r="A699" s="38" t="s">
        <v>181</v>
      </c>
    </row>
    <row r="700" spans="1:1">
      <c r="A700" s="38" t="s">
        <v>707</v>
      </c>
    </row>
    <row r="701" spans="1:1">
      <c r="A701" s="38" t="s">
        <v>401</v>
      </c>
    </row>
    <row r="702" spans="1:1">
      <c r="A702" s="38" t="s">
        <v>708</v>
      </c>
    </row>
    <row r="703" spans="1:1">
      <c r="A703" s="38" t="s">
        <v>709</v>
      </c>
    </row>
    <row r="704" spans="1:1">
      <c r="A704" s="38" t="s">
        <v>710</v>
      </c>
    </row>
    <row r="705" spans="1:1">
      <c r="A705" s="38" t="s">
        <v>373</v>
      </c>
    </row>
    <row r="706" spans="1:1">
      <c r="A706" s="38" t="s">
        <v>711</v>
      </c>
    </row>
    <row r="707" spans="1:1">
      <c r="A707" s="38" t="s">
        <v>712</v>
      </c>
    </row>
    <row r="708" spans="1:1">
      <c r="A708" s="38" t="s">
        <v>460</v>
      </c>
    </row>
    <row r="709" spans="1:1">
      <c r="A709" s="38" t="s">
        <v>713</v>
      </c>
    </row>
    <row r="710" spans="1:1">
      <c r="A710" s="38" t="s">
        <v>714</v>
      </c>
    </row>
    <row r="711" spans="1:1">
      <c r="A711" s="38" t="s">
        <v>452</v>
      </c>
    </row>
    <row r="712" spans="1:1">
      <c r="A712" s="38" t="s">
        <v>715</v>
      </c>
    </row>
    <row r="713" spans="1:1">
      <c r="A713" s="38" t="s">
        <v>716</v>
      </c>
    </row>
    <row r="714" spans="1:1">
      <c r="A714" s="38" t="s">
        <v>291</v>
      </c>
    </row>
    <row r="715" spans="1:1">
      <c r="A715" s="38" t="s">
        <v>717</v>
      </c>
    </row>
    <row r="716" spans="1:1">
      <c r="A716" s="38" t="s">
        <v>296</v>
      </c>
    </row>
    <row r="717" spans="1:1">
      <c r="A717" s="38" t="s">
        <v>718</v>
      </c>
    </row>
    <row r="718" spans="1:1">
      <c r="A718" s="38" t="s">
        <v>178</v>
      </c>
    </row>
    <row r="719" spans="1:1">
      <c r="A719" s="38" t="s">
        <v>359</v>
      </c>
    </row>
    <row r="720" spans="1:1">
      <c r="A720" s="38" t="s">
        <v>719</v>
      </c>
    </row>
    <row r="721" spans="1:1">
      <c r="A721" s="38" t="s">
        <v>720</v>
      </c>
    </row>
    <row r="722" spans="1:1">
      <c r="A722" s="38" t="s">
        <v>392</v>
      </c>
    </row>
    <row r="723" spans="1:1">
      <c r="A723" s="38" t="s">
        <v>365</v>
      </c>
    </row>
    <row r="724" spans="1:1">
      <c r="A724" s="38" t="s">
        <v>721</v>
      </c>
    </row>
    <row r="725" spans="1:1">
      <c r="A725" s="38" t="s">
        <v>291</v>
      </c>
    </row>
    <row r="726" spans="1:1">
      <c r="A726" s="38" t="s">
        <v>430</v>
      </c>
    </row>
    <row r="727" spans="1:1">
      <c r="A727" s="38" t="s">
        <v>404</v>
      </c>
    </row>
    <row r="728" spans="1:1">
      <c r="A728" s="38" t="s">
        <v>722</v>
      </c>
    </row>
    <row r="729" spans="1:1">
      <c r="A729" s="38" t="s">
        <v>723</v>
      </c>
    </row>
    <row r="730" spans="1:1">
      <c r="A730" s="38" t="s">
        <v>324</v>
      </c>
    </row>
    <row r="731" spans="1:1">
      <c r="A731" s="38" t="s">
        <v>724</v>
      </c>
    </row>
    <row r="732" spans="1:1">
      <c r="A732" s="38" t="s">
        <v>725</v>
      </c>
    </row>
    <row r="733" spans="1:1">
      <c r="A733" s="38" t="s">
        <v>726</v>
      </c>
    </row>
    <row r="734" spans="1:1">
      <c r="A734" s="38" t="s">
        <v>418</v>
      </c>
    </row>
    <row r="735" spans="1:1">
      <c r="A735" s="38" t="s">
        <v>403</v>
      </c>
    </row>
    <row r="736" spans="1:1">
      <c r="A736" s="38" t="s">
        <v>393</v>
      </c>
    </row>
    <row r="737" spans="1:1">
      <c r="A737" s="38" t="s">
        <v>299</v>
      </c>
    </row>
    <row r="738" spans="1:1">
      <c r="A738" s="38" t="s">
        <v>727</v>
      </c>
    </row>
    <row r="739" spans="1:1">
      <c r="A739" s="38" t="s">
        <v>728</v>
      </c>
    </row>
    <row r="740" spans="1:1">
      <c r="A740" s="38" t="s">
        <v>519</v>
      </c>
    </row>
    <row r="741" spans="1:1">
      <c r="A741" s="38" t="s">
        <v>729</v>
      </c>
    </row>
    <row r="742" spans="1:1">
      <c r="A742" s="38" t="s">
        <v>271</v>
      </c>
    </row>
    <row r="743" spans="1:1">
      <c r="A743" s="38" t="s">
        <v>429</v>
      </c>
    </row>
    <row r="744" spans="1:1">
      <c r="A744" s="38" t="s">
        <v>730</v>
      </c>
    </row>
    <row r="745" spans="1:1">
      <c r="A745" s="38" t="s">
        <v>359</v>
      </c>
    </row>
    <row r="746" spans="1:1">
      <c r="A746" s="38" t="s">
        <v>245</v>
      </c>
    </row>
    <row r="747" spans="1:1">
      <c r="A747" s="38" t="s">
        <v>282</v>
      </c>
    </row>
    <row r="748" spans="1:1">
      <c r="A748" s="38" t="s">
        <v>731</v>
      </c>
    </row>
    <row r="749" spans="1:1">
      <c r="A749" s="38" t="s">
        <v>222</v>
      </c>
    </row>
    <row r="750" spans="1:1">
      <c r="A750" s="38" t="s">
        <v>364</v>
      </c>
    </row>
    <row r="751" spans="1:1">
      <c r="A751" s="38" t="s">
        <v>732</v>
      </c>
    </row>
    <row r="752" spans="1:1">
      <c r="A752" s="38" t="s">
        <v>733</v>
      </c>
    </row>
    <row r="753" spans="1:1">
      <c r="A753" s="38" t="s">
        <v>298</v>
      </c>
    </row>
    <row r="754" spans="1:1">
      <c r="A754" s="38" t="s">
        <v>734</v>
      </c>
    </row>
    <row r="755" spans="1:1">
      <c r="A755" s="38" t="s">
        <v>735</v>
      </c>
    </row>
    <row r="756" spans="1:1">
      <c r="A756" s="38" t="s">
        <v>270</v>
      </c>
    </row>
    <row r="757" spans="1:1">
      <c r="A757" s="38" t="s">
        <v>231</v>
      </c>
    </row>
    <row r="758" spans="1:1">
      <c r="A758" s="38" t="s">
        <v>306</v>
      </c>
    </row>
    <row r="759" spans="1:1">
      <c r="A759" s="38" t="s">
        <v>435</v>
      </c>
    </row>
    <row r="760" spans="1:1">
      <c r="A760" s="38" t="s">
        <v>736</v>
      </c>
    </row>
    <row r="761" spans="1:1">
      <c r="A761" s="38" t="s">
        <v>253</v>
      </c>
    </row>
    <row r="762" spans="1:1">
      <c r="A762" s="38" t="s">
        <v>519</v>
      </c>
    </row>
    <row r="763" spans="1:1">
      <c r="A763" s="38" t="s">
        <v>737</v>
      </c>
    </row>
    <row r="764" spans="1:1">
      <c r="A764" s="38" t="s">
        <v>738</v>
      </c>
    </row>
    <row r="765" spans="1:1">
      <c r="A765" s="38" t="s">
        <v>739</v>
      </c>
    </row>
    <row r="766" spans="1:1">
      <c r="A766" s="38" t="s">
        <v>740</v>
      </c>
    </row>
    <row r="767" spans="1:1">
      <c r="A767" s="38" t="s">
        <v>740</v>
      </c>
    </row>
    <row r="768" spans="1:1">
      <c r="A768" s="38" t="s">
        <v>740</v>
      </c>
    </row>
    <row r="769" spans="1:1">
      <c r="A769" s="38" t="s">
        <v>347</v>
      </c>
    </row>
    <row r="770" spans="1:1">
      <c r="A770" s="38" t="s">
        <v>209</v>
      </c>
    </row>
    <row r="771" spans="1:1">
      <c r="A771" s="38" t="s">
        <v>741</v>
      </c>
    </row>
    <row r="772" spans="1:1">
      <c r="A772" s="38" t="s">
        <v>464</v>
      </c>
    </row>
    <row r="773" spans="1:1">
      <c r="A773" s="38" t="s">
        <v>742</v>
      </c>
    </row>
    <row r="774" spans="1:1">
      <c r="A774" s="38" t="s">
        <v>399</v>
      </c>
    </row>
    <row r="775" spans="1:1">
      <c r="A775" s="38" t="s">
        <v>321</v>
      </c>
    </row>
    <row r="776" spans="1:1">
      <c r="A776" s="38" t="s">
        <v>360</v>
      </c>
    </row>
    <row r="777" spans="1:1">
      <c r="A777" s="38" t="s">
        <v>334</v>
      </c>
    </row>
    <row r="778" spans="1:1">
      <c r="A778" s="38" t="s">
        <v>178</v>
      </c>
    </row>
    <row r="779" spans="1:1">
      <c r="A779" s="38" t="s">
        <v>190</v>
      </c>
    </row>
    <row r="780" spans="1:1">
      <c r="A780" s="38" t="s">
        <v>193</v>
      </c>
    </row>
    <row r="781" spans="1:1">
      <c r="A781" s="38" t="s">
        <v>743</v>
      </c>
    </row>
    <row r="782" spans="1:1">
      <c r="A782" s="38" t="s">
        <v>417</v>
      </c>
    </row>
    <row r="783" spans="1:1">
      <c r="A783" s="38" t="s">
        <v>210</v>
      </c>
    </row>
    <row r="784" spans="1:1">
      <c r="A784" s="38" t="s">
        <v>744</v>
      </c>
    </row>
    <row r="785" spans="1:1">
      <c r="A785" s="38" t="s">
        <v>745</v>
      </c>
    </row>
    <row r="786" spans="1:1">
      <c r="A786" s="38" t="s">
        <v>746</v>
      </c>
    </row>
    <row r="787" spans="1:1">
      <c r="A787" s="38" t="s">
        <v>303</v>
      </c>
    </row>
    <row r="788" spans="1:1">
      <c r="A788" s="38" t="s">
        <v>386</v>
      </c>
    </row>
    <row r="789" spans="1:1">
      <c r="A789" s="38" t="s">
        <v>747</v>
      </c>
    </row>
    <row r="790" spans="1:1">
      <c r="A790" s="38" t="s">
        <v>748</v>
      </c>
    </row>
    <row r="791" spans="1:1">
      <c r="A791" s="38" t="s">
        <v>749</v>
      </c>
    </row>
    <row r="792" spans="1:1">
      <c r="A792" s="38" t="s">
        <v>750</v>
      </c>
    </row>
    <row r="793" spans="1:1">
      <c r="A793" s="38" t="s">
        <v>751</v>
      </c>
    </row>
    <row r="794" spans="1:1">
      <c r="A794" s="38" t="s">
        <v>402</v>
      </c>
    </row>
    <row r="795" spans="1:1">
      <c r="A795" s="38" t="s">
        <v>752</v>
      </c>
    </row>
    <row r="796" spans="1:1">
      <c r="A796" s="38" t="s">
        <v>753</v>
      </c>
    </row>
    <row r="797" spans="1:1">
      <c r="A797" s="38" t="s">
        <v>754</v>
      </c>
    </row>
    <row r="798" spans="1:1">
      <c r="A798" s="38" t="s">
        <v>242</v>
      </c>
    </row>
    <row r="799" spans="1:1">
      <c r="A799" s="38" t="s">
        <v>755</v>
      </c>
    </row>
    <row r="800" spans="1:1">
      <c r="A800" s="38" t="s">
        <v>756</v>
      </c>
    </row>
    <row r="801" spans="1:1">
      <c r="A801" s="38" t="s">
        <v>722</v>
      </c>
    </row>
    <row r="802" spans="1:1">
      <c r="A802" s="38" t="s">
        <v>462</v>
      </c>
    </row>
    <row r="803" spans="1:1">
      <c r="A803" s="38" t="s">
        <v>476</v>
      </c>
    </row>
    <row r="804" spans="1:1">
      <c r="A804" s="38" t="s">
        <v>472</v>
      </c>
    </row>
    <row r="805" spans="1:1">
      <c r="A805" s="38" t="s">
        <v>309</v>
      </c>
    </row>
    <row r="806" spans="1:1">
      <c r="A806" s="38" t="s">
        <v>281</v>
      </c>
    </row>
    <row r="807" spans="1:1">
      <c r="A807" s="38" t="s">
        <v>231</v>
      </c>
    </row>
    <row r="808" spans="1:1">
      <c r="A808" s="38" t="s">
        <v>311</v>
      </c>
    </row>
    <row r="809" spans="1:1">
      <c r="A809" s="38" t="s">
        <v>319</v>
      </c>
    </row>
    <row r="810" spans="1:1">
      <c r="A810" s="38" t="s">
        <v>459</v>
      </c>
    </row>
    <row r="811" spans="1:1">
      <c r="A811" s="38" t="s">
        <v>497</v>
      </c>
    </row>
    <row r="812" spans="1:1">
      <c r="A812" s="38" t="s">
        <v>757</v>
      </c>
    </row>
    <row r="813" spans="1:1">
      <c r="A813" s="38" t="s">
        <v>758</v>
      </c>
    </row>
    <row r="814" spans="1:1">
      <c r="A814" s="38" t="s">
        <v>759</v>
      </c>
    </row>
    <row r="815" spans="1:1">
      <c r="A815" s="38" t="s">
        <v>760</v>
      </c>
    </row>
    <row r="816" spans="1:1">
      <c r="A816" s="38" t="s">
        <v>761</v>
      </c>
    </row>
    <row r="817" spans="1:1">
      <c r="A817" s="38" t="s">
        <v>440</v>
      </c>
    </row>
    <row r="818" spans="1:1">
      <c r="A818" s="38" t="s">
        <v>762</v>
      </c>
    </row>
    <row r="819" spans="1:1">
      <c r="A819" s="38" t="s">
        <v>763</v>
      </c>
    </row>
    <row r="820" spans="1:1">
      <c r="A820" s="38" t="s">
        <v>764</v>
      </c>
    </row>
    <row r="821" spans="1:1">
      <c r="A821" s="38" t="s">
        <v>765</v>
      </c>
    </row>
    <row r="822" spans="1:1">
      <c r="A822" s="38" t="s">
        <v>766</v>
      </c>
    </row>
    <row r="823" spans="1:1">
      <c r="A823" s="38" t="s">
        <v>458</v>
      </c>
    </row>
    <row r="824" spans="1:1">
      <c r="A824" s="38" t="s">
        <v>323</v>
      </c>
    </row>
    <row r="825" spans="1:1">
      <c r="A825" s="38" t="s">
        <v>518</v>
      </c>
    </row>
    <row r="826" spans="1:1">
      <c r="A826" s="38" t="s">
        <v>298</v>
      </c>
    </row>
    <row r="827" spans="1:1">
      <c r="A827" s="38" t="s">
        <v>356</v>
      </c>
    </row>
    <row r="828" spans="1:1">
      <c r="A828" s="38" t="s">
        <v>767</v>
      </c>
    </row>
    <row r="829" spans="1:1">
      <c r="A829" s="38" t="s">
        <v>484</v>
      </c>
    </row>
    <row r="830" spans="1:1">
      <c r="A830" s="38" t="s">
        <v>491</v>
      </c>
    </row>
    <row r="831" spans="1:1">
      <c r="A831" s="38" t="s">
        <v>492</v>
      </c>
    </row>
    <row r="832" spans="1:1">
      <c r="A832" s="38" t="s">
        <v>431</v>
      </c>
    </row>
    <row r="833" spans="1:1">
      <c r="A833" s="38" t="s">
        <v>231</v>
      </c>
    </row>
    <row r="834" spans="1:1">
      <c r="A834" s="38" t="s">
        <v>768</v>
      </c>
    </row>
    <row r="835" spans="1:1">
      <c r="A835" s="38" t="s">
        <v>769</v>
      </c>
    </row>
    <row r="836" spans="1:1">
      <c r="A836" s="38" t="s">
        <v>770</v>
      </c>
    </row>
    <row r="837" spans="1:1">
      <c r="A837" s="38" t="s">
        <v>771</v>
      </c>
    </row>
    <row r="838" spans="1:1">
      <c r="A838" s="38" t="s">
        <v>772</v>
      </c>
    </row>
    <row r="839" spans="1:1">
      <c r="A839" s="38" t="s">
        <v>773</v>
      </c>
    </row>
    <row r="840" spans="1:1">
      <c r="A840" s="38" t="s">
        <v>774</v>
      </c>
    </row>
    <row r="841" spans="1:1">
      <c r="A841" s="38" t="s">
        <v>775</v>
      </c>
    </row>
    <row r="842" spans="1:1">
      <c r="A842" s="38" t="s">
        <v>776</v>
      </c>
    </row>
    <row r="843" spans="1:1">
      <c r="A843" s="38" t="s">
        <v>522</v>
      </c>
    </row>
    <row r="844" spans="1:1">
      <c r="A844" s="38" t="s">
        <v>406</v>
      </c>
    </row>
    <row r="845" spans="1:1">
      <c r="A845" s="38" t="s">
        <v>193</v>
      </c>
    </row>
    <row r="846" spans="1:1">
      <c r="A846" s="38" t="s">
        <v>441</v>
      </c>
    </row>
    <row r="847" spans="1:1">
      <c r="A847" s="38" t="s">
        <v>442</v>
      </c>
    </row>
    <row r="848" spans="1:1">
      <c r="A848" s="38" t="s">
        <v>443</v>
      </c>
    </row>
    <row r="849" spans="1:1">
      <c r="A849" s="38" t="s">
        <v>279</v>
      </c>
    </row>
    <row r="850" spans="1:1">
      <c r="A850" s="38" t="s">
        <v>777</v>
      </c>
    </row>
    <row r="851" spans="1:1">
      <c r="A851" s="38" t="s">
        <v>284</v>
      </c>
    </row>
    <row r="852" spans="1:1">
      <c r="A852" s="38" t="s">
        <v>778</v>
      </c>
    </row>
    <row r="853" spans="1:1">
      <c r="A853" s="38" t="s">
        <v>779</v>
      </c>
    </row>
    <row r="854" spans="1:1">
      <c r="A854" s="38" t="s">
        <v>488</v>
      </c>
    </row>
    <row r="855" spans="1:1">
      <c r="A855" s="38" t="s">
        <v>722</v>
      </c>
    </row>
    <row r="856" spans="1:1">
      <c r="A856" s="38" t="s">
        <v>226</v>
      </c>
    </row>
    <row r="857" spans="1:1">
      <c r="A857" s="38" t="s">
        <v>382</v>
      </c>
    </row>
    <row r="858" spans="1:1">
      <c r="A858" s="38" t="s">
        <v>334</v>
      </c>
    </row>
    <row r="859" spans="1:1">
      <c r="A859" s="38" t="s">
        <v>369</v>
      </c>
    </row>
    <row r="860" spans="1:1">
      <c r="A860" s="38" t="s">
        <v>293</v>
      </c>
    </row>
    <row r="861" spans="1:1">
      <c r="A861" s="38" t="s">
        <v>422</v>
      </c>
    </row>
    <row r="862" spans="1:1">
      <c r="A862" s="38" t="s">
        <v>780</v>
      </c>
    </row>
    <row r="863" spans="1:1">
      <c r="A863" s="38" t="s">
        <v>340</v>
      </c>
    </row>
    <row r="864" spans="1:1">
      <c r="A864" s="38" t="s">
        <v>781</v>
      </c>
    </row>
    <row r="865" spans="1:1">
      <c r="A865" s="38" t="s">
        <v>371</v>
      </c>
    </row>
    <row r="866" spans="1:1">
      <c r="A866" s="38" t="s">
        <v>345</v>
      </c>
    </row>
    <row r="867" spans="1:1">
      <c r="A867" s="38" t="s">
        <v>264</v>
      </c>
    </row>
    <row r="868" spans="1:1">
      <c r="A868" s="38" t="s">
        <v>782</v>
      </c>
    </row>
    <row r="869" spans="1:1">
      <c r="A869" s="38" t="s">
        <v>214</v>
      </c>
    </row>
    <row r="870" spans="1:1">
      <c r="A870" s="38" t="s">
        <v>783</v>
      </c>
    </row>
    <row r="871" spans="1:1">
      <c r="A871" s="38" t="s">
        <v>415</v>
      </c>
    </row>
    <row r="872" spans="1:1">
      <c r="A872" s="38" t="s">
        <v>379</v>
      </c>
    </row>
    <row r="873" spans="1:1">
      <c r="A873" s="38" t="s">
        <v>206</v>
      </c>
    </row>
    <row r="874" spans="1:1">
      <c r="A874" s="38" t="s">
        <v>784</v>
      </c>
    </row>
    <row r="875" spans="1:1">
      <c r="A875" s="38" t="s">
        <v>428</v>
      </c>
    </row>
    <row r="876" spans="1:1">
      <c r="A876" s="38" t="s">
        <v>397</v>
      </c>
    </row>
    <row r="877" spans="1:1">
      <c r="A877" s="38" t="s">
        <v>307</v>
      </c>
    </row>
    <row r="878" spans="1:1">
      <c r="A878" s="38" t="s">
        <v>451</v>
      </c>
    </row>
    <row r="879" spans="1:1">
      <c r="A879" s="38" t="s">
        <v>785</v>
      </c>
    </row>
    <row r="880" spans="1:1">
      <c r="A880" s="38" t="s">
        <v>786</v>
      </c>
    </row>
    <row r="881" spans="1:1">
      <c r="A881" s="38" t="s">
        <v>786</v>
      </c>
    </row>
    <row r="882" spans="1:1">
      <c r="A882" s="38" t="s">
        <v>787</v>
      </c>
    </row>
    <row r="883" spans="1:1">
      <c r="A883" s="38" t="s">
        <v>788</v>
      </c>
    </row>
    <row r="884" spans="1:1">
      <c r="A884" s="38" t="s">
        <v>376</v>
      </c>
    </row>
    <row r="885" spans="1:1">
      <c r="A885" s="38" t="s">
        <v>367</v>
      </c>
    </row>
    <row r="886" spans="1:1">
      <c r="A886" s="38" t="s">
        <v>391</v>
      </c>
    </row>
    <row r="887" spans="1:1">
      <c r="A887" s="38" t="s">
        <v>370</v>
      </c>
    </row>
    <row r="888" spans="1:1">
      <c r="A888" s="38" t="s">
        <v>468</v>
      </c>
    </row>
    <row r="889" spans="1:1">
      <c r="A889" s="38" t="s">
        <v>789</v>
      </c>
    </row>
    <row r="890" spans="1:1">
      <c r="A890" s="38" t="s">
        <v>790</v>
      </c>
    </row>
    <row r="891" spans="1:1">
      <c r="A891" s="38" t="s">
        <v>295</v>
      </c>
    </row>
    <row r="892" spans="1:1">
      <c r="A892" s="38" t="s">
        <v>474</v>
      </c>
    </row>
    <row r="893" spans="1:1">
      <c r="A893" s="38" t="s">
        <v>517</v>
      </c>
    </row>
    <row r="894" spans="1:1">
      <c r="A894" s="38" t="s">
        <v>389</v>
      </c>
    </row>
    <row r="895" spans="1:1">
      <c r="A895" s="38" t="s">
        <v>396</v>
      </c>
    </row>
    <row r="896" spans="1:1">
      <c r="A896" s="38" t="s">
        <v>791</v>
      </c>
    </row>
    <row r="897" spans="1:1">
      <c r="A897" s="38" t="s">
        <v>792</v>
      </c>
    </row>
    <row r="898" spans="1:1">
      <c r="A898" s="38" t="s">
        <v>793</v>
      </c>
    </row>
    <row r="899" spans="1:1">
      <c r="A899" s="38" t="s">
        <v>794</v>
      </c>
    </row>
    <row r="900" spans="1:1">
      <c r="A900" s="38" t="s">
        <v>795</v>
      </c>
    </row>
    <row r="901" spans="1:1">
      <c r="A901" s="38" t="s">
        <v>485</v>
      </c>
    </row>
    <row r="902" spans="1:1">
      <c r="A902" s="38" t="s">
        <v>796</v>
      </c>
    </row>
    <row r="903" spans="1:1">
      <c r="A903" s="38" t="s">
        <v>346</v>
      </c>
    </row>
    <row r="904" spans="1:1">
      <c r="A904" s="38" t="s">
        <v>797</v>
      </c>
    </row>
    <row r="905" spans="1:1">
      <c r="A905" s="38" t="s">
        <v>798</v>
      </c>
    </row>
    <row r="906" spans="1:1">
      <c r="A906" s="38" t="s">
        <v>799</v>
      </c>
    </row>
    <row r="907" spans="1:1">
      <c r="A907" s="38" t="s">
        <v>294</v>
      </c>
    </row>
    <row r="908" spans="1:1">
      <c r="A908" s="38" t="s">
        <v>449</v>
      </c>
    </row>
    <row r="909" spans="1:1">
      <c r="A909" s="38" t="s">
        <v>800</v>
      </c>
    </row>
    <row r="910" spans="1:1">
      <c r="A910" s="38" t="s">
        <v>353</v>
      </c>
    </row>
    <row r="911" spans="1:1">
      <c r="A911" s="38" t="s">
        <v>523</v>
      </c>
    </row>
    <row r="912" spans="1:1">
      <c r="A912" s="38" t="s">
        <v>438</v>
      </c>
    </row>
    <row r="913" spans="1:1">
      <c r="A913" s="38" t="s">
        <v>335</v>
      </c>
    </row>
    <row r="914" spans="1:1">
      <c r="A914" s="38" t="s">
        <v>487</v>
      </c>
    </row>
    <row r="915" spans="1:1">
      <c r="A915" s="38" t="s">
        <v>801</v>
      </c>
    </row>
    <row r="916" spans="1:1">
      <c r="A916" s="38" t="s">
        <v>355</v>
      </c>
    </row>
    <row r="917" spans="1:1">
      <c r="A917" s="38" t="s">
        <v>802</v>
      </c>
    </row>
    <row r="918" spans="1:1">
      <c r="A918" s="38" t="s">
        <v>420</v>
      </c>
    </row>
    <row r="919" spans="1:1">
      <c r="A919" s="38" t="s">
        <v>803</v>
      </c>
    </row>
    <row r="920" spans="1:1">
      <c r="A920" s="38" t="s">
        <v>804</v>
      </c>
    </row>
    <row r="921" spans="1:1">
      <c r="A921" s="38" t="s">
        <v>296</v>
      </c>
    </row>
    <row r="922" spans="1:1">
      <c r="A922" s="38" t="s">
        <v>414</v>
      </c>
    </row>
    <row r="923" spans="1:1">
      <c r="A923" s="38" t="s">
        <v>482</v>
      </c>
    </row>
    <row r="924" spans="1:1">
      <c r="A924" s="38" t="s">
        <v>473</v>
      </c>
    </row>
    <row r="925" spans="1:1">
      <c r="A925" s="38" t="s">
        <v>493</v>
      </c>
    </row>
    <row r="926" spans="1:1">
      <c r="A926" s="38" t="s">
        <v>255</v>
      </c>
    </row>
    <row r="927" spans="1:1">
      <c r="A927" s="38" t="s">
        <v>805</v>
      </c>
    </row>
    <row r="928" spans="1:1">
      <c r="A928" s="38" t="s">
        <v>806</v>
      </c>
    </row>
    <row r="929" spans="1:1">
      <c r="A929" s="38" t="s">
        <v>304</v>
      </c>
    </row>
    <row r="930" spans="1:1">
      <c r="A930" s="38" t="s">
        <v>807</v>
      </c>
    </row>
    <row r="931" spans="1:1">
      <c r="A931" s="38" t="s">
        <v>318</v>
      </c>
    </row>
    <row r="932" spans="1:1">
      <c r="A932" s="38" t="s">
        <v>362</v>
      </c>
    </row>
    <row r="933" spans="1:1">
      <c r="A933" s="38" t="s">
        <v>465</v>
      </c>
    </row>
    <row r="934" spans="1:1">
      <c r="A934" s="38" t="s">
        <v>524</v>
      </c>
    </row>
    <row r="935" spans="1:1">
      <c r="A935" s="38" t="s">
        <v>421</v>
      </c>
    </row>
    <row r="936" spans="1:1">
      <c r="A936" s="38" t="s">
        <v>479</v>
      </c>
    </row>
    <row r="937" spans="1:1">
      <c r="A937" s="38" t="s">
        <v>432</v>
      </c>
    </row>
    <row r="938" spans="1:1">
      <c r="A938" s="38" t="s">
        <v>314</v>
      </c>
    </row>
    <row r="939" spans="1:1">
      <c r="A939" s="38" t="s">
        <v>224</v>
      </c>
    </row>
    <row r="940" spans="1:1">
      <c r="A940" s="38" t="s">
        <v>286</v>
      </c>
    </row>
    <row r="941" spans="1:1">
      <c r="A941" s="38" t="s">
        <v>349</v>
      </c>
    </row>
    <row r="942" spans="1:1">
      <c r="A942" s="38" t="s">
        <v>342</v>
      </c>
    </row>
    <row r="943" spans="1:1">
      <c r="A943" s="38" t="s">
        <v>358</v>
      </c>
    </row>
    <row r="944" spans="1:1">
      <c r="A944" s="38" t="s">
        <v>808</v>
      </c>
    </row>
    <row r="945" spans="1:1">
      <c r="A945" s="38" t="s">
        <v>809</v>
      </c>
    </row>
    <row r="946" spans="1:1">
      <c r="A946" s="38" t="s">
        <v>290</v>
      </c>
    </row>
    <row r="947" spans="1:1">
      <c r="A947" s="38" t="s">
        <v>407</v>
      </c>
    </row>
    <row r="948" spans="1:1">
      <c r="A948" s="38" t="s">
        <v>422</v>
      </c>
    </row>
    <row r="949" spans="1:1">
      <c r="A949" s="38" t="s">
        <v>300</v>
      </c>
    </row>
    <row r="950" spans="1:1">
      <c r="A950" s="38" t="s">
        <v>810</v>
      </c>
    </row>
    <row r="951" spans="1:1">
      <c r="A951" s="38" t="s">
        <v>811</v>
      </c>
    </row>
    <row r="952" spans="1:1">
      <c r="A952" s="38" t="s">
        <v>220</v>
      </c>
    </row>
    <row r="953" spans="1:1">
      <c r="A953" s="38" t="s">
        <v>251</v>
      </c>
    </row>
    <row r="954" spans="1:1">
      <c r="A954" s="38" t="s">
        <v>521</v>
      </c>
    </row>
    <row r="955" spans="1:1">
      <c r="A955" s="38" t="s">
        <v>812</v>
      </c>
    </row>
    <row r="956" spans="1:1">
      <c r="A956" s="38" t="s">
        <v>813</v>
      </c>
    </row>
    <row r="957" spans="1:1">
      <c r="A957" s="38" t="s">
        <v>814</v>
      </c>
    </row>
    <row r="958" spans="1:1">
      <c r="A958" s="38" t="s">
        <v>287</v>
      </c>
    </row>
    <row r="959" spans="1:1">
      <c r="A959" s="38" t="s">
        <v>327</v>
      </c>
    </row>
    <row r="960" spans="1:1">
      <c r="A960" s="38" t="s">
        <v>351</v>
      </c>
    </row>
    <row r="961" spans="1:1">
      <c r="A961" s="38" t="s">
        <v>377</v>
      </c>
    </row>
    <row r="962" spans="1:1">
      <c r="A962" s="38" t="s">
        <v>179</v>
      </c>
    </row>
    <row r="963" spans="1:1">
      <c r="A963" s="38" t="s">
        <v>209</v>
      </c>
    </row>
    <row r="964" spans="1:1">
      <c r="A964" s="38" t="s">
        <v>249</v>
      </c>
    </row>
    <row r="965" spans="1:1">
      <c r="A965" s="38" t="s">
        <v>250</v>
      </c>
    </row>
    <row r="966" spans="1:1">
      <c r="A966" s="38" t="s">
        <v>505</v>
      </c>
    </row>
    <row r="967" spans="1:1">
      <c r="A967" s="38" t="s">
        <v>525</v>
      </c>
    </row>
    <row r="968" spans="1:1">
      <c r="A968" s="38" t="s">
        <v>526</v>
      </c>
    </row>
    <row r="969" spans="1:1">
      <c r="A969" s="38" t="s">
        <v>815</v>
      </c>
    </row>
    <row r="970" spans="1:1">
      <c r="A970" s="38" t="s">
        <v>378</v>
      </c>
    </row>
    <row r="971" spans="1:1">
      <c r="A971" s="38" t="s">
        <v>816</v>
      </c>
    </row>
    <row r="972" spans="1:1">
      <c r="A972" s="38" t="s">
        <v>817</v>
      </c>
    </row>
    <row r="973" spans="1:1">
      <c r="A973" s="38" t="s">
        <v>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A13" sqref="A13"/>
    </sheetView>
  </sheetViews>
  <sheetFormatPr defaultRowHeight="16.5"/>
  <cols>
    <col min="1" max="1" width="13.25" customWidth="1"/>
    <col min="2" max="3" width="14.375" customWidth="1"/>
  </cols>
  <sheetData>
    <row r="1" spans="1:4">
      <c r="A1" s="1" t="s">
        <v>55</v>
      </c>
      <c r="B1" s="1" t="s">
        <v>56</v>
      </c>
      <c r="C1" s="1" t="s">
        <v>1</v>
      </c>
      <c r="D1" s="1"/>
    </row>
    <row r="2" spans="1:4" ht="18" customHeight="1">
      <c r="A2" s="1" t="s">
        <v>53</v>
      </c>
      <c r="B2" s="8">
        <v>0.4375</v>
      </c>
      <c r="C2" s="8">
        <v>0.33333333333333331</v>
      </c>
      <c r="D2" s="1"/>
    </row>
    <row r="3" spans="1:4">
      <c r="A3" s="1" t="s">
        <v>54</v>
      </c>
      <c r="B3" s="8">
        <v>0.85416666666666663</v>
      </c>
      <c r="C3" s="8">
        <v>0.72916666666666663</v>
      </c>
      <c r="D3" s="1" t="s">
        <v>57</v>
      </c>
    </row>
    <row r="4" spans="1:4">
      <c r="A4" s="7">
        <f>TIME(8+INT((ROW(1:1)-1)/2),MOD((ROW(1:1)-1),2)*30,0)</f>
        <v>0.33333333333333331</v>
      </c>
      <c r="B4" s="1">
        <f>($A4&gt;=B$2)*($A4&lt;B$3)</f>
        <v>0</v>
      </c>
      <c r="C4" s="1">
        <f>($A4&gt;=C$2)*($A4&lt;C$3)</f>
        <v>1</v>
      </c>
      <c r="D4" s="1">
        <f>B4*C4</f>
        <v>0</v>
      </c>
    </row>
    <row r="5" spans="1:4">
      <c r="A5" s="7">
        <f t="shared" ref="A5:A32" si="0">TIME(8+INT((ROW(2:2)-1)/2),MOD((ROW(2:2)-1),2)*30,0)</f>
        <v>0.35416666666666669</v>
      </c>
      <c r="B5" s="1">
        <f t="shared" ref="B5:C32" si="1">($A5&gt;=B$2)*($A5&lt;B$3)</f>
        <v>0</v>
      </c>
      <c r="C5" s="1">
        <f t="shared" si="1"/>
        <v>1</v>
      </c>
      <c r="D5" s="1">
        <f t="shared" ref="D5:D32" si="2">B5*C5</f>
        <v>0</v>
      </c>
    </row>
    <row r="6" spans="1:4">
      <c r="A6" s="7">
        <f t="shared" si="0"/>
        <v>0.375</v>
      </c>
      <c r="B6" s="1">
        <f t="shared" si="1"/>
        <v>0</v>
      </c>
      <c r="C6" s="1">
        <f t="shared" si="1"/>
        <v>1</v>
      </c>
      <c r="D6" s="1">
        <f t="shared" si="2"/>
        <v>0</v>
      </c>
    </row>
    <row r="7" spans="1:4">
      <c r="A7" s="7">
        <f t="shared" si="0"/>
        <v>0.39583333333333331</v>
      </c>
      <c r="B7" s="1">
        <f t="shared" si="1"/>
        <v>0</v>
      </c>
      <c r="C7" s="1">
        <f t="shared" si="1"/>
        <v>1</v>
      </c>
      <c r="D7" s="1">
        <f t="shared" si="2"/>
        <v>0</v>
      </c>
    </row>
    <row r="8" spans="1:4">
      <c r="A8" s="7">
        <f t="shared" si="0"/>
        <v>0.41666666666666669</v>
      </c>
      <c r="B8" s="1">
        <f t="shared" si="1"/>
        <v>0</v>
      </c>
      <c r="C8" s="1">
        <f t="shared" si="1"/>
        <v>1</v>
      </c>
      <c r="D8" s="1">
        <f t="shared" si="2"/>
        <v>0</v>
      </c>
    </row>
    <row r="9" spans="1:4">
      <c r="A9" s="7">
        <f t="shared" si="0"/>
        <v>0.4375</v>
      </c>
      <c r="B9" s="1">
        <f t="shared" si="1"/>
        <v>1</v>
      </c>
      <c r="C9" s="1">
        <f t="shared" si="1"/>
        <v>1</v>
      </c>
      <c r="D9" s="1">
        <f t="shared" si="2"/>
        <v>1</v>
      </c>
    </row>
    <row r="10" spans="1:4">
      <c r="A10" s="7">
        <f t="shared" si="0"/>
        <v>0.45833333333333331</v>
      </c>
      <c r="B10" s="1">
        <f t="shared" si="1"/>
        <v>1</v>
      </c>
      <c r="C10" s="1">
        <f t="shared" si="1"/>
        <v>1</v>
      </c>
      <c r="D10" s="1">
        <f t="shared" si="2"/>
        <v>1</v>
      </c>
    </row>
    <row r="11" spans="1:4">
      <c r="A11" s="7">
        <f t="shared" si="0"/>
        <v>0.47916666666666669</v>
      </c>
      <c r="B11" s="1">
        <f t="shared" si="1"/>
        <v>1</v>
      </c>
      <c r="C11" s="1">
        <f t="shared" si="1"/>
        <v>1</v>
      </c>
      <c r="D11" s="1">
        <f t="shared" si="2"/>
        <v>1</v>
      </c>
    </row>
    <row r="12" spans="1:4">
      <c r="A12" s="7">
        <f t="shared" si="0"/>
        <v>0.5</v>
      </c>
      <c r="B12" s="1">
        <f t="shared" si="1"/>
        <v>1</v>
      </c>
      <c r="C12" s="1">
        <f t="shared" si="1"/>
        <v>1</v>
      </c>
      <c r="D12" s="1">
        <f t="shared" si="2"/>
        <v>1</v>
      </c>
    </row>
    <row r="13" spans="1:4">
      <c r="A13" s="7">
        <f t="shared" si="0"/>
        <v>0.52083333333333337</v>
      </c>
      <c r="B13" s="1">
        <f t="shared" si="1"/>
        <v>1</v>
      </c>
      <c r="C13" s="1">
        <f t="shared" si="1"/>
        <v>1</v>
      </c>
      <c r="D13" s="1">
        <f t="shared" si="2"/>
        <v>1</v>
      </c>
    </row>
    <row r="14" spans="1:4">
      <c r="A14" s="7">
        <f t="shared" si="0"/>
        <v>0.54166666666666663</v>
      </c>
      <c r="B14" s="1">
        <f t="shared" si="1"/>
        <v>1</v>
      </c>
      <c r="C14" s="1">
        <f t="shared" si="1"/>
        <v>1</v>
      </c>
      <c r="D14" s="1">
        <f t="shared" si="2"/>
        <v>1</v>
      </c>
    </row>
    <row r="15" spans="1:4">
      <c r="A15" s="7">
        <f t="shared" si="0"/>
        <v>0.5625</v>
      </c>
      <c r="B15" s="1">
        <f t="shared" si="1"/>
        <v>1</v>
      </c>
      <c r="C15" s="1">
        <f t="shared" si="1"/>
        <v>1</v>
      </c>
      <c r="D15" s="1">
        <f t="shared" si="2"/>
        <v>1</v>
      </c>
    </row>
    <row r="16" spans="1:4">
      <c r="A16" s="7">
        <f t="shared" si="0"/>
        <v>0.58333333333333337</v>
      </c>
      <c r="B16" s="1">
        <f t="shared" si="1"/>
        <v>1</v>
      </c>
      <c r="C16" s="1">
        <f t="shared" si="1"/>
        <v>1</v>
      </c>
      <c r="D16" s="1">
        <f t="shared" si="2"/>
        <v>1</v>
      </c>
    </row>
    <row r="17" spans="1:4">
      <c r="A17" s="7">
        <f>TIME(8+INT((ROW(14:14)-1)/2),MOD((ROW(14:14)-1),2)*30,0)</f>
        <v>0.60416666666666663</v>
      </c>
      <c r="B17" s="1">
        <f t="shared" si="1"/>
        <v>1</v>
      </c>
      <c r="C17" s="1">
        <f t="shared" si="1"/>
        <v>1</v>
      </c>
      <c r="D17" s="1">
        <f t="shared" si="2"/>
        <v>1</v>
      </c>
    </row>
    <row r="18" spans="1:4">
      <c r="A18" s="7">
        <f t="shared" si="0"/>
        <v>0.625</v>
      </c>
      <c r="B18" s="1">
        <f t="shared" si="1"/>
        <v>1</v>
      </c>
      <c r="C18" s="1">
        <f t="shared" si="1"/>
        <v>1</v>
      </c>
      <c r="D18" s="1">
        <f t="shared" si="2"/>
        <v>1</v>
      </c>
    </row>
    <row r="19" spans="1:4">
      <c r="A19" s="7">
        <f t="shared" si="0"/>
        <v>0.64583333333333337</v>
      </c>
      <c r="B19" s="1">
        <f t="shared" si="1"/>
        <v>1</v>
      </c>
      <c r="C19" s="1">
        <f t="shared" si="1"/>
        <v>1</v>
      </c>
      <c r="D19" s="1">
        <f t="shared" si="2"/>
        <v>1</v>
      </c>
    </row>
    <row r="20" spans="1:4">
      <c r="A20" s="7">
        <f t="shared" si="0"/>
        <v>0.66666666666666663</v>
      </c>
      <c r="B20" s="1">
        <f t="shared" si="1"/>
        <v>1</v>
      </c>
      <c r="C20" s="1">
        <f t="shared" si="1"/>
        <v>1</v>
      </c>
      <c r="D20" s="1">
        <f t="shared" si="2"/>
        <v>1</v>
      </c>
    </row>
    <row r="21" spans="1:4">
      <c r="A21" s="7">
        <f t="shared" si="0"/>
        <v>0.6875</v>
      </c>
      <c r="B21" s="1">
        <f t="shared" si="1"/>
        <v>1</v>
      </c>
      <c r="C21" s="1">
        <f t="shared" si="1"/>
        <v>1</v>
      </c>
      <c r="D21" s="1">
        <f t="shared" si="2"/>
        <v>1</v>
      </c>
    </row>
    <row r="22" spans="1:4">
      <c r="A22" s="7">
        <f t="shared" si="0"/>
        <v>0.70833333333333337</v>
      </c>
      <c r="B22" s="1">
        <f t="shared" si="1"/>
        <v>1</v>
      </c>
      <c r="C22" s="1">
        <f t="shared" si="1"/>
        <v>1</v>
      </c>
      <c r="D22" s="1">
        <f t="shared" si="2"/>
        <v>1</v>
      </c>
    </row>
    <row r="23" spans="1:4">
      <c r="A23" s="7">
        <f t="shared" si="0"/>
        <v>0.72916666666666663</v>
      </c>
      <c r="B23" s="1">
        <f t="shared" si="1"/>
        <v>1</v>
      </c>
      <c r="C23" s="1">
        <f t="shared" si="1"/>
        <v>0</v>
      </c>
      <c r="D23" s="1">
        <f t="shared" si="2"/>
        <v>0</v>
      </c>
    </row>
    <row r="24" spans="1:4">
      <c r="A24" s="7">
        <f t="shared" si="0"/>
        <v>0.75</v>
      </c>
      <c r="B24" s="1">
        <f t="shared" si="1"/>
        <v>1</v>
      </c>
      <c r="C24" s="1">
        <f t="shared" si="1"/>
        <v>0</v>
      </c>
      <c r="D24" s="1">
        <f t="shared" si="2"/>
        <v>0</v>
      </c>
    </row>
    <row r="25" spans="1:4">
      <c r="A25" s="7">
        <f t="shared" si="0"/>
        <v>0.77083333333333337</v>
      </c>
      <c r="B25" s="1">
        <f t="shared" si="1"/>
        <v>1</v>
      </c>
      <c r="C25" s="1">
        <f t="shared" si="1"/>
        <v>0</v>
      </c>
      <c r="D25" s="1">
        <f t="shared" si="2"/>
        <v>0</v>
      </c>
    </row>
    <row r="26" spans="1:4">
      <c r="A26" s="7">
        <f t="shared" si="0"/>
        <v>0.79166666666666663</v>
      </c>
      <c r="B26" s="1">
        <f t="shared" si="1"/>
        <v>1</v>
      </c>
      <c r="C26" s="1">
        <f t="shared" si="1"/>
        <v>0</v>
      </c>
      <c r="D26" s="1">
        <f t="shared" si="2"/>
        <v>0</v>
      </c>
    </row>
    <row r="27" spans="1:4">
      <c r="A27" s="7">
        <f t="shared" si="0"/>
        <v>0.8125</v>
      </c>
      <c r="B27" s="1">
        <f t="shared" si="1"/>
        <v>1</v>
      </c>
      <c r="C27" s="1">
        <f t="shared" si="1"/>
        <v>0</v>
      </c>
      <c r="D27" s="1">
        <f t="shared" si="2"/>
        <v>0</v>
      </c>
    </row>
    <row r="28" spans="1:4">
      <c r="A28" s="7">
        <f t="shared" si="0"/>
        <v>0.83333333333333337</v>
      </c>
      <c r="B28" s="1">
        <f t="shared" si="1"/>
        <v>1</v>
      </c>
      <c r="C28" s="1">
        <f t="shared" si="1"/>
        <v>0</v>
      </c>
      <c r="D28" s="1">
        <f t="shared" si="2"/>
        <v>0</v>
      </c>
    </row>
    <row r="29" spans="1:4">
      <c r="A29" s="7">
        <f t="shared" si="0"/>
        <v>0.85416666666666663</v>
      </c>
      <c r="B29" s="1">
        <f t="shared" si="1"/>
        <v>0</v>
      </c>
      <c r="C29" s="1">
        <f t="shared" si="1"/>
        <v>0</v>
      </c>
      <c r="D29" s="1">
        <f t="shared" si="2"/>
        <v>0</v>
      </c>
    </row>
    <row r="30" spans="1:4">
      <c r="A30" s="7">
        <f>TIME(8+INT((ROW(27:27)-1)/2),MOD((ROW(27:27)-1),2)*30,0)</f>
        <v>0.875</v>
      </c>
      <c r="B30" s="1">
        <f t="shared" si="1"/>
        <v>0</v>
      </c>
      <c r="C30" s="1">
        <f t="shared" si="1"/>
        <v>0</v>
      </c>
      <c r="D30" s="1">
        <f t="shared" si="2"/>
        <v>0</v>
      </c>
    </row>
    <row r="31" spans="1:4">
      <c r="A31" s="7">
        <f t="shared" si="0"/>
        <v>0.89583333333333337</v>
      </c>
      <c r="B31" s="1">
        <f t="shared" si="1"/>
        <v>0</v>
      </c>
      <c r="C31" s="1">
        <f t="shared" si="1"/>
        <v>0</v>
      </c>
      <c r="D31" s="1">
        <f t="shared" si="2"/>
        <v>0</v>
      </c>
    </row>
    <row r="32" spans="1:4">
      <c r="A32" s="7">
        <f t="shared" si="0"/>
        <v>0.91666666666666663</v>
      </c>
      <c r="B32" s="1">
        <f t="shared" si="1"/>
        <v>0</v>
      </c>
      <c r="C32" s="1">
        <f t="shared" si="1"/>
        <v>0</v>
      </c>
      <c r="D32" s="1">
        <f t="shared" si="2"/>
        <v>0</v>
      </c>
    </row>
  </sheetData>
  <phoneticPr fontId="1" type="noConversion"/>
  <conditionalFormatting sqref="B4:C32">
    <cfRule type="iconSet" priority="2">
      <iconSet iconSet="3Signs" showValue="0">
        <cfvo type="percent" val="0"/>
        <cfvo type="num" val="0"/>
        <cfvo type="num" val="1"/>
      </iconSet>
    </cfRule>
  </conditionalFormatting>
  <conditionalFormatting sqref="D4:D32">
    <cfRule type="iconSet" priority="1">
      <iconSet iconSet="3Signs" showValue="0">
        <cfvo type="percent" val="0"/>
        <cfvo type="num" val="0"/>
        <cfvo type="num" val="1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zoomScale="80" zoomScaleNormal="80" workbookViewId="0">
      <selection activeCell="G30" sqref="G30"/>
    </sheetView>
  </sheetViews>
  <sheetFormatPr defaultRowHeight="16.5"/>
  <cols>
    <col min="1" max="2" width="5.375" customWidth="1"/>
  </cols>
  <sheetData>
    <row r="1" spans="1:16" ht="17.25" thickBot="1">
      <c r="A1" t="s">
        <v>12</v>
      </c>
      <c r="G1" s="1" t="s">
        <v>13</v>
      </c>
      <c r="H1" s="1" t="s">
        <v>14</v>
      </c>
      <c r="I1" s="1" t="s">
        <v>15</v>
      </c>
      <c r="K1" s="3" t="s">
        <v>80</v>
      </c>
    </row>
    <row r="2" spans="1:16">
      <c r="A2" t="s">
        <v>10</v>
      </c>
      <c r="B2" t="s">
        <v>11</v>
      </c>
      <c r="C2" s="1" t="s">
        <v>13</v>
      </c>
      <c r="D2" s="1" t="s">
        <v>14</v>
      </c>
      <c r="E2" s="1" t="s">
        <v>15</v>
      </c>
    </row>
    <row r="3" spans="1:16">
      <c r="A3">
        <v>1</v>
      </c>
      <c r="B3" t="s">
        <v>0</v>
      </c>
      <c r="C3">
        <v>100</v>
      </c>
      <c r="D3">
        <v>50</v>
      </c>
      <c r="E3">
        <v>60</v>
      </c>
      <c r="G3">
        <f ca="1">IFERROR(OFFSET(C$3,IF(COUNTIF(C$3:C3,C3)&gt;1,"",ROW(C3)-3),0),"")</f>
        <v>100</v>
      </c>
      <c r="H3">
        <f ca="1">IFERROR(OFFSET(D$3,IF(COUNTIF(D$3:D3,D3)&gt;1,"",ROW(D3)-3),0),"")</f>
        <v>50</v>
      </c>
      <c r="I3">
        <f ca="1">IFERROR(OFFSET(E$3,IF(COUNTIF(E$3:E3,E3)&gt;1,"",ROW(E3)-3),0),"")</f>
        <v>60</v>
      </c>
      <c r="K3">
        <f ca="1">IFERROR(LARGE(OFFSET($G$3,0,MATCH($K$1,$C$2:$E$2,0)-1,COUNTA(num),1),ROW(1:1)),"")</f>
        <v>100</v>
      </c>
      <c r="L3">
        <f ca="1">IF(K3&lt;&gt;"",COUNTIF(INDIRECT($K$1),K3),"")</f>
        <v>1</v>
      </c>
      <c r="O3" s="10" t="s">
        <v>84</v>
      </c>
      <c r="P3" t="s">
        <v>107</v>
      </c>
    </row>
    <row r="4" spans="1:16">
      <c r="A4">
        <v>2</v>
      </c>
      <c r="B4" t="s">
        <v>1</v>
      </c>
      <c r="C4">
        <v>80</v>
      </c>
      <c r="D4">
        <v>70</v>
      </c>
      <c r="E4">
        <v>60</v>
      </c>
      <c r="G4">
        <f ca="1">IFERROR(OFFSET(C$3,IF(COUNTIF(C$3:C4,C4)&gt;1,"",ROW(C4)-3),0),"")</f>
        <v>80</v>
      </c>
      <c r="H4">
        <f ca="1">IFERROR(OFFSET(D$3,IF(COUNTIF(D$3:D4,D4)&gt;1,"",ROW(D4)-3),0),"")</f>
        <v>70</v>
      </c>
      <c r="I4" t="str">
        <f ca="1">IFERROR(OFFSET(E$3,IF(COUNTIF(E$3:E4,E4)&gt;1,"",ROW(E4)-3),0),"")</f>
        <v/>
      </c>
      <c r="K4">
        <f t="shared" ref="K4:K12" ca="1" si="0">IFERROR(LARGE(OFFSET($G$3,0,MATCH($K$1,$C$2:$E$2,0)-1,COUNTA(num),1),ROW(2:2)),"")</f>
        <v>90</v>
      </c>
      <c r="L4">
        <f t="shared" ref="L4:L12" ca="1" si="1">IF(K4&lt;&gt;"",COUNTIF(INDIRECT($K$1),K4),"")</f>
        <v>1</v>
      </c>
      <c r="O4" s="10" t="s">
        <v>81</v>
      </c>
      <c r="P4" t="s">
        <v>83</v>
      </c>
    </row>
    <row r="5" spans="1:16">
      <c r="A5">
        <v>3</v>
      </c>
      <c r="B5" t="s">
        <v>2</v>
      </c>
      <c r="C5">
        <v>40</v>
      </c>
      <c r="D5">
        <v>60</v>
      </c>
      <c r="E5">
        <v>100</v>
      </c>
      <c r="G5">
        <f ca="1">IFERROR(OFFSET(C$3,IF(COUNTIF(C$3:C5,C5)&gt;1,"",ROW(C5)-3),0),"")</f>
        <v>40</v>
      </c>
      <c r="H5">
        <f ca="1">IFERROR(OFFSET(D$3,IF(COUNTIF(D$3:D5,D5)&gt;1,"",ROW(D5)-3),0),"")</f>
        <v>60</v>
      </c>
      <c r="I5">
        <f ca="1">IFERROR(OFFSET(E$3,IF(COUNTIF(E$3:E5,E5)&gt;1,"",ROW(E5)-3),0),"")</f>
        <v>100</v>
      </c>
      <c r="K5">
        <f t="shared" ca="1" si="0"/>
        <v>80</v>
      </c>
      <c r="L5">
        <f t="shared" ca="1" si="1"/>
        <v>1</v>
      </c>
      <c r="O5" s="10" t="s">
        <v>82</v>
      </c>
      <c r="P5" t="s">
        <v>111</v>
      </c>
    </row>
    <row r="6" spans="1:16">
      <c r="A6">
        <v>4</v>
      </c>
      <c r="B6" t="s">
        <v>3</v>
      </c>
      <c r="C6">
        <v>70</v>
      </c>
      <c r="D6">
        <v>60</v>
      </c>
      <c r="E6">
        <v>50</v>
      </c>
      <c r="G6">
        <f ca="1">IFERROR(OFFSET(C$3,IF(COUNTIF(C$3:C6,C6)&gt;1,"",ROW(C6)-3),0),"")</f>
        <v>70</v>
      </c>
      <c r="H6" t="str">
        <f ca="1">IFERROR(OFFSET(D$3,IF(COUNTIF(D$3:D6,D6)&gt;1,"",ROW(D6)-3),0),"")</f>
        <v/>
      </c>
      <c r="I6">
        <f ca="1">IFERROR(OFFSET(E$3,IF(COUNTIF(E$3:E6,E6)&gt;1,"",ROW(E6)-3),0),"")</f>
        <v>50</v>
      </c>
      <c r="K6">
        <f t="shared" ca="1" si="0"/>
        <v>60</v>
      </c>
      <c r="L6">
        <f t="shared" ca="1" si="1"/>
        <v>2</v>
      </c>
      <c r="O6" s="10" t="s">
        <v>85</v>
      </c>
      <c r="P6" t="s">
        <v>86</v>
      </c>
    </row>
    <row r="7" spans="1:16">
      <c r="A7">
        <v>5</v>
      </c>
      <c r="B7" t="s">
        <v>4</v>
      </c>
      <c r="C7">
        <v>90</v>
      </c>
      <c r="D7">
        <v>40</v>
      </c>
      <c r="E7">
        <v>50</v>
      </c>
      <c r="G7">
        <f ca="1">IFERROR(OFFSET(C$3,IF(COUNTIF(C$3:C7,C7)&gt;1,"",ROW(C7)-3),0),"")</f>
        <v>90</v>
      </c>
      <c r="H7">
        <f ca="1">IFERROR(OFFSET(D$3,IF(COUNTIF(D$3:D7,D7)&gt;1,"",ROW(D7)-3),0),"")</f>
        <v>40</v>
      </c>
      <c r="I7" t="str">
        <f ca="1">IFERROR(OFFSET(E$3,IF(COUNTIF(E$3:E7,E7)&gt;1,"",ROW(E7)-3),0),"")</f>
        <v/>
      </c>
      <c r="K7">
        <f t="shared" ca="1" si="0"/>
        <v>50</v>
      </c>
      <c r="L7">
        <f t="shared" ca="1" si="1"/>
        <v>4</v>
      </c>
      <c r="O7" t="str">
        <f t="shared" ref="O7:O12" ca="1" si="2">IFERROR(SMALL(IF(INDIRECT($K$1)=$K7,ROW(num),""),
COLUMN(C:C))-2,"")</f>
        <v/>
      </c>
    </row>
    <row r="8" spans="1:16">
      <c r="A8">
        <v>6</v>
      </c>
      <c r="B8" t="s">
        <v>5</v>
      </c>
      <c r="C8">
        <v>70</v>
      </c>
      <c r="D8">
        <v>60</v>
      </c>
      <c r="E8">
        <v>50</v>
      </c>
      <c r="G8" t="str">
        <f ca="1">IFERROR(OFFSET(C$3,IF(COUNTIF(C$3:C8,C8)&gt;1,"",ROW(C8)-3),0),"")</f>
        <v/>
      </c>
      <c r="H8" t="str">
        <f ca="1">IFERROR(OFFSET(D$3,IF(COUNTIF(D$3:D8,D8)&gt;1,"",ROW(D8)-3),0),"")</f>
        <v/>
      </c>
      <c r="I8" t="str">
        <f ca="1">IFERROR(OFFSET(E$3,IF(COUNTIF(E$3:E8,E8)&gt;1,"",ROW(E8)-3),0),"")</f>
        <v/>
      </c>
      <c r="K8">
        <f t="shared" ca="1" si="0"/>
        <v>40</v>
      </c>
      <c r="L8">
        <f t="shared" ca="1" si="1"/>
        <v>1</v>
      </c>
      <c r="M8" t="str">
        <f t="shared" ref="M8:N12" ca="1" si="3">IFERROR(SMALL(IF(INDIRECT($K$1)=$K8,ROW(num),""),
COLUMN(A:A))-2,"")</f>
        <v/>
      </c>
      <c r="N8" t="str">
        <f t="shared" ca="1" si="3"/>
        <v/>
      </c>
      <c r="O8" t="str">
        <f t="shared" ca="1" si="2"/>
        <v/>
      </c>
    </row>
    <row r="9" spans="1:16">
      <c r="A9">
        <v>7</v>
      </c>
      <c r="B9" t="s">
        <v>6</v>
      </c>
      <c r="C9">
        <v>60</v>
      </c>
      <c r="D9">
        <v>100</v>
      </c>
      <c r="E9">
        <v>90</v>
      </c>
      <c r="G9">
        <f ca="1">IFERROR(OFFSET(C$3,IF(COUNTIF(C$3:C9,C9)&gt;1,"",ROW(C9)-3),0),"")</f>
        <v>60</v>
      </c>
      <c r="H9">
        <f ca="1">IFERROR(OFFSET(D$3,IF(COUNTIF(D$3:D9,D9)&gt;1,"",ROW(D9)-3),0),"")</f>
        <v>100</v>
      </c>
      <c r="I9">
        <f ca="1">IFERROR(OFFSET(E$3,IF(COUNTIF(E$3:E9,E9)&gt;1,"",ROW(E9)-3),0),"")</f>
        <v>90</v>
      </c>
      <c r="K9" t="str">
        <f t="shared" ca="1" si="0"/>
        <v/>
      </c>
      <c r="L9" t="str">
        <f t="shared" ca="1" si="1"/>
        <v/>
      </c>
      <c r="M9" t="str">
        <f t="shared" ca="1" si="3"/>
        <v/>
      </c>
      <c r="N9" t="str">
        <f t="shared" ca="1" si="3"/>
        <v/>
      </c>
      <c r="O9" t="str">
        <f t="shared" ca="1" si="2"/>
        <v/>
      </c>
    </row>
    <row r="10" spans="1:16">
      <c r="A10">
        <v>8</v>
      </c>
      <c r="B10" t="s">
        <v>7</v>
      </c>
      <c r="C10">
        <v>60</v>
      </c>
      <c r="D10">
        <v>50</v>
      </c>
      <c r="E10">
        <v>40</v>
      </c>
      <c r="G10" t="str">
        <f ca="1">IFERROR(OFFSET(C$3,IF(COUNTIF(C$3:C10,C10)&gt;1,"",ROW(C10)-3),0),"")</f>
        <v/>
      </c>
      <c r="H10" t="str">
        <f ca="1">IFERROR(OFFSET(D$3,IF(COUNTIF(D$3:D10,D10)&gt;1,"",ROW(D10)-3),0),"")</f>
        <v/>
      </c>
      <c r="I10">
        <f ca="1">IFERROR(OFFSET(E$3,IF(COUNTIF(E$3:E10,E10)&gt;1,"",ROW(E10)-3),0),"")</f>
        <v>40</v>
      </c>
      <c r="K10" t="str">
        <f t="shared" ca="1" si="0"/>
        <v/>
      </c>
      <c r="L10" t="str">
        <f t="shared" ca="1" si="1"/>
        <v/>
      </c>
      <c r="M10" t="str">
        <f t="shared" ca="1" si="3"/>
        <v/>
      </c>
      <c r="N10" t="str">
        <f t="shared" ca="1" si="3"/>
        <v/>
      </c>
      <c r="O10" t="str">
        <f t="shared" ca="1" si="2"/>
        <v/>
      </c>
    </row>
    <row r="11" spans="1:16">
      <c r="A11">
        <v>9</v>
      </c>
      <c r="B11" t="s">
        <v>8</v>
      </c>
      <c r="C11">
        <v>80</v>
      </c>
      <c r="D11">
        <v>90</v>
      </c>
      <c r="E11">
        <v>80</v>
      </c>
      <c r="G11" t="str">
        <f ca="1">IFERROR(OFFSET(C$3,IF(COUNTIF(C$3:C11,C11)&gt;1,"",ROW(C11)-3),0),"")</f>
        <v/>
      </c>
      <c r="H11">
        <f ca="1">IFERROR(OFFSET(D$3,IF(COUNTIF(D$3:D11,D11)&gt;1,"",ROW(D11)-3),0),"")</f>
        <v>90</v>
      </c>
      <c r="I11">
        <f ca="1">IFERROR(OFFSET(E$3,IF(COUNTIF(E$3:E11,E11)&gt;1,"",ROW(E11)-3),0),"")</f>
        <v>80</v>
      </c>
      <c r="K11" t="str">
        <f t="shared" ca="1" si="0"/>
        <v/>
      </c>
      <c r="L11" t="str">
        <f t="shared" ca="1" si="1"/>
        <v/>
      </c>
      <c r="M11" t="str">
        <f t="shared" ca="1" si="3"/>
        <v/>
      </c>
      <c r="N11" t="str">
        <f t="shared" ca="1" si="3"/>
        <v/>
      </c>
      <c r="O11" t="str">
        <f t="shared" ca="1" si="2"/>
        <v/>
      </c>
    </row>
    <row r="12" spans="1:16">
      <c r="A12">
        <v>10</v>
      </c>
      <c r="B12" t="s">
        <v>9</v>
      </c>
      <c r="C12">
        <v>60</v>
      </c>
      <c r="D12">
        <v>40</v>
      </c>
      <c r="E12">
        <v>50</v>
      </c>
      <c r="G12" t="str">
        <f ca="1">IFERROR(OFFSET(C$3,IF(COUNTIF(C$3:C12,C12)&gt;1,"",ROW(C12)-3),0),"")</f>
        <v/>
      </c>
      <c r="H12" t="str">
        <f ca="1">IFERROR(OFFSET(D$3,IF(COUNTIF(D$3:D12,D12)&gt;1,"",ROW(D12)-3),0),"")</f>
        <v/>
      </c>
      <c r="I12" t="str">
        <f ca="1">IFERROR(OFFSET(E$3,IF(COUNTIF(E$3:E12,E12)&gt;1,"",ROW(E12)-3),0),"")</f>
        <v/>
      </c>
      <c r="K12" t="str">
        <f t="shared" ca="1" si="0"/>
        <v/>
      </c>
      <c r="L12" t="str">
        <f t="shared" ca="1" si="1"/>
        <v/>
      </c>
      <c r="M12" t="str">
        <f t="shared" ca="1" si="3"/>
        <v/>
      </c>
      <c r="N12" t="str">
        <f t="shared" ca="1" si="3"/>
        <v/>
      </c>
      <c r="O12" t="str">
        <f t="shared" ca="1" si="2"/>
        <v/>
      </c>
    </row>
    <row r="18" spans="1:16" ht="19.5">
      <c r="A18" s="4" t="s">
        <v>16</v>
      </c>
      <c r="B18" s="2" t="s">
        <v>17</v>
      </c>
      <c r="K18" s="4" t="s">
        <v>25</v>
      </c>
      <c r="L18" t="s">
        <v>24</v>
      </c>
    </row>
    <row r="19" spans="1:16">
      <c r="A19" t="s">
        <v>19</v>
      </c>
      <c r="B19" t="s">
        <v>23</v>
      </c>
      <c r="K19" t="s">
        <v>19</v>
      </c>
      <c r="L19" t="s">
        <v>26</v>
      </c>
    </row>
    <row r="21" spans="1:16" ht="19.5">
      <c r="B21" s="2" t="s">
        <v>18</v>
      </c>
      <c r="L21" t="s">
        <v>27</v>
      </c>
    </row>
    <row r="22" spans="1:16">
      <c r="A22" t="s">
        <v>19</v>
      </c>
      <c r="B22" t="s">
        <v>20</v>
      </c>
      <c r="K22" t="s">
        <v>19</v>
      </c>
      <c r="L22" t="s">
        <v>28</v>
      </c>
    </row>
    <row r="24" spans="1:16">
      <c r="B24" t="s">
        <v>22</v>
      </c>
      <c r="L24" t="s">
        <v>29</v>
      </c>
    </row>
    <row r="25" spans="1:16">
      <c r="A25" t="s">
        <v>19</v>
      </c>
      <c r="B25" t="s">
        <v>21</v>
      </c>
      <c r="K25" t="s">
        <v>19</v>
      </c>
      <c r="L25" t="s">
        <v>30</v>
      </c>
    </row>
    <row r="27" spans="1:16">
      <c r="L27" t="s">
        <v>32</v>
      </c>
    </row>
    <row r="28" spans="1:16">
      <c r="K28" t="s">
        <v>19</v>
      </c>
      <c r="L28" t="s">
        <v>31</v>
      </c>
    </row>
    <row r="30" spans="1:16">
      <c r="L30" t="s">
        <v>33</v>
      </c>
      <c r="M30" t="s">
        <v>87</v>
      </c>
    </row>
    <row r="31" spans="1:16">
      <c r="K31" t="s">
        <v>19</v>
      </c>
      <c r="L31" t="s">
        <v>34</v>
      </c>
    </row>
    <row r="32" spans="1:16">
      <c r="K32">
        <f>ROW(1:1)</f>
        <v>1</v>
      </c>
      <c r="L32">
        <f>COLUMN(A:A)</f>
        <v>1</v>
      </c>
      <c r="M32">
        <f>COLUMN(B:B)</f>
        <v>2</v>
      </c>
      <c r="N32">
        <f>COLUMN(C:C)</f>
        <v>3</v>
      </c>
      <c r="O32">
        <f>COLUMN(D:D)</f>
        <v>4</v>
      </c>
      <c r="P32">
        <f>COLUMN(E:E)</f>
        <v>5</v>
      </c>
    </row>
    <row r="33" spans="11:12">
      <c r="K33">
        <f>ROW(2:2)</f>
        <v>2</v>
      </c>
    </row>
    <row r="34" spans="11:12">
      <c r="K34">
        <f>ROW(3:3)</f>
        <v>3</v>
      </c>
    </row>
    <row r="35" spans="11:12">
      <c r="K35">
        <f>ROW(4:4)</f>
        <v>4</v>
      </c>
    </row>
    <row r="36" spans="11:12">
      <c r="K36">
        <f>ROW(5:5)</f>
        <v>5</v>
      </c>
    </row>
    <row r="39" spans="11:12">
      <c r="K39" s="4" t="s">
        <v>35</v>
      </c>
      <c r="L39" t="s">
        <v>36</v>
      </c>
    </row>
    <row r="40" spans="11:12">
      <c r="K40" t="s">
        <v>19</v>
      </c>
      <c r="L40" t="s">
        <v>37</v>
      </c>
    </row>
    <row r="42" spans="11:12">
      <c r="L42" t="s">
        <v>38</v>
      </c>
    </row>
    <row r="43" spans="11:12">
      <c r="K43" t="s">
        <v>19</v>
      </c>
      <c r="L43" t="s">
        <v>39</v>
      </c>
    </row>
  </sheetData>
  <phoneticPr fontId="1" type="noConversion"/>
  <dataValidations count="1">
    <dataValidation type="list" allowBlank="1" showInputMessage="1" showErrorMessage="1" sqref="K1">
      <formula1>$C$2:$E$2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5"/>
  <sheetViews>
    <sheetView workbookViewId="0">
      <selection activeCell="L21" sqref="L21"/>
    </sheetView>
  </sheetViews>
  <sheetFormatPr defaultRowHeight="16.5"/>
  <cols>
    <col min="1" max="1" width="10.5" customWidth="1"/>
    <col min="2" max="7" width="6.25" customWidth="1"/>
    <col min="9" max="9" width="11" style="1" customWidth="1"/>
    <col min="10" max="16" width="5.75" customWidth="1"/>
    <col min="19" max="19" width="9.5" bestFit="1" customWidth="1"/>
  </cols>
  <sheetData>
    <row r="1" spans="1:16" s="1" customFormat="1">
      <c r="A1" s="1" t="s">
        <v>40</v>
      </c>
      <c r="B1" s="1" t="s">
        <v>41</v>
      </c>
      <c r="C1" s="1" t="s">
        <v>41</v>
      </c>
      <c r="D1" s="1" t="s">
        <v>41</v>
      </c>
      <c r="E1" s="1" t="s">
        <v>41</v>
      </c>
      <c r="F1" s="1" t="s">
        <v>41</v>
      </c>
      <c r="G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>
      <c r="A2" s="5">
        <v>43556</v>
      </c>
      <c r="B2">
        <v>16</v>
      </c>
      <c r="C2">
        <v>11</v>
      </c>
      <c r="D2">
        <v>6</v>
      </c>
      <c r="E2">
        <v>11</v>
      </c>
      <c r="F2">
        <v>28</v>
      </c>
      <c r="G2">
        <v>30</v>
      </c>
      <c r="I2" s="1">
        <v>1</v>
      </c>
      <c r="J2">
        <f t="shared" ref="J2:J31" si="0">SUMPRODUCT((WEEKDAY($A$2:$A$31,2)=COLUMN(A:A))*($B$2:$G$31=$I2))</f>
        <v>0</v>
      </c>
      <c r="K2">
        <f t="shared" ref="K2:K31" si="1">SUMPRODUCT((WEEKDAY($A$2:$A$31,2)=COLUMN(B:B))*($B$2:$G$31=$I2))</f>
        <v>1</v>
      </c>
      <c r="L2">
        <f t="shared" ref="L2:L31" si="2">SUMPRODUCT((WEEKDAY($A$2:$A$31,2)=COLUMN(C:C))*($B$2:$G$31=$I2))</f>
        <v>0</v>
      </c>
      <c r="M2">
        <f t="shared" ref="M2:M31" si="3">SUMPRODUCT((WEEKDAY($A$2:$A$31,2)=COLUMN(D:D))*($B$2:$G$31=$I2))</f>
        <v>0</v>
      </c>
      <c r="N2">
        <f t="shared" ref="N2:N31" si="4">SUMPRODUCT((WEEKDAY($A$2:$A$31,2)=COLUMN(E:E))*($B$2:$G$31=$I2))</f>
        <v>0</v>
      </c>
      <c r="O2">
        <f t="shared" ref="O2:O31" si="5">SUMPRODUCT((WEEKDAY($A$2:$A$31,2)=COLUMN(F:F))*($B$2:$G$31=$I2))</f>
        <v>5</v>
      </c>
      <c r="P2">
        <f t="shared" ref="P2:P31" si="6">SUMPRODUCT((WEEKDAY($A$2:$A$31,2)=COLUMN(G:G))*($B$2:$G$31=$I2))</f>
        <v>1</v>
      </c>
    </row>
    <row r="3" spans="1:16">
      <c r="A3" s="5">
        <v>43557</v>
      </c>
      <c r="B3">
        <v>21</v>
      </c>
      <c r="C3">
        <v>26</v>
      </c>
      <c r="D3">
        <v>20</v>
      </c>
      <c r="E3">
        <v>24</v>
      </c>
      <c r="F3">
        <v>10</v>
      </c>
      <c r="G3">
        <v>21</v>
      </c>
      <c r="I3" s="1">
        <v>2</v>
      </c>
      <c r="J3">
        <f t="shared" si="0"/>
        <v>1</v>
      </c>
      <c r="K3">
        <f t="shared" si="1"/>
        <v>0</v>
      </c>
      <c r="L3">
        <f t="shared" si="2"/>
        <v>1</v>
      </c>
      <c r="M3">
        <f t="shared" si="3"/>
        <v>2</v>
      </c>
      <c r="N3">
        <f t="shared" si="4"/>
        <v>1</v>
      </c>
      <c r="O3">
        <f t="shared" si="5"/>
        <v>1</v>
      </c>
      <c r="P3">
        <f t="shared" si="6"/>
        <v>2</v>
      </c>
    </row>
    <row r="4" spans="1:16">
      <c r="A4" s="5">
        <v>43558</v>
      </c>
      <c r="B4">
        <v>29</v>
      </c>
      <c r="C4">
        <v>6</v>
      </c>
      <c r="D4">
        <v>21</v>
      </c>
      <c r="E4">
        <v>7</v>
      </c>
      <c r="F4">
        <v>3</v>
      </c>
      <c r="G4">
        <v>23</v>
      </c>
      <c r="I4" s="1">
        <v>3</v>
      </c>
      <c r="J4">
        <f t="shared" si="0"/>
        <v>0</v>
      </c>
      <c r="K4">
        <f t="shared" si="1"/>
        <v>1</v>
      </c>
      <c r="L4">
        <f t="shared" si="2"/>
        <v>2</v>
      </c>
      <c r="M4">
        <f t="shared" si="3"/>
        <v>2</v>
      </c>
      <c r="N4">
        <f t="shared" si="4"/>
        <v>0</v>
      </c>
      <c r="O4">
        <f t="shared" si="5"/>
        <v>0</v>
      </c>
      <c r="P4">
        <f t="shared" si="6"/>
        <v>1</v>
      </c>
    </row>
    <row r="5" spans="1:16">
      <c r="A5" s="5">
        <v>43559</v>
      </c>
      <c r="B5">
        <v>30</v>
      </c>
      <c r="C5">
        <v>2</v>
      </c>
      <c r="D5">
        <v>5</v>
      </c>
      <c r="E5">
        <v>3</v>
      </c>
      <c r="F5">
        <v>20</v>
      </c>
      <c r="G5">
        <v>13</v>
      </c>
      <c r="I5" s="1">
        <v>4</v>
      </c>
      <c r="J5">
        <f t="shared" si="0"/>
        <v>1</v>
      </c>
      <c r="K5">
        <f t="shared" si="1"/>
        <v>3</v>
      </c>
      <c r="L5">
        <f t="shared" si="2"/>
        <v>0</v>
      </c>
      <c r="M5">
        <f t="shared" si="3"/>
        <v>2</v>
      </c>
      <c r="N5">
        <f t="shared" si="4"/>
        <v>2</v>
      </c>
      <c r="O5">
        <f t="shared" si="5"/>
        <v>0</v>
      </c>
      <c r="P5">
        <f t="shared" si="6"/>
        <v>0</v>
      </c>
    </row>
    <row r="6" spans="1:16">
      <c r="A6" s="5">
        <v>43560</v>
      </c>
      <c r="B6">
        <v>2</v>
      </c>
      <c r="C6">
        <v>11</v>
      </c>
      <c r="D6">
        <v>25</v>
      </c>
      <c r="E6">
        <v>6</v>
      </c>
      <c r="F6">
        <v>21</v>
      </c>
      <c r="G6">
        <v>4</v>
      </c>
      <c r="I6" s="1">
        <v>5</v>
      </c>
      <c r="J6">
        <f t="shared" si="0"/>
        <v>1</v>
      </c>
      <c r="K6">
        <f t="shared" si="1"/>
        <v>0</v>
      </c>
      <c r="L6">
        <f t="shared" si="2"/>
        <v>2</v>
      </c>
      <c r="M6">
        <f t="shared" si="3"/>
        <v>1</v>
      </c>
      <c r="N6">
        <f t="shared" si="4"/>
        <v>0</v>
      </c>
      <c r="O6">
        <f t="shared" si="5"/>
        <v>2</v>
      </c>
      <c r="P6">
        <f t="shared" si="6"/>
        <v>1</v>
      </c>
    </row>
    <row r="7" spans="1:16">
      <c r="A7" s="5">
        <v>43561</v>
      </c>
      <c r="B7">
        <v>1</v>
      </c>
      <c r="C7">
        <v>17</v>
      </c>
      <c r="D7">
        <v>10</v>
      </c>
      <c r="E7">
        <v>25</v>
      </c>
      <c r="F7">
        <v>10</v>
      </c>
      <c r="G7">
        <v>30</v>
      </c>
      <c r="I7" s="1">
        <v>6</v>
      </c>
      <c r="J7">
        <f t="shared" si="0"/>
        <v>1</v>
      </c>
      <c r="K7">
        <f t="shared" si="1"/>
        <v>1</v>
      </c>
      <c r="L7">
        <f t="shared" si="2"/>
        <v>2</v>
      </c>
      <c r="M7">
        <f t="shared" si="3"/>
        <v>1</v>
      </c>
      <c r="N7">
        <f t="shared" si="4"/>
        <v>2</v>
      </c>
      <c r="O7">
        <f t="shared" si="5"/>
        <v>0</v>
      </c>
      <c r="P7">
        <f t="shared" si="6"/>
        <v>0</v>
      </c>
    </row>
    <row r="8" spans="1:16">
      <c r="A8" s="5">
        <v>43562</v>
      </c>
      <c r="B8">
        <v>8</v>
      </c>
      <c r="C8">
        <v>5</v>
      </c>
      <c r="D8">
        <v>22</v>
      </c>
      <c r="E8">
        <v>13</v>
      </c>
      <c r="F8">
        <v>11</v>
      </c>
      <c r="G8">
        <v>2</v>
      </c>
      <c r="I8" s="1">
        <v>7</v>
      </c>
      <c r="J8">
        <f t="shared" si="0"/>
        <v>1</v>
      </c>
      <c r="K8">
        <f t="shared" si="1"/>
        <v>1</v>
      </c>
      <c r="L8">
        <f t="shared" si="2"/>
        <v>1</v>
      </c>
      <c r="M8">
        <f t="shared" si="3"/>
        <v>0</v>
      </c>
      <c r="N8">
        <f t="shared" si="4"/>
        <v>0</v>
      </c>
      <c r="O8">
        <f t="shared" si="5"/>
        <v>1</v>
      </c>
      <c r="P8">
        <f t="shared" si="6"/>
        <v>1</v>
      </c>
    </row>
    <row r="9" spans="1:16">
      <c r="A9" s="5">
        <v>43563</v>
      </c>
      <c r="B9">
        <v>23</v>
      </c>
      <c r="C9">
        <v>7</v>
      </c>
      <c r="D9">
        <v>16</v>
      </c>
      <c r="E9">
        <v>9</v>
      </c>
      <c r="F9">
        <v>12</v>
      </c>
      <c r="G9">
        <v>15</v>
      </c>
      <c r="I9" s="1">
        <v>8</v>
      </c>
      <c r="J9">
        <f t="shared" si="0"/>
        <v>0</v>
      </c>
      <c r="K9">
        <f t="shared" si="1"/>
        <v>0</v>
      </c>
      <c r="L9">
        <f t="shared" si="2"/>
        <v>1</v>
      </c>
      <c r="M9">
        <f t="shared" si="3"/>
        <v>0</v>
      </c>
      <c r="N9">
        <f t="shared" si="4"/>
        <v>1</v>
      </c>
      <c r="O9">
        <f t="shared" si="5"/>
        <v>1</v>
      </c>
      <c r="P9">
        <f t="shared" si="6"/>
        <v>1</v>
      </c>
    </row>
    <row r="10" spans="1:16">
      <c r="A10" s="5">
        <v>43564</v>
      </c>
      <c r="B10">
        <v>13</v>
      </c>
      <c r="C10">
        <v>19</v>
      </c>
      <c r="D10">
        <v>7</v>
      </c>
      <c r="E10">
        <v>13</v>
      </c>
      <c r="F10">
        <v>24</v>
      </c>
      <c r="G10">
        <v>23</v>
      </c>
      <c r="I10" s="1">
        <v>9</v>
      </c>
      <c r="J10">
        <f t="shared" si="0"/>
        <v>4</v>
      </c>
      <c r="K10">
        <f t="shared" si="1"/>
        <v>0</v>
      </c>
      <c r="L10">
        <f t="shared" si="2"/>
        <v>1</v>
      </c>
      <c r="M10">
        <f t="shared" si="3"/>
        <v>0</v>
      </c>
      <c r="N10">
        <f t="shared" si="4"/>
        <v>2</v>
      </c>
      <c r="O10">
        <f t="shared" si="5"/>
        <v>0</v>
      </c>
      <c r="P10">
        <f t="shared" si="6"/>
        <v>1</v>
      </c>
    </row>
    <row r="11" spans="1:16">
      <c r="A11" s="5">
        <v>43565</v>
      </c>
      <c r="B11">
        <v>5</v>
      </c>
      <c r="C11">
        <v>3</v>
      </c>
      <c r="D11">
        <v>27</v>
      </c>
      <c r="E11">
        <v>24</v>
      </c>
      <c r="F11">
        <v>23</v>
      </c>
      <c r="G11">
        <v>23</v>
      </c>
      <c r="I11" s="1">
        <v>10</v>
      </c>
      <c r="J11">
        <f t="shared" si="0"/>
        <v>1</v>
      </c>
      <c r="K11">
        <f t="shared" si="1"/>
        <v>2</v>
      </c>
      <c r="L11">
        <f t="shared" si="2"/>
        <v>0</v>
      </c>
      <c r="M11">
        <f t="shared" si="3"/>
        <v>1</v>
      </c>
      <c r="N11">
        <f t="shared" si="4"/>
        <v>0</v>
      </c>
      <c r="O11">
        <f t="shared" si="5"/>
        <v>3</v>
      </c>
      <c r="P11">
        <f t="shared" si="6"/>
        <v>1</v>
      </c>
    </row>
    <row r="12" spans="1:16">
      <c r="A12" s="5">
        <v>43566</v>
      </c>
      <c r="B12">
        <v>12</v>
      </c>
      <c r="C12">
        <v>23</v>
      </c>
      <c r="D12">
        <v>3</v>
      </c>
      <c r="E12">
        <v>16</v>
      </c>
      <c r="F12">
        <v>11</v>
      </c>
      <c r="G12">
        <v>22</v>
      </c>
      <c r="I12" s="1">
        <v>11</v>
      </c>
      <c r="J12">
        <f t="shared" si="0"/>
        <v>3</v>
      </c>
      <c r="K12">
        <f t="shared" si="1"/>
        <v>2</v>
      </c>
      <c r="L12">
        <f t="shared" si="2"/>
        <v>0</v>
      </c>
      <c r="M12">
        <f t="shared" si="3"/>
        <v>1</v>
      </c>
      <c r="N12">
        <f t="shared" si="4"/>
        <v>1</v>
      </c>
      <c r="O12">
        <f t="shared" si="5"/>
        <v>0</v>
      </c>
      <c r="P12">
        <f t="shared" si="6"/>
        <v>1</v>
      </c>
    </row>
    <row r="13" spans="1:16">
      <c r="A13" s="5">
        <v>43567</v>
      </c>
      <c r="B13">
        <v>21</v>
      </c>
      <c r="C13">
        <v>9</v>
      </c>
      <c r="D13">
        <v>20</v>
      </c>
      <c r="E13">
        <v>24</v>
      </c>
      <c r="F13">
        <v>28</v>
      </c>
      <c r="G13">
        <v>20</v>
      </c>
      <c r="I13" s="1">
        <v>12</v>
      </c>
      <c r="J13">
        <f t="shared" si="0"/>
        <v>2</v>
      </c>
      <c r="K13">
        <f t="shared" si="1"/>
        <v>0</v>
      </c>
      <c r="L13">
        <f t="shared" si="2"/>
        <v>0</v>
      </c>
      <c r="M13">
        <f t="shared" si="3"/>
        <v>1</v>
      </c>
      <c r="N13">
        <f t="shared" si="4"/>
        <v>0</v>
      </c>
      <c r="O13">
        <f t="shared" si="5"/>
        <v>1</v>
      </c>
      <c r="P13">
        <f t="shared" si="6"/>
        <v>0</v>
      </c>
    </row>
    <row r="14" spans="1:16">
      <c r="A14" s="5">
        <v>43568</v>
      </c>
      <c r="B14">
        <v>1</v>
      </c>
      <c r="C14">
        <v>16</v>
      </c>
      <c r="D14">
        <v>1</v>
      </c>
      <c r="E14">
        <v>22</v>
      </c>
      <c r="F14">
        <v>22</v>
      </c>
      <c r="G14">
        <v>5</v>
      </c>
      <c r="I14" s="1">
        <v>13</v>
      </c>
      <c r="J14">
        <f t="shared" si="0"/>
        <v>2</v>
      </c>
      <c r="K14">
        <f t="shared" si="1"/>
        <v>3</v>
      </c>
      <c r="L14">
        <f t="shared" si="2"/>
        <v>0</v>
      </c>
      <c r="M14">
        <f t="shared" si="3"/>
        <v>1</v>
      </c>
      <c r="N14">
        <f t="shared" si="4"/>
        <v>0</v>
      </c>
      <c r="O14">
        <f t="shared" si="5"/>
        <v>0</v>
      </c>
      <c r="P14">
        <f t="shared" si="6"/>
        <v>2</v>
      </c>
    </row>
    <row r="15" spans="1:16">
      <c r="A15" s="5">
        <v>43569</v>
      </c>
      <c r="B15">
        <v>19</v>
      </c>
      <c r="C15">
        <v>24</v>
      </c>
      <c r="D15">
        <v>23</v>
      </c>
      <c r="E15">
        <v>13</v>
      </c>
      <c r="F15">
        <v>26</v>
      </c>
      <c r="G15">
        <v>1</v>
      </c>
      <c r="I15" s="1">
        <v>14</v>
      </c>
      <c r="J15">
        <f t="shared" si="0"/>
        <v>0</v>
      </c>
      <c r="K15">
        <f t="shared" si="1"/>
        <v>0</v>
      </c>
      <c r="L15">
        <f t="shared" si="2"/>
        <v>0</v>
      </c>
      <c r="M15">
        <f t="shared" si="3"/>
        <v>1</v>
      </c>
      <c r="N15">
        <f t="shared" si="4"/>
        <v>1</v>
      </c>
      <c r="O15">
        <f t="shared" si="5"/>
        <v>0</v>
      </c>
      <c r="P15">
        <f t="shared" si="6"/>
        <v>0</v>
      </c>
    </row>
    <row r="16" spans="1:16">
      <c r="A16" s="5">
        <v>43570</v>
      </c>
      <c r="B16">
        <v>5</v>
      </c>
      <c r="C16">
        <v>30</v>
      </c>
      <c r="D16">
        <v>22</v>
      </c>
      <c r="E16">
        <v>22</v>
      </c>
      <c r="F16">
        <v>17</v>
      </c>
      <c r="G16">
        <v>12</v>
      </c>
      <c r="I16" s="1">
        <v>15</v>
      </c>
      <c r="J16">
        <f t="shared" si="0"/>
        <v>1</v>
      </c>
      <c r="K16">
        <f t="shared" si="1"/>
        <v>1</v>
      </c>
      <c r="L16">
        <f t="shared" si="2"/>
        <v>0</v>
      </c>
      <c r="M16">
        <f t="shared" si="3"/>
        <v>1</v>
      </c>
      <c r="N16">
        <f t="shared" si="4"/>
        <v>1</v>
      </c>
      <c r="O16">
        <f t="shared" si="5"/>
        <v>1</v>
      </c>
      <c r="P16">
        <f t="shared" si="6"/>
        <v>1</v>
      </c>
    </row>
    <row r="17" spans="1:16">
      <c r="A17" s="5">
        <v>43571</v>
      </c>
      <c r="B17">
        <v>15</v>
      </c>
      <c r="C17">
        <v>30</v>
      </c>
      <c r="D17">
        <v>11</v>
      </c>
      <c r="E17">
        <v>13</v>
      </c>
      <c r="F17">
        <v>6</v>
      </c>
      <c r="G17">
        <v>10</v>
      </c>
      <c r="I17" s="1">
        <v>16</v>
      </c>
      <c r="J17">
        <f t="shared" si="0"/>
        <v>3</v>
      </c>
      <c r="K17">
        <f t="shared" si="1"/>
        <v>3</v>
      </c>
      <c r="L17">
        <f t="shared" si="2"/>
        <v>0</v>
      </c>
      <c r="M17">
        <f t="shared" si="3"/>
        <v>1</v>
      </c>
      <c r="N17">
        <f t="shared" si="4"/>
        <v>0</v>
      </c>
      <c r="O17">
        <f t="shared" si="5"/>
        <v>2</v>
      </c>
      <c r="P17">
        <f t="shared" si="6"/>
        <v>0</v>
      </c>
    </row>
    <row r="18" spans="1:16">
      <c r="A18" s="5">
        <v>43572</v>
      </c>
      <c r="B18">
        <v>5</v>
      </c>
      <c r="C18">
        <v>27</v>
      </c>
      <c r="D18">
        <v>24</v>
      </c>
      <c r="E18">
        <v>6</v>
      </c>
      <c r="F18">
        <v>9</v>
      </c>
      <c r="G18">
        <v>2</v>
      </c>
      <c r="I18" s="1">
        <v>17</v>
      </c>
      <c r="J18">
        <f t="shared" si="0"/>
        <v>1</v>
      </c>
      <c r="K18">
        <f t="shared" si="1"/>
        <v>1</v>
      </c>
      <c r="L18">
        <f t="shared" si="2"/>
        <v>1</v>
      </c>
      <c r="M18">
        <f t="shared" si="3"/>
        <v>2</v>
      </c>
      <c r="N18">
        <f t="shared" si="4"/>
        <v>0</v>
      </c>
      <c r="O18">
        <f t="shared" si="5"/>
        <v>1</v>
      </c>
      <c r="P18">
        <f t="shared" si="6"/>
        <v>1</v>
      </c>
    </row>
    <row r="19" spans="1:16">
      <c r="A19" s="5">
        <v>43573</v>
      </c>
      <c r="B19">
        <v>30</v>
      </c>
      <c r="C19">
        <v>14</v>
      </c>
      <c r="D19">
        <v>2</v>
      </c>
      <c r="E19">
        <v>15</v>
      </c>
      <c r="F19">
        <v>6</v>
      </c>
      <c r="G19">
        <v>18</v>
      </c>
      <c r="I19" s="1">
        <v>18</v>
      </c>
      <c r="J19">
        <f t="shared" si="0"/>
        <v>0</v>
      </c>
      <c r="K19">
        <f t="shared" si="1"/>
        <v>0</v>
      </c>
      <c r="L19">
        <f t="shared" si="2"/>
        <v>0</v>
      </c>
      <c r="M19">
        <f t="shared" si="3"/>
        <v>1</v>
      </c>
      <c r="N19">
        <f t="shared" si="4"/>
        <v>3</v>
      </c>
      <c r="O19">
        <f t="shared" si="5"/>
        <v>0</v>
      </c>
      <c r="P19">
        <f t="shared" si="6"/>
        <v>0</v>
      </c>
    </row>
    <row r="20" spans="1:16">
      <c r="A20" s="5">
        <v>43574</v>
      </c>
      <c r="B20">
        <v>18</v>
      </c>
      <c r="C20">
        <v>20</v>
      </c>
      <c r="D20">
        <v>8</v>
      </c>
      <c r="E20">
        <v>4</v>
      </c>
      <c r="F20">
        <v>19</v>
      </c>
      <c r="G20">
        <v>9</v>
      </c>
      <c r="I20" s="1">
        <v>19</v>
      </c>
      <c r="J20">
        <f t="shared" si="0"/>
        <v>0</v>
      </c>
      <c r="K20">
        <f t="shared" si="1"/>
        <v>1</v>
      </c>
      <c r="L20">
        <f t="shared" si="2"/>
        <v>0</v>
      </c>
      <c r="M20">
        <f t="shared" si="3"/>
        <v>1</v>
      </c>
      <c r="N20">
        <f t="shared" si="4"/>
        <v>1</v>
      </c>
      <c r="O20">
        <f t="shared" si="5"/>
        <v>1</v>
      </c>
      <c r="P20">
        <f t="shared" si="6"/>
        <v>2</v>
      </c>
    </row>
    <row r="21" spans="1:16">
      <c r="A21" s="5">
        <v>43575</v>
      </c>
      <c r="B21">
        <v>25</v>
      </c>
      <c r="C21">
        <v>16</v>
      </c>
      <c r="D21">
        <v>7</v>
      </c>
      <c r="E21">
        <v>15</v>
      </c>
      <c r="F21">
        <v>19</v>
      </c>
      <c r="G21">
        <v>10</v>
      </c>
      <c r="I21" s="1">
        <v>20</v>
      </c>
      <c r="J21">
        <f t="shared" si="0"/>
        <v>0</v>
      </c>
      <c r="K21">
        <f t="shared" si="1"/>
        <v>1</v>
      </c>
      <c r="L21">
        <f>SUMPRODUCT((WEEKDAY($A$2:$A$31,2)=COLUMN(C:C))*($B$2:$G$31=$I21))</f>
        <v>0</v>
      </c>
      <c r="M21">
        <f t="shared" si="3"/>
        <v>1</v>
      </c>
      <c r="N21">
        <f t="shared" si="4"/>
        <v>3</v>
      </c>
      <c r="O21">
        <f t="shared" si="5"/>
        <v>0</v>
      </c>
      <c r="P21">
        <f t="shared" si="6"/>
        <v>2</v>
      </c>
    </row>
    <row r="22" spans="1:16">
      <c r="A22" s="5">
        <v>43576</v>
      </c>
      <c r="B22">
        <v>10</v>
      </c>
      <c r="C22">
        <v>20</v>
      </c>
      <c r="D22">
        <v>19</v>
      </c>
      <c r="E22">
        <v>17</v>
      </c>
      <c r="F22">
        <v>23</v>
      </c>
      <c r="G22">
        <v>3</v>
      </c>
      <c r="I22" s="1">
        <v>21</v>
      </c>
      <c r="J22">
        <f t="shared" si="0"/>
        <v>0</v>
      </c>
      <c r="K22">
        <f t="shared" si="1"/>
        <v>2</v>
      </c>
      <c r="L22">
        <f t="shared" si="2"/>
        <v>1</v>
      </c>
      <c r="M22">
        <f t="shared" si="3"/>
        <v>0</v>
      </c>
      <c r="N22">
        <f t="shared" si="4"/>
        <v>2</v>
      </c>
      <c r="O22">
        <f t="shared" si="5"/>
        <v>0</v>
      </c>
      <c r="P22">
        <f t="shared" si="6"/>
        <v>0</v>
      </c>
    </row>
    <row r="23" spans="1:16">
      <c r="A23" s="5">
        <v>43577</v>
      </c>
      <c r="B23">
        <v>9</v>
      </c>
      <c r="C23">
        <v>16</v>
      </c>
      <c r="D23">
        <v>10</v>
      </c>
      <c r="E23">
        <v>9</v>
      </c>
      <c r="F23">
        <v>2</v>
      </c>
      <c r="G23">
        <v>9</v>
      </c>
      <c r="I23" s="1">
        <v>22</v>
      </c>
      <c r="J23">
        <f t="shared" si="0"/>
        <v>3</v>
      </c>
      <c r="K23">
        <f t="shared" si="1"/>
        <v>0</v>
      </c>
      <c r="L23">
        <f t="shared" si="2"/>
        <v>1</v>
      </c>
      <c r="M23">
        <f t="shared" si="3"/>
        <v>1</v>
      </c>
      <c r="N23">
        <f t="shared" si="4"/>
        <v>0</v>
      </c>
      <c r="O23">
        <f t="shared" si="5"/>
        <v>2</v>
      </c>
      <c r="P23">
        <f t="shared" si="6"/>
        <v>1</v>
      </c>
    </row>
    <row r="24" spans="1:16">
      <c r="A24" s="5">
        <v>43578</v>
      </c>
      <c r="B24">
        <v>23</v>
      </c>
      <c r="C24">
        <v>1</v>
      </c>
      <c r="D24">
        <v>26</v>
      </c>
      <c r="E24">
        <v>4</v>
      </c>
      <c r="F24">
        <v>16</v>
      </c>
      <c r="G24">
        <v>17</v>
      </c>
      <c r="I24" s="1">
        <v>23</v>
      </c>
      <c r="J24">
        <f t="shared" si="0"/>
        <v>1</v>
      </c>
      <c r="K24">
        <f t="shared" si="1"/>
        <v>2</v>
      </c>
      <c r="L24">
        <f t="shared" si="2"/>
        <v>4</v>
      </c>
      <c r="M24">
        <f t="shared" si="3"/>
        <v>1</v>
      </c>
      <c r="N24">
        <f t="shared" si="4"/>
        <v>0</v>
      </c>
      <c r="O24">
        <f t="shared" si="5"/>
        <v>0</v>
      </c>
      <c r="P24">
        <f t="shared" si="6"/>
        <v>2</v>
      </c>
    </row>
    <row r="25" spans="1:16">
      <c r="A25" s="5">
        <v>43579</v>
      </c>
      <c r="B25">
        <v>26</v>
      </c>
      <c r="C25">
        <v>23</v>
      </c>
      <c r="D25">
        <v>22</v>
      </c>
      <c r="E25">
        <v>8</v>
      </c>
      <c r="F25">
        <v>26</v>
      </c>
      <c r="G25">
        <v>17</v>
      </c>
      <c r="I25" s="1">
        <v>24</v>
      </c>
      <c r="J25">
        <f t="shared" si="0"/>
        <v>0</v>
      </c>
      <c r="K25">
        <f t="shared" si="1"/>
        <v>2</v>
      </c>
      <c r="L25">
        <f t="shared" si="2"/>
        <v>2</v>
      </c>
      <c r="M25">
        <f t="shared" si="3"/>
        <v>0</v>
      </c>
      <c r="N25">
        <f t="shared" si="4"/>
        <v>2</v>
      </c>
      <c r="O25">
        <f t="shared" si="5"/>
        <v>0</v>
      </c>
      <c r="P25">
        <f t="shared" si="6"/>
        <v>1</v>
      </c>
    </row>
    <row r="26" spans="1:16">
      <c r="A26" s="5">
        <v>43580</v>
      </c>
      <c r="B26">
        <v>17</v>
      </c>
      <c r="C26">
        <v>17</v>
      </c>
      <c r="D26">
        <v>19</v>
      </c>
      <c r="E26">
        <v>4</v>
      </c>
      <c r="F26">
        <v>4</v>
      </c>
      <c r="G26">
        <v>10</v>
      </c>
      <c r="I26" s="1">
        <v>25</v>
      </c>
      <c r="J26">
        <f t="shared" si="0"/>
        <v>1</v>
      </c>
      <c r="K26">
        <f t="shared" si="1"/>
        <v>0</v>
      </c>
      <c r="L26">
        <f t="shared" si="2"/>
        <v>0</v>
      </c>
      <c r="M26">
        <f t="shared" si="3"/>
        <v>0</v>
      </c>
      <c r="N26">
        <f t="shared" si="4"/>
        <v>1</v>
      </c>
      <c r="O26">
        <f t="shared" si="5"/>
        <v>2</v>
      </c>
      <c r="P26">
        <f t="shared" si="6"/>
        <v>1</v>
      </c>
    </row>
    <row r="27" spans="1:16">
      <c r="A27" s="5">
        <v>43581</v>
      </c>
      <c r="B27">
        <v>24</v>
      </c>
      <c r="C27">
        <v>15</v>
      </c>
      <c r="D27">
        <v>14</v>
      </c>
      <c r="E27">
        <v>18</v>
      </c>
      <c r="F27">
        <v>6</v>
      </c>
      <c r="G27">
        <v>18</v>
      </c>
      <c r="I27" s="1">
        <v>26</v>
      </c>
      <c r="J27">
        <f t="shared" si="0"/>
        <v>0</v>
      </c>
      <c r="K27">
        <f t="shared" si="1"/>
        <v>2</v>
      </c>
      <c r="L27">
        <f t="shared" si="2"/>
        <v>2</v>
      </c>
      <c r="M27">
        <f t="shared" si="3"/>
        <v>0</v>
      </c>
      <c r="N27">
        <f t="shared" si="4"/>
        <v>0</v>
      </c>
      <c r="O27">
        <f t="shared" si="5"/>
        <v>0</v>
      </c>
      <c r="P27">
        <f t="shared" si="6"/>
        <v>1</v>
      </c>
    </row>
    <row r="28" spans="1:16">
      <c r="A28" s="5">
        <v>43582</v>
      </c>
      <c r="B28">
        <v>12</v>
      </c>
      <c r="C28">
        <v>5</v>
      </c>
      <c r="D28">
        <v>8</v>
      </c>
      <c r="E28">
        <v>1</v>
      </c>
      <c r="F28">
        <v>1</v>
      </c>
      <c r="G28">
        <v>2</v>
      </c>
      <c r="I28" s="1">
        <v>27</v>
      </c>
      <c r="J28">
        <f t="shared" si="0"/>
        <v>0</v>
      </c>
      <c r="K28">
        <f t="shared" si="1"/>
        <v>0</v>
      </c>
      <c r="L28">
        <f t="shared" si="2"/>
        <v>2</v>
      </c>
      <c r="M28">
        <f t="shared" si="3"/>
        <v>0</v>
      </c>
      <c r="N28">
        <f t="shared" si="4"/>
        <v>0</v>
      </c>
      <c r="O28">
        <f t="shared" si="5"/>
        <v>0</v>
      </c>
      <c r="P28">
        <f t="shared" si="6"/>
        <v>0</v>
      </c>
    </row>
    <row r="29" spans="1:16">
      <c r="A29" s="5">
        <v>43583</v>
      </c>
      <c r="B29">
        <v>2</v>
      </c>
      <c r="C29">
        <v>7</v>
      </c>
      <c r="D29">
        <v>9</v>
      </c>
      <c r="E29">
        <v>25</v>
      </c>
      <c r="F29">
        <v>15</v>
      </c>
      <c r="G29">
        <v>20</v>
      </c>
      <c r="I29" s="1">
        <v>28</v>
      </c>
      <c r="J29">
        <f t="shared" si="0"/>
        <v>1</v>
      </c>
      <c r="K29">
        <f t="shared" si="1"/>
        <v>0</v>
      </c>
      <c r="L29">
        <f t="shared" si="2"/>
        <v>0</v>
      </c>
      <c r="M29">
        <f t="shared" si="3"/>
        <v>0</v>
      </c>
      <c r="N29">
        <f t="shared" si="4"/>
        <v>1</v>
      </c>
      <c r="O29">
        <f t="shared" si="5"/>
        <v>0</v>
      </c>
      <c r="P29">
        <f t="shared" si="6"/>
        <v>0</v>
      </c>
    </row>
    <row r="30" spans="1:16">
      <c r="A30" s="5">
        <v>43584</v>
      </c>
      <c r="B30">
        <v>25</v>
      </c>
      <c r="C30">
        <v>11</v>
      </c>
      <c r="D30">
        <v>4</v>
      </c>
      <c r="E30">
        <v>13</v>
      </c>
      <c r="F30">
        <v>13</v>
      </c>
      <c r="G30">
        <v>22</v>
      </c>
      <c r="I30" s="1">
        <v>29</v>
      </c>
      <c r="J30">
        <f t="shared" si="0"/>
        <v>0</v>
      </c>
      <c r="K30">
        <f t="shared" si="1"/>
        <v>0</v>
      </c>
      <c r="L30">
        <f t="shared" si="2"/>
        <v>1</v>
      </c>
      <c r="M30">
        <f t="shared" si="3"/>
        <v>0</v>
      </c>
      <c r="N30">
        <f t="shared" si="4"/>
        <v>0</v>
      </c>
      <c r="O30">
        <f t="shared" si="5"/>
        <v>0</v>
      </c>
      <c r="P30">
        <f t="shared" si="6"/>
        <v>0</v>
      </c>
    </row>
    <row r="31" spans="1:16">
      <c r="A31" s="5">
        <v>43585</v>
      </c>
      <c r="B31">
        <v>3</v>
      </c>
      <c r="C31">
        <v>4</v>
      </c>
      <c r="D31">
        <v>16</v>
      </c>
      <c r="E31">
        <v>4</v>
      </c>
      <c r="F31">
        <v>16</v>
      </c>
      <c r="G31">
        <v>11</v>
      </c>
      <c r="I31" s="1">
        <v>30</v>
      </c>
      <c r="J31">
        <f t="shared" si="0"/>
        <v>2</v>
      </c>
      <c r="K31">
        <f t="shared" si="1"/>
        <v>1</v>
      </c>
      <c r="L31">
        <f t="shared" si="2"/>
        <v>0</v>
      </c>
      <c r="M31">
        <f t="shared" si="3"/>
        <v>2</v>
      </c>
      <c r="N31">
        <f t="shared" si="4"/>
        <v>0</v>
      </c>
      <c r="O31">
        <f t="shared" si="5"/>
        <v>1</v>
      </c>
      <c r="P31">
        <f t="shared" si="6"/>
        <v>0</v>
      </c>
    </row>
    <row r="33" spans="9:10">
      <c r="I33" s="6" t="s">
        <v>50</v>
      </c>
      <c r="J33" t="s">
        <v>51</v>
      </c>
    </row>
    <row r="34" spans="9:10">
      <c r="I34" t="s">
        <v>19</v>
      </c>
      <c r="J34" t="s">
        <v>52</v>
      </c>
    </row>
    <row r="35" spans="9:10">
      <c r="J35" t="s">
        <v>129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zoomScale="70" zoomScaleNormal="70" workbookViewId="0">
      <selection activeCell="I28" sqref="I28"/>
    </sheetView>
  </sheetViews>
  <sheetFormatPr defaultRowHeight="16.5"/>
  <cols>
    <col min="1" max="2" width="9" style="64"/>
    <col min="3" max="3" width="15.625" style="79" customWidth="1"/>
    <col min="4" max="4" width="29.5" style="64" customWidth="1"/>
    <col min="5" max="8" width="9" style="64"/>
    <col min="9" max="9" width="17.875" style="64" bestFit="1" customWidth="1"/>
    <col min="10" max="10" width="32.375" style="64" bestFit="1" customWidth="1"/>
    <col min="11" max="11" width="14.625" style="64" customWidth="1"/>
    <col min="12" max="12" width="9" style="64"/>
    <col min="13" max="13" width="18.5" style="64" customWidth="1"/>
    <col min="14" max="16384" width="9" style="64"/>
  </cols>
  <sheetData>
    <row r="1" spans="1:13" ht="48" customHeight="1">
      <c r="K1" s="80" t="s">
        <v>176</v>
      </c>
    </row>
    <row r="2" spans="1:13">
      <c r="A2" s="64" t="str">
        <f>B2&amp;D2</f>
        <v>AWired Mouse</v>
      </c>
      <c r="B2" s="64" t="s">
        <v>151</v>
      </c>
      <c r="C2" s="65" t="s">
        <v>89</v>
      </c>
      <c r="D2" s="66" t="s">
        <v>152</v>
      </c>
      <c r="E2" s="67">
        <v>11780</v>
      </c>
      <c r="G2" s="64" t="str">
        <f>H2&amp;J2</f>
        <v>AWired Mouse</v>
      </c>
      <c r="H2" s="64" t="s">
        <v>151</v>
      </c>
      <c r="I2" s="65" t="s">
        <v>89</v>
      </c>
      <c r="J2" s="66" t="s">
        <v>152</v>
      </c>
      <c r="K2" s="68">
        <f>SUMPRODUCT(($A$2:$A$231=G2)*$E$2:$E$231)</f>
        <v>23560</v>
      </c>
      <c r="L2" s="64">
        <f>E2*2-K2</f>
        <v>0</v>
      </c>
      <c r="M2" s="64">
        <f>SUMPRODUCT(($B$2:$B$231&amp;$D$2:$D$231=H2&amp;J2)*$E$2:$E$231)</f>
        <v>23560</v>
      </c>
    </row>
    <row r="3" spans="1:13">
      <c r="A3" s="64" t="str">
        <f t="shared" ref="A3:A66" si="0">B3&amp;D3</f>
        <v>AWireless Mouse</v>
      </c>
      <c r="B3" s="64" t="s">
        <v>151</v>
      </c>
      <c r="C3" s="69"/>
      <c r="D3" s="66" t="s">
        <v>153</v>
      </c>
      <c r="E3" s="67">
        <v>15180</v>
      </c>
      <c r="G3" s="64" t="str">
        <f t="shared" ref="G3:G25" si="1">H3&amp;J3</f>
        <v>AWireless Mouse</v>
      </c>
      <c r="H3" s="64" t="s">
        <v>151</v>
      </c>
      <c r="I3" s="69"/>
      <c r="J3" s="66" t="s">
        <v>153</v>
      </c>
      <c r="K3" s="68">
        <f t="shared" ref="K3:K25" si="2">SUMPRODUCT(($A$2:$A$231=G3)*$E$2:$E$231)</f>
        <v>30360</v>
      </c>
      <c r="L3" s="64">
        <f t="shared" ref="L3:L25" si="3">E3*2-K3</f>
        <v>0</v>
      </c>
      <c r="M3" s="64">
        <f t="shared" ref="M3:M25" si="4">SUMPRODUCT(($B$2:$B$231&amp;$D$2:$D$231=H3&amp;J3)*$E$2:$E$231)</f>
        <v>30360</v>
      </c>
    </row>
    <row r="4" spans="1:13">
      <c r="A4" s="64" t="str">
        <f t="shared" si="0"/>
        <v>AMouse 合計</v>
      </c>
      <c r="B4" s="64" t="s">
        <v>151</v>
      </c>
      <c r="C4" s="70" t="s">
        <v>154</v>
      </c>
      <c r="D4" s="71" t="s">
        <v>155</v>
      </c>
      <c r="E4" s="72">
        <v>26960</v>
      </c>
      <c r="G4" s="64" t="str">
        <f t="shared" si="1"/>
        <v>AMouse 合計</v>
      </c>
      <c r="H4" s="64" t="s">
        <v>151</v>
      </c>
      <c r="I4" s="70" t="s">
        <v>154</v>
      </c>
      <c r="J4" s="71" t="s">
        <v>155</v>
      </c>
      <c r="K4" s="68">
        <f t="shared" si="2"/>
        <v>53920</v>
      </c>
      <c r="L4" s="64">
        <f t="shared" si="3"/>
        <v>0</v>
      </c>
      <c r="M4" s="64">
        <f t="shared" si="4"/>
        <v>53920</v>
      </c>
    </row>
    <row r="5" spans="1:13">
      <c r="A5" s="64" t="str">
        <f t="shared" si="0"/>
        <v xml:space="preserve">AWired K+M </v>
      </c>
      <c r="B5" s="64" t="s">
        <v>151</v>
      </c>
      <c r="C5" s="73" t="s">
        <v>91</v>
      </c>
      <c r="D5" s="66" t="s">
        <v>156</v>
      </c>
      <c r="E5" s="67">
        <v>1000</v>
      </c>
      <c r="G5" s="64" t="str">
        <f t="shared" si="1"/>
        <v xml:space="preserve">AWired K+M </v>
      </c>
      <c r="H5" s="64" t="s">
        <v>151</v>
      </c>
      <c r="I5" s="73" t="s">
        <v>91</v>
      </c>
      <c r="J5" s="66" t="s">
        <v>156</v>
      </c>
      <c r="K5" s="68">
        <f t="shared" si="2"/>
        <v>2000</v>
      </c>
      <c r="L5" s="64">
        <f t="shared" si="3"/>
        <v>0</v>
      </c>
      <c r="M5" s="64">
        <f t="shared" si="4"/>
        <v>2000</v>
      </c>
    </row>
    <row r="6" spans="1:13">
      <c r="A6" s="64" t="str">
        <f t="shared" si="0"/>
        <v>AWired KB</v>
      </c>
      <c r="B6" s="64" t="s">
        <v>151</v>
      </c>
      <c r="C6" s="74"/>
      <c r="D6" s="75" t="s">
        <v>138</v>
      </c>
      <c r="E6" s="67">
        <v>2500</v>
      </c>
      <c r="G6" s="64" t="str">
        <f t="shared" si="1"/>
        <v>AWired KB</v>
      </c>
      <c r="H6" s="64" t="s">
        <v>151</v>
      </c>
      <c r="I6" s="74"/>
      <c r="J6" s="75" t="s">
        <v>138</v>
      </c>
      <c r="K6" s="68">
        <f t="shared" si="2"/>
        <v>5000</v>
      </c>
      <c r="L6" s="64">
        <f t="shared" si="3"/>
        <v>0</v>
      </c>
      <c r="M6" s="64">
        <f t="shared" si="4"/>
        <v>5000</v>
      </c>
    </row>
    <row r="7" spans="1:13">
      <c r="A7" s="64" t="str">
        <f t="shared" si="0"/>
        <v xml:space="preserve">AWireless K+M </v>
      </c>
      <c r="B7" s="64" t="s">
        <v>151</v>
      </c>
      <c r="C7" s="76"/>
      <c r="D7" s="66" t="s">
        <v>157</v>
      </c>
      <c r="E7" s="67">
        <v>1000</v>
      </c>
      <c r="G7" s="64" t="str">
        <f t="shared" si="1"/>
        <v xml:space="preserve">AWireless K+M </v>
      </c>
      <c r="H7" s="64" t="s">
        <v>151</v>
      </c>
      <c r="I7" s="76"/>
      <c r="J7" s="66" t="s">
        <v>157</v>
      </c>
      <c r="K7" s="68">
        <f t="shared" si="2"/>
        <v>2000</v>
      </c>
      <c r="L7" s="64">
        <f t="shared" si="3"/>
        <v>0</v>
      </c>
      <c r="M7" s="64">
        <f t="shared" si="4"/>
        <v>2000</v>
      </c>
    </row>
    <row r="8" spans="1:13">
      <c r="A8" s="64" t="str">
        <f t="shared" si="0"/>
        <v>AKeyboard/K+M 合計</v>
      </c>
      <c r="B8" s="64" t="s">
        <v>151</v>
      </c>
      <c r="C8" s="70" t="s">
        <v>154</v>
      </c>
      <c r="D8" s="71" t="s">
        <v>158</v>
      </c>
      <c r="E8" s="72">
        <v>4500</v>
      </c>
      <c r="G8" s="64" t="str">
        <f t="shared" si="1"/>
        <v>AKeyboard/K+M 合計</v>
      </c>
      <c r="H8" s="64" t="s">
        <v>151</v>
      </c>
      <c r="I8" s="70" t="s">
        <v>154</v>
      </c>
      <c r="J8" s="71" t="s">
        <v>158</v>
      </c>
      <c r="K8" s="68">
        <f t="shared" si="2"/>
        <v>9000</v>
      </c>
      <c r="L8" s="64">
        <f t="shared" si="3"/>
        <v>0</v>
      </c>
      <c r="M8" s="64">
        <f t="shared" si="4"/>
        <v>9000</v>
      </c>
    </row>
    <row r="9" spans="1:13">
      <c r="A9" s="64" t="str">
        <f t="shared" si="0"/>
        <v>A2.0 Speaker</v>
      </c>
      <c r="B9" s="64" t="s">
        <v>151</v>
      </c>
      <c r="C9" s="65" t="s">
        <v>95</v>
      </c>
      <c r="D9" s="66" t="s">
        <v>159</v>
      </c>
      <c r="E9" s="67">
        <v>3778</v>
      </c>
      <c r="G9" s="64" t="str">
        <f t="shared" si="1"/>
        <v>A2.0 Speaker</v>
      </c>
      <c r="H9" s="64" t="s">
        <v>151</v>
      </c>
      <c r="I9" s="65" t="s">
        <v>95</v>
      </c>
      <c r="J9" s="66" t="s">
        <v>159</v>
      </c>
      <c r="K9" s="68">
        <f t="shared" si="2"/>
        <v>7556</v>
      </c>
      <c r="L9" s="64">
        <f t="shared" si="3"/>
        <v>0</v>
      </c>
      <c r="M9" s="64">
        <f t="shared" si="4"/>
        <v>7556</v>
      </c>
    </row>
    <row r="10" spans="1:13">
      <c r="A10" s="64" t="str">
        <f t="shared" si="0"/>
        <v>A2.1 Speaker</v>
      </c>
      <c r="B10" s="64" t="s">
        <v>151</v>
      </c>
      <c r="C10" s="77"/>
      <c r="D10" s="66" t="s">
        <v>160</v>
      </c>
      <c r="E10" s="67">
        <v>1181</v>
      </c>
      <c r="G10" s="64" t="str">
        <f t="shared" si="1"/>
        <v>A2.1 Speaker</v>
      </c>
      <c r="H10" s="64" t="s">
        <v>151</v>
      </c>
      <c r="I10" s="77"/>
      <c r="J10" s="66" t="s">
        <v>160</v>
      </c>
      <c r="K10" s="68">
        <f t="shared" si="2"/>
        <v>2362</v>
      </c>
      <c r="L10" s="64">
        <f t="shared" si="3"/>
        <v>0</v>
      </c>
      <c r="M10" s="64">
        <f t="shared" si="4"/>
        <v>2362</v>
      </c>
    </row>
    <row r="11" spans="1:13">
      <c r="A11" s="64" t="str">
        <f t="shared" si="0"/>
        <v>A5.1Channel Speaker</v>
      </c>
      <c r="B11" s="64" t="s">
        <v>151</v>
      </c>
      <c r="C11" s="77"/>
      <c r="D11" s="66" t="s">
        <v>161</v>
      </c>
      <c r="E11" s="67">
        <v>200</v>
      </c>
      <c r="G11" s="64" t="str">
        <f t="shared" si="1"/>
        <v>A5.1Channel Speaker</v>
      </c>
      <c r="H11" s="64" t="s">
        <v>151</v>
      </c>
      <c r="I11" s="77"/>
      <c r="J11" s="66" t="s">
        <v>161</v>
      </c>
      <c r="K11" s="68">
        <f t="shared" si="2"/>
        <v>400</v>
      </c>
      <c r="L11" s="64">
        <f t="shared" si="3"/>
        <v>0</v>
      </c>
      <c r="M11" s="64">
        <f t="shared" si="4"/>
        <v>400</v>
      </c>
    </row>
    <row r="12" spans="1:13">
      <c r="A12" s="64" t="str">
        <f t="shared" si="0"/>
        <v>ABT Speaker</v>
      </c>
      <c r="B12" s="64" t="s">
        <v>151</v>
      </c>
      <c r="C12" s="77"/>
      <c r="D12" s="66" t="s">
        <v>162</v>
      </c>
      <c r="E12" s="67">
        <v>0</v>
      </c>
      <c r="G12" s="64" t="str">
        <f t="shared" si="1"/>
        <v>ABT Speaker</v>
      </c>
      <c r="H12" s="64" t="s">
        <v>151</v>
      </c>
      <c r="I12" s="77"/>
      <c r="J12" s="66" t="s">
        <v>162</v>
      </c>
      <c r="K12" s="68">
        <f t="shared" si="2"/>
        <v>0</v>
      </c>
      <c r="L12" s="64">
        <f t="shared" si="3"/>
        <v>0</v>
      </c>
      <c r="M12" s="64">
        <f t="shared" si="4"/>
        <v>0</v>
      </c>
    </row>
    <row r="13" spans="1:13">
      <c r="A13" s="64" t="str">
        <f t="shared" si="0"/>
        <v>AUSB Speaker</v>
      </c>
      <c r="B13" s="64" t="s">
        <v>151</v>
      </c>
      <c r="C13" s="69"/>
      <c r="D13" s="66" t="s">
        <v>163</v>
      </c>
      <c r="E13" s="67">
        <v>2300</v>
      </c>
      <c r="G13" s="64" t="str">
        <f t="shared" si="1"/>
        <v>AUSB Speaker</v>
      </c>
      <c r="H13" s="64" t="s">
        <v>151</v>
      </c>
      <c r="I13" s="69"/>
      <c r="J13" s="66" t="s">
        <v>163</v>
      </c>
      <c r="K13" s="68">
        <f t="shared" si="2"/>
        <v>4600</v>
      </c>
      <c r="L13" s="64">
        <f t="shared" si="3"/>
        <v>0</v>
      </c>
      <c r="M13" s="64">
        <f t="shared" si="4"/>
        <v>4600</v>
      </c>
    </row>
    <row r="14" spans="1:13">
      <c r="A14" s="64" t="str">
        <f t="shared" si="0"/>
        <v>ASpeaker 合計</v>
      </c>
      <c r="B14" s="64" t="s">
        <v>151</v>
      </c>
      <c r="C14" s="70" t="s">
        <v>154</v>
      </c>
      <c r="D14" s="71" t="s">
        <v>164</v>
      </c>
      <c r="E14" s="72">
        <v>7459</v>
      </c>
      <c r="G14" s="64" t="str">
        <f t="shared" si="1"/>
        <v>ASpeaker 合計</v>
      </c>
      <c r="H14" s="64" t="s">
        <v>151</v>
      </c>
      <c r="I14" s="70" t="s">
        <v>154</v>
      </c>
      <c r="J14" s="71" t="s">
        <v>164</v>
      </c>
      <c r="K14" s="68">
        <f t="shared" si="2"/>
        <v>14918</v>
      </c>
      <c r="L14" s="64">
        <f t="shared" si="3"/>
        <v>0</v>
      </c>
      <c r="M14" s="64">
        <f t="shared" si="4"/>
        <v>14918</v>
      </c>
    </row>
    <row r="15" spans="1:13">
      <c r="A15" s="64" t="str">
        <f t="shared" si="0"/>
        <v>AGaming Headset</v>
      </c>
      <c r="B15" s="64" t="s">
        <v>151</v>
      </c>
      <c r="C15" s="65" t="s">
        <v>99</v>
      </c>
      <c r="D15" s="66" t="s">
        <v>165</v>
      </c>
      <c r="E15" s="67">
        <v>98</v>
      </c>
      <c r="G15" s="64" t="str">
        <f t="shared" si="1"/>
        <v>AGaming Headset</v>
      </c>
      <c r="H15" s="64" t="s">
        <v>151</v>
      </c>
      <c r="I15" s="65" t="s">
        <v>99</v>
      </c>
      <c r="J15" s="66" t="s">
        <v>165</v>
      </c>
      <c r="K15" s="68">
        <f t="shared" si="2"/>
        <v>196</v>
      </c>
      <c r="L15" s="64">
        <f t="shared" si="3"/>
        <v>0</v>
      </c>
      <c r="M15" s="64">
        <f t="shared" si="4"/>
        <v>196</v>
      </c>
    </row>
    <row r="16" spans="1:13">
      <c r="A16" s="64" t="str">
        <f t="shared" si="0"/>
        <v>AGaming KB</v>
      </c>
      <c r="B16" s="64" t="s">
        <v>151</v>
      </c>
      <c r="C16" s="77"/>
      <c r="D16" s="66" t="s">
        <v>166</v>
      </c>
      <c r="E16" s="67">
        <v>3000</v>
      </c>
      <c r="G16" s="64" t="str">
        <f t="shared" si="1"/>
        <v>AGaming KB</v>
      </c>
      <c r="H16" s="64" t="s">
        <v>151</v>
      </c>
      <c r="I16" s="77"/>
      <c r="J16" s="66" t="s">
        <v>166</v>
      </c>
      <c r="K16" s="68">
        <f t="shared" si="2"/>
        <v>6000</v>
      </c>
      <c r="L16" s="64">
        <f t="shared" si="3"/>
        <v>0</v>
      </c>
      <c r="M16" s="64">
        <f t="shared" si="4"/>
        <v>6000</v>
      </c>
    </row>
    <row r="17" spans="1:13">
      <c r="A17" s="64" t="str">
        <f t="shared" si="0"/>
        <v>AGaming Mouse</v>
      </c>
      <c r="B17" s="64" t="s">
        <v>151</v>
      </c>
      <c r="C17" s="77"/>
      <c r="D17" s="66" t="s">
        <v>167</v>
      </c>
      <c r="E17" s="67">
        <v>2000</v>
      </c>
      <c r="G17" s="64" t="str">
        <f t="shared" si="1"/>
        <v>AGaming Mouse</v>
      </c>
      <c r="H17" s="64" t="s">
        <v>151</v>
      </c>
      <c r="I17" s="77"/>
      <c r="J17" s="66" t="s">
        <v>167</v>
      </c>
      <c r="K17" s="68">
        <f t="shared" si="2"/>
        <v>4000</v>
      </c>
      <c r="L17" s="64">
        <f t="shared" si="3"/>
        <v>0</v>
      </c>
      <c r="M17" s="64">
        <f t="shared" si="4"/>
        <v>4000</v>
      </c>
    </row>
    <row r="18" spans="1:13">
      <c r="A18" s="64" t="str">
        <f t="shared" si="0"/>
        <v>AGaming Mouse Pad</v>
      </c>
      <c r="B18" s="64" t="s">
        <v>151</v>
      </c>
      <c r="C18" s="77"/>
      <c r="D18" s="66" t="s">
        <v>168</v>
      </c>
      <c r="E18" s="67">
        <v>2300</v>
      </c>
      <c r="G18" s="64" t="str">
        <f t="shared" si="1"/>
        <v>AGaming Mouse Pad</v>
      </c>
      <c r="H18" s="64" t="s">
        <v>151</v>
      </c>
      <c r="I18" s="77"/>
      <c r="J18" s="66" t="s">
        <v>168</v>
      </c>
      <c r="K18" s="68">
        <f t="shared" si="2"/>
        <v>4600</v>
      </c>
      <c r="L18" s="64">
        <f t="shared" si="3"/>
        <v>0</v>
      </c>
      <c r="M18" s="64">
        <f t="shared" si="4"/>
        <v>4600</v>
      </c>
    </row>
    <row r="19" spans="1:13">
      <c r="A19" s="64" t="str">
        <f t="shared" si="0"/>
        <v>AGaming Speaker</v>
      </c>
      <c r="B19" s="64" t="s">
        <v>151</v>
      </c>
      <c r="C19" s="69"/>
      <c r="D19" s="66" t="s">
        <v>169</v>
      </c>
      <c r="E19" s="67">
        <v>500</v>
      </c>
      <c r="G19" s="64" t="str">
        <f t="shared" si="1"/>
        <v>AGaming Speaker</v>
      </c>
      <c r="H19" s="64" t="s">
        <v>151</v>
      </c>
      <c r="I19" s="69"/>
      <c r="J19" s="66" t="s">
        <v>169</v>
      </c>
      <c r="K19" s="68">
        <f t="shared" si="2"/>
        <v>1000</v>
      </c>
      <c r="L19" s="64">
        <f t="shared" si="3"/>
        <v>0</v>
      </c>
      <c r="M19" s="64">
        <f t="shared" si="4"/>
        <v>1000</v>
      </c>
    </row>
    <row r="20" spans="1:13">
      <c r="A20" s="64" t="str">
        <f t="shared" si="0"/>
        <v>AGaming 合計</v>
      </c>
      <c r="B20" s="64" t="s">
        <v>151</v>
      </c>
      <c r="C20" s="70" t="s">
        <v>154</v>
      </c>
      <c r="D20" s="71" t="s">
        <v>170</v>
      </c>
      <c r="E20" s="72">
        <v>7898</v>
      </c>
      <c r="G20" s="64" t="str">
        <f t="shared" si="1"/>
        <v>AGaming 合計</v>
      </c>
      <c r="H20" s="64" t="s">
        <v>151</v>
      </c>
      <c r="I20" s="70" t="s">
        <v>154</v>
      </c>
      <c r="J20" s="71" t="s">
        <v>170</v>
      </c>
      <c r="K20" s="68">
        <f t="shared" si="2"/>
        <v>15796</v>
      </c>
      <c r="L20" s="64">
        <f t="shared" si="3"/>
        <v>0</v>
      </c>
      <c r="M20" s="64">
        <f t="shared" si="4"/>
        <v>15796</v>
      </c>
    </row>
    <row r="21" spans="1:13">
      <c r="A21" s="64" t="str">
        <f t="shared" si="0"/>
        <v>ABT Headset</v>
      </c>
      <c r="B21" s="64" t="s">
        <v>151</v>
      </c>
      <c r="C21" s="65" t="s">
        <v>97</v>
      </c>
      <c r="D21" s="66" t="s">
        <v>171</v>
      </c>
      <c r="E21" s="67">
        <v>0</v>
      </c>
      <c r="G21" s="64" t="str">
        <f t="shared" si="1"/>
        <v>ABT Headset</v>
      </c>
      <c r="H21" s="64" t="s">
        <v>151</v>
      </c>
      <c r="I21" s="65" t="s">
        <v>97</v>
      </c>
      <c r="J21" s="66" t="s">
        <v>171</v>
      </c>
      <c r="K21" s="68">
        <f t="shared" si="2"/>
        <v>0</v>
      </c>
      <c r="L21" s="64">
        <f t="shared" si="3"/>
        <v>0</v>
      </c>
      <c r="M21" s="64">
        <f t="shared" si="4"/>
        <v>0</v>
      </c>
    </row>
    <row r="22" spans="1:13">
      <c r="A22" s="64" t="str">
        <f t="shared" si="0"/>
        <v>AHeadset</v>
      </c>
      <c r="B22" s="64" t="s">
        <v>151</v>
      </c>
      <c r="C22" s="77"/>
      <c r="D22" s="66" t="s">
        <v>97</v>
      </c>
      <c r="E22" s="67">
        <v>5000</v>
      </c>
      <c r="G22" s="64" t="str">
        <f t="shared" si="1"/>
        <v>AHeadset</v>
      </c>
      <c r="H22" s="64" t="s">
        <v>151</v>
      </c>
      <c r="I22" s="77"/>
      <c r="J22" s="66" t="s">
        <v>97</v>
      </c>
      <c r="K22" s="68">
        <f t="shared" si="2"/>
        <v>10000</v>
      </c>
      <c r="L22" s="64">
        <f t="shared" si="3"/>
        <v>0</v>
      </c>
      <c r="M22" s="64">
        <f t="shared" si="4"/>
        <v>10000</v>
      </c>
    </row>
    <row r="23" spans="1:13">
      <c r="A23" s="64" t="str">
        <f t="shared" si="0"/>
        <v>AIn-ear Headset/Headphones</v>
      </c>
      <c r="B23" s="64" t="s">
        <v>151</v>
      </c>
      <c r="C23" s="69"/>
      <c r="D23" s="66" t="s">
        <v>172</v>
      </c>
      <c r="E23" s="67">
        <v>0</v>
      </c>
      <c r="G23" s="64" t="str">
        <f t="shared" si="1"/>
        <v>AIn-ear Headset/Headphones</v>
      </c>
      <c r="H23" s="64" t="s">
        <v>151</v>
      </c>
      <c r="I23" s="69"/>
      <c r="J23" s="66" t="s">
        <v>172</v>
      </c>
      <c r="K23" s="68">
        <f t="shared" si="2"/>
        <v>0</v>
      </c>
      <c r="L23" s="64">
        <f t="shared" si="3"/>
        <v>0</v>
      </c>
      <c r="M23" s="64">
        <f t="shared" si="4"/>
        <v>0</v>
      </c>
    </row>
    <row r="24" spans="1:13">
      <c r="A24" s="64" t="str">
        <f t="shared" si="0"/>
        <v>AHeadset 合計</v>
      </c>
      <c r="B24" s="64" t="s">
        <v>151</v>
      </c>
      <c r="C24" s="70" t="s">
        <v>154</v>
      </c>
      <c r="D24" s="71" t="s">
        <v>173</v>
      </c>
      <c r="E24" s="72">
        <v>5000</v>
      </c>
      <c r="G24" s="64" t="str">
        <f t="shared" si="1"/>
        <v>AHeadset 合計</v>
      </c>
      <c r="H24" s="64" t="s">
        <v>151</v>
      </c>
      <c r="I24" s="70" t="s">
        <v>154</v>
      </c>
      <c r="J24" s="71" t="s">
        <v>173</v>
      </c>
      <c r="K24" s="68">
        <f t="shared" si="2"/>
        <v>10000</v>
      </c>
      <c r="L24" s="64">
        <f t="shared" si="3"/>
        <v>0</v>
      </c>
      <c r="M24" s="64">
        <f t="shared" si="4"/>
        <v>10000</v>
      </c>
    </row>
    <row r="25" spans="1:13">
      <c r="A25" s="64" t="str">
        <f t="shared" si="0"/>
        <v>AOther 合計</v>
      </c>
      <c r="B25" s="64" t="s">
        <v>151</v>
      </c>
      <c r="C25" s="70" t="s">
        <v>154</v>
      </c>
      <c r="D25" s="71" t="s">
        <v>174</v>
      </c>
      <c r="E25" s="72">
        <v>950</v>
      </c>
      <c r="G25" s="64" t="str">
        <f t="shared" si="1"/>
        <v>AOther 合計</v>
      </c>
      <c r="H25" s="64" t="s">
        <v>151</v>
      </c>
      <c r="I25" s="70" t="s">
        <v>154</v>
      </c>
      <c r="J25" s="71" t="s">
        <v>174</v>
      </c>
      <c r="K25" s="68">
        <f t="shared" si="2"/>
        <v>1900</v>
      </c>
      <c r="L25" s="64">
        <f t="shared" si="3"/>
        <v>0</v>
      </c>
      <c r="M25" s="64">
        <f t="shared" si="4"/>
        <v>1900</v>
      </c>
    </row>
    <row r="26" spans="1:13">
      <c r="A26" s="64" t="str">
        <f t="shared" si="0"/>
        <v>BWired Mouse</v>
      </c>
      <c r="B26" s="78" t="s">
        <v>175</v>
      </c>
      <c r="C26" s="65" t="s">
        <v>89</v>
      </c>
      <c r="D26" s="66" t="s">
        <v>152</v>
      </c>
      <c r="E26" s="67">
        <v>11780</v>
      </c>
    </row>
    <row r="27" spans="1:13">
      <c r="A27" s="64" t="str">
        <f t="shared" si="0"/>
        <v>BWireless Mouse</v>
      </c>
      <c r="B27" s="78" t="s">
        <v>175</v>
      </c>
      <c r="C27" s="69"/>
      <c r="D27" s="66" t="s">
        <v>153</v>
      </c>
      <c r="E27" s="67">
        <v>15180</v>
      </c>
    </row>
    <row r="28" spans="1:13">
      <c r="A28" s="64" t="str">
        <f t="shared" si="0"/>
        <v>BMouse 合計</v>
      </c>
      <c r="B28" s="78" t="s">
        <v>175</v>
      </c>
      <c r="C28" s="70" t="s">
        <v>154</v>
      </c>
      <c r="D28" s="71" t="s">
        <v>155</v>
      </c>
      <c r="E28" s="72">
        <v>26960</v>
      </c>
    </row>
    <row r="29" spans="1:13">
      <c r="A29" s="64" t="str">
        <f t="shared" si="0"/>
        <v xml:space="preserve">BWired K+M </v>
      </c>
      <c r="B29" s="78" t="s">
        <v>175</v>
      </c>
      <c r="C29" s="73" t="s">
        <v>91</v>
      </c>
      <c r="D29" s="66" t="s">
        <v>156</v>
      </c>
      <c r="E29" s="67">
        <v>1000</v>
      </c>
    </row>
    <row r="30" spans="1:13">
      <c r="A30" s="64" t="str">
        <f t="shared" si="0"/>
        <v>BWired KB</v>
      </c>
      <c r="B30" s="78" t="s">
        <v>175</v>
      </c>
      <c r="C30" s="74"/>
      <c r="D30" s="75" t="s">
        <v>138</v>
      </c>
      <c r="E30" s="67">
        <v>2500</v>
      </c>
    </row>
    <row r="31" spans="1:13">
      <c r="A31" s="64" t="str">
        <f t="shared" si="0"/>
        <v xml:space="preserve">BWireless K+M </v>
      </c>
      <c r="B31" s="78" t="s">
        <v>175</v>
      </c>
      <c r="C31" s="76"/>
      <c r="D31" s="66" t="s">
        <v>157</v>
      </c>
      <c r="E31" s="67">
        <v>1000</v>
      </c>
    </row>
    <row r="32" spans="1:13">
      <c r="A32" s="64" t="str">
        <f t="shared" si="0"/>
        <v>BKeyboard/K+M 合計</v>
      </c>
      <c r="B32" s="78" t="s">
        <v>175</v>
      </c>
      <c r="C32" s="70" t="s">
        <v>154</v>
      </c>
      <c r="D32" s="71" t="s">
        <v>158</v>
      </c>
      <c r="E32" s="72">
        <v>4500</v>
      </c>
    </row>
    <row r="33" spans="1:5">
      <c r="A33" s="64" t="str">
        <f t="shared" si="0"/>
        <v>B2.0 Speaker</v>
      </c>
      <c r="B33" s="78" t="s">
        <v>175</v>
      </c>
      <c r="C33" s="65" t="s">
        <v>95</v>
      </c>
      <c r="D33" s="66" t="s">
        <v>159</v>
      </c>
      <c r="E33" s="67">
        <v>3778</v>
      </c>
    </row>
    <row r="34" spans="1:5">
      <c r="A34" s="64" t="str">
        <f t="shared" si="0"/>
        <v>B2.1 Speaker</v>
      </c>
      <c r="B34" s="78" t="s">
        <v>175</v>
      </c>
      <c r="C34" s="77"/>
      <c r="D34" s="66" t="s">
        <v>160</v>
      </c>
      <c r="E34" s="67">
        <v>1181</v>
      </c>
    </row>
    <row r="35" spans="1:5">
      <c r="A35" s="64" t="str">
        <f t="shared" si="0"/>
        <v>B5.1Channel Speaker</v>
      </c>
      <c r="B35" s="78" t="s">
        <v>175</v>
      </c>
      <c r="C35" s="77"/>
      <c r="D35" s="66" t="s">
        <v>161</v>
      </c>
      <c r="E35" s="67">
        <v>200</v>
      </c>
    </row>
    <row r="36" spans="1:5">
      <c r="A36" s="64" t="str">
        <f t="shared" si="0"/>
        <v>BBT Speaker</v>
      </c>
      <c r="B36" s="78" t="s">
        <v>175</v>
      </c>
      <c r="C36" s="77"/>
      <c r="D36" s="66" t="s">
        <v>162</v>
      </c>
      <c r="E36" s="67">
        <v>0</v>
      </c>
    </row>
    <row r="37" spans="1:5">
      <c r="A37" s="64" t="str">
        <f t="shared" si="0"/>
        <v>BUSB Speaker</v>
      </c>
      <c r="B37" s="78" t="s">
        <v>175</v>
      </c>
      <c r="C37" s="69"/>
      <c r="D37" s="66" t="s">
        <v>163</v>
      </c>
      <c r="E37" s="67">
        <v>2300</v>
      </c>
    </row>
    <row r="38" spans="1:5">
      <c r="A38" s="64" t="str">
        <f t="shared" si="0"/>
        <v>BSpeaker 合計</v>
      </c>
      <c r="B38" s="78" t="s">
        <v>175</v>
      </c>
      <c r="C38" s="70" t="s">
        <v>154</v>
      </c>
      <c r="D38" s="71" t="s">
        <v>164</v>
      </c>
      <c r="E38" s="72">
        <v>7459</v>
      </c>
    </row>
    <row r="39" spans="1:5">
      <c r="A39" s="64" t="str">
        <f t="shared" si="0"/>
        <v>BGaming Headset</v>
      </c>
      <c r="B39" s="78" t="s">
        <v>175</v>
      </c>
      <c r="C39" s="65" t="s">
        <v>99</v>
      </c>
      <c r="D39" s="66" t="s">
        <v>165</v>
      </c>
      <c r="E39" s="67">
        <v>98</v>
      </c>
    </row>
    <row r="40" spans="1:5">
      <c r="A40" s="64" t="str">
        <f t="shared" si="0"/>
        <v>BGaming KB</v>
      </c>
      <c r="B40" s="78" t="s">
        <v>175</v>
      </c>
      <c r="C40" s="77"/>
      <c r="D40" s="66" t="s">
        <v>166</v>
      </c>
      <c r="E40" s="67">
        <v>3000</v>
      </c>
    </row>
    <row r="41" spans="1:5">
      <c r="A41" s="64" t="str">
        <f t="shared" si="0"/>
        <v>BGaming Mouse</v>
      </c>
      <c r="B41" s="78" t="s">
        <v>175</v>
      </c>
      <c r="C41" s="77"/>
      <c r="D41" s="66" t="s">
        <v>167</v>
      </c>
      <c r="E41" s="67">
        <v>2000</v>
      </c>
    </row>
    <row r="42" spans="1:5">
      <c r="A42" s="64" t="str">
        <f t="shared" si="0"/>
        <v>BGaming Mouse Pad</v>
      </c>
      <c r="B42" s="78" t="s">
        <v>175</v>
      </c>
      <c r="C42" s="77"/>
      <c r="D42" s="66" t="s">
        <v>168</v>
      </c>
      <c r="E42" s="67">
        <v>2300</v>
      </c>
    </row>
    <row r="43" spans="1:5">
      <c r="A43" s="64" t="str">
        <f t="shared" si="0"/>
        <v>BGaming Speaker</v>
      </c>
      <c r="B43" s="78" t="s">
        <v>175</v>
      </c>
      <c r="C43" s="69"/>
      <c r="D43" s="66" t="s">
        <v>169</v>
      </c>
      <c r="E43" s="67">
        <v>500</v>
      </c>
    </row>
    <row r="44" spans="1:5">
      <c r="A44" s="64" t="str">
        <f t="shared" si="0"/>
        <v>BGaming 合計</v>
      </c>
      <c r="B44" s="78" t="s">
        <v>175</v>
      </c>
      <c r="C44" s="70" t="s">
        <v>154</v>
      </c>
      <c r="D44" s="71" t="s">
        <v>170</v>
      </c>
      <c r="E44" s="72">
        <v>7898</v>
      </c>
    </row>
    <row r="45" spans="1:5">
      <c r="A45" s="64" t="str">
        <f t="shared" si="0"/>
        <v>BBT Headset</v>
      </c>
      <c r="B45" s="78" t="s">
        <v>175</v>
      </c>
      <c r="C45" s="65" t="s">
        <v>97</v>
      </c>
      <c r="D45" s="66" t="s">
        <v>171</v>
      </c>
      <c r="E45" s="67">
        <v>0</v>
      </c>
    </row>
    <row r="46" spans="1:5">
      <c r="A46" s="64" t="str">
        <f t="shared" si="0"/>
        <v>BHeadset</v>
      </c>
      <c r="B46" s="78" t="s">
        <v>175</v>
      </c>
      <c r="C46" s="77"/>
      <c r="D46" s="66" t="s">
        <v>97</v>
      </c>
      <c r="E46" s="67">
        <v>5000</v>
      </c>
    </row>
    <row r="47" spans="1:5">
      <c r="A47" s="64" t="str">
        <f t="shared" si="0"/>
        <v>BIn-ear Headset/Headphones</v>
      </c>
      <c r="B47" s="78" t="s">
        <v>175</v>
      </c>
      <c r="C47" s="69"/>
      <c r="D47" s="66" t="s">
        <v>172</v>
      </c>
      <c r="E47" s="67">
        <v>0</v>
      </c>
    </row>
    <row r="48" spans="1:5">
      <c r="A48" s="64" t="str">
        <f t="shared" si="0"/>
        <v>BHeadset 合計</v>
      </c>
      <c r="B48" s="78" t="s">
        <v>175</v>
      </c>
      <c r="C48" s="70" t="s">
        <v>154</v>
      </c>
      <c r="D48" s="71" t="s">
        <v>173</v>
      </c>
      <c r="E48" s="72">
        <v>5000</v>
      </c>
    </row>
    <row r="49" spans="1:5">
      <c r="A49" s="64" t="str">
        <f t="shared" si="0"/>
        <v>BOther 合計</v>
      </c>
      <c r="B49" s="78" t="s">
        <v>175</v>
      </c>
      <c r="C49" s="70" t="s">
        <v>154</v>
      </c>
      <c r="D49" s="71" t="s">
        <v>174</v>
      </c>
      <c r="E49" s="72">
        <v>950</v>
      </c>
    </row>
    <row r="50" spans="1:5">
      <c r="A50" s="64" t="str">
        <f t="shared" si="0"/>
        <v>AWired Mouse</v>
      </c>
      <c r="B50" s="64" t="s">
        <v>151</v>
      </c>
      <c r="C50" s="65" t="s">
        <v>89</v>
      </c>
      <c r="D50" s="66" t="s">
        <v>152</v>
      </c>
      <c r="E50" s="67">
        <v>11780</v>
      </c>
    </row>
    <row r="51" spans="1:5">
      <c r="A51" s="64" t="str">
        <f t="shared" si="0"/>
        <v>AWireless Mouse</v>
      </c>
      <c r="B51" s="64" t="s">
        <v>151</v>
      </c>
      <c r="C51" s="69"/>
      <c r="D51" s="66" t="s">
        <v>153</v>
      </c>
      <c r="E51" s="67">
        <v>15180</v>
      </c>
    </row>
    <row r="52" spans="1:5">
      <c r="A52" s="64" t="str">
        <f t="shared" si="0"/>
        <v>AMouse 合計</v>
      </c>
      <c r="B52" s="64" t="s">
        <v>151</v>
      </c>
      <c r="C52" s="70" t="s">
        <v>154</v>
      </c>
      <c r="D52" s="71" t="s">
        <v>155</v>
      </c>
      <c r="E52" s="72">
        <v>26960</v>
      </c>
    </row>
    <row r="53" spans="1:5">
      <c r="A53" s="64" t="str">
        <f t="shared" si="0"/>
        <v xml:space="preserve">AWired K+M </v>
      </c>
      <c r="B53" s="64" t="s">
        <v>151</v>
      </c>
      <c r="C53" s="73" t="s">
        <v>91</v>
      </c>
      <c r="D53" s="66" t="s">
        <v>156</v>
      </c>
      <c r="E53" s="67">
        <v>1000</v>
      </c>
    </row>
    <row r="54" spans="1:5">
      <c r="A54" s="64" t="str">
        <f t="shared" si="0"/>
        <v>AWired KB</v>
      </c>
      <c r="B54" s="64" t="s">
        <v>151</v>
      </c>
      <c r="C54" s="74"/>
      <c r="D54" s="75" t="s">
        <v>138</v>
      </c>
      <c r="E54" s="67">
        <v>2500</v>
      </c>
    </row>
    <row r="55" spans="1:5">
      <c r="A55" s="64" t="str">
        <f t="shared" si="0"/>
        <v xml:space="preserve">AWireless K+M </v>
      </c>
      <c r="B55" s="64" t="s">
        <v>151</v>
      </c>
      <c r="C55" s="76"/>
      <c r="D55" s="66" t="s">
        <v>157</v>
      </c>
      <c r="E55" s="67">
        <v>1000</v>
      </c>
    </row>
    <row r="56" spans="1:5">
      <c r="A56" s="64" t="str">
        <f t="shared" si="0"/>
        <v>AKeyboard/K+M 合計</v>
      </c>
      <c r="B56" s="64" t="s">
        <v>151</v>
      </c>
      <c r="C56" s="70" t="s">
        <v>154</v>
      </c>
      <c r="D56" s="71" t="s">
        <v>158</v>
      </c>
      <c r="E56" s="72">
        <v>4500</v>
      </c>
    </row>
    <row r="57" spans="1:5">
      <c r="A57" s="64" t="str">
        <f t="shared" si="0"/>
        <v>A2.0 Speaker</v>
      </c>
      <c r="B57" s="64" t="s">
        <v>151</v>
      </c>
      <c r="C57" s="65" t="s">
        <v>95</v>
      </c>
      <c r="D57" s="66" t="s">
        <v>159</v>
      </c>
      <c r="E57" s="67">
        <v>3778</v>
      </c>
    </row>
    <row r="58" spans="1:5">
      <c r="A58" s="64" t="str">
        <f t="shared" si="0"/>
        <v>A2.1 Speaker</v>
      </c>
      <c r="B58" s="64" t="s">
        <v>151</v>
      </c>
      <c r="C58" s="77"/>
      <c r="D58" s="66" t="s">
        <v>160</v>
      </c>
      <c r="E58" s="67">
        <v>1181</v>
      </c>
    </row>
    <row r="59" spans="1:5">
      <c r="A59" s="64" t="str">
        <f t="shared" si="0"/>
        <v>A5.1Channel Speaker</v>
      </c>
      <c r="B59" s="64" t="s">
        <v>151</v>
      </c>
      <c r="C59" s="77"/>
      <c r="D59" s="66" t="s">
        <v>161</v>
      </c>
      <c r="E59" s="67">
        <v>200</v>
      </c>
    </row>
    <row r="60" spans="1:5">
      <c r="A60" s="64" t="str">
        <f t="shared" si="0"/>
        <v>ABT Speaker</v>
      </c>
      <c r="B60" s="64" t="s">
        <v>151</v>
      </c>
      <c r="C60" s="77"/>
      <c r="D60" s="66" t="s">
        <v>162</v>
      </c>
      <c r="E60" s="67">
        <v>0</v>
      </c>
    </row>
    <row r="61" spans="1:5">
      <c r="A61" s="64" t="str">
        <f t="shared" si="0"/>
        <v>AUSB Speaker</v>
      </c>
      <c r="B61" s="64" t="s">
        <v>151</v>
      </c>
      <c r="C61" s="69"/>
      <c r="D61" s="66" t="s">
        <v>163</v>
      </c>
      <c r="E61" s="67">
        <v>2300</v>
      </c>
    </row>
    <row r="62" spans="1:5">
      <c r="A62" s="64" t="str">
        <f t="shared" si="0"/>
        <v>ASpeaker 合計</v>
      </c>
      <c r="B62" s="64" t="s">
        <v>151</v>
      </c>
      <c r="C62" s="70" t="s">
        <v>154</v>
      </c>
      <c r="D62" s="71" t="s">
        <v>164</v>
      </c>
      <c r="E62" s="72">
        <v>7459</v>
      </c>
    </row>
    <row r="63" spans="1:5">
      <c r="A63" s="64" t="str">
        <f t="shared" si="0"/>
        <v>AGaming Headset</v>
      </c>
      <c r="B63" s="64" t="s">
        <v>151</v>
      </c>
      <c r="C63" s="65" t="s">
        <v>99</v>
      </c>
      <c r="D63" s="66" t="s">
        <v>165</v>
      </c>
      <c r="E63" s="67">
        <v>98</v>
      </c>
    </row>
    <row r="64" spans="1:5">
      <c r="A64" s="64" t="str">
        <f t="shared" si="0"/>
        <v>AGaming KB</v>
      </c>
      <c r="B64" s="64" t="s">
        <v>151</v>
      </c>
      <c r="C64" s="77"/>
      <c r="D64" s="66" t="s">
        <v>166</v>
      </c>
      <c r="E64" s="67">
        <v>3000</v>
      </c>
    </row>
    <row r="65" spans="1:5">
      <c r="A65" s="64" t="str">
        <f t="shared" si="0"/>
        <v>AGaming Mouse</v>
      </c>
      <c r="B65" s="64" t="s">
        <v>151</v>
      </c>
      <c r="C65" s="77"/>
      <c r="D65" s="66" t="s">
        <v>167</v>
      </c>
      <c r="E65" s="67">
        <v>2000</v>
      </c>
    </row>
    <row r="66" spans="1:5">
      <c r="A66" s="64" t="str">
        <f t="shared" si="0"/>
        <v>AGaming Mouse Pad</v>
      </c>
      <c r="B66" s="64" t="s">
        <v>151</v>
      </c>
      <c r="C66" s="77"/>
      <c r="D66" s="66" t="s">
        <v>168</v>
      </c>
      <c r="E66" s="67">
        <v>2300</v>
      </c>
    </row>
    <row r="67" spans="1:5">
      <c r="A67" s="64" t="str">
        <f t="shared" ref="A67:A73" si="5">B67&amp;D67</f>
        <v>AGaming Speaker</v>
      </c>
      <c r="B67" s="64" t="s">
        <v>151</v>
      </c>
      <c r="C67" s="69"/>
      <c r="D67" s="66" t="s">
        <v>169</v>
      </c>
      <c r="E67" s="67">
        <v>500</v>
      </c>
    </row>
    <row r="68" spans="1:5">
      <c r="A68" s="64" t="str">
        <f t="shared" si="5"/>
        <v>AGaming 合計</v>
      </c>
      <c r="B68" s="64" t="s">
        <v>151</v>
      </c>
      <c r="C68" s="70" t="s">
        <v>154</v>
      </c>
      <c r="D68" s="71" t="s">
        <v>170</v>
      </c>
      <c r="E68" s="72">
        <v>7898</v>
      </c>
    </row>
    <row r="69" spans="1:5">
      <c r="A69" s="64" t="str">
        <f t="shared" si="5"/>
        <v>ABT Headset</v>
      </c>
      <c r="B69" s="64" t="s">
        <v>151</v>
      </c>
      <c r="C69" s="65" t="s">
        <v>97</v>
      </c>
      <c r="D69" s="66" t="s">
        <v>171</v>
      </c>
      <c r="E69" s="67">
        <v>0</v>
      </c>
    </row>
    <row r="70" spans="1:5">
      <c r="A70" s="64" t="str">
        <f t="shared" si="5"/>
        <v>AHeadset</v>
      </c>
      <c r="B70" s="64" t="s">
        <v>151</v>
      </c>
      <c r="C70" s="77"/>
      <c r="D70" s="66" t="s">
        <v>97</v>
      </c>
      <c r="E70" s="67">
        <v>5000</v>
      </c>
    </row>
    <row r="71" spans="1:5">
      <c r="A71" s="64" t="str">
        <f t="shared" si="5"/>
        <v>AIn-ear Headset/Headphones</v>
      </c>
      <c r="B71" s="64" t="s">
        <v>151</v>
      </c>
      <c r="C71" s="69"/>
      <c r="D71" s="66" t="s">
        <v>172</v>
      </c>
      <c r="E71" s="67">
        <v>0</v>
      </c>
    </row>
    <row r="72" spans="1:5">
      <c r="A72" s="64" t="str">
        <f t="shared" si="5"/>
        <v>AHeadset 合計</v>
      </c>
      <c r="B72" s="64" t="s">
        <v>151</v>
      </c>
      <c r="C72" s="70" t="s">
        <v>154</v>
      </c>
      <c r="D72" s="71" t="s">
        <v>173</v>
      </c>
      <c r="E72" s="72">
        <v>5000</v>
      </c>
    </row>
    <row r="73" spans="1:5">
      <c r="A73" s="64" t="str">
        <f t="shared" si="5"/>
        <v>AOther 合計</v>
      </c>
      <c r="B73" s="64" t="s">
        <v>151</v>
      </c>
      <c r="C73" s="70" t="s">
        <v>154</v>
      </c>
      <c r="D73" s="71" t="s">
        <v>174</v>
      </c>
      <c r="E73" s="72">
        <v>950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D77"/>
  <sheetViews>
    <sheetView workbookViewId="0">
      <selection activeCell="I14" sqref="I14"/>
    </sheetView>
  </sheetViews>
  <sheetFormatPr defaultRowHeight="16.5"/>
  <cols>
    <col min="1" max="1" width="33.75" bestFit="1" customWidth="1"/>
    <col min="2" max="2" width="16" bestFit="1" customWidth="1"/>
    <col min="3" max="3" width="17.625" customWidth="1"/>
    <col min="7" max="8" width="9.5" bestFit="1" customWidth="1"/>
  </cols>
  <sheetData>
    <row r="2" spans="1:4">
      <c r="A2" t="s">
        <v>141</v>
      </c>
    </row>
    <row r="3" spans="1:4">
      <c r="A3" t="s">
        <v>142</v>
      </c>
    </row>
    <row r="6" spans="1:4">
      <c r="A6" s="61" t="s">
        <v>149</v>
      </c>
      <c r="B6" s="11">
        <v>2</v>
      </c>
      <c r="C6" s="11">
        <v>3</v>
      </c>
      <c r="D6" s="11">
        <v>4</v>
      </c>
    </row>
    <row r="7" spans="1:4">
      <c r="A7" t="s">
        <v>130</v>
      </c>
      <c r="B7" t="s">
        <v>131</v>
      </c>
      <c r="C7" t="s">
        <v>139</v>
      </c>
      <c r="D7" t="s">
        <v>140</v>
      </c>
    </row>
    <row r="8" spans="1:4">
      <c r="A8" t="s">
        <v>132</v>
      </c>
      <c r="B8" t="s">
        <v>133</v>
      </c>
      <c r="C8" t="s">
        <v>105</v>
      </c>
      <c r="D8" s="44">
        <v>55</v>
      </c>
    </row>
    <row r="9" spans="1:4">
      <c r="A9" t="s">
        <v>134</v>
      </c>
      <c r="B9" t="s">
        <v>135</v>
      </c>
      <c r="C9" t="s">
        <v>97</v>
      </c>
      <c r="D9" s="44">
        <v>3.3469183100628901</v>
      </c>
    </row>
    <row r="10" spans="1:4">
      <c r="A10" t="s">
        <v>136</v>
      </c>
      <c r="B10" t="s">
        <v>137</v>
      </c>
      <c r="C10" t="s">
        <v>138</v>
      </c>
      <c r="D10" s="44">
        <v>2.5807692846153847</v>
      </c>
    </row>
    <row r="12" spans="1:4">
      <c r="A12" s="4" t="s">
        <v>143</v>
      </c>
      <c r="B12" s="11">
        <v>3</v>
      </c>
      <c r="C12" s="11">
        <v>2</v>
      </c>
      <c r="D12" s="11">
        <v>4</v>
      </c>
    </row>
    <row r="13" spans="1:4" ht="17.25" thickBot="1">
      <c r="A13" t="s">
        <v>130</v>
      </c>
      <c r="B13" t="s">
        <v>139</v>
      </c>
      <c r="C13" t="s">
        <v>131</v>
      </c>
      <c r="D13" t="s">
        <v>140</v>
      </c>
    </row>
    <row r="14" spans="1:4" ht="17.25" thickBot="1">
      <c r="A14" t="s">
        <v>132</v>
      </c>
      <c r="B14" s="48" t="str">
        <f t="array" ref="B14:D14">VLOOKUP(A14,$A$8:$D$10,{3,2,4},0)</f>
        <v>Other</v>
      </c>
      <c r="C14" s="49" t="str">
        <v>31100044101</v>
      </c>
      <c r="D14" s="50">
        <v>55</v>
      </c>
    </row>
    <row r="15" spans="1:4">
      <c r="A15" t="s">
        <v>134</v>
      </c>
      <c r="B15" t="str">
        <f t="array" ref="B15:D15">VLOOKUP(A15,$A$8:$D$10,{3,2,4},0)</f>
        <v>Headset</v>
      </c>
      <c r="C15" t="str">
        <v>31710156101</v>
      </c>
      <c r="D15" s="44">
        <v>3.3469183100628901</v>
      </c>
    </row>
    <row r="16" spans="1:4">
      <c r="A16" t="s">
        <v>136</v>
      </c>
      <c r="B16" t="str">
        <f t="array" ref="B16:D16">VLOOKUP(A16,$A$8:$D$10,{3,2,4},0)</f>
        <v>Wired KB</v>
      </c>
      <c r="C16" t="str">
        <v>31300001410</v>
      </c>
      <c r="D16" s="44">
        <v>2.5807692846153847</v>
      </c>
    </row>
    <row r="17" spans="1:4">
      <c r="A17" t="s">
        <v>134</v>
      </c>
      <c r="B17" t="str">
        <f t="array" ref="B17:D17">VLOOKUP(A17,$A$8:$D$10,{3,2,4},0)</f>
        <v>Headset</v>
      </c>
      <c r="C17" t="str">
        <v>31710156101</v>
      </c>
      <c r="D17" s="44">
        <v>3.3469183100628901</v>
      </c>
    </row>
    <row r="18" spans="1:4">
      <c r="A18" t="s">
        <v>136</v>
      </c>
      <c r="B18" t="str">
        <f t="array" ref="B18:D18">VLOOKUP(A18,$A$8:$D$10,{3,2,4},0)</f>
        <v>Wired KB</v>
      </c>
      <c r="C18" t="str">
        <v>31300001410</v>
      </c>
      <c r="D18" s="44">
        <v>2.5807692846153847</v>
      </c>
    </row>
    <row r="19" spans="1:4">
      <c r="A19" t="s">
        <v>134</v>
      </c>
      <c r="B19" t="str">
        <f t="array" ref="B19:D19">VLOOKUP(A19,$A$8:$D$10,{3,2,4},0)</f>
        <v>Headset</v>
      </c>
      <c r="C19" t="str">
        <v>31710156101</v>
      </c>
      <c r="D19" s="44">
        <v>3.3469183100628901</v>
      </c>
    </row>
    <row r="20" spans="1:4">
      <c r="A20" t="s">
        <v>132</v>
      </c>
      <c r="B20" t="str">
        <f t="array" ref="B20:D20">VLOOKUP(A20,$A$8:$D$10,{3,2,4},0)</f>
        <v>Other</v>
      </c>
      <c r="C20" t="str">
        <v>31100044101</v>
      </c>
      <c r="D20" s="44">
        <v>55</v>
      </c>
    </row>
    <row r="21" spans="1:4">
      <c r="A21" t="s">
        <v>136</v>
      </c>
      <c r="B21" t="str">
        <f t="array" ref="B21:D21">VLOOKUP(A21,$A$8:$D$10,{3,2,4},0)</f>
        <v>Wired KB</v>
      </c>
      <c r="C21" t="str">
        <v>31300001410</v>
      </c>
      <c r="D21" s="44">
        <v>2.5807692846153847</v>
      </c>
    </row>
    <row r="22" spans="1:4">
      <c r="A22" t="s">
        <v>134</v>
      </c>
      <c r="B22" t="str">
        <f t="array" ref="B22:D22">VLOOKUP(A22,$A$8:$D$10,{3,2,4},0)</f>
        <v>Headset</v>
      </c>
      <c r="C22" t="str">
        <v>31710156101</v>
      </c>
      <c r="D22" s="44">
        <v>3.3469183100628901</v>
      </c>
    </row>
    <row r="24" spans="1:4">
      <c r="A24" s="60" t="s">
        <v>144</v>
      </c>
      <c r="B24" s="11">
        <v>2</v>
      </c>
      <c r="C24" s="11">
        <v>3</v>
      </c>
      <c r="D24" s="11">
        <v>4</v>
      </c>
    </row>
    <row r="25" spans="1:4" ht="17.25" thickBot="1">
      <c r="A25" t="s">
        <v>130</v>
      </c>
      <c r="B25" t="s">
        <v>139</v>
      </c>
      <c r="C25" t="s">
        <v>131</v>
      </c>
      <c r="D25" t="s">
        <v>140</v>
      </c>
    </row>
    <row r="26" spans="1:4">
      <c r="A26" t="s">
        <v>132</v>
      </c>
      <c r="B26" s="45" t="str">
        <f t="array" ref="B26:B34">VLOOKUP($A$26:$A$34,$A$8:$D$10,COLUMN(B25),0)</f>
        <v>31100044101</v>
      </c>
      <c r="C26" t="str">
        <f t="array" ref="C26:C34">VLOOKUP($A$26:$A$34,$A$8:$D$10,COLUMN(C25),0)</f>
        <v>Other</v>
      </c>
      <c r="D26">
        <f t="array" ref="D26:D34">VLOOKUP($A$26:$A$34,$A$8:$D$10,COLUMN(D25),0)</f>
        <v>55</v>
      </c>
    </row>
    <row r="27" spans="1:4">
      <c r="A27" t="s">
        <v>134</v>
      </c>
      <c r="B27" s="46" t="str">
        <v>31710156101</v>
      </c>
      <c r="C27" t="str">
        <v>Headset</v>
      </c>
      <c r="D27">
        <v>3.3469183100628901</v>
      </c>
    </row>
    <row r="28" spans="1:4">
      <c r="A28" t="s">
        <v>136</v>
      </c>
      <c r="B28" s="46" t="str">
        <v>31300001410</v>
      </c>
      <c r="C28" t="str">
        <v>Wired KB</v>
      </c>
      <c r="D28">
        <v>2.5807692846153847</v>
      </c>
    </row>
    <row r="29" spans="1:4">
      <c r="A29" t="s">
        <v>134</v>
      </c>
      <c r="B29" s="46" t="str">
        <v>31710156101</v>
      </c>
      <c r="C29" t="str">
        <v>Headset</v>
      </c>
      <c r="D29">
        <v>3.3469183100628901</v>
      </c>
    </row>
    <row r="30" spans="1:4">
      <c r="A30" t="s">
        <v>136</v>
      </c>
      <c r="B30" s="46" t="str">
        <v>31300001410</v>
      </c>
      <c r="C30" t="str">
        <v>Wired KB</v>
      </c>
      <c r="D30">
        <v>2.5807692846153847</v>
      </c>
    </row>
    <row r="31" spans="1:4">
      <c r="A31" t="s">
        <v>134</v>
      </c>
      <c r="B31" s="46" t="str">
        <v>31710156101</v>
      </c>
      <c r="C31" t="str">
        <v>Headset</v>
      </c>
      <c r="D31">
        <v>3.3469183100628901</v>
      </c>
    </row>
    <row r="32" spans="1:4">
      <c r="A32" t="s">
        <v>132</v>
      </c>
      <c r="B32" s="46" t="str">
        <v>31100044101</v>
      </c>
      <c r="C32" t="str">
        <v>Other</v>
      </c>
      <c r="D32">
        <v>55</v>
      </c>
    </row>
    <row r="33" spans="1:4">
      <c r="A33" t="s">
        <v>136</v>
      </c>
      <c r="B33" s="46" t="str">
        <v>31300001410</v>
      </c>
      <c r="C33" t="str">
        <v>Wired KB</v>
      </c>
      <c r="D33">
        <v>2.5807692846153847</v>
      </c>
    </row>
    <row r="34" spans="1:4" ht="17.25" thickBot="1">
      <c r="A34" t="s">
        <v>134</v>
      </c>
      <c r="B34" s="47" t="str">
        <v>31710156101</v>
      </c>
      <c r="C34" t="str">
        <v>Headset</v>
      </c>
      <c r="D34">
        <v>3.3469183100628901</v>
      </c>
    </row>
    <row r="36" spans="1:4">
      <c r="A36" s="60" t="s">
        <v>147</v>
      </c>
    </row>
    <row r="37" spans="1:4" ht="17.25" thickBot="1">
      <c r="A37" t="s">
        <v>130</v>
      </c>
      <c r="B37" t="s">
        <v>139</v>
      </c>
      <c r="C37" t="s">
        <v>131</v>
      </c>
      <c r="D37" t="s">
        <v>140</v>
      </c>
    </row>
    <row r="38" spans="1:4">
      <c r="A38" t="s">
        <v>132</v>
      </c>
      <c r="B38" s="51" t="str">
        <f t="array" ref="B38:D46">VLOOKUP(A38:A46,A8:D10,{3,2,4})</f>
        <v>Other</v>
      </c>
      <c r="C38" s="52" t="str">
        <v>Other</v>
      </c>
      <c r="D38" s="53" t="str">
        <v>Other</v>
      </c>
    </row>
    <row r="39" spans="1:4">
      <c r="A39" t="s">
        <v>134</v>
      </c>
      <c r="B39" s="54" t="str">
        <v>Headset</v>
      </c>
      <c r="C39" s="55" t="str">
        <v>Headset</v>
      </c>
      <c r="D39" s="56" t="str">
        <v>Headset</v>
      </c>
    </row>
    <row r="40" spans="1:4">
      <c r="A40" t="s">
        <v>136</v>
      </c>
      <c r="B40" s="54" t="str">
        <v>Wired KB</v>
      </c>
      <c r="C40" s="55" t="str">
        <v>Wired KB</v>
      </c>
      <c r="D40" s="56" t="str">
        <v>Wired KB</v>
      </c>
    </row>
    <row r="41" spans="1:4">
      <c r="A41" t="s">
        <v>134</v>
      </c>
      <c r="B41" s="54" t="str">
        <v>Headset</v>
      </c>
      <c r="C41" s="55" t="str">
        <v>Headset</v>
      </c>
      <c r="D41" s="56" t="str">
        <v>Headset</v>
      </c>
    </row>
    <row r="42" spans="1:4">
      <c r="A42" t="s">
        <v>136</v>
      </c>
      <c r="B42" s="54" t="str">
        <v>Wired KB</v>
      </c>
      <c r="C42" s="55" t="str">
        <v>Wired KB</v>
      </c>
      <c r="D42" s="56" t="str">
        <v>Wired KB</v>
      </c>
    </row>
    <row r="43" spans="1:4">
      <c r="A43" t="s">
        <v>134</v>
      </c>
      <c r="B43" s="54" t="str">
        <v>Headset</v>
      </c>
      <c r="C43" s="55" t="str">
        <v>Headset</v>
      </c>
      <c r="D43" s="56" t="str">
        <v>Headset</v>
      </c>
    </row>
    <row r="44" spans="1:4">
      <c r="A44" t="s">
        <v>132</v>
      </c>
      <c r="B44" s="54" t="str">
        <v>Other</v>
      </c>
      <c r="C44" s="55" t="str">
        <v>Other</v>
      </c>
      <c r="D44" s="56" t="str">
        <v>Other</v>
      </c>
    </row>
    <row r="45" spans="1:4">
      <c r="A45" t="s">
        <v>136</v>
      </c>
      <c r="B45" s="54" t="str">
        <v>Wired KB</v>
      </c>
      <c r="C45" s="55" t="str">
        <v>Wired KB</v>
      </c>
      <c r="D45" s="56" t="str">
        <v>Wired KB</v>
      </c>
    </row>
    <row r="46" spans="1:4" ht="17.25" thickBot="1">
      <c r="A46" t="s">
        <v>134</v>
      </c>
      <c r="B46" s="57" t="str">
        <v>Headset</v>
      </c>
      <c r="C46" s="58" t="str">
        <v>Headset</v>
      </c>
      <c r="D46" s="59" t="str">
        <v>Headset</v>
      </c>
    </row>
    <row r="49" spans="1:4">
      <c r="A49" t="s">
        <v>145</v>
      </c>
    </row>
    <row r="50" spans="1:4">
      <c r="A50" t="s">
        <v>146</v>
      </c>
    </row>
    <row r="52" spans="1:4">
      <c r="A52" s="4" t="s">
        <v>148</v>
      </c>
      <c r="B52" s="11">
        <v>3</v>
      </c>
      <c r="C52" s="11">
        <v>2</v>
      </c>
      <c r="D52" s="11">
        <v>4</v>
      </c>
    </row>
    <row r="53" spans="1:4" ht="17.25" thickBot="1">
      <c r="A53" t="s">
        <v>130</v>
      </c>
      <c r="B53" t="s">
        <v>139</v>
      </c>
      <c r="C53" t="s">
        <v>131</v>
      </c>
      <c r="D53" t="s">
        <v>140</v>
      </c>
    </row>
    <row r="54" spans="1:4">
      <c r="A54" t="s">
        <v>132</v>
      </c>
      <c r="B54" s="45" t="str">
        <f t="array" ref="B54:B62">VLOOKUP($A$54:$A$62,$A$8:$D$10,MATCH(B$53,$A$7:$D$7,0))</f>
        <v>Other</v>
      </c>
      <c r="C54" t="str">
        <f t="array" ref="C54:C62">VLOOKUP($A$54:$A$62,$A$8:$D$10,MATCH(C$53,$A$7:$D$7,0))</f>
        <v>31100044101</v>
      </c>
      <c r="D54">
        <f t="array" ref="D54:D62">VLOOKUP($A$54:$A$62,$A$8:$D$10,MATCH(D$53,$A$7:$D$7,0))</f>
        <v>55</v>
      </c>
    </row>
    <row r="55" spans="1:4">
      <c r="A55" t="s">
        <v>134</v>
      </c>
      <c r="B55" s="46" t="str">
        <v>Headset</v>
      </c>
      <c r="C55" t="str">
        <v>31710156101</v>
      </c>
      <c r="D55">
        <v>3.3469183100628901</v>
      </c>
    </row>
    <row r="56" spans="1:4">
      <c r="A56" t="s">
        <v>136</v>
      </c>
      <c r="B56" s="46" t="str">
        <v>Wired KB</v>
      </c>
      <c r="C56" t="str">
        <v>31300001410</v>
      </c>
      <c r="D56">
        <v>2.5807692846153847</v>
      </c>
    </row>
    <row r="57" spans="1:4">
      <c r="A57" t="s">
        <v>134</v>
      </c>
      <c r="B57" s="46" t="str">
        <v>Headset</v>
      </c>
      <c r="C57" t="str">
        <v>31710156101</v>
      </c>
      <c r="D57">
        <v>3.3469183100628901</v>
      </c>
    </row>
    <row r="58" spans="1:4">
      <c r="A58" t="s">
        <v>136</v>
      </c>
      <c r="B58" s="46" t="str">
        <v>Wired KB</v>
      </c>
      <c r="C58" t="str">
        <v>31300001410</v>
      </c>
      <c r="D58">
        <v>2.5807692846153847</v>
      </c>
    </row>
    <row r="59" spans="1:4">
      <c r="A59" t="s">
        <v>134</v>
      </c>
      <c r="B59" s="46" t="str">
        <v>Headset</v>
      </c>
      <c r="C59" t="str">
        <v>31710156101</v>
      </c>
      <c r="D59">
        <v>3.3469183100628901</v>
      </c>
    </row>
    <row r="60" spans="1:4">
      <c r="A60" t="s">
        <v>132</v>
      </c>
      <c r="B60" s="46" t="str">
        <v>Other</v>
      </c>
      <c r="C60" t="str">
        <v>31100044101</v>
      </c>
      <c r="D60">
        <v>55</v>
      </c>
    </row>
    <row r="61" spans="1:4">
      <c r="A61" t="s">
        <v>136</v>
      </c>
      <c r="B61" s="46" t="str">
        <v>Wired KB</v>
      </c>
      <c r="C61" t="str">
        <v>31300001410</v>
      </c>
      <c r="D61">
        <v>2.5807692846153847</v>
      </c>
    </row>
    <row r="62" spans="1:4" ht="17.25" thickBot="1">
      <c r="A62" t="s">
        <v>134</v>
      </c>
      <c r="B62" s="47" t="str">
        <v>Headset</v>
      </c>
      <c r="C62" t="str">
        <v>31710156101</v>
      </c>
      <c r="D62">
        <v>3.3469183100628901</v>
      </c>
    </row>
    <row r="65" spans="1:4" ht="33">
      <c r="A65" s="63" t="s">
        <v>150</v>
      </c>
      <c r="B65" s="11">
        <v>3</v>
      </c>
      <c r="C65" s="11">
        <v>2</v>
      </c>
      <c r="D65" s="11">
        <v>4</v>
      </c>
    </row>
    <row r="66" spans="1:4" ht="17.25" thickBot="1">
      <c r="A66" t="s">
        <v>130</v>
      </c>
      <c r="B66" t="s">
        <v>139</v>
      </c>
      <c r="C66" t="s">
        <v>131</v>
      </c>
      <c r="D66" t="s">
        <v>140</v>
      </c>
    </row>
    <row r="67" spans="1:4" ht="17.25" thickBot="1">
      <c r="A67" t="s">
        <v>132</v>
      </c>
      <c r="B67" s="48" t="str">
        <f t="array" ref="B67:D67">VLOOKUP(A67,$A$8:$D$10,MATCH($B$66:$D$66,$A$7:$D$7,0),0)</f>
        <v>Other</v>
      </c>
      <c r="C67" s="49" t="str">
        <v>31100044101</v>
      </c>
      <c r="D67" s="62">
        <v>55</v>
      </c>
    </row>
    <row r="68" spans="1:4">
      <c r="A68" t="s">
        <v>134</v>
      </c>
      <c r="B68" s="55" t="str">
        <f t="array" ref="B68:D68">VLOOKUP(A68,$A$8:$D$10,MATCH($B$66:$D$66,$A$7:$D$7,0),0)</f>
        <v>Headset</v>
      </c>
      <c r="C68" s="55" t="str">
        <v>31710156101</v>
      </c>
      <c r="D68" s="55">
        <v>3.3469183100628901</v>
      </c>
    </row>
    <row r="69" spans="1:4">
      <c r="A69" t="s">
        <v>136</v>
      </c>
      <c r="B69" s="55" t="str">
        <f t="array" ref="B69:D69">VLOOKUP(A69,$A$8:$D$10,MATCH($B$66:$D$66,$A$7:$D$7,0),0)</f>
        <v>Wired KB</v>
      </c>
      <c r="C69" s="55" t="str">
        <v>31300001410</v>
      </c>
      <c r="D69" s="55">
        <v>2.5807692846153847</v>
      </c>
    </row>
    <row r="70" spans="1:4">
      <c r="A70" t="s">
        <v>134</v>
      </c>
      <c r="B70" s="55" t="str">
        <f t="array" ref="B70:D70">VLOOKUP(A70,$A$8:$D$10,MATCH($B$66:$D$66,$A$7:$D$7,0),0)</f>
        <v>Headset</v>
      </c>
      <c r="C70" s="55" t="str">
        <v>31710156101</v>
      </c>
      <c r="D70" s="55">
        <v>3.3469183100628901</v>
      </c>
    </row>
    <row r="71" spans="1:4">
      <c r="A71" t="s">
        <v>136</v>
      </c>
      <c r="B71" s="55" t="str">
        <f t="array" ref="B71:D71">VLOOKUP(A71,$A$8:$D$10,MATCH($B$66:$D$66,$A$7:$D$7,0),0)</f>
        <v>Wired KB</v>
      </c>
      <c r="C71" s="55" t="str">
        <v>31300001410</v>
      </c>
      <c r="D71" s="55">
        <v>2.5807692846153847</v>
      </c>
    </row>
    <row r="72" spans="1:4">
      <c r="A72" t="s">
        <v>134</v>
      </c>
      <c r="B72" s="55" t="str">
        <f t="array" ref="B72:D72">VLOOKUP(A72,$A$8:$D$10,MATCH($B$66:$D$66,$A$7:$D$7,0),0)</f>
        <v>Headset</v>
      </c>
      <c r="C72" s="55" t="str">
        <v>31710156101</v>
      </c>
      <c r="D72" s="55">
        <v>3.3469183100628901</v>
      </c>
    </row>
    <row r="73" spans="1:4">
      <c r="A73" t="s">
        <v>132</v>
      </c>
      <c r="B73" s="55" t="str">
        <f t="array" ref="B73:D73">VLOOKUP(A73,$A$8:$D$10,MATCH($B$66:$D$66,$A$7:$D$7,0),0)</f>
        <v>Other</v>
      </c>
      <c r="C73" s="55" t="str">
        <v>31100044101</v>
      </c>
      <c r="D73" s="55">
        <v>55</v>
      </c>
    </row>
    <row r="74" spans="1:4">
      <c r="A74" t="s">
        <v>136</v>
      </c>
      <c r="B74" s="55" t="str">
        <f t="array" ref="B74:D74">VLOOKUP(A74,$A$8:$D$10,MATCH($B$66:$D$66,$A$7:$D$7,0),0)</f>
        <v>Wired KB</v>
      </c>
      <c r="C74" s="55" t="str">
        <v>31300001410</v>
      </c>
      <c r="D74" s="55">
        <v>2.5807692846153847</v>
      </c>
    </row>
    <row r="75" spans="1:4">
      <c r="A75" t="s">
        <v>134</v>
      </c>
      <c r="B75" s="55" t="str">
        <f t="array" ref="B75:D75">VLOOKUP(A75,$A$8:$D$10,MATCH($B$66:$D$66,$A$7:$D$7,0),0)</f>
        <v>Headset</v>
      </c>
      <c r="C75" s="55" t="str">
        <v>31710156101</v>
      </c>
      <c r="D75" s="55">
        <v>3.3469183100628901</v>
      </c>
    </row>
    <row r="77" spans="1:4">
      <c r="B77">
        <f t="array" ref="B77:D77">MATCH($B$66:$D$66,$A$7:$D$7,0)</f>
        <v>3</v>
      </c>
      <c r="C77">
        <v>2</v>
      </c>
      <c r="D77">
        <v>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6</vt:i4>
      </vt:variant>
    </vt:vector>
  </HeadingPairs>
  <TitlesOfParts>
    <vt:vector size="15" baseType="lpstr">
      <vt:lpstr>index-match</vt:lpstr>
      <vt:lpstr>offset</vt:lpstr>
      <vt:lpstr>substitute&amp;陣列公式</vt:lpstr>
      <vt:lpstr>time</vt:lpstr>
      <vt:lpstr>混用</vt:lpstr>
      <vt:lpstr>sumproduct</vt:lpstr>
      <vt:lpstr>sumproduct-加總</vt:lpstr>
      <vt:lpstr>Array-vlookup</vt:lpstr>
      <vt:lpstr>Sheet1</vt:lpstr>
      <vt:lpstr>Chinese</vt:lpstr>
      <vt:lpstr>Customer_Name</vt:lpstr>
      <vt:lpstr>English</vt:lpstr>
      <vt:lpstr>Math</vt:lpstr>
      <vt:lpstr>name</vt:lpstr>
      <vt:lpstr>num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11002626</dc:creator>
  <cp:lastModifiedBy>11004076</cp:lastModifiedBy>
  <cp:lastPrinted>2018-12-13T03:34:38Z</cp:lastPrinted>
  <dcterms:created xsi:type="dcterms:W3CDTF">2018-11-21T08:11:04Z</dcterms:created>
  <dcterms:modified xsi:type="dcterms:W3CDTF">2020-06-10T10:05:27Z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03753843-db3c-43f2-a854-b26bcd9c8677</vt:lpwstr>
  </property>
</Properties>
</file>