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bookViews>
    <workbookView xWindow="0" yWindow="0" windowWidth="9375" windowHeight="826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7" i="1" l="1"/>
  <c r="AV117" i="1"/>
  <c r="AU117" i="1"/>
  <c r="AT117" i="1"/>
  <c r="AS117" i="1"/>
  <c r="AR117" i="1"/>
  <c r="AQ117" i="1"/>
  <c r="AY117" i="1"/>
  <c r="AZ117" i="1"/>
  <c r="BA117" i="1"/>
  <c r="BB117" i="1"/>
  <c r="BC117" i="1"/>
  <c r="BD117" i="1"/>
  <c r="BE117" i="1"/>
  <c r="AY118" i="1"/>
  <c r="AZ118" i="1"/>
  <c r="BA118" i="1"/>
  <c r="BB118" i="1"/>
  <c r="BC118" i="1"/>
  <c r="BD118" i="1"/>
  <c r="BE118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C117" i="1"/>
  <c r="AD117" i="1" s="1"/>
  <c r="AG117" i="1"/>
  <c r="AC118" i="1"/>
  <c r="AF118" i="1" s="1"/>
  <c r="AE118" i="1"/>
  <c r="J118" i="1"/>
  <c r="K118" i="1" s="1"/>
  <c r="F118" i="1"/>
  <c r="G118" i="1" s="1"/>
  <c r="J117" i="1"/>
  <c r="K117" i="1" s="1"/>
  <c r="F117" i="1"/>
  <c r="G117" i="1" s="1"/>
  <c r="AY100" i="1"/>
  <c r="AZ100" i="1"/>
  <c r="BA100" i="1"/>
  <c r="BB100" i="1"/>
  <c r="BC100" i="1"/>
  <c r="BD100" i="1"/>
  <c r="BE100" i="1"/>
  <c r="AY101" i="1"/>
  <c r="BH101" i="1" s="1"/>
  <c r="BI101" i="1" s="1"/>
  <c r="AZ101" i="1"/>
  <c r="BA101" i="1"/>
  <c r="BB101" i="1"/>
  <c r="BC101" i="1"/>
  <c r="BD101" i="1"/>
  <c r="BE101" i="1"/>
  <c r="AJ100" i="1"/>
  <c r="AK100" i="1"/>
  <c r="AL100" i="1"/>
  <c r="AM100" i="1"/>
  <c r="AN100" i="1"/>
  <c r="AO100" i="1"/>
  <c r="AP100" i="1"/>
  <c r="AJ101" i="1"/>
  <c r="AK101" i="1"/>
  <c r="AL101" i="1"/>
  <c r="AM101" i="1"/>
  <c r="AN101" i="1"/>
  <c r="AO101" i="1"/>
  <c r="AP101" i="1"/>
  <c r="AC100" i="1"/>
  <c r="AD100" i="1"/>
  <c r="AE100" i="1"/>
  <c r="AF100" i="1"/>
  <c r="AG100" i="1"/>
  <c r="AH100" i="1"/>
  <c r="AC101" i="1"/>
  <c r="AE101" i="1" s="1"/>
  <c r="AD101" i="1"/>
  <c r="AG101" i="1"/>
  <c r="AH101" i="1"/>
  <c r="J101" i="1"/>
  <c r="K101" i="1" s="1"/>
  <c r="F101" i="1"/>
  <c r="G101" i="1" s="1"/>
  <c r="J100" i="1"/>
  <c r="K100" i="1" s="1"/>
  <c r="F100" i="1"/>
  <c r="G100" i="1" s="1"/>
  <c r="AP129" i="1"/>
  <c r="BE129" i="1"/>
  <c r="J129" i="1"/>
  <c r="K129" i="1"/>
  <c r="F129" i="1"/>
  <c r="G129" i="1" s="1"/>
  <c r="AC129" i="1" s="1"/>
  <c r="BH117" i="1" l="1"/>
  <c r="BI117" i="1" s="1"/>
  <c r="BF117" i="1"/>
  <c r="BF127" i="1" s="1"/>
  <c r="BF118" i="1"/>
  <c r="BH118" i="1"/>
  <c r="BI118" i="1" s="1"/>
  <c r="AE117" i="1"/>
  <c r="AH118" i="1"/>
  <c r="AD118" i="1"/>
  <c r="AF117" i="1"/>
  <c r="AG118" i="1"/>
  <c r="AH117" i="1"/>
  <c r="BF101" i="1"/>
  <c r="BF100" i="1"/>
  <c r="BH100" i="1"/>
  <c r="BI100" i="1" s="1"/>
  <c r="AF101" i="1"/>
  <c r="AD129" i="1"/>
  <c r="AK129" i="1" s="1"/>
  <c r="AH129" i="1"/>
  <c r="AO129" i="1" s="1"/>
  <c r="AF129" i="1"/>
  <c r="AE129" i="1"/>
  <c r="AJ129" i="1"/>
  <c r="AG129" i="1"/>
  <c r="BD129" i="1"/>
  <c r="AY129" i="1"/>
  <c r="AM129" i="1" l="1"/>
  <c r="BB129" i="1"/>
  <c r="AL129" i="1"/>
  <c r="BA129" i="1"/>
  <c r="BH129" i="1" s="1"/>
  <c r="BI129" i="1" s="1"/>
  <c r="AZ129" i="1"/>
  <c r="BF129" i="1" s="1"/>
  <c r="BC129" i="1"/>
  <c r="AN129" i="1"/>
  <c r="AP128" i="1"/>
  <c r="J128" i="1"/>
  <c r="BE128" i="1" s="1"/>
  <c r="F128" i="1"/>
  <c r="G128" i="1"/>
  <c r="BK129" i="1" l="1"/>
  <c r="K128" i="1"/>
  <c r="AC128" i="1" s="1"/>
  <c r="AY128" i="1" s="1"/>
  <c r="AG128" i="1"/>
  <c r="AE128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W116" i="1"/>
  <c r="AV116" i="1"/>
  <c r="AU116" i="1"/>
  <c r="AT116" i="1"/>
  <c r="AS116" i="1"/>
  <c r="AR116" i="1"/>
  <c r="AQ116" i="1"/>
  <c r="J116" i="1"/>
  <c r="F116" i="1"/>
  <c r="G116" i="1" s="1"/>
  <c r="AW115" i="1"/>
  <c r="AV115" i="1"/>
  <c r="AU115" i="1"/>
  <c r="AT115" i="1"/>
  <c r="AS115" i="1"/>
  <c r="AR115" i="1"/>
  <c r="AQ115" i="1"/>
  <c r="J115" i="1"/>
  <c r="F115" i="1"/>
  <c r="G115" i="1" s="1"/>
  <c r="AW114" i="1"/>
  <c r="AV114" i="1"/>
  <c r="AU114" i="1"/>
  <c r="AT114" i="1"/>
  <c r="AS114" i="1"/>
  <c r="AR114" i="1"/>
  <c r="AQ114" i="1"/>
  <c r="J114" i="1"/>
  <c r="F114" i="1"/>
  <c r="G114" i="1" s="1"/>
  <c r="AW113" i="1"/>
  <c r="AV113" i="1"/>
  <c r="AU113" i="1"/>
  <c r="AT113" i="1"/>
  <c r="AS113" i="1"/>
  <c r="AR113" i="1"/>
  <c r="AQ113" i="1"/>
  <c r="J113" i="1"/>
  <c r="F113" i="1"/>
  <c r="G113" i="1" s="1"/>
  <c r="AP99" i="1"/>
  <c r="J99" i="1"/>
  <c r="BE99" i="1" s="1"/>
  <c r="F99" i="1"/>
  <c r="G99" i="1" s="1"/>
  <c r="AD128" i="1" l="1"/>
  <c r="AJ128" i="1"/>
  <c r="AF128" i="1"/>
  <c r="AH128" i="1"/>
  <c r="AL128" i="1"/>
  <c r="BA128" i="1"/>
  <c r="BC128" i="1"/>
  <c r="AN128" i="1"/>
  <c r="K99" i="1"/>
  <c r="AC99" i="1" s="1"/>
  <c r="AE99" i="1" s="1"/>
  <c r="BE114" i="1"/>
  <c r="K116" i="1"/>
  <c r="AC116" i="1" s="1"/>
  <c r="AJ116" i="1" s="1"/>
  <c r="BE116" i="1"/>
  <c r="BE113" i="1"/>
  <c r="BE115" i="1"/>
  <c r="K114" i="1"/>
  <c r="AC114" i="1" s="1"/>
  <c r="AJ114" i="1" s="1"/>
  <c r="K113" i="1"/>
  <c r="AC113" i="1" s="1"/>
  <c r="AJ113" i="1" s="1"/>
  <c r="K115" i="1"/>
  <c r="AC115" i="1" s="1"/>
  <c r="AJ115" i="1" s="1"/>
  <c r="AJ99" i="1"/>
  <c r="AY99" i="1"/>
  <c r="AH99" i="1"/>
  <c r="AO99" i="1" s="1"/>
  <c r="AD99" i="1"/>
  <c r="AK99" i="1" s="1"/>
  <c r="AF99" i="1"/>
  <c r="AW91" i="1"/>
  <c r="AV91" i="1"/>
  <c r="AU91" i="1"/>
  <c r="AT91" i="1"/>
  <c r="AS91" i="1"/>
  <c r="AR91" i="1"/>
  <c r="AQ91" i="1"/>
  <c r="AP91" i="1"/>
  <c r="J91" i="1"/>
  <c r="F91" i="1"/>
  <c r="G91" i="1" s="1"/>
  <c r="AY116" i="1" l="1"/>
  <c r="AM128" i="1"/>
  <c r="BB128" i="1"/>
  <c r="AG99" i="1"/>
  <c r="AZ128" i="1"/>
  <c r="BF128" i="1" s="1"/>
  <c r="AK128" i="1"/>
  <c r="BK128" i="1" s="1"/>
  <c r="AO128" i="1"/>
  <c r="BD128" i="1"/>
  <c r="AZ99" i="1"/>
  <c r="BH99" i="1" s="1"/>
  <c r="BI99" i="1" s="1"/>
  <c r="BH128" i="1"/>
  <c r="BI128" i="1" s="1"/>
  <c r="AH114" i="1"/>
  <c r="AO114" i="1" s="1"/>
  <c r="AD114" i="1"/>
  <c r="AG114" i="1"/>
  <c r="AN114" i="1" s="1"/>
  <c r="AE114" i="1"/>
  <c r="AL114" i="1" s="1"/>
  <c r="AF114" i="1"/>
  <c r="AM114" i="1" s="1"/>
  <c r="AF115" i="1"/>
  <c r="AM115" i="1" s="1"/>
  <c r="AH115" i="1"/>
  <c r="AO115" i="1" s="1"/>
  <c r="AE115" i="1"/>
  <c r="AL115" i="1" s="1"/>
  <c r="AD115" i="1"/>
  <c r="AY115" i="1"/>
  <c r="AG115" i="1"/>
  <c r="AN115" i="1" s="1"/>
  <c r="AH116" i="1"/>
  <c r="AO116" i="1" s="1"/>
  <c r="AD116" i="1"/>
  <c r="AG116" i="1"/>
  <c r="AN116" i="1" s="1"/>
  <c r="AE116" i="1"/>
  <c r="AL116" i="1" s="1"/>
  <c r="AF116" i="1"/>
  <c r="AM116" i="1" s="1"/>
  <c r="AF113" i="1"/>
  <c r="AM113" i="1" s="1"/>
  <c r="AD113" i="1"/>
  <c r="AY113" i="1"/>
  <c r="AE113" i="1"/>
  <c r="AL113" i="1" s="1"/>
  <c r="AH113" i="1"/>
  <c r="AO113" i="1" s="1"/>
  <c r="AG113" i="1"/>
  <c r="AN113" i="1" s="1"/>
  <c r="AY114" i="1"/>
  <c r="AM99" i="1"/>
  <c r="BB99" i="1"/>
  <c r="AN99" i="1"/>
  <c r="BC99" i="1"/>
  <c r="AL99" i="1"/>
  <c r="BA99" i="1"/>
  <c r="BD99" i="1"/>
  <c r="BE91" i="1"/>
  <c r="K91" i="1"/>
  <c r="AC91" i="1" s="1"/>
  <c r="AK113" i="1" l="1"/>
  <c r="AZ113" i="1"/>
  <c r="BH113" i="1" s="1"/>
  <c r="BI113" i="1" s="1"/>
  <c r="AK114" i="1"/>
  <c r="AZ114" i="1"/>
  <c r="BH114" i="1" s="1"/>
  <c r="BI114" i="1" s="1"/>
  <c r="BF99" i="1"/>
  <c r="AK116" i="1"/>
  <c r="AZ116" i="1"/>
  <c r="AK115" i="1"/>
  <c r="AZ115" i="1"/>
  <c r="BA113" i="1"/>
  <c r="BA114" i="1"/>
  <c r="BF114" i="1" s="1"/>
  <c r="BB115" i="1"/>
  <c r="BF115" i="1" s="1"/>
  <c r="BC114" i="1"/>
  <c r="BC113" i="1"/>
  <c r="BA116" i="1"/>
  <c r="BH116" i="1" s="1"/>
  <c r="BI116" i="1" s="1"/>
  <c r="BD116" i="1"/>
  <c r="BA115" i="1"/>
  <c r="BB113" i="1"/>
  <c r="BD115" i="1"/>
  <c r="BB116" i="1"/>
  <c r="BF116" i="1" s="1"/>
  <c r="BD113" i="1"/>
  <c r="BC116" i="1"/>
  <c r="BC115" i="1"/>
  <c r="BB114" i="1"/>
  <c r="BD114" i="1"/>
  <c r="AH91" i="1"/>
  <c r="AD91" i="1"/>
  <c r="AZ91" i="1" s="1"/>
  <c r="AG91" i="1"/>
  <c r="AF91" i="1"/>
  <c r="AJ91" i="1"/>
  <c r="AE91" i="1"/>
  <c r="AY91" i="1"/>
  <c r="AP62" i="1"/>
  <c r="AQ62" i="1"/>
  <c r="AR62" i="1"/>
  <c r="AS62" i="1"/>
  <c r="AT62" i="1"/>
  <c r="AU62" i="1"/>
  <c r="AV62" i="1"/>
  <c r="AW62" i="1"/>
  <c r="AP63" i="1"/>
  <c r="AQ63" i="1"/>
  <c r="AR63" i="1"/>
  <c r="AS63" i="1"/>
  <c r="AT63" i="1"/>
  <c r="AU63" i="1"/>
  <c r="AV63" i="1"/>
  <c r="AW63" i="1"/>
  <c r="AP64" i="1"/>
  <c r="AQ64" i="1"/>
  <c r="AR64" i="1"/>
  <c r="AS64" i="1"/>
  <c r="AT64" i="1"/>
  <c r="AU64" i="1"/>
  <c r="AV64" i="1"/>
  <c r="AW64" i="1"/>
  <c r="AP65" i="1"/>
  <c r="AQ65" i="1"/>
  <c r="AR65" i="1"/>
  <c r="AS65" i="1"/>
  <c r="AT65" i="1"/>
  <c r="AU65" i="1"/>
  <c r="AV65" i="1"/>
  <c r="AW65" i="1"/>
  <c r="AP66" i="1"/>
  <c r="AQ66" i="1"/>
  <c r="AR66" i="1"/>
  <c r="AS66" i="1"/>
  <c r="AT66" i="1"/>
  <c r="AU66" i="1"/>
  <c r="AV66" i="1"/>
  <c r="AW66" i="1"/>
  <c r="AP67" i="1"/>
  <c r="AQ67" i="1"/>
  <c r="AR67" i="1"/>
  <c r="AS67" i="1"/>
  <c r="AT67" i="1"/>
  <c r="AU67" i="1"/>
  <c r="AV67" i="1"/>
  <c r="AW67" i="1"/>
  <c r="AP68" i="1"/>
  <c r="AQ68" i="1"/>
  <c r="AR68" i="1"/>
  <c r="AS68" i="1"/>
  <c r="AT68" i="1"/>
  <c r="AU68" i="1"/>
  <c r="AV68" i="1"/>
  <c r="AW68" i="1"/>
  <c r="AP69" i="1"/>
  <c r="AQ69" i="1"/>
  <c r="AR69" i="1"/>
  <c r="AS69" i="1"/>
  <c r="AT69" i="1"/>
  <c r="AU69" i="1"/>
  <c r="AV69" i="1"/>
  <c r="AW69" i="1"/>
  <c r="AP37" i="1"/>
  <c r="AQ37" i="1"/>
  <c r="AR37" i="1"/>
  <c r="AS37" i="1"/>
  <c r="AT37" i="1"/>
  <c r="AU37" i="1"/>
  <c r="AV37" i="1"/>
  <c r="AW37" i="1"/>
  <c r="AP38" i="1"/>
  <c r="AQ38" i="1"/>
  <c r="AR38" i="1"/>
  <c r="AS38" i="1"/>
  <c r="AT38" i="1"/>
  <c r="AU38" i="1"/>
  <c r="AV38" i="1"/>
  <c r="AW38" i="1"/>
  <c r="AP39" i="1"/>
  <c r="AQ39" i="1"/>
  <c r="AR39" i="1"/>
  <c r="AS39" i="1"/>
  <c r="AT39" i="1"/>
  <c r="AU39" i="1"/>
  <c r="AV39" i="1"/>
  <c r="AW39" i="1"/>
  <c r="AP40" i="1"/>
  <c r="AQ40" i="1"/>
  <c r="AR40" i="1"/>
  <c r="AS40" i="1"/>
  <c r="AT40" i="1"/>
  <c r="AU40" i="1"/>
  <c r="AV40" i="1"/>
  <c r="AW40" i="1"/>
  <c r="AP41" i="1"/>
  <c r="AQ41" i="1"/>
  <c r="AR41" i="1"/>
  <c r="AS41" i="1"/>
  <c r="AT41" i="1"/>
  <c r="AU41" i="1"/>
  <c r="AV41" i="1"/>
  <c r="AW41" i="1"/>
  <c r="AP42" i="1"/>
  <c r="AQ42" i="1"/>
  <c r="AR42" i="1"/>
  <c r="AS42" i="1"/>
  <c r="AT42" i="1"/>
  <c r="AU42" i="1"/>
  <c r="AV42" i="1"/>
  <c r="AW42" i="1"/>
  <c r="AP43" i="1"/>
  <c r="AQ43" i="1"/>
  <c r="AR43" i="1"/>
  <c r="AS43" i="1"/>
  <c r="AT43" i="1"/>
  <c r="AU43" i="1"/>
  <c r="AV43" i="1"/>
  <c r="AW43" i="1"/>
  <c r="AP44" i="1"/>
  <c r="AQ44" i="1"/>
  <c r="AR44" i="1"/>
  <c r="AS44" i="1"/>
  <c r="AT44" i="1"/>
  <c r="AU44" i="1"/>
  <c r="AV44" i="1"/>
  <c r="AW44" i="1"/>
  <c r="AP70" i="1"/>
  <c r="AQ70" i="1"/>
  <c r="AR70" i="1"/>
  <c r="AS70" i="1"/>
  <c r="AT70" i="1"/>
  <c r="AU70" i="1"/>
  <c r="AV70" i="1"/>
  <c r="AW70" i="1"/>
  <c r="AP71" i="1"/>
  <c r="AQ71" i="1"/>
  <c r="AR71" i="1"/>
  <c r="AS71" i="1"/>
  <c r="AT71" i="1"/>
  <c r="AU71" i="1"/>
  <c r="AV71" i="1"/>
  <c r="AW71" i="1"/>
  <c r="AP72" i="1"/>
  <c r="AQ72" i="1"/>
  <c r="AR72" i="1"/>
  <c r="AS72" i="1"/>
  <c r="AT72" i="1"/>
  <c r="AU72" i="1"/>
  <c r="AV72" i="1"/>
  <c r="AW72" i="1"/>
  <c r="AP73" i="1"/>
  <c r="AQ73" i="1"/>
  <c r="AR73" i="1"/>
  <c r="AS73" i="1"/>
  <c r="AT73" i="1"/>
  <c r="AU73" i="1"/>
  <c r="AV73" i="1"/>
  <c r="AW73" i="1"/>
  <c r="AP74" i="1"/>
  <c r="AQ74" i="1"/>
  <c r="AR74" i="1"/>
  <c r="AS74" i="1"/>
  <c r="AT74" i="1"/>
  <c r="AU74" i="1"/>
  <c r="AV74" i="1"/>
  <c r="AW74" i="1"/>
  <c r="AP75" i="1"/>
  <c r="AQ75" i="1"/>
  <c r="AR75" i="1"/>
  <c r="AS75" i="1"/>
  <c r="AT75" i="1"/>
  <c r="AU75" i="1"/>
  <c r="AV75" i="1"/>
  <c r="AW75" i="1"/>
  <c r="AP76" i="1"/>
  <c r="AQ76" i="1"/>
  <c r="AR76" i="1"/>
  <c r="AS76" i="1"/>
  <c r="AT76" i="1"/>
  <c r="AU76" i="1"/>
  <c r="AV76" i="1"/>
  <c r="AW76" i="1"/>
  <c r="AP77" i="1"/>
  <c r="AQ77" i="1"/>
  <c r="AR77" i="1"/>
  <c r="AS77" i="1"/>
  <c r="AT77" i="1"/>
  <c r="AU77" i="1"/>
  <c r="AV77" i="1"/>
  <c r="AW77" i="1"/>
  <c r="J77" i="1"/>
  <c r="F77" i="1"/>
  <c r="G77" i="1" s="1"/>
  <c r="J76" i="1"/>
  <c r="F76" i="1"/>
  <c r="G76" i="1" s="1"/>
  <c r="J75" i="1"/>
  <c r="F75" i="1"/>
  <c r="G75" i="1" s="1"/>
  <c r="J74" i="1"/>
  <c r="F74" i="1"/>
  <c r="G74" i="1" s="1"/>
  <c r="J73" i="1"/>
  <c r="F73" i="1"/>
  <c r="G73" i="1" s="1"/>
  <c r="J72" i="1"/>
  <c r="F72" i="1"/>
  <c r="G72" i="1" s="1"/>
  <c r="J71" i="1"/>
  <c r="F71" i="1"/>
  <c r="G71" i="1" s="1"/>
  <c r="J70" i="1"/>
  <c r="F70" i="1"/>
  <c r="G70" i="1" s="1"/>
  <c r="J44" i="1"/>
  <c r="K44" i="1" s="1"/>
  <c r="F44" i="1"/>
  <c r="G44" i="1" s="1"/>
  <c r="J43" i="1"/>
  <c r="K43" i="1" s="1"/>
  <c r="F43" i="1"/>
  <c r="G43" i="1" s="1"/>
  <c r="J42" i="1"/>
  <c r="K42" i="1" s="1"/>
  <c r="F42" i="1"/>
  <c r="G42" i="1" s="1"/>
  <c r="J41" i="1"/>
  <c r="K41" i="1" s="1"/>
  <c r="F41" i="1"/>
  <c r="G41" i="1" s="1"/>
  <c r="J40" i="1"/>
  <c r="K40" i="1" s="1"/>
  <c r="F40" i="1"/>
  <c r="G40" i="1" s="1"/>
  <c r="J39" i="1"/>
  <c r="K39" i="1" s="1"/>
  <c r="F39" i="1"/>
  <c r="G39" i="1" s="1"/>
  <c r="J38" i="1"/>
  <c r="K38" i="1" s="1"/>
  <c r="F38" i="1"/>
  <c r="G38" i="1" s="1"/>
  <c r="J37" i="1"/>
  <c r="F37" i="1"/>
  <c r="G37" i="1" s="1"/>
  <c r="J69" i="1"/>
  <c r="F69" i="1"/>
  <c r="G69" i="1" s="1"/>
  <c r="J68" i="1"/>
  <c r="F68" i="1"/>
  <c r="G68" i="1" s="1"/>
  <c r="J67" i="1"/>
  <c r="F67" i="1"/>
  <c r="G67" i="1" s="1"/>
  <c r="J66" i="1"/>
  <c r="F66" i="1"/>
  <c r="G66" i="1" s="1"/>
  <c r="J65" i="1"/>
  <c r="F65" i="1"/>
  <c r="G65" i="1" s="1"/>
  <c r="J64" i="1"/>
  <c r="F64" i="1"/>
  <c r="G64" i="1" s="1"/>
  <c r="J63" i="1"/>
  <c r="F63" i="1"/>
  <c r="G63" i="1" s="1"/>
  <c r="J62" i="1"/>
  <c r="F62" i="1"/>
  <c r="G62" i="1" s="1"/>
  <c r="K62" i="1" l="1"/>
  <c r="K66" i="1"/>
  <c r="K76" i="1"/>
  <c r="K63" i="1"/>
  <c r="K65" i="1"/>
  <c r="AC65" i="1" s="1"/>
  <c r="K67" i="1"/>
  <c r="K69" i="1"/>
  <c r="K71" i="1"/>
  <c r="K73" i="1"/>
  <c r="K75" i="1"/>
  <c r="K77" i="1"/>
  <c r="K74" i="1"/>
  <c r="BH115" i="1"/>
  <c r="BI115" i="1" s="1"/>
  <c r="BF113" i="1"/>
  <c r="K64" i="1"/>
  <c r="K68" i="1"/>
  <c r="K72" i="1"/>
  <c r="AM91" i="1"/>
  <c r="BB91" i="1"/>
  <c r="AN91" i="1"/>
  <c r="BC91" i="1"/>
  <c r="AL91" i="1"/>
  <c r="BA91" i="1"/>
  <c r="BF91" i="1" s="1"/>
  <c r="AK91" i="1"/>
  <c r="AO91" i="1"/>
  <c r="BD91" i="1"/>
  <c r="AC63" i="1"/>
  <c r="AF63" i="1" s="1"/>
  <c r="AC67" i="1"/>
  <c r="AG67" i="1" s="1"/>
  <c r="AN67" i="1" s="1"/>
  <c r="AC69" i="1"/>
  <c r="AC71" i="1"/>
  <c r="AJ71" i="1" s="1"/>
  <c r="AC73" i="1"/>
  <c r="AF73" i="1" s="1"/>
  <c r="AC75" i="1"/>
  <c r="AF75" i="1" s="1"/>
  <c r="AC38" i="1"/>
  <c r="AH38" i="1" s="1"/>
  <c r="AC40" i="1"/>
  <c r="AY40" i="1" s="1"/>
  <c r="AC42" i="1"/>
  <c r="AD42" i="1" s="1"/>
  <c r="AK42" i="1" s="1"/>
  <c r="AC44" i="1"/>
  <c r="AD44" i="1" s="1"/>
  <c r="AK44" i="1" s="1"/>
  <c r="AC66" i="1"/>
  <c r="AE66" i="1" s="1"/>
  <c r="AL66" i="1" s="1"/>
  <c r="AC76" i="1"/>
  <c r="AE76" i="1" s="1"/>
  <c r="AC64" i="1"/>
  <c r="AG64" i="1" s="1"/>
  <c r="AC68" i="1"/>
  <c r="AE68" i="1" s="1"/>
  <c r="BA68" i="1" s="1"/>
  <c r="AC72" i="1"/>
  <c r="AF72" i="1" s="1"/>
  <c r="AM72" i="1" s="1"/>
  <c r="AC74" i="1"/>
  <c r="AJ74" i="1" s="1"/>
  <c r="AC77" i="1"/>
  <c r="AJ77" i="1" s="1"/>
  <c r="BE74" i="1"/>
  <c r="BE66" i="1"/>
  <c r="AG65" i="1"/>
  <c r="AN65" i="1" s="1"/>
  <c r="AF65" i="1"/>
  <c r="AM65" i="1" s="1"/>
  <c r="AD65" i="1"/>
  <c r="AZ65" i="1" s="1"/>
  <c r="AH65" i="1"/>
  <c r="AE65" i="1"/>
  <c r="AL65" i="1" s="1"/>
  <c r="AJ65" i="1"/>
  <c r="AG66" i="1"/>
  <c r="AJ66" i="1"/>
  <c r="AF66" i="1"/>
  <c r="AM66" i="1" s="1"/>
  <c r="AE72" i="1"/>
  <c r="AL72" i="1" s="1"/>
  <c r="AJ72" i="1"/>
  <c r="AG72" i="1"/>
  <c r="AN72" i="1" s="1"/>
  <c r="AD72" i="1"/>
  <c r="AZ72" i="1" s="1"/>
  <c r="AY72" i="1"/>
  <c r="AG63" i="1"/>
  <c r="AN63" i="1" s="1"/>
  <c r="AJ63" i="1"/>
  <c r="AF69" i="1"/>
  <c r="AM69" i="1" s="1"/>
  <c r="AG69" i="1"/>
  <c r="AN69" i="1" s="1"/>
  <c r="AJ69" i="1"/>
  <c r="AD69" i="1"/>
  <c r="AZ69" i="1" s="1"/>
  <c r="AH69" i="1"/>
  <c r="AE69" i="1"/>
  <c r="AL69" i="1" s="1"/>
  <c r="AG71" i="1"/>
  <c r="AN71" i="1" s="1"/>
  <c r="AJ76" i="1"/>
  <c r="BE77" i="1"/>
  <c r="BE72" i="1"/>
  <c r="BE65" i="1"/>
  <c r="AY65" i="1"/>
  <c r="BE62" i="1"/>
  <c r="BE71" i="1"/>
  <c r="AC41" i="1"/>
  <c r="AE41" i="1" s="1"/>
  <c r="AL41" i="1" s="1"/>
  <c r="BE75" i="1"/>
  <c r="BE70" i="1"/>
  <c r="BE69" i="1"/>
  <c r="AY69" i="1"/>
  <c r="BE67" i="1"/>
  <c r="BE64" i="1"/>
  <c r="AC39" i="1"/>
  <c r="AF39" i="1" s="1"/>
  <c r="AC43" i="1"/>
  <c r="AE43" i="1" s="1"/>
  <c r="AL43" i="1" s="1"/>
  <c r="BE76" i="1"/>
  <c r="BE73" i="1"/>
  <c r="BC69" i="1"/>
  <c r="BE68" i="1"/>
  <c r="BE63" i="1"/>
  <c r="AJ39" i="1"/>
  <c r="AG38" i="1"/>
  <c r="AN38" i="1" s="1"/>
  <c r="AJ38" i="1"/>
  <c r="BE44" i="1"/>
  <c r="BE42" i="1"/>
  <c r="BE40" i="1"/>
  <c r="BE38" i="1"/>
  <c r="BE43" i="1"/>
  <c r="BE41" i="1"/>
  <c r="BE39" i="1"/>
  <c r="AY38" i="1"/>
  <c r="BE37" i="1"/>
  <c r="AE77" i="1"/>
  <c r="AE73" i="1"/>
  <c r="AE71" i="1"/>
  <c r="AH71" i="1"/>
  <c r="AH41" i="1"/>
  <c r="AF38" i="1"/>
  <c r="AE38" i="1"/>
  <c r="AH66" i="1"/>
  <c r="AD66" i="1"/>
  <c r="AK66" i="1" s="1"/>
  <c r="AD64" i="1"/>
  <c r="AK64" i="1" s="1"/>
  <c r="AY66" i="1"/>
  <c r="AC62" i="1"/>
  <c r="AJ62" i="1" s="1"/>
  <c r="K70" i="1"/>
  <c r="AC70" i="1" s="1"/>
  <c r="K37" i="1"/>
  <c r="AC37" i="1" s="1"/>
  <c r="AJ37" i="1" s="1"/>
  <c r="J10" i="1"/>
  <c r="K10" i="1" s="1"/>
  <c r="F10" i="1"/>
  <c r="G10" i="1" s="1"/>
  <c r="J9" i="1"/>
  <c r="K9" i="1" s="1"/>
  <c r="F9" i="1"/>
  <c r="G9" i="1" s="1"/>
  <c r="J8" i="1"/>
  <c r="K8" i="1" s="1"/>
  <c r="F8" i="1"/>
  <c r="G8" i="1" s="1"/>
  <c r="J7" i="1"/>
  <c r="K7" i="1" s="1"/>
  <c r="F7" i="1"/>
  <c r="G7" i="1" s="1"/>
  <c r="J6" i="1"/>
  <c r="K6" i="1" s="1"/>
  <c r="F6" i="1"/>
  <c r="G6" i="1" s="1"/>
  <c r="J5" i="1"/>
  <c r="K5" i="1" s="1"/>
  <c r="F5" i="1"/>
  <c r="G5" i="1" s="1"/>
  <c r="J4" i="1"/>
  <c r="K4" i="1" s="1"/>
  <c r="F4" i="1"/>
  <c r="G4" i="1" s="1"/>
  <c r="AP4" i="1"/>
  <c r="AP5" i="1"/>
  <c r="AP6" i="1"/>
  <c r="AP7" i="1"/>
  <c r="AP8" i="1"/>
  <c r="AP9" i="1"/>
  <c r="AP10" i="1"/>
  <c r="AP3" i="1"/>
  <c r="J3" i="1"/>
  <c r="F3" i="1"/>
  <c r="G3" i="1" s="1"/>
  <c r="AP93" i="1"/>
  <c r="AP94" i="1"/>
  <c r="AP95" i="1"/>
  <c r="AP96" i="1"/>
  <c r="AP97" i="1"/>
  <c r="AP98" i="1"/>
  <c r="J98" i="1"/>
  <c r="F98" i="1"/>
  <c r="G98" i="1" s="1"/>
  <c r="J97" i="1"/>
  <c r="F97" i="1"/>
  <c r="G97" i="1" s="1"/>
  <c r="J96" i="1"/>
  <c r="F96" i="1"/>
  <c r="G96" i="1" s="1"/>
  <c r="J95" i="1"/>
  <c r="F95" i="1"/>
  <c r="G95" i="1" s="1"/>
  <c r="J94" i="1"/>
  <c r="F94" i="1"/>
  <c r="G94" i="1" s="1"/>
  <c r="J93" i="1"/>
  <c r="F93" i="1"/>
  <c r="G93" i="1" s="1"/>
  <c r="AP92" i="1"/>
  <c r="J92" i="1"/>
  <c r="F92" i="1"/>
  <c r="G92" i="1" s="1"/>
  <c r="AP84" i="1"/>
  <c r="AQ84" i="1"/>
  <c r="AR84" i="1"/>
  <c r="AS84" i="1"/>
  <c r="AT84" i="1"/>
  <c r="AU84" i="1"/>
  <c r="AV84" i="1"/>
  <c r="AW84" i="1"/>
  <c r="AP85" i="1"/>
  <c r="AQ85" i="1"/>
  <c r="AR85" i="1"/>
  <c r="AS85" i="1"/>
  <c r="AT85" i="1"/>
  <c r="AU85" i="1"/>
  <c r="AV85" i="1"/>
  <c r="AW85" i="1"/>
  <c r="AP86" i="1"/>
  <c r="AQ86" i="1"/>
  <c r="AR86" i="1"/>
  <c r="AS86" i="1"/>
  <c r="AT86" i="1"/>
  <c r="AU86" i="1"/>
  <c r="AV86" i="1"/>
  <c r="AW86" i="1"/>
  <c r="AP87" i="1"/>
  <c r="AQ87" i="1"/>
  <c r="AR87" i="1"/>
  <c r="AS87" i="1"/>
  <c r="AT87" i="1"/>
  <c r="AU87" i="1"/>
  <c r="AV87" i="1"/>
  <c r="AW87" i="1"/>
  <c r="AP88" i="1"/>
  <c r="AQ88" i="1"/>
  <c r="AR88" i="1"/>
  <c r="AS88" i="1"/>
  <c r="AT88" i="1"/>
  <c r="AU88" i="1"/>
  <c r="AV88" i="1"/>
  <c r="AW88" i="1"/>
  <c r="AP89" i="1"/>
  <c r="AQ89" i="1"/>
  <c r="AR89" i="1"/>
  <c r="AS89" i="1"/>
  <c r="AT89" i="1"/>
  <c r="AU89" i="1"/>
  <c r="AV89" i="1"/>
  <c r="AW89" i="1"/>
  <c r="AP90" i="1"/>
  <c r="AQ90" i="1"/>
  <c r="AR90" i="1"/>
  <c r="AS90" i="1"/>
  <c r="AT90" i="1"/>
  <c r="AU90" i="1"/>
  <c r="AV90" i="1"/>
  <c r="AW90" i="1"/>
  <c r="AP120" i="1"/>
  <c r="AQ120" i="1"/>
  <c r="AR120" i="1"/>
  <c r="AS120" i="1"/>
  <c r="AT120" i="1"/>
  <c r="AU120" i="1"/>
  <c r="AV120" i="1"/>
  <c r="AW120" i="1"/>
  <c r="AP121" i="1"/>
  <c r="AQ121" i="1"/>
  <c r="AR121" i="1"/>
  <c r="AS121" i="1"/>
  <c r="AT121" i="1"/>
  <c r="AU121" i="1"/>
  <c r="AV121" i="1"/>
  <c r="AW121" i="1"/>
  <c r="AP122" i="1"/>
  <c r="AQ122" i="1"/>
  <c r="AR122" i="1"/>
  <c r="AS122" i="1"/>
  <c r="AT122" i="1"/>
  <c r="AU122" i="1"/>
  <c r="AV122" i="1"/>
  <c r="AW122" i="1"/>
  <c r="AP123" i="1"/>
  <c r="AQ123" i="1"/>
  <c r="AR123" i="1"/>
  <c r="AS123" i="1"/>
  <c r="AT123" i="1"/>
  <c r="AU123" i="1"/>
  <c r="AV123" i="1"/>
  <c r="AW123" i="1"/>
  <c r="AP124" i="1"/>
  <c r="AQ124" i="1"/>
  <c r="AR124" i="1"/>
  <c r="AS124" i="1"/>
  <c r="AT124" i="1"/>
  <c r="AU124" i="1"/>
  <c r="AV124" i="1"/>
  <c r="AW124" i="1"/>
  <c r="AP125" i="1"/>
  <c r="AQ125" i="1"/>
  <c r="AR125" i="1"/>
  <c r="AS125" i="1"/>
  <c r="AT125" i="1"/>
  <c r="AU125" i="1"/>
  <c r="AV125" i="1"/>
  <c r="AW125" i="1"/>
  <c r="AP126" i="1"/>
  <c r="AQ126" i="1"/>
  <c r="AR126" i="1"/>
  <c r="AS126" i="1"/>
  <c r="AT126" i="1"/>
  <c r="AU126" i="1"/>
  <c r="AV126" i="1"/>
  <c r="AW126" i="1"/>
  <c r="J126" i="1"/>
  <c r="F126" i="1"/>
  <c r="G126" i="1" s="1"/>
  <c r="J125" i="1"/>
  <c r="F125" i="1"/>
  <c r="G125" i="1" s="1"/>
  <c r="J124" i="1"/>
  <c r="F124" i="1"/>
  <c r="G124" i="1" s="1"/>
  <c r="J123" i="1"/>
  <c r="F123" i="1"/>
  <c r="G123" i="1" s="1"/>
  <c r="J122" i="1"/>
  <c r="F122" i="1"/>
  <c r="G122" i="1" s="1"/>
  <c r="J121" i="1"/>
  <c r="F121" i="1"/>
  <c r="G121" i="1" s="1"/>
  <c r="J120" i="1"/>
  <c r="F120" i="1"/>
  <c r="G120" i="1" s="1"/>
  <c r="F85" i="1"/>
  <c r="G85" i="1" s="1"/>
  <c r="J85" i="1"/>
  <c r="F86" i="1"/>
  <c r="G86" i="1" s="1"/>
  <c r="J86" i="1"/>
  <c r="F87" i="1"/>
  <c r="G87" i="1" s="1"/>
  <c r="J87" i="1"/>
  <c r="F88" i="1"/>
  <c r="G88" i="1" s="1"/>
  <c r="J88" i="1"/>
  <c r="F89" i="1"/>
  <c r="G89" i="1" s="1"/>
  <c r="J89" i="1"/>
  <c r="F90" i="1"/>
  <c r="G90" i="1" s="1"/>
  <c r="J90" i="1"/>
  <c r="F84" i="1"/>
  <c r="G84" i="1" s="1"/>
  <c r="J84" i="1"/>
  <c r="K124" i="1" l="1"/>
  <c r="BC72" i="1"/>
  <c r="AH63" i="1"/>
  <c r="AO63" i="1" s="1"/>
  <c r="AH72" i="1"/>
  <c r="BD72" i="1" s="1"/>
  <c r="BH91" i="1"/>
  <c r="BI91" i="1" s="1"/>
  <c r="AZ66" i="1"/>
  <c r="K126" i="1"/>
  <c r="K84" i="1"/>
  <c r="BE87" i="1"/>
  <c r="K93" i="1"/>
  <c r="K95" i="1"/>
  <c r="K97" i="1"/>
  <c r="AD63" i="1"/>
  <c r="AJ73" i="1"/>
  <c r="AZ64" i="1"/>
  <c r="K120" i="1"/>
  <c r="K121" i="1"/>
  <c r="K123" i="1"/>
  <c r="K125" i="1"/>
  <c r="K92" i="1"/>
  <c r="AG77" i="1"/>
  <c r="AN77" i="1" s="1"/>
  <c r="AD73" i="1"/>
  <c r="K122" i="1"/>
  <c r="K90" i="1"/>
  <c r="K86" i="1"/>
  <c r="K94" i="1"/>
  <c r="K96" i="1"/>
  <c r="K98" i="1"/>
  <c r="BE3" i="1"/>
  <c r="AY67" i="1"/>
  <c r="AJ67" i="1"/>
  <c r="AE62" i="1"/>
  <c r="AL62" i="1" s="1"/>
  <c r="AD75" i="1"/>
  <c r="AD68" i="1"/>
  <c r="AH64" i="1"/>
  <c r="AO64" i="1" s="1"/>
  <c r="AH73" i="1"/>
  <c r="AF76" i="1"/>
  <c r="AM76" i="1" s="1"/>
  <c r="AE63" i="1"/>
  <c r="AG73" i="1"/>
  <c r="AN73" i="1" s="1"/>
  <c r="AM73" i="1"/>
  <c r="BB73" i="1"/>
  <c r="BC77" i="1"/>
  <c r="AG62" i="1"/>
  <c r="AN62" i="1" s="1"/>
  <c r="AJ64" i="1"/>
  <c r="AH77" i="1"/>
  <c r="BD77" i="1" s="1"/>
  <c r="AY75" i="1"/>
  <c r="AY73" i="1"/>
  <c r="AY63" i="1"/>
  <c r="AY77" i="1"/>
  <c r="AF77" i="1"/>
  <c r="AM77" i="1" s="1"/>
  <c r="AE67" i="1"/>
  <c r="AL67" i="1" s="1"/>
  <c r="AG74" i="1"/>
  <c r="AN74" i="1" s="1"/>
  <c r="AE64" i="1"/>
  <c r="BA64" i="1" s="1"/>
  <c r="AH67" i="1"/>
  <c r="AF67" i="1"/>
  <c r="BB67" i="1" s="1"/>
  <c r="AG75" i="1"/>
  <c r="AN75" i="1" s="1"/>
  <c r="AJ41" i="1"/>
  <c r="BB66" i="1"/>
  <c r="AD67" i="1"/>
  <c r="AZ67" i="1" s="1"/>
  <c r="AJ75" i="1"/>
  <c r="AH75" i="1"/>
  <c r="BD75" i="1" s="1"/>
  <c r="AE75" i="1"/>
  <c r="AL75" i="1" s="1"/>
  <c r="BC71" i="1"/>
  <c r="BA65" i="1"/>
  <c r="BH65" i="1" s="1"/>
  <c r="BI65" i="1" s="1"/>
  <c r="AF40" i="1"/>
  <c r="BB40" i="1" s="1"/>
  <c r="AG40" i="1"/>
  <c r="AN40" i="1" s="1"/>
  <c r="BC65" i="1"/>
  <c r="BC73" i="1"/>
  <c r="AH76" i="1"/>
  <c r="AF71" i="1"/>
  <c r="BB71" i="1" s="1"/>
  <c r="AD74" i="1"/>
  <c r="AE74" i="1"/>
  <c r="AL74" i="1" s="1"/>
  <c r="AJ40" i="1"/>
  <c r="AY74" i="1"/>
  <c r="AG76" i="1"/>
  <c r="AN76" i="1" s="1"/>
  <c r="AD71" i="1"/>
  <c r="AZ71" i="1" s="1"/>
  <c r="AH74" i="1"/>
  <c r="AF74" i="1"/>
  <c r="AH43" i="1"/>
  <c r="BD43" i="1" s="1"/>
  <c r="AD40" i="1"/>
  <c r="AZ40" i="1" s="1"/>
  <c r="AY71" i="1"/>
  <c r="AY76" i="1"/>
  <c r="AD76" i="1"/>
  <c r="AY44" i="1"/>
  <c r="AJ43" i="1"/>
  <c r="AD38" i="1"/>
  <c r="AK38" i="1" s="1"/>
  <c r="AF41" i="1"/>
  <c r="AM41" i="1" s="1"/>
  <c r="AD41" i="1"/>
  <c r="AK41" i="1" s="1"/>
  <c r="AG42" i="1"/>
  <c r="AN42" i="1" s="1"/>
  <c r="AE40" i="1"/>
  <c r="AL40" i="1" s="1"/>
  <c r="AH44" i="1"/>
  <c r="AO44" i="1" s="1"/>
  <c r="AF42" i="1"/>
  <c r="AM42" i="1" s="1"/>
  <c r="AH40" i="1"/>
  <c r="AO40" i="1" s="1"/>
  <c r="AE44" i="1"/>
  <c r="AL44" i="1" s="1"/>
  <c r="AZ42" i="1"/>
  <c r="AJ44" i="1"/>
  <c r="AJ42" i="1"/>
  <c r="AG44" i="1"/>
  <c r="AN44" i="1" s="1"/>
  <c r="AH42" i="1"/>
  <c r="BD42" i="1" s="1"/>
  <c r="AE42" i="1"/>
  <c r="BA42" i="1" s="1"/>
  <c r="AF44" i="1"/>
  <c r="BB44" i="1" s="1"/>
  <c r="AY42" i="1"/>
  <c r="AN64" i="1"/>
  <c r="BC64" i="1"/>
  <c r="AJ68" i="1"/>
  <c r="AL68" i="1"/>
  <c r="AY41" i="1"/>
  <c r="AG41" i="1"/>
  <c r="AN41" i="1" s="1"/>
  <c r="AG68" i="1"/>
  <c r="BC68" i="1" s="1"/>
  <c r="BB65" i="1"/>
  <c r="BC63" i="1"/>
  <c r="BC67" i="1"/>
  <c r="AD77" i="1"/>
  <c r="AZ77" i="1" s="1"/>
  <c r="AF64" i="1"/>
  <c r="BB64" i="1" s="1"/>
  <c r="AH68" i="1"/>
  <c r="BD68" i="1" s="1"/>
  <c r="AY43" i="1"/>
  <c r="AF68" i="1"/>
  <c r="BB68" i="1" s="1"/>
  <c r="AD43" i="1"/>
  <c r="AK43" i="1" s="1"/>
  <c r="BA72" i="1"/>
  <c r="BF72" i="1" s="1"/>
  <c r="BB69" i="1"/>
  <c r="AY64" i="1"/>
  <c r="AY68" i="1"/>
  <c r="AM39" i="1"/>
  <c r="BB39" i="1"/>
  <c r="AD39" i="1"/>
  <c r="AK39" i="1" s="1"/>
  <c r="AG39" i="1"/>
  <c r="AN39" i="1" s="1"/>
  <c r="BA69" i="1"/>
  <c r="BH69" i="1" s="1"/>
  <c r="BI69" i="1" s="1"/>
  <c r="BA66" i="1"/>
  <c r="BH66" i="1" s="1"/>
  <c r="BI66" i="1" s="1"/>
  <c r="AH39" i="1"/>
  <c r="BD39" i="1" s="1"/>
  <c r="AO72" i="1"/>
  <c r="BB72" i="1"/>
  <c r="AE39" i="1"/>
  <c r="BB77" i="1"/>
  <c r="AY39" i="1"/>
  <c r="BD63" i="1"/>
  <c r="AF62" i="1"/>
  <c r="AY70" i="1"/>
  <c r="AJ70" i="1"/>
  <c r="AG43" i="1"/>
  <c r="AN43" i="1" s="1"/>
  <c r="BA62" i="1"/>
  <c r="BD69" i="1"/>
  <c r="AO69" i="1"/>
  <c r="AK72" i="1"/>
  <c r="BB75" i="1"/>
  <c r="AM75" i="1"/>
  <c r="BD65" i="1"/>
  <c r="AO65" i="1"/>
  <c r="AF43" i="1"/>
  <c r="AL76" i="1"/>
  <c r="BA76" i="1"/>
  <c r="AM71" i="1"/>
  <c r="AK69" i="1"/>
  <c r="BB63" i="1"/>
  <c r="AM63" i="1"/>
  <c r="BC66" i="1"/>
  <c r="AN66" i="1"/>
  <c r="AK65" i="1"/>
  <c r="AD62" i="1"/>
  <c r="AZ62" i="1" s="1"/>
  <c r="AH62" i="1"/>
  <c r="AY62" i="1"/>
  <c r="BC62" i="1"/>
  <c r="AM64" i="1"/>
  <c r="AZ44" i="1"/>
  <c r="BA41" i="1"/>
  <c r="BC38" i="1"/>
  <c r="BA43" i="1"/>
  <c r="AY37" i="1"/>
  <c r="AL77" i="1"/>
  <c r="BA77" i="1"/>
  <c r="BA71" i="1"/>
  <c r="AL71" i="1"/>
  <c r="BD73" i="1"/>
  <c r="AO73" i="1"/>
  <c r="AL73" i="1"/>
  <c r="BA73" i="1"/>
  <c r="BD71" i="1"/>
  <c r="AO71" i="1"/>
  <c r="BA75" i="1"/>
  <c r="BA44" i="1"/>
  <c r="BB42" i="1"/>
  <c r="BA38" i="1"/>
  <c r="AL38" i="1"/>
  <c r="AM40" i="1"/>
  <c r="AM38" i="1"/>
  <c r="BB38" i="1"/>
  <c r="BD38" i="1"/>
  <c r="AO38" i="1"/>
  <c r="AO41" i="1"/>
  <c r="BD41" i="1"/>
  <c r="BD64" i="1"/>
  <c r="BD66" i="1"/>
  <c r="AO66" i="1"/>
  <c r="BE9" i="1"/>
  <c r="BE5" i="1"/>
  <c r="BE7" i="1"/>
  <c r="AH70" i="1"/>
  <c r="AD70" i="1"/>
  <c r="AZ70" i="1" s="1"/>
  <c r="AG70" i="1"/>
  <c r="AE70" i="1"/>
  <c r="AF70" i="1"/>
  <c r="AH37" i="1"/>
  <c r="AD37" i="1"/>
  <c r="AK37" i="1" s="1"/>
  <c r="AG37" i="1"/>
  <c r="AF37" i="1"/>
  <c r="AE37" i="1"/>
  <c r="BE10" i="1"/>
  <c r="BE8" i="1"/>
  <c r="BE6" i="1"/>
  <c r="BE4" i="1"/>
  <c r="AC96" i="1"/>
  <c r="AE96" i="1" s="1"/>
  <c r="AC98" i="1"/>
  <c r="AG98" i="1" s="1"/>
  <c r="K3" i="1"/>
  <c r="AC3" i="1" s="1"/>
  <c r="AY3" i="1" s="1"/>
  <c r="AC5" i="1"/>
  <c r="AE5" i="1" s="1"/>
  <c r="AL5" i="1" s="1"/>
  <c r="AC7" i="1"/>
  <c r="AG7" i="1" s="1"/>
  <c r="AC9" i="1"/>
  <c r="AE9" i="1" s="1"/>
  <c r="BA9" i="1" s="1"/>
  <c r="AC4" i="1"/>
  <c r="AC6" i="1"/>
  <c r="AD6" i="1" s="1"/>
  <c r="AZ6" i="1" s="1"/>
  <c r="AC8" i="1"/>
  <c r="AD8" i="1" s="1"/>
  <c r="AK8" i="1" s="1"/>
  <c r="AC10" i="1"/>
  <c r="AJ10" i="1" s="1"/>
  <c r="BE92" i="1"/>
  <c r="BE126" i="1"/>
  <c r="AC90" i="1"/>
  <c r="AY90" i="1" s="1"/>
  <c r="AC86" i="1"/>
  <c r="AY86" i="1" s="1"/>
  <c r="AC124" i="1"/>
  <c r="AD124" i="1" s="1"/>
  <c r="AZ124" i="1" s="1"/>
  <c r="AC94" i="1"/>
  <c r="AH94" i="1" s="1"/>
  <c r="AC123" i="1"/>
  <c r="AG123" i="1" s="1"/>
  <c r="AN123" i="1" s="1"/>
  <c r="AC121" i="1"/>
  <c r="AH121" i="1" s="1"/>
  <c r="AO121" i="1" s="1"/>
  <c r="AC92" i="1"/>
  <c r="AE92" i="1" s="1"/>
  <c r="AC93" i="1"/>
  <c r="AF93" i="1" s="1"/>
  <c r="AC95" i="1"/>
  <c r="AE95" i="1" s="1"/>
  <c r="AC97" i="1"/>
  <c r="AG97" i="1" s="1"/>
  <c r="BC97" i="1" s="1"/>
  <c r="BE96" i="1"/>
  <c r="AC120" i="1"/>
  <c r="AD120" i="1" s="1"/>
  <c r="AZ120" i="1" s="1"/>
  <c r="AC122" i="1"/>
  <c r="AD122" i="1" s="1"/>
  <c r="AZ122" i="1" s="1"/>
  <c r="BE98" i="1"/>
  <c r="BE97" i="1"/>
  <c r="BE95" i="1"/>
  <c r="AC84" i="1"/>
  <c r="AG84" i="1" s="1"/>
  <c r="BE94" i="1"/>
  <c r="BE93" i="1"/>
  <c r="AC126" i="1"/>
  <c r="AJ126" i="1" s="1"/>
  <c r="AC125" i="1"/>
  <c r="AE125" i="1" s="1"/>
  <c r="BE125" i="1"/>
  <c r="BE89" i="1"/>
  <c r="BE85" i="1"/>
  <c r="K87" i="1"/>
  <c r="AC87" i="1" s="1"/>
  <c r="AY87" i="1" s="1"/>
  <c r="BE123" i="1"/>
  <c r="BE121" i="1"/>
  <c r="BE90" i="1"/>
  <c r="BE88" i="1"/>
  <c r="BE86" i="1"/>
  <c r="BE84" i="1"/>
  <c r="K88" i="1"/>
  <c r="AC88" i="1" s="1"/>
  <c r="AJ88" i="1" s="1"/>
  <c r="BE124" i="1"/>
  <c r="BE122" i="1"/>
  <c r="BE120" i="1"/>
  <c r="K89" i="1"/>
  <c r="AC89" i="1" s="1"/>
  <c r="AY89" i="1" s="1"/>
  <c r="K85" i="1"/>
  <c r="AC85" i="1" s="1"/>
  <c r="AY85" i="1" s="1"/>
  <c r="AQ110" i="1"/>
  <c r="AR110" i="1"/>
  <c r="AS110" i="1"/>
  <c r="AT110" i="1"/>
  <c r="AU110" i="1"/>
  <c r="AV110" i="1"/>
  <c r="AW110" i="1"/>
  <c r="AQ111" i="1"/>
  <c r="AR111" i="1"/>
  <c r="AS111" i="1"/>
  <c r="AT111" i="1"/>
  <c r="AU111" i="1"/>
  <c r="AV111" i="1"/>
  <c r="AW111" i="1"/>
  <c r="AQ112" i="1"/>
  <c r="AR112" i="1"/>
  <c r="AS112" i="1"/>
  <c r="AT112" i="1"/>
  <c r="AU112" i="1"/>
  <c r="AV112" i="1"/>
  <c r="AW112" i="1"/>
  <c r="F112" i="1"/>
  <c r="G112" i="1" s="1"/>
  <c r="J112" i="1"/>
  <c r="F110" i="1"/>
  <c r="G110" i="1" s="1"/>
  <c r="J110" i="1"/>
  <c r="F111" i="1"/>
  <c r="G111" i="1" s="1"/>
  <c r="J111" i="1"/>
  <c r="AK73" i="1" l="1"/>
  <c r="AZ73" i="1"/>
  <c r="BH73" i="1" s="1"/>
  <c r="BI73" i="1" s="1"/>
  <c r="AK63" i="1"/>
  <c r="AZ63" i="1"/>
  <c r="BF63" i="1" s="1"/>
  <c r="BF66" i="1"/>
  <c r="K110" i="1"/>
  <c r="AK76" i="1"/>
  <c r="AZ76" i="1"/>
  <c r="BF76" i="1" s="1"/>
  <c r="AK74" i="1"/>
  <c r="AZ74" i="1"/>
  <c r="BF73" i="1"/>
  <c r="BH72" i="1"/>
  <c r="BI72" i="1" s="1"/>
  <c r="BF65" i="1"/>
  <c r="AK68" i="1"/>
  <c r="AZ68" i="1"/>
  <c r="BF68" i="1" s="1"/>
  <c r="BF69" i="1"/>
  <c r="K112" i="1"/>
  <c r="BF64" i="1"/>
  <c r="BH64" i="1"/>
  <c r="BI64" i="1" s="1"/>
  <c r="BH77" i="1"/>
  <c r="BI77" i="1" s="1"/>
  <c r="BF71" i="1"/>
  <c r="BH71" i="1"/>
  <c r="BI71" i="1" s="1"/>
  <c r="BF77" i="1"/>
  <c r="AK75" i="1"/>
  <c r="AZ75" i="1"/>
  <c r="BH75" i="1" s="1"/>
  <c r="BI75" i="1" s="1"/>
  <c r="AJ123" i="1"/>
  <c r="AH96" i="1"/>
  <c r="AO96" i="1" s="1"/>
  <c r="AO68" i="1"/>
  <c r="AO77" i="1"/>
  <c r="BC75" i="1"/>
  <c r="BB76" i="1"/>
  <c r="BH76" i="1" s="1"/>
  <c r="BI76" i="1" s="1"/>
  <c r="AF123" i="1"/>
  <c r="BC40" i="1"/>
  <c r="BA74" i="1"/>
  <c r="BF74" i="1" s="1"/>
  <c r="AL63" i="1"/>
  <c r="BA63" i="1"/>
  <c r="AO75" i="1"/>
  <c r="BA67" i="1"/>
  <c r="BH67" i="1" s="1"/>
  <c r="BI67" i="1" s="1"/>
  <c r="BC74" i="1"/>
  <c r="AD123" i="1"/>
  <c r="AZ123" i="1" s="1"/>
  <c r="AJ6" i="1"/>
  <c r="AK6" i="1"/>
  <c r="AL64" i="1"/>
  <c r="AZ41" i="1"/>
  <c r="AK40" i="1"/>
  <c r="AO67" i="1"/>
  <c r="BD67" i="1"/>
  <c r="AM67" i="1"/>
  <c r="AK67" i="1"/>
  <c r="BB74" i="1"/>
  <c r="AM74" i="1"/>
  <c r="AM68" i="1"/>
  <c r="AO43" i="1"/>
  <c r="BC76" i="1"/>
  <c r="AO74" i="1"/>
  <c r="BD74" i="1"/>
  <c r="BD44" i="1"/>
  <c r="AK71" i="1"/>
  <c r="BD76" i="1"/>
  <c r="AO76" i="1"/>
  <c r="BA40" i="1"/>
  <c r="AZ38" i="1"/>
  <c r="BH38" i="1" s="1"/>
  <c r="BI38" i="1" s="1"/>
  <c r="BB41" i="1"/>
  <c r="BC42" i="1"/>
  <c r="BF42" i="1" s="1"/>
  <c r="BD40" i="1"/>
  <c r="AL42" i="1"/>
  <c r="AM44" i="1"/>
  <c r="AZ43" i="1"/>
  <c r="AO42" i="1"/>
  <c r="BC44" i="1"/>
  <c r="BH44" i="1" s="1"/>
  <c r="BI44" i="1" s="1"/>
  <c r="AO39" i="1"/>
  <c r="BC41" i="1"/>
  <c r="AN68" i="1"/>
  <c r="AE123" i="1"/>
  <c r="AL123" i="1" s="1"/>
  <c r="AZ39" i="1"/>
  <c r="AK77" i="1"/>
  <c r="AF96" i="1"/>
  <c r="BB96" i="1" s="1"/>
  <c r="AY7" i="1"/>
  <c r="AL39" i="1"/>
  <c r="BA39" i="1"/>
  <c r="AK122" i="1"/>
  <c r="AJ96" i="1"/>
  <c r="AY93" i="1"/>
  <c r="AG93" i="1"/>
  <c r="BC93" i="1" s="1"/>
  <c r="AJ5" i="1"/>
  <c r="BC39" i="1"/>
  <c r="AF6" i="1"/>
  <c r="BB6" i="1" s="1"/>
  <c r="AK70" i="1"/>
  <c r="BH63" i="1"/>
  <c r="BI63" i="1" s="1"/>
  <c r="AD5" i="1"/>
  <c r="AG5" i="1"/>
  <c r="BC5" i="1" s="1"/>
  <c r="AM70" i="1"/>
  <c r="BB70" i="1"/>
  <c r="AO70" i="1"/>
  <c r="BD70" i="1"/>
  <c r="BC43" i="1"/>
  <c r="AO62" i="1"/>
  <c r="BD62" i="1"/>
  <c r="AL70" i="1"/>
  <c r="BA70" i="1"/>
  <c r="BH70" i="1" s="1"/>
  <c r="BI70" i="1" s="1"/>
  <c r="AK62" i="1"/>
  <c r="AY120" i="1"/>
  <c r="AH6" i="1"/>
  <c r="BD6" i="1" s="1"/>
  <c r="AN70" i="1"/>
  <c r="BC70" i="1"/>
  <c r="AM43" i="1"/>
  <c r="BB43" i="1"/>
  <c r="BB62" i="1"/>
  <c r="AM62" i="1"/>
  <c r="AZ37" i="1"/>
  <c r="AL37" i="1"/>
  <c r="BA37" i="1"/>
  <c r="AO37" i="1"/>
  <c r="BD37" i="1"/>
  <c r="AM37" i="1"/>
  <c r="BB37" i="1"/>
  <c r="AN37" i="1"/>
  <c r="BC37" i="1"/>
  <c r="AY98" i="1"/>
  <c r="AZ8" i="1"/>
  <c r="AE98" i="1"/>
  <c r="BA98" i="1" s="1"/>
  <c r="AD7" i="1"/>
  <c r="AK7" i="1" s="1"/>
  <c r="AJ120" i="1"/>
  <c r="AJ98" i="1"/>
  <c r="AF7" i="1"/>
  <c r="AM7" i="1" s="1"/>
  <c r="AE8" i="1"/>
  <c r="AL8" i="1" s="1"/>
  <c r="AF8" i="1"/>
  <c r="AM8" i="1" s="1"/>
  <c r="AG8" i="1"/>
  <c r="BC8" i="1" s="1"/>
  <c r="AD98" i="1"/>
  <c r="AZ98" i="1" s="1"/>
  <c r="AJ7" i="1"/>
  <c r="AF98" i="1"/>
  <c r="BB98" i="1" s="1"/>
  <c r="AH8" i="1"/>
  <c r="BD8" i="1" s="1"/>
  <c r="AY8" i="1"/>
  <c r="AH98" i="1"/>
  <c r="BD98" i="1" s="1"/>
  <c r="AF92" i="1"/>
  <c r="BB92" i="1" s="1"/>
  <c r="AJ8" i="1"/>
  <c r="AG125" i="1"/>
  <c r="AN125" i="1" s="1"/>
  <c r="AH123" i="1"/>
  <c r="AO123" i="1" s="1"/>
  <c r="AF5" i="1"/>
  <c r="BB5" i="1" s="1"/>
  <c r="AD96" i="1"/>
  <c r="AJ125" i="1"/>
  <c r="AY123" i="1"/>
  <c r="AY5" i="1"/>
  <c r="AE6" i="1"/>
  <c r="BA6" i="1" s="1"/>
  <c r="AY96" i="1"/>
  <c r="AG96" i="1"/>
  <c r="BC96" i="1" s="1"/>
  <c r="BA5" i="1"/>
  <c r="AE84" i="1"/>
  <c r="AL84" i="1" s="1"/>
  <c r="AJ97" i="1"/>
  <c r="AG6" i="1"/>
  <c r="AN6" i="1" s="1"/>
  <c r="AH5" i="1"/>
  <c r="BD5" i="1" s="1"/>
  <c r="AY92" i="1"/>
  <c r="AG121" i="1"/>
  <c r="AN121" i="1" s="1"/>
  <c r="AD97" i="1"/>
  <c r="AZ97" i="1" s="1"/>
  <c r="AJ9" i="1"/>
  <c r="AG10" i="1"/>
  <c r="AN10" i="1" s="1"/>
  <c r="AH126" i="1"/>
  <c r="AO126" i="1" s="1"/>
  <c r="AF9" i="1"/>
  <c r="BB9" i="1" s="1"/>
  <c r="AG126" i="1"/>
  <c r="AN126" i="1" s="1"/>
  <c r="AJ90" i="1"/>
  <c r="AY125" i="1"/>
  <c r="AD84" i="1"/>
  <c r="AZ84" i="1" s="1"/>
  <c r="AF94" i="1"/>
  <c r="BB94" i="1" s="1"/>
  <c r="AH10" i="1"/>
  <c r="BD10" i="1" s="1"/>
  <c r="AG94" i="1"/>
  <c r="AN94" i="1" s="1"/>
  <c r="AD9" i="1"/>
  <c r="AZ9" i="1" s="1"/>
  <c r="AY10" i="1"/>
  <c r="AL9" i="1"/>
  <c r="AD90" i="1"/>
  <c r="AG9" i="1"/>
  <c r="AN9" i="1" s="1"/>
  <c r="AF10" i="1"/>
  <c r="BB10" i="1" s="1"/>
  <c r="AH9" i="1"/>
  <c r="BD9" i="1" s="1"/>
  <c r="AY9" i="1"/>
  <c r="AY6" i="1"/>
  <c r="AF121" i="1"/>
  <c r="AM121" i="1" s="1"/>
  <c r="AD125" i="1"/>
  <c r="AZ125" i="1" s="1"/>
  <c r="AE121" i="1"/>
  <c r="AE97" i="1"/>
  <c r="BA97" i="1" s="1"/>
  <c r="AJ121" i="1"/>
  <c r="AD121" i="1"/>
  <c r="AG86" i="1"/>
  <c r="AN86" i="1" s="1"/>
  <c r="AN93" i="1"/>
  <c r="AY97" i="1"/>
  <c r="AN97" i="1"/>
  <c r="AY121" i="1"/>
  <c r="AF86" i="1"/>
  <c r="AM86" i="1" s="1"/>
  <c r="AF97" i="1"/>
  <c r="AM97" i="1" s="1"/>
  <c r="AH97" i="1"/>
  <c r="BD97" i="1" s="1"/>
  <c r="AD4" i="1"/>
  <c r="AG4" i="1"/>
  <c r="AH4" i="1"/>
  <c r="BD4" i="1" s="1"/>
  <c r="AJ4" i="1"/>
  <c r="AE4" i="1"/>
  <c r="BA4" i="1" s="1"/>
  <c r="AY4" i="1"/>
  <c r="AD10" i="1"/>
  <c r="AE10" i="1"/>
  <c r="AF4" i="1"/>
  <c r="BB4" i="1" s="1"/>
  <c r="AE7" i="1"/>
  <c r="AH7" i="1"/>
  <c r="AH122" i="1"/>
  <c r="BD122" i="1" s="1"/>
  <c r="AH84" i="1"/>
  <c r="BD84" i="1" s="1"/>
  <c r="AJ84" i="1"/>
  <c r="AG122" i="1"/>
  <c r="AN122" i="1" s="1"/>
  <c r="AE86" i="1"/>
  <c r="BA86" i="1" s="1"/>
  <c r="AK120" i="1"/>
  <c r="AH86" i="1"/>
  <c r="BD86" i="1" s="1"/>
  <c r="AJ124" i="1"/>
  <c r="AG120" i="1"/>
  <c r="AN120" i="1" s="1"/>
  <c r="AD86" i="1"/>
  <c r="AZ86" i="1" s="1"/>
  <c r="AY84" i="1"/>
  <c r="AE93" i="1"/>
  <c r="BA93" i="1" s="1"/>
  <c r="AD93" i="1"/>
  <c r="AZ93" i="1" s="1"/>
  <c r="AH120" i="1"/>
  <c r="BD120" i="1" s="1"/>
  <c r="AF125" i="1"/>
  <c r="AM125" i="1" s="1"/>
  <c r="AH90" i="1"/>
  <c r="BD90" i="1" s="1"/>
  <c r="AJ86" i="1"/>
  <c r="AE120" i="1"/>
  <c r="AL120" i="1" s="1"/>
  <c r="AF120" i="1"/>
  <c r="BB120" i="1" s="1"/>
  <c r="AG90" i="1"/>
  <c r="AN90" i="1" s="1"/>
  <c r="AF84" i="1"/>
  <c r="AM84" i="1" s="1"/>
  <c r="AH93" i="1"/>
  <c r="BD93" i="1" s="1"/>
  <c r="AJ93" i="1"/>
  <c r="AO5" i="1"/>
  <c r="AD92" i="1"/>
  <c r="AZ92" i="1" s="1"/>
  <c r="AN84" i="1"/>
  <c r="BC84" i="1"/>
  <c r="AF95" i="1"/>
  <c r="AK124" i="1"/>
  <c r="AE124" i="1"/>
  <c r="AL124" i="1" s="1"/>
  <c r="AH124" i="1"/>
  <c r="AO124" i="1" s="1"/>
  <c r="BD121" i="1"/>
  <c r="AY124" i="1"/>
  <c r="AD95" i="1"/>
  <c r="AZ95" i="1" s="1"/>
  <c r="AY122" i="1"/>
  <c r="AY95" i="1"/>
  <c r="AH95" i="1"/>
  <c r="AO95" i="1" s="1"/>
  <c r="BA95" i="1"/>
  <c r="AL95" i="1"/>
  <c r="BD94" i="1"/>
  <c r="AO94" i="1"/>
  <c r="AY94" i="1"/>
  <c r="AE94" i="1"/>
  <c r="AE122" i="1"/>
  <c r="AL122" i="1" s="1"/>
  <c r="AG124" i="1"/>
  <c r="AH125" i="1"/>
  <c r="AO125" i="1" s="1"/>
  <c r="AF90" i="1"/>
  <c r="AD126" i="1"/>
  <c r="AH92" i="1"/>
  <c r="AO92" i="1" s="1"/>
  <c r="AJ94" i="1"/>
  <c r="BD96" i="1"/>
  <c r="AJ95" i="1"/>
  <c r="AG95" i="1"/>
  <c r="AJ92" i="1"/>
  <c r="AD94" i="1"/>
  <c r="AZ94" i="1" s="1"/>
  <c r="AE90" i="1"/>
  <c r="AL90" i="1" s="1"/>
  <c r="AJ122" i="1"/>
  <c r="AF122" i="1"/>
  <c r="AM122" i="1" s="1"/>
  <c r="AF124" i="1"/>
  <c r="AM124" i="1" s="1"/>
  <c r="AE126" i="1"/>
  <c r="AG92" i="1"/>
  <c r="BC92" i="1" s="1"/>
  <c r="AL92" i="1"/>
  <c r="BA92" i="1"/>
  <c r="AF126" i="1"/>
  <c r="AM126" i="1" s="1"/>
  <c r="AY126" i="1"/>
  <c r="AH88" i="1"/>
  <c r="BD88" i="1" s="1"/>
  <c r="AL125" i="1"/>
  <c r="BA125" i="1"/>
  <c r="AN98" i="1"/>
  <c r="BC98" i="1"/>
  <c r="AK93" i="1"/>
  <c r="BB7" i="1"/>
  <c r="BC7" i="1"/>
  <c r="AN7" i="1"/>
  <c r="AZ5" i="1"/>
  <c r="AK5" i="1"/>
  <c r="AN8" i="1"/>
  <c r="AO8" i="1"/>
  <c r="AM5" i="1"/>
  <c r="AH3" i="1"/>
  <c r="AF3" i="1"/>
  <c r="AD3" i="1"/>
  <c r="AZ3" i="1" s="1"/>
  <c r="AJ3" i="1"/>
  <c r="AE3" i="1"/>
  <c r="AG3" i="1"/>
  <c r="AL96" i="1"/>
  <c r="BA96" i="1"/>
  <c r="AM93" i="1"/>
  <c r="BB93" i="1"/>
  <c r="BC123" i="1"/>
  <c r="AE88" i="1"/>
  <c r="AL88" i="1" s="1"/>
  <c r="AF85" i="1"/>
  <c r="AD85" i="1"/>
  <c r="AZ85" i="1" s="1"/>
  <c r="AJ85" i="1"/>
  <c r="AE85" i="1"/>
  <c r="AH85" i="1"/>
  <c r="AG85" i="1"/>
  <c r="AD88" i="1"/>
  <c r="AZ88" i="1" s="1"/>
  <c r="AF88" i="1"/>
  <c r="AG88" i="1"/>
  <c r="AY88" i="1"/>
  <c r="AK123" i="1"/>
  <c r="AF89" i="1"/>
  <c r="AD89" i="1"/>
  <c r="AZ89" i="1" s="1"/>
  <c r="AJ89" i="1"/>
  <c r="AH89" i="1"/>
  <c r="AE89" i="1"/>
  <c r="AG89" i="1"/>
  <c r="AC110" i="1"/>
  <c r="AJ110" i="1" s="1"/>
  <c r="AF87" i="1"/>
  <c r="AD87" i="1"/>
  <c r="AZ87" i="1" s="1"/>
  <c r="AJ87" i="1"/>
  <c r="AE87" i="1"/>
  <c r="AG87" i="1"/>
  <c r="AH87" i="1"/>
  <c r="BA84" i="1"/>
  <c r="BB121" i="1"/>
  <c r="BB123" i="1"/>
  <c r="AM123" i="1"/>
  <c r="AC112" i="1"/>
  <c r="K111" i="1"/>
  <c r="AC111" i="1" s="1"/>
  <c r="BE112" i="1"/>
  <c r="BE111" i="1"/>
  <c r="BE110" i="1"/>
  <c r="AP36" i="1"/>
  <c r="J36" i="1"/>
  <c r="K36" i="1" s="1"/>
  <c r="F36" i="1"/>
  <c r="G36" i="1" s="1"/>
  <c r="AM3" i="1" l="1"/>
  <c r="BB3" i="1"/>
  <c r="BH93" i="1"/>
  <c r="BI93" i="1" s="1"/>
  <c r="AK121" i="1"/>
  <c r="AZ121" i="1"/>
  <c r="AK96" i="1"/>
  <c r="AZ96" i="1"/>
  <c r="BF70" i="1"/>
  <c r="BH74" i="1"/>
  <c r="BI74" i="1" s="1"/>
  <c r="BH68" i="1"/>
  <c r="BI68" i="1" s="1"/>
  <c r="AK126" i="1"/>
  <c r="AZ126" i="1"/>
  <c r="BF126" i="1" s="1"/>
  <c r="BF98" i="1"/>
  <c r="BH98" i="1"/>
  <c r="BI98" i="1" s="1"/>
  <c r="BF93" i="1"/>
  <c r="BF67" i="1"/>
  <c r="BF75" i="1"/>
  <c r="AK90" i="1"/>
  <c r="AZ90" i="1"/>
  <c r="BH96" i="1"/>
  <c r="BI96" i="1" s="1"/>
  <c r="BF96" i="1"/>
  <c r="AO10" i="1"/>
  <c r="BF40" i="1"/>
  <c r="AE111" i="1"/>
  <c r="AL111" i="1" s="1"/>
  <c r="AJ111" i="1"/>
  <c r="AF112" i="1"/>
  <c r="AM112" i="1" s="1"/>
  <c r="AJ112" i="1"/>
  <c r="BB86" i="1"/>
  <c r="BH86" i="1" s="1"/>
  <c r="BI86" i="1" s="1"/>
  <c r="AM9" i="1"/>
  <c r="AN5" i="1"/>
  <c r="AK98" i="1"/>
  <c r="BH40" i="1"/>
  <c r="BI40" i="1" s="1"/>
  <c r="BD126" i="1"/>
  <c r="BF38" i="1"/>
  <c r="BC86" i="1"/>
  <c r="BF41" i="1"/>
  <c r="BH42" i="1"/>
  <c r="BI42" i="1" s="1"/>
  <c r="BH41" i="1"/>
  <c r="BI41" i="1" s="1"/>
  <c r="BF44" i="1"/>
  <c r="BF39" i="1"/>
  <c r="AM96" i="1"/>
  <c r="AM6" i="1"/>
  <c r="AO97" i="1"/>
  <c r="BB8" i="1"/>
  <c r="BA123" i="1"/>
  <c r="BF123" i="1" s="1"/>
  <c r="BD124" i="1"/>
  <c r="AM92" i="1"/>
  <c r="BC94" i="1"/>
  <c r="BH39" i="1"/>
  <c r="BI39" i="1" s="1"/>
  <c r="BF43" i="1"/>
  <c r="BH62" i="1"/>
  <c r="BI62" i="1" s="1"/>
  <c r="AL86" i="1"/>
  <c r="BC121" i="1"/>
  <c r="BC6" i="1"/>
  <c r="BH6" i="1" s="1"/>
  <c r="BI6" i="1" s="1"/>
  <c r="BF62" i="1"/>
  <c r="BH43" i="1"/>
  <c r="BI43" i="1" s="1"/>
  <c r="AO93" i="1"/>
  <c r="AL6" i="1"/>
  <c r="AO6" i="1"/>
  <c r="AK97" i="1"/>
  <c r="BF37" i="1"/>
  <c r="BH37" i="1"/>
  <c r="BI37" i="1" s="1"/>
  <c r="AO120" i="1"/>
  <c r="AZ7" i="1"/>
  <c r="BC10" i="1"/>
  <c r="AO9" i="1"/>
  <c r="BB97" i="1"/>
  <c r="BF97" i="1" s="1"/>
  <c r="AO4" i="1"/>
  <c r="BA120" i="1"/>
  <c r="BH120" i="1" s="1"/>
  <c r="BI120" i="1" s="1"/>
  <c r="AO84" i="1"/>
  <c r="AM10" i="1"/>
  <c r="AM98" i="1"/>
  <c r="AN96" i="1"/>
  <c r="BC120" i="1"/>
  <c r="BD123" i="1"/>
  <c r="AL98" i="1"/>
  <c r="BA8" i="1"/>
  <c r="AO98" i="1"/>
  <c r="BC125" i="1"/>
  <c r="BC9" i="1"/>
  <c r="BF9" i="1" s="1"/>
  <c r="BC126" i="1"/>
  <c r="AM94" i="1"/>
  <c r="BD92" i="1"/>
  <c r="BH92" i="1" s="1"/>
  <c r="BI92" i="1" s="1"/>
  <c r="AM4" i="1"/>
  <c r="BB125" i="1"/>
  <c r="BH125" i="1" s="1"/>
  <c r="BI125" i="1" s="1"/>
  <c r="AM120" i="1"/>
  <c r="AK9" i="1"/>
  <c r="BC122" i="1"/>
  <c r="BB84" i="1"/>
  <c r="BF84" i="1" s="1"/>
  <c r="AK84" i="1"/>
  <c r="BC90" i="1"/>
  <c r="AL4" i="1"/>
  <c r="BA121" i="1"/>
  <c r="BF121" i="1" s="1"/>
  <c r="AL121" i="1"/>
  <c r="AO90" i="1"/>
  <c r="BB122" i="1"/>
  <c r="AL97" i="1"/>
  <c r="AL93" i="1"/>
  <c r="AK125" i="1"/>
  <c r="AO122" i="1"/>
  <c r="AO7" i="1"/>
  <c r="BD7" i="1"/>
  <c r="AZ10" i="1"/>
  <c r="AK10" i="1"/>
  <c r="BA7" i="1"/>
  <c r="AL7" i="1"/>
  <c r="AN4" i="1"/>
  <c r="BC4" i="1"/>
  <c r="AL10" i="1"/>
  <c r="BA10" i="1"/>
  <c r="AZ4" i="1"/>
  <c r="AK4" i="1"/>
  <c r="AO86" i="1"/>
  <c r="AK86" i="1"/>
  <c r="BA124" i="1"/>
  <c r="BF124" i="1" s="1"/>
  <c r="AK92" i="1"/>
  <c r="AD110" i="1"/>
  <c r="BD95" i="1"/>
  <c r="BA90" i="1"/>
  <c r="BD125" i="1"/>
  <c r="BB124" i="1"/>
  <c r="AK95" i="1"/>
  <c r="BB95" i="1"/>
  <c r="BH95" i="1" s="1"/>
  <c r="BI95" i="1" s="1"/>
  <c r="AM95" i="1"/>
  <c r="AL126" i="1"/>
  <c r="BA126" i="1"/>
  <c r="AM90" i="1"/>
  <c r="BB90" i="1"/>
  <c r="AL94" i="1"/>
  <c r="BA94" i="1"/>
  <c r="BF94" i="1" s="1"/>
  <c r="AN92" i="1"/>
  <c r="AN95" i="1"/>
  <c r="BC95" i="1"/>
  <c r="AK94" i="1"/>
  <c r="BA122" i="1"/>
  <c r="BF122" i="1" s="1"/>
  <c r="AN124" i="1"/>
  <c r="BC124" i="1"/>
  <c r="AO88" i="1"/>
  <c r="AY112" i="1"/>
  <c r="BB126" i="1"/>
  <c r="AK3" i="1"/>
  <c r="BC3" i="1"/>
  <c r="AN3" i="1"/>
  <c r="BA88" i="1"/>
  <c r="BF88" i="1" s="1"/>
  <c r="BA3" i="1"/>
  <c r="AL3" i="1"/>
  <c r="AO3" i="1"/>
  <c r="BD3" i="1"/>
  <c r="BH5" i="1"/>
  <c r="BI5" i="1" s="1"/>
  <c r="BF5" i="1"/>
  <c r="AH112" i="1"/>
  <c r="AG112" i="1"/>
  <c r="AN112" i="1" s="1"/>
  <c r="AM88" i="1"/>
  <c r="BB88" i="1"/>
  <c r="AK85" i="1"/>
  <c r="AG110" i="1"/>
  <c r="AN110" i="1" s="1"/>
  <c r="AL89" i="1"/>
  <c r="BA89" i="1"/>
  <c r="BF89" i="1" s="1"/>
  <c r="AM89" i="1"/>
  <c r="BB89" i="1"/>
  <c r="AK88" i="1"/>
  <c r="AO85" i="1"/>
  <c r="BD85" i="1"/>
  <c r="AM85" i="1"/>
  <c r="BB85" i="1"/>
  <c r="AN89" i="1"/>
  <c r="BC89" i="1"/>
  <c r="AO87" i="1"/>
  <c r="BD87" i="1"/>
  <c r="AK87" i="1"/>
  <c r="AO89" i="1"/>
  <c r="BD89" i="1"/>
  <c r="AL85" i="1"/>
  <c r="BA85" i="1"/>
  <c r="BH85" i="1" s="1"/>
  <c r="BI85" i="1" s="1"/>
  <c r="AL87" i="1"/>
  <c r="BA87" i="1"/>
  <c r="BH87" i="1" s="1"/>
  <c r="BI87" i="1" s="1"/>
  <c r="AK89" i="1"/>
  <c r="AN85" i="1"/>
  <c r="BC85" i="1"/>
  <c r="AE110" i="1"/>
  <c r="AL110" i="1" s="1"/>
  <c r="AF110" i="1"/>
  <c r="AC36" i="1"/>
  <c r="AD36" i="1" s="1"/>
  <c r="AK36" i="1" s="1"/>
  <c r="AH110" i="1"/>
  <c r="AO110" i="1" s="1"/>
  <c r="AY110" i="1"/>
  <c r="AN87" i="1"/>
  <c r="BC87" i="1"/>
  <c r="AM87" i="1"/>
  <c r="BB87" i="1"/>
  <c r="AN88" i="1"/>
  <c r="BC88" i="1"/>
  <c r="AD112" i="1"/>
  <c r="AE112" i="1"/>
  <c r="AL112" i="1" s="1"/>
  <c r="AD111" i="1"/>
  <c r="AF111" i="1"/>
  <c r="AM111" i="1" s="1"/>
  <c r="AG111" i="1"/>
  <c r="AN111" i="1" s="1"/>
  <c r="BB112" i="1"/>
  <c r="BE36" i="1"/>
  <c r="BA111" i="1"/>
  <c r="AY111" i="1"/>
  <c r="AH111" i="1"/>
  <c r="AO111" i="1" s="1"/>
  <c r="AP20" i="1"/>
  <c r="AQ20" i="1"/>
  <c r="AR20" i="1"/>
  <c r="AS20" i="1"/>
  <c r="AT20" i="1"/>
  <c r="AU20" i="1"/>
  <c r="AV20" i="1"/>
  <c r="AW20" i="1"/>
  <c r="AP21" i="1"/>
  <c r="AQ21" i="1"/>
  <c r="AR21" i="1"/>
  <c r="AS21" i="1"/>
  <c r="AT21" i="1"/>
  <c r="AU21" i="1"/>
  <c r="AV21" i="1"/>
  <c r="AW21" i="1"/>
  <c r="AP22" i="1"/>
  <c r="AQ22" i="1"/>
  <c r="AR22" i="1"/>
  <c r="AS22" i="1"/>
  <c r="AT22" i="1"/>
  <c r="AU22" i="1"/>
  <c r="AV22" i="1"/>
  <c r="AW22" i="1"/>
  <c r="AP23" i="1"/>
  <c r="AQ23" i="1"/>
  <c r="AR23" i="1"/>
  <c r="AS23" i="1"/>
  <c r="AT23" i="1"/>
  <c r="AU23" i="1"/>
  <c r="AV23" i="1"/>
  <c r="AW23" i="1"/>
  <c r="AP24" i="1"/>
  <c r="AQ24" i="1"/>
  <c r="AR24" i="1"/>
  <c r="AS24" i="1"/>
  <c r="AT24" i="1"/>
  <c r="AU24" i="1"/>
  <c r="AV24" i="1"/>
  <c r="AW24" i="1"/>
  <c r="AP25" i="1"/>
  <c r="AQ25" i="1"/>
  <c r="AR25" i="1"/>
  <c r="AS25" i="1"/>
  <c r="AT25" i="1"/>
  <c r="AU25" i="1"/>
  <c r="AV25" i="1"/>
  <c r="AW25" i="1"/>
  <c r="AP26" i="1"/>
  <c r="AQ26" i="1"/>
  <c r="AR26" i="1"/>
  <c r="AS26" i="1"/>
  <c r="AT26" i="1"/>
  <c r="AU26" i="1"/>
  <c r="AV26" i="1"/>
  <c r="AW26" i="1"/>
  <c r="AP27" i="1"/>
  <c r="AQ27" i="1"/>
  <c r="AR27" i="1"/>
  <c r="AS27" i="1"/>
  <c r="AT27" i="1"/>
  <c r="AU27" i="1"/>
  <c r="AV27" i="1"/>
  <c r="AW27" i="1"/>
  <c r="AP28" i="1"/>
  <c r="AQ28" i="1"/>
  <c r="AR28" i="1"/>
  <c r="AS28" i="1"/>
  <c r="AT28" i="1"/>
  <c r="AU28" i="1"/>
  <c r="AV28" i="1"/>
  <c r="AW28" i="1"/>
  <c r="AP29" i="1"/>
  <c r="AQ29" i="1"/>
  <c r="AR29" i="1"/>
  <c r="AS29" i="1"/>
  <c r="AT29" i="1"/>
  <c r="AU29" i="1"/>
  <c r="AV29" i="1"/>
  <c r="AW29" i="1"/>
  <c r="AP30" i="1"/>
  <c r="AQ30" i="1"/>
  <c r="AR30" i="1"/>
  <c r="AS30" i="1"/>
  <c r="AT30" i="1"/>
  <c r="AU30" i="1"/>
  <c r="AV30" i="1"/>
  <c r="AW30" i="1"/>
  <c r="AP31" i="1"/>
  <c r="AQ31" i="1"/>
  <c r="AR31" i="1"/>
  <c r="AS31" i="1"/>
  <c r="AT31" i="1"/>
  <c r="AU31" i="1"/>
  <c r="AV31" i="1"/>
  <c r="AW31" i="1"/>
  <c r="AP32" i="1"/>
  <c r="AQ32" i="1"/>
  <c r="AR32" i="1"/>
  <c r="AS32" i="1"/>
  <c r="AT32" i="1"/>
  <c r="AU32" i="1"/>
  <c r="AV32" i="1"/>
  <c r="AW32" i="1"/>
  <c r="AP33" i="1"/>
  <c r="AQ33" i="1"/>
  <c r="AR33" i="1"/>
  <c r="AS33" i="1"/>
  <c r="AT33" i="1"/>
  <c r="AU33" i="1"/>
  <c r="AV33" i="1"/>
  <c r="AW33" i="1"/>
  <c r="AP34" i="1"/>
  <c r="AQ34" i="1"/>
  <c r="AR34" i="1"/>
  <c r="AS34" i="1"/>
  <c r="AT34" i="1"/>
  <c r="AU34" i="1"/>
  <c r="AV34" i="1"/>
  <c r="AW34" i="1"/>
  <c r="AP35" i="1"/>
  <c r="AQ35" i="1"/>
  <c r="AR35" i="1"/>
  <c r="AS35" i="1"/>
  <c r="AT35" i="1"/>
  <c r="AU35" i="1"/>
  <c r="AV35" i="1"/>
  <c r="AW35" i="1"/>
  <c r="F29" i="1"/>
  <c r="G29" i="1" s="1"/>
  <c r="J29" i="1"/>
  <c r="F30" i="1"/>
  <c r="G30" i="1" s="1"/>
  <c r="J30" i="1"/>
  <c r="F31" i="1"/>
  <c r="G31" i="1" s="1"/>
  <c r="J31" i="1"/>
  <c r="F32" i="1"/>
  <c r="G32" i="1" s="1"/>
  <c r="J32" i="1"/>
  <c r="F33" i="1"/>
  <c r="G33" i="1" s="1"/>
  <c r="J33" i="1"/>
  <c r="F34" i="1"/>
  <c r="G34" i="1" s="1"/>
  <c r="J34" i="1"/>
  <c r="F35" i="1"/>
  <c r="G35" i="1" s="1"/>
  <c r="J35" i="1"/>
  <c r="F21" i="1"/>
  <c r="G21" i="1" s="1"/>
  <c r="J21" i="1"/>
  <c r="F22" i="1"/>
  <c r="G22" i="1" s="1"/>
  <c r="J22" i="1"/>
  <c r="F23" i="1"/>
  <c r="G23" i="1" s="1"/>
  <c r="J23" i="1"/>
  <c r="F24" i="1"/>
  <c r="G24" i="1" s="1"/>
  <c r="J24" i="1"/>
  <c r="F25" i="1"/>
  <c r="G25" i="1" s="1"/>
  <c r="J25" i="1"/>
  <c r="F26" i="1"/>
  <c r="G26" i="1" s="1"/>
  <c r="J26" i="1"/>
  <c r="F27" i="1"/>
  <c r="G27" i="1" s="1"/>
  <c r="J27" i="1"/>
  <c r="F28" i="1"/>
  <c r="G28" i="1" s="1"/>
  <c r="J28" i="1"/>
  <c r="J20" i="1"/>
  <c r="F20" i="1"/>
  <c r="G20" i="1" s="1"/>
  <c r="AK112" i="1" l="1"/>
  <c r="AZ112" i="1"/>
  <c r="BF125" i="1"/>
  <c r="BH94" i="1"/>
  <c r="BI94" i="1" s="1"/>
  <c r="BH123" i="1"/>
  <c r="BI123" i="1" s="1"/>
  <c r="BH84" i="1"/>
  <c r="BI84" i="1" s="1"/>
  <c r="BF85" i="1"/>
  <c r="BF95" i="1"/>
  <c r="BH89" i="1"/>
  <c r="BI89" i="1" s="1"/>
  <c r="BF92" i="1"/>
  <c r="BH126" i="1"/>
  <c r="BI126" i="1" s="1"/>
  <c r="BH88" i="1"/>
  <c r="BI88" i="1" s="1"/>
  <c r="BH90" i="1"/>
  <c r="BI90" i="1" s="1"/>
  <c r="BF90" i="1"/>
  <c r="BH122" i="1"/>
  <c r="BI122" i="1" s="1"/>
  <c r="BF87" i="1"/>
  <c r="BH124" i="1"/>
  <c r="BI124" i="1" s="1"/>
  <c r="AK111" i="1"/>
  <c r="AZ111" i="1"/>
  <c r="AK110" i="1"/>
  <c r="AZ110" i="1"/>
  <c r="BF120" i="1"/>
  <c r="BH97" i="1"/>
  <c r="BI97" i="1" s="1"/>
  <c r="BH121" i="1"/>
  <c r="BI121" i="1" s="1"/>
  <c r="BF86" i="1"/>
  <c r="BB110" i="1"/>
  <c r="AM110" i="1"/>
  <c r="BD112" i="1"/>
  <c r="AO112" i="1"/>
  <c r="BH9" i="1"/>
  <c r="BI9" i="1" s="1"/>
  <c r="BF6" i="1"/>
  <c r="BF8" i="1"/>
  <c r="BH7" i="1"/>
  <c r="BI7" i="1" s="1"/>
  <c r="BD110" i="1"/>
  <c r="BH8" i="1"/>
  <c r="BI8" i="1" s="1"/>
  <c r="BH4" i="1"/>
  <c r="BI4" i="1" s="1"/>
  <c r="BF10" i="1"/>
  <c r="BF7" i="1"/>
  <c r="BC110" i="1"/>
  <c r="BF4" i="1"/>
  <c r="BH10" i="1"/>
  <c r="BI10" i="1" s="1"/>
  <c r="BA112" i="1"/>
  <c r="BH112" i="1" s="1"/>
  <c r="BI112" i="1" s="1"/>
  <c r="BC112" i="1"/>
  <c r="AE36" i="1"/>
  <c r="BA36" i="1" s="1"/>
  <c r="AJ36" i="1"/>
  <c r="AZ36" i="1"/>
  <c r="BA110" i="1"/>
  <c r="BH110" i="1" s="1"/>
  <c r="BI110" i="1" s="1"/>
  <c r="BF3" i="1"/>
  <c r="BH3" i="1"/>
  <c r="BI3" i="1" s="1"/>
  <c r="AF36" i="1"/>
  <c r="AM36" i="1" s="1"/>
  <c r="AG36" i="1"/>
  <c r="AN36" i="1" s="1"/>
  <c r="AH36" i="1"/>
  <c r="AO36" i="1" s="1"/>
  <c r="AY36" i="1"/>
  <c r="BC111" i="1"/>
  <c r="BB111" i="1"/>
  <c r="BD111" i="1"/>
  <c r="BE28" i="1"/>
  <c r="BE26" i="1"/>
  <c r="BE24" i="1"/>
  <c r="BE22" i="1"/>
  <c r="BE35" i="1"/>
  <c r="BE33" i="1"/>
  <c r="BE31" i="1"/>
  <c r="BE29" i="1"/>
  <c r="BE20" i="1"/>
  <c r="BE27" i="1"/>
  <c r="BE25" i="1"/>
  <c r="BE23" i="1"/>
  <c r="BE21" i="1"/>
  <c r="BE34" i="1"/>
  <c r="BE32" i="1"/>
  <c r="BE30" i="1"/>
  <c r="K25" i="1"/>
  <c r="K28" i="1"/>
  <c r="AC28" i="1" s="1"/>
  <c r="AF28" i="1" s="1"/>
  <c r="K34" i="1"/>
  <c r="AC34" i="1" s="1"/>
  <c r="K27" i="1"/>
  <c r="AC27" i="1" s="1"/>
  <c r="AF27" i="1" s="1"/>
  <c r="AM27" i="1" s="1"/>
  <c r="AC25" i="1"/>
  <c r="AF25" i="1" s="1"/>
  <c r="AM25" i="1" s="1"/>
  <c r="K22" i="1"/>
  <c r="AC22" i="1" s="1"/>
  <c r="AD22" i="1" s="1"/>
  <c r="AZ22" i="1" s="1"/>
  <c r="K35" i="1"/>
  <c r="AC35" i="1" s="1"/>
  <c r="AD35" i="1" s="1"/>
  <c r="AZ35" i="1" s="1"/>
  <c r="K31" i="1"/>
  <c r="AC31" i="1" s="1"/>
  <c r="AH31" i="1" s="1"/>
  <c r="AO31" i="1" s="1"/>
  <c r="K29" i="1"/>
  <c r="AC29" i="1" s="1"/>
  <c r="AY29" i="1" s="1"/>
  <c r="K21" i="1"/>
  <c r="AC21" i="1" s="1"/>
  <c r="AE21" i="1" s="1"/>
  <c r="K30" i="1"/>
  <c r="AC30" i="1" s="1"/>
  <c r="AG30" i="1" s="1"/>
  <c r="AN30" i="1" s="1"/>
  <c r="K20" i="1"/>
  <c r="AC20" i="1" s="1"/>
  <c r="AD20" i="1" s="1"/>
  <c r="AZ20" i="1" s="1"/>
  <c r="K23" i="1"/>
  <c r="AC23" i="1" s="1"/>
  <c r="AY23" i="1" s="1"/>
  <c r="AD28" i="1"/>
  <c r="AZ28" i="1" s="1"/>
  <c r="K26" i="1"/>
  <c r="AC26" i="1" s="1"/>
  <c r="AJ26" i="1" s="1"/>
  <c r="K24" i="1"/>
  <c r="AC24" i="1" s="1"/>
  <c r="AE24" i="1" s="1"/>
  <c r="AL24" i="1" s="1"/>
  <c r="K33" i="1"/>
  <c r="AC33" i="1" s="1"/>
  <c r="AY33" i="1" s="1"/>
  <c r="K32" i="1"/>
  <c r="AC32" i="1" s="1"/>
  <c r="AH32" i="1" s="1"/>
  <c r="AO32" i="1" s="1"/>
  <c r="AQ53" i="1"/>
  <c r="AQ54" i="1"/>
  <c r="AP55" i="1"/>
  <c r="AQ55" i="1"/>
  <c r="AR55" i="1"/>
  <c r="AS55" i="1"/>
  <c r="AT55" i="1"/>
  <c r="AU55" i="1"/>
  <c r="AV55" i="1"/>
  <c r="AW55" i="1"/>
  <c r="AP56" i="1"/>
  <c r="AQ56" i="1"/>
  <c r="AR56" i="1"/>
  <c r="AS56" i="1"/>
  <c r="AT56" i="1"/>
  <c r="AU56" i="1"/>
  <c r="AV56" i="1"/>
  <c r="AW56" i="1"/>
  <c r="AP57" i="1"/>
  <c r="AQ57" i="1"/>
  <c r="AR57" i="1"/>
  <c r="AS57" i="1"/>
  <c r="AT57" i="1"/>
  <c r="AU57" i="1"/>
  <c r="AV57" i="1"/>
  <c r="AW57" i="1"/>
  <c r="AP58" i="1"/>
  <c r="AQ58" i="1"/>
  <c r="AR58" i="1"/>
  <c r="AS58" i="1"/>
  <c r="AT58" i="1"/>
  <c r="AU58" i="1"/>
  <c r="AV58" i="1"/>
  <c r="AW58" i="1"/>
  <c r="AP59" i="1"/>
  <c r="AQ59" i="1"/>
  <c r="AR59" i="1"/>
  <c r="AS59" i="1"/>
  <c r="AT59" i="1"/>
  <c r="AU59" i="1"/>
  <c r="AV59" i="1"/>
  <c r="AW59" i="1"/>
  <c r="AP60" i="1"/>
  <c r="AQ60" i="1"/>
  <c r="AR60" i="1"/>
  <c r="AS60" i="1"/>
  <c r="AT60" i="1"/>
  <c r="AU60" i="1"/>
  <c r="AV60" i="1"/>
  <c r="AW60" i="1"/>
  <c r="AP61" i="1"/>
  <c r="AQ61" i="1"/>
  <c r="AR61" i="1"/>
  <c r="AS61" i="1"/>
  <c r="AT61" i="1"/>
  <c r="AU61" i="1"/>
  <c r="AV61" i="1"/>
  <c r="AW61" i="1"/>
  <c r="F55" i="1"/>
  <c r="G55" i="1" s="1"/>
  <c r="J55" i="1"/>
  <c r="F56" i="1"/>
  <c r="G56" i="1" s="1"/>
  <c r="J56" i="1"/>
  <c r="F57" i="1"/>
  <c r="G57" i="1" s="1"/>
  <c r="J57" i="1"/>
  <c r="F58" i="1"/>
  <c r="G58" i="1" s="1"/>
  <c r="J58" i="1"/>
  <c r="F59" i="1"/>
  <c r="G59" i="1" s="1"/>
  <c r="J59" i="1"/>
  <c r="F60" i="1"/>
  <c r="G60" i="1" s="1"/>
  <c r="J60" i="1"/>
  <c r="F61" i="1"/>
  <c r="G61" i="1" s="1"/>
  <c r="J61" i="1"/>
  <c r="AR54" i="1"/>
  <c r="AS54" i="1"/>
  <c r="AT54" i="1"/>
  <c r="AU54" i="1"/>
  <c r="AV54" i="1"/>
  <c r="AW54" i="1"/>
  <c r="AP54" i="1"/>
  <c r="J54" i="1"/>
  <c r="F54" i="1"/>
  <c r="G54" i="1" s="1"/>
  <c r="BF112" i="1" l="1"/>
  <c r="BF110" i="1"/>
  <c r="BH111" i="1"/>
  <c r="BI111" i="1" s="1"/>
  <c r="BF111" i="1"/>
  <c r="BD36" i="1"/>
  <c r="BB36" i="1"/>
  <c r="AL36" i="1"/>
  <c r="BC36" i="1"/>
  <c r="AD23" i="1"/>
  <c r="AZ23" i="1" s="1"/>
  <c r="AJ22" i="1"/>
  <c r="AF21" i="1"/>
  <c r="AM21" i="1" s="1"/>
  <c r="AJ29" i="1"/>
  <c r="AH23" i="1"/>
  <c r="AO23" i="1" s="1"/>
  <c r="AF29" i="1"/>
  <c r="AM29" i="1" s="1"/>
  <c r="AE29" i="1"/>
  <c r="AL29" i="1" s="1"/>
  <c r="AY25" i="1"/>
  <c r="AH29" i="1"/>
  <c r="AO29" i="1" s="1"/>
  <c r="AJ28" i="1"/>
  <c r="AG29" i="1"/>
  <c r="AN29" i="1" s="1"/>
  <c r="AD29" i="1"/>
  <c r="AZ29" i="1" s="1"/>
  <c r="AH25" i="1"/>
  <c r="AO25" i="1" s="1"/>
  <c r="AG28" i="1"/>
  <c r="AN28" i="1" s="1"/>
  <c r="AY21" i="1"/>
  <c r="AG34" i="1"/>
  <c r="AN34" i="1" s="1"/>
  <c r="AY34" i="1"/>
  <c r="AJ35" i="1"/>
  <c r="AG21" i="1"/>
  <c r="AN21" i="1" s="1"/>
  <c r="AE35" i="1"/>
  <c r="AL35" i="1" s="1"/>
  <c r="AF22" i="1"/>
  <c r="AM22" i="1" s="1"/>
  <c r="BC30" i="1"/>
  <c r="AH28" i="1"/>
  <c r="AO28" i="1" s="1"/>
  <c r="AJ21" i="1"/>
  <c r="AF35" i="1"/>
  <c r="AM35" i="1" s="1"/>
  <c r="AY24" i="1"/>
  <c r="AL21" i="1"/>
  <c r="BA21" i="1"/>
  <c r="AM28" i="1"/>
  <c r="BB28" i="1"/>
  <c r="BE60" i="1"/>
  <c r="BE58" i="1"/>
  <c r="BE56" i="1"/>
  <c r="AE22" i="1"/>
  <c r="AH21" i="1"/>
  <c r="AD21" i="1"/>
  <c r="AZ21" i="1" s="1"/>
  <c r="AG22" i="1"/>
  <c r="AY30" i="1"/>
  <c r="AY32" i="1"/>
  <c r="AY31" i="1"/>
  <c r="AY22" i="1"/>
  <c r="AY28" i="1"/>
  <c r="BB27" i="1"/>
  <c r="AY20" i="1"/>
  <c r="AY35" i="1"/>
  <c r="AY27" i="1"/>
  <c r="BE54" i="1"/>
  <c r="BE61" i="1"/>
  <c r="BE59" i="1"/>
  <c r="BE57" i="1"/>
  <c r="BE55" i="1"/>
  <c r="AH22" i="1"/>
  <c r="AE28" i="1"/>
  <c r="BD32" i="1"/>
  <c r="BB25" i="1"/>
  <c r="BD31" i="1"/>
  <c r="BA24" i="1"/>
  <c r="AY26" i="1"/>
  <c r="AE20" i="1"/>
  <c r="BA20" i="1" s="1"/>
  <c r="AH35" i="1"/>
  <c r="K54" i="1"/>
  <c r="AC54" i="1" s="1"/>
  <c r="AH20" i="1"/>
  <c r="AG35" i="1"/>
  <c r="AG27" i="1"/>
  <c r="AJ20" i="1"/>
  <c r="AJ31" i="1"/>
  <c r="AF20" i="1"/>
  <c r="AE25" i="1"/>
  <c r="BA25" i="1" s="1"/>
  <c r="AD34" i="1"/>
  <c r="AZ34" i="1" s="1"/>
  <c r="AJ34" i="1"/>
  <c r="AG20" i="1"/>
  <c r="AJ25" i="1"/>
  <c r="AG25" i="1"/>
  <c r="AE34" i="1"/>
  <c r="BA34" i="1" s="1"/>
  <c r="AD25" i="1"/>
  <c r="AZ25" i="1" s="1"/>
  <c r="K61" i="1"/>
  <c r="AC61" i="1" s="1"/>
  <c r="AE61" i="1" s="1"/>
  <c r="K59" i="1"/>
  <c r="AC59" i="1" s="1"/>
  <c r="AF59" i="1" s="1"/>
  <c r="AM59" i="1" s="1"/>
  <c r="K57" i="1"/>
  <c r="AC57" i="1" s="1"/>
  <c r="AD57" i="1" s="1"/>
  <c r="AZ57" i="1" s="1"/>
  <c r="K55" i="1"/>
  <c r="AC55" i="1" s="1"/>
  <c r="AF55" i="1" s="1"/>
  <c r="AM55" i="1" s="1"/>
  <c r="AD31" i="1"/>
  <c r="AZ31" i="1" s="1"/>
  <c r="AF31" i="1"/>
  <c r="AF23" i="1"/>
  <c r="AJ27" i="1"/>
  <c r="AG31" i="1"/>
  <c r="AE23" i="1"/>
  <c r="BA23" i="1" s="1"/>
  <c r="AG23" i="1"/>
  <c r="AH27" i="1"/>
  <c r="AE27" i="1"/>
  <c r="BA27" i="1" s="1"/>
  <c r="K60" i="1"/>
  <c r="AC60" i="1" s="1"/>
  <c r="AJ60" i="1" s="1"/>
  <c r="K58" i="1"/>
  <c r="AC58" i="1" s="1"/>
  <c r="AD58" i="1" s="1"/>
  <c r="AZ58" i="1" s="1"/>
  <c r="K56" i="1"/>
  <c r="AC56" i="1" s="1"/>
  <c r="AD56" i="1" s="1"/>
  <c r="AZ56" i="1" s="1"/>
  <c r="AH30" i="1"/>
  <c r="AE26" i="1"/>
  <c r="BA26" i="1" s="1"/>
  <c r="AE31" i="1"/>
  <c r="BA31" i="1" s="1"/>
  <c r="AJ23" i="1"/>
  <c r="AF30" i="1"/>
  <c r="AD27" i="1"/>
  <c r="AZ27" i="1" s="1"/>
  <c r="AE30" i="1"/>
  <c r="BA30" i="1" s="1"/>
  <c r="AD30" i="1"/>
  <c r="AZ30" i="1" s="1"/>
  <c r="AJ30" i="1"/>
  <c r="AF34" i="1"/>
  <c r="AH34" i="1"/>
  <c r="AE32" i="1"/>
  <c r="BA32" i="1" s="1"/>
  <c r="AK28" i="1"/>
  <c r="AH24" i="1"/>
  <c r="AK22" i="1"/>
  <c r="AD32" i="1"/>
  <c r="AZ32" i="1" s="1"/>
  <c r="AF32" i="1"/>
  <c r="AG32" i="1"/>
  <c r="AD26" i="1"/>
  <c r="AZ26" i="1" s="1"/>
  <c r="AG26" i="1"/>
  <c r="AF26" i="1"/>
  <c r="AK35" i="1"/>
  <c r="AD24" i="1"/>
  <c r="AZ24" i="1" s="1"/>
  <c r="AF24" i="1"/>
  <c r="AG24" i="1"/>
  <c r="AH26" i="1"/>
  <c r="AJ24" i="1"/>
  <c r="AJ32" i="1"/>
  <c r="AF33" i="1"/>
  <c r="AG33" i="1"/>
  <c r="AH33" i="1"/>
  <c r="AD33" i="1"/>
  <c r="AZ33" i="1" s="1"/>
  <c r="AJ33" i="1"/>
  <c r="AE33" i="1"/>
  <c r="BA33" i="1" s="1"/>
  <c r="AK20" i="1"/>
  <c r="AP45" i="1"/>
  <c r="AQ45" i="1"/>
  <c r="AR45" i="1"/>
  <c r="AS45" i="1"/>
  <c r="AT45" i="1"/>
  <c r="AU45" i="1"/>
  <c r="AV45" i="1"/>
  <c r="AW45" i="1"/>
  <c r="AP46" i="1"/>
  <c r="AQ46" i="1"/>
  <c r="AR46" i="1"/>
  <c r="AS46" i="1"/>
  <c r="AT46" i="1"/>
  <c r="AU46" i="1"/>
  <c r="AV46" i="1"/>
  <c r="AW46" i="1"/>
  <c r="AP47" i="1"/>
  <c r="AQ47" i="1"/>
  <c r="AR47" i="1"/>
  <c r="AS47" i="1"/>
  <c r="AT47" i="1"/>
  <c r="AU47" i="1"/>
  <c r="AV47" i="1"/>
  <c r="AW47" i="1"/>
  <c r="AP48" i="1"/>
  <c r="AQ48" i="1"/>
  <c r="AR48" i="1"/>
  <c r="AS48" i="1"/>
  <c r="AT48" i="1"/>
  <c r="AU48" i="1"/>
  <c r="AV48" i="1"/>
  <c r="AW48" i="1"/>
  <c r="AP49" i="1"/>
  <c r="AQ49" i="1"/>
  <c r="AR49" i="1"/>
  <c r="AS49" i="1"/>
  <c r="AT49" i="1"/>
  <c r="AU49" i="1"/>
  <c r="AV49" i="1"/>
  <c r="AW49" i="1"/>
  <c r="AP50" i="1"/>
  <c r="AQ50" i="1"/>
  <c r="AR50" i="1"/>
  <c r="AS50" i="1"/>
  <c r="AT50" i="1"/>
  <c r="AU50" i="1"/>
  <c r="AV50" i="1"/>
  <c r="AW50" i="1"/>
  <c r="AP51" i="1"/>
  <c r="AQ51" i="1"/>
  <c r="AR51" i="1"/>
  <c r="AS51" i="1"/>
  <c r="AT51" i="1"/>
  <c r="AU51" i="1"/>
  <c r="AV51" i="1"/>
  <c r="AW51" i="1"/>
  <c r="AP52" i="1"/>
  <c r="AQ52" i="1"/>
  <c r="AR52" i="1"/>
  <c r="AS52" i="1"/>
  <c r="AT52" i="1"/>
  <c r="AU52" i="1"/>
  <c r="AV52" i="1"/>
  <c r="AW52" i="1"/>
  <c r="AP53" i="1"/>
  <c r="AR53" i="1"/>
  <c r="AS53" i="1"/>
  <c r="AT53" i="1"/>
  <c r="AU53" i="1"/>
  <c r="AV53" i="1"/>
  <c r="AW53" i="1"/>
  <c r="F46" i="1"/>
  <c r="G46" i="1" s="1"/>
  <c r="J46" i="1"/>
  <c r="F47" i="1"/>
  <c r="G47" i="1" s="1"/>
  <c r="J47" i="1"/>
  <c r="F48" i="1"/>
  <c r="G48" i="1" s="1"/>
  <c r="J48" i="1"/>
  <c r="F49" i="1"/>
  <c r="G49" i="1" s="1"/>
  <c r="J49" i="1"/>
  <c r="F50" i="1"/>
  <c r="G50" i="1" s="1"/>
  <c r="J50" i="1"/>
  <c r="F51" i="1"/>
  <c r="G51" i="1" s="1"/>
  <c r="J51" i="1"/>
  <c r="F52" i="1"/>
  <c r="G52" i="1" s="1"/>
  <c r="J52" i="1"/>
  <c r="F53" i="1"/>
  <c r="G53" i="1" s="1"/>
  <c r="J53" i="1"/>
  <c r="J45" i="1"/>
  <c r="F45" i="1"/>
  <c r="G45" i="1" s="1"/>
  <c r="AP11" i="1"/>
  <c r="AQ11" i="1"/>
  <c r="AR11" i="1"/>
  <c r="AS11" i="1"/>
  <c r="AT11" i="1"/>
  <c r="AU11" i="1"/>
  <c r="AV11" i="1"/>
  <c r="AW11" i="1"/>
  <c r="AP12" i="1"/>
  <c r="AQ12" i="1"/>
  <c r="AR12" i="1"/>
  <c r="AS12" i="1"/>
  <c r="AT12" i="1"/>
  <c r="AU12" i="1"/>
  <c r="AV12" i="1"/>
  <c r="AW12" i="1"/>
  <c r="AP13" i="1"/>
  <c r="AQ13" i="1"/>
  <c r="AR13" i="1"/>
  <c r="AS13" i="1"/>
  <c r="AT13" i="1"/>
  <c r="AU13" i="1"/>
  <c r="AV13" i="1"/>
  <c r="AW13" i="1"/>
  <c r="AP14" i="1"/>
  <c r="AQ14" i="1"/>
  <c r="AR14" i="1"/>
  <c r="AS14" i="1"/>
  <c r="AT14" i="1"/>
  <c r="AU14" i="1"/>
  <c r="AV14" i="1"/>
  <c r="AW14" i="1"/>
  <c r="AP15" i="1"/>
  <c r="AQ15" i="1"/>
  <c r="AR15" i="1"/>
  <c r="AS15" i="1"/>
  <c r="AT15" i="1"/>
  <c r="AU15" i="1"/>
  <c r="AV15" i="1"/>
  <c r="AW15" i="1"/>
  <c r="AP16" i="1"/>
  <c r="AQ16" i="1"/>
  <c r="AR16" i="1"/>
  <c r="AS16" i="1"/>
  <c r="AT16" i="1"/>
  <c r="AU16" i="1"/>
  <c r="AV16" i="1"/>
  <c r="AW16" i="1"/>
  <c r="AP17" i="1"/>
  <c r="AQ17" i="1"/>
  <c r="AR17" i="1"/>
  <c r="AS17" i="1"/>
  <c r="AT17" i="1"/>
  <c r="AU17" i="1"/>
  <c r="AV17" i="1"/>
  <c r="AW17" i="1"/>
  <c r="AP18" i="1"/>
  <c r="AQ18" i="1"/>
  <c r="AR18" i="1"/>
  <c r="AS18" i="1"/>
  <c r="AT18" i="1"/>
  <c r="AU18" i="1"/>
  <c r="AV18" i="1"/>
  <c r="AW18" i="1"/>
  <c r="AP19" i="1"/>
  <c r="AQ19" i="1"/>
  <c r="AR19" i="1"/>
  <c r="AS19" i="1"/>
  <c r="AT19" i="1"/>
  <c r="AU19" i="1"/>
  <c r="AV19" i="1"/>
  <c r="AW19" i="1"/>
  <c r="J12" i="1"/>
  <c r="J13" i="1"/>
  <c r="J14" i="1"/>
  <c r="J15" i="1"/>
  <c r="J16" i="1"/>
  <c r="J17" i="1"/>
  <c r="J18" i="1"/>
  <c r="J19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J11" i="1"/>
  <c r="F11" i="1"/>
  <c r="G11" i="1" s="1"/>
  <c r="AK57" i="1" l="1"/>
  <c r="AK58" i="1"/>
  <c r="AK56" i="1"/>
  <c r="BH36" i="1"/>
  <c r="BI36" i="1" s="1"/>
  <c r="AF58" i="1"/>
  <c r="AM58" i="1" s="1"/>
  <c r="AF57" i="1"/>
  <c r="AM57" i="1" s="1"/>
  <c r="BF36" i="1"/>
  <c r="AK29" i="1"/>
  <c r="AK23" i="1"/>
  <c r="BD23" i="1"/>
  <c r="BD29" i="1"/>
  <c r="AG57" i="1"/>
  <c r="AN57" i="1" s="1"/>
  <c r="BC29" i="1"/>
  <c r="AH57" i="1"/>
  <c r="AO57" i="1" s="1"/>
  <c r="BB21" i="1"/>
  <c r="AF56" i="1"/>
  <c r="AM56" i="1" s="1"/>
  <c r="BD28" i="1"/>
  <c r="BC21" i="1"/>
  <c r="AH58" i="1"/>
  <c r="AO58" i="1" s="1"/>
  <c r="BC34" i="1"/>
  <c r="BA29" i="1"/>
  <c r="BB29" i="1"/>
  <c r="AE59" i="1"/>
  <c r="AL59" i="1" s="1"/>
  <c r="BC28" i="1"/>
  <c r="AF54" i="1"/>
  <c r="AM54" i="1" s="1"/>
  <c r="AY54" i="1"/>
  <c r="AD54" i="1"/>
  <c r="AZ54" i="1" s="1"/>
  <c r="AE54" i="1"/>
  <c r="AL54" i="1" s="1"/>
  <c r="AJ54" i="1"/>
  <c r="AG54" i="1"/>
  <c r="AN54" i="1" s="1"/>
  <c r="AK27" i="1"/>
  <c r="BB35" i="1"/>
  <c r="AK34" i="1"/>
  <c r="BD25" i="1"/>
  <c r="AY55" i="1"/>
  <c r="BC57" i="1"/>
  <c r="AD61" i="1"/>
  <c r="AZ61" i="1" s="1"/>
  <c r="AJ61" i="1"/>
  <c r="BB22" i="1"/>
  <c r="BA35" i="1"/>
  <c r="AL61" i="1"/>
  <c r="BA61" i="1"/>
  <c r="BE19" i="1"/>
  <c r="BE50" i="1"/>
  <c r="AO26" i="1"/>
  <c r="BD26" i="1"/>
  <c r="AM30" i="1"/>
  <c r="BB30" i="1"/>
  <c r="AO35" i="1"/>
  <c r="BD35" i="1"/>
  <c r="AN20" i="1"/>
  <c r="BC20" i="1"/>
  <c r="AM20" i="1"/>
  <c r="BB20" i="1"/>
  <c r="AN35" i="1"/>
  <c r="BC35" i="1"/>
  <c r="BB55" i="1"/>
  <c r="AY56" i="1"/>
  <c r="BE15" i="1"/>
  <c r="BE52" i="1"/>
  <c r="BE48" i="1"/>
  <c r="AO24" i="1"/>
  <c r="BD24" i="1"/>
  <c r="AN31" i="1"/>
  <c r="BC31" i="1"/>
  <c r="AO22" i="1"/>
  <c r="BD22" i="1"/>
  <c r="BE14" i="1"/>
  <c r="AM33" i="1"/>
  <c r="BB33" i="1"/>
  <c r="AK31" i="1"/>
  <c r="AO34" i="1"/>
  <c r="BD34" i="1"/>
  <c r="AO27" i="1"/>
  <c r="BD27" i="1"/>
  <c r="K17" i="1"/>
  <c r="AC17" i="1" s="1"/>
  <c r="BE17" i="1"/>
  <c r="BE13" i="1"/>
  <c r="BE53" i="1"/>
  <c r="BE51" i="1"/>
  <c r="BE49" i="1"/>
  <c r="BE47" i="1"/>
  <c r="AM24" i="1"/>
  <c r="BB24" i="1"/>
  <c r="AM26" i="1"/>
  <c r="BB26" i="1"/>
  <c r="AM32" i="1"/>
  <c r="BB32" i="1"/>
  <c r="AG56" i="1"/>
  <c r="AM34" i="1"/>
  <c r="BB34" i="1"/>
  <c r="AN23" i="1"/>
  <c r="BC23" i="1"/>
  <c r="AM23" i="1"/>
  <c r="BB23" i="1"/>
  <c r="AO20" i="1"/>
  <c r="BD20" i="1"/>
  <c r="AY57" i="1"/>
  <c r="AY59" i="1"/>
  <c r="AO21" i="1"/>
  <c r="BD21" i="1"/>
  <c r="BE46" i="1"/>
  <c r="AN33" i="1"/>
  <c r="BC33" i="1"/>
  <c r="AO30" i="1"/>
  <c r="BD30" i="1"/>
  <c r="AN27" i="1"/>
  <c r="BC27" i="1"/>
  <c r="BB57" i="1"/>
  <c r="AY61" i="1"/>
  <c r="AN22" i="1"/>
  <c r="BC22" i="1"/>
  <c r="BE18" i="1"/>
  <c r="BE45" i="1"/>
  <c r="AH61" i="1"/>
  <c r="AN24" i="1"/>
  <c r="BC24" i="1"/>
  <c r="AN32" i="1"/>
  <c r="BC32" i="1"/>
  <c r="AF61" i="1"/>
  <c r="BE11" i="1"/>
  <c r="BE16" i="1"/>
  <c r="BE12" i="1"/>
  <c r="AG61" i="1"/>
  <c r="AO33" i="1"/>
  <c r="BD33" i="1"/>
  <c r="AN26" i="1"/>
  <c r="BC26" i="1"/>
  <c r="AK21" i="1"/>
  <c r="AM31" i="1"/>
  <c r="BB31" i="1"/>
  <c r="AN25" i="1"/>
  <c r="BC25" i="1"/>
  <c r="AL28" i="1"/>
  <c r="BA28" i="1"/>
  <c r="BB59" i="1"/>
  <c r="AL22" i="1"/>
  <c r="BA22" i="1"/>
  <c r="AY58" i="1"/>
  <c r="AY60" i="1"/>
  <c r="K19" i="1"/>
  <c r="AC19" i="1" s="1"/>
  <c r="AJ19" i="1" s="1"/>
  <c r="AL30" i="1"/>
  <c r="AL27" i="1"/>
  <c r="AL34" i="1"/>
  <c r="AL33" i="1"/>
  <c r="AD60" i="1"/>
  <c r="AZ60" i="1" s="1"/>
  <c r="AJ57" i="1"/>
  <c r="AL32" i="1"/>
  <c r="AL31" i="1"/>
  <c r="AL26" i="1"/>
  <c r="AL23" i="1"/>
  <c r="AL25" i="1"/>
  <c r="K52" i="1"/>
  <c r="AC52" i="1" s="1"/>
  <c r="AF52" i="1" s="1"/>
  <c r="K48" i="1"/>
  <c r="AC48" i="1" s="1"/>
  <c r="K53" i="1"/>
  <c r="AC53" i="1" s="1"/>
  <c r="K51" i="1"/>
  <c r="AC51" i="1" s="1"/>
  <c r="K49" i="1"/>
  <c r="AC49" i="1" s="1"/>
  <c r="AG49" i="1" s="1"/>
  <c r="AN49" i="1" s="1"/>
  <c r="K47" i="1"/>
  <c r="AC47" i="1" s="1"/>
  <c r="AF60" i="1"/>
  <c r="AK30" i="1"/>
  <c r="AE57" i="1"/>
  <c r="BA57" i="1" s="1"/>
  <c r="AH54" i="1"/>
  <c r="AJ56" i="1"/>
  <c r="AL20" i="1"/>
  <c r="AH60" i="1"/>
  <c r="AE60" i="1"/>
  <c r="BA60" i="1" s="1"/>
  <c r="AH55" i="1"/>
  <c r="AG60" i="1"/>
  <c r="AK25" i="1"/>
  <c r="AE55" i="1"/>
  <c r="BA55" i="1" s="1"/>
  <c r="K13" i="1"/>
  <c r="K45" i="1"/>
  <c r="AC45" i="1" s="1"/>
  <c r="AD45" i="1" s="1"/>
  <c r="AZ45" i="1" s="1"/>
  <c r="AJ55" i="1"/>
  <c r="AH59" i="1"/>
  <c r="AJ59" i="1"/>
  <c r="AH56" i="1"/>
  <c r="AE56" i="1"/>
  <c r="BA56" i="1" s="1"/>
  <c r="AG58" i="1"/>
  <c r="AG55" i="1"/>
  <c r="AD55" i="1"/>
  <c r="AZ55" i="1" s="1"/>
  <c r="AD59" i="1"/>
  <c r="AZ59" i="1" s="1"/>
  <c r="AG59" i="1"/>
  <c r="AJ58" i="1"/>
  <c r="AE58" i="1"/>
  <c r="BA58" i="1" s="1"/>
  <c r="K14" i="1"/>
  <c r="AC14" i="1" s="1"/>
  <c r="AE14" i="1" s="1"/>
  <c r="BA14" i="1" s="1"/>
  <c r="K11" i="1"/>
  <c r="AC11" i="1" s="1"/>
  <c r="AY11" i="1" s="1"/>
  <c r="K18" i="1"/>
  <c r="AC18" i="1" s="1"/>
  <c r="AJ18" i="1" s="1"/>
  <c r="K15" i="1"/>
  <c r="AC15" i="1" s="1"/>
  <c r="AG15" i="1" s="1"/>
  <c r="AN15" i="1" s="1"/>
  <c r="K50" i="1"/>
  <c r="AC50" i="1" s="1"/>
  <c r="AY50" i="1" s="1"/>
  <c r="K46" i="1"/>
  <c r="AC46" i="1" s="1"/>
  <c r="AY46" i="1" s="1"/>
  <c r="AC13" i="1"/>
  <c r="AE13" i="1" s="1"/>
  <c r="AL13" i="1" s="1"/>
  <c r="AK24" i="1"/>
  <c r="AK32" i="1"/>
  <c r="K16" i="1"/>
  <c r="AC16" i="1" s="1"/>
  <c r="AG16" i="1" s="1"/>
  <c r="AN16" i="1" s="1"/>
  <c r="K12" i="1"/>
  <c r="AC12" i="1" s="1"/>
  <c r="AY12" i="1" s="1"/>
  <c r="AK26" i="1"/>
  <c r="AK33" i="1"/>
  <c r="AW82" i="1"/>
  <c r="AV82" i="1"/>
  <c r="AU82" i="1"/>
  <c r="AT82" i="1"/>
  <c r="AS82" i="1"/>
  <c r="AR82" i="1"/>
  <c r="AQ82" i="1"/>
  <c r="AW81" i="1"/>
  <c r="AV81" i="1"/>
  <c r="AU81" i="1"/>
  <c r="AT81" i="1"/>
  <c r="AS81" i="1"/>
  <c r="AR81" i="1"/>
  <c r="AQ81" i="1"/>
  <c r="AW80" i="1"/>
  <c r="AV80" i="1"/>
  <c r="AU80" i="1"/>
  <c r="AT80" i="1"/>
  <c r="AS80" i="1"/>
  <c r="AR80" i="1"/>
  <c r="AQ80" i="1"/>
  <c r="AW79" i="1"/>
  <c r="AV79" i="1"/>
  <c r="AU79" i="1"/>
  <c r="AT79" i="1"/>
  <c r="AS79" i="1"/>
  <c r="AR79" i="1"/>
  <c r="AQ79" i="1"/>
  <c r="AW78" i="1"/>
  <c r="AV78" i="1"/>
  <c r="AU78" i="1"/>
  <c r="AT78" i="1"/>
  <c r="AS78" i="1"/>
  <c r="AR78" i="1"/>
  <c r="AQ78" i="1"/>
  <c r="AW83" i="1"/>
  <c r="AV83" i="1"/>
  <c r="AU83" i="1"/>
  <c r="AT83" i="1"/>
  <c r="AS83" i="1"/>
  <c r="AR83" i="1"/>
  <c r="AQ83" i="1"/>
  <c r="AW119" i="1"/>
  <c r="AV119" i="1"/>
  <c r="AU119" i="1"/>
  <c r="AT119" i="1"/>
  <c r="AS119" i="1"/>
  <c r="AR119" i="1"/>
  <c r="AQ119" i="1"/>
  <c r="AW109" i="1"/>
  <c r="AV109" i="1"/>
  <c r="AU109" i="1"/>
  <c r="AT109" i="1"/>
  <c r="AS109" i="1"/>
  <c r="AR109" i="1"/>
  <c r="AQ109" i="1"/>
  <c r="AW108" i="1"/>
  <c r="AV108" i="1"/>
  <c r="AU108" i="1"/>
  <c r="AT108" i="1"/>
  <c r="AS108" i="1"/>
  <c r="AR108" i="1"/>
  <c r="AQ108" i="1"/>
  <c r="AW107" i="1"/>
  <c r="AV107" i="1"/>
  <c r="AU107" i="1"/>
  <c r="AT107" i="1"/>
  <c r="AS107" i="1"/>
  <c r="AR107" i="1"/>
  <c r="AQ107" i="1"/>
  <c r="AW106" i="1"/>
  <c r="AV106" i="1"/>
  <c r="AU106" i="1"/>
  <c r="AT106" i="1"/>
  <c r="AS106" i="1"/>
  <c r="AR106" i="1"/>
  <c r="AQ106" i="1"/>
  <c r="AW105" i="1"/>
  <c r="AV105" i="1"/>
  <c r="AU105" i="1"/>
  <c r="AT105" i="1"/>
  <c r="AS105" i="1"/>
  <c r="AR105" i="1"/>
  <c r="AQ105" i="1"/>
  <c r="AW104" i="1"/>
  <c r="AV104" i="1"/>
  <c r="AU104" i="1"/>
  <c r="AT104" i="1"/>
  <c r="AS104" i="1"/>
  <c r="AR104" i="1"/>
  <c r="AQ104" i="1"/>
  <c r="AW103" i="1"/>
  <c r="AV103" i="1"/>
  <c r="AU103" i="1"/>
  <c r="AT103" i="1"/>
  <c r="AS103" i="1"/>
  <c r="AR103" i="1"/>
  <c r="AQ103" i="1"/>
  <c r="AR102" i="1"/>
  <c r="AS102" i="1"/>
  <c r="AT102" i="1"/>
  <c r="AU102" i="1"/>
  <c r="AV102" i="1"/>
  <c r="AW102" i="1"/>
  <c r="AQ102" i="1"/>
  <c r="J109" i="1"/>
  <c r="F109" i="1"/>
  <c r="G109" i="1" s="1"/>
  <c r="AP82" i="1"/>
  <c r="J82" i="1"/>
  <c r="F82" i="1"/>
  <c r="G82" i="1" s="1"/>
  <c r="AP81" i="1"/>
  <c r="J81" i="1"/>
  <c r="F81" i="1"/>
  <c r="G81" i="1" s="1"/>
  <c r="AP80" i="1"/>
  <c r="J80" i="1"/>
  <c r="F80" i="1"/>
  <c r="G80" i="1" s="1"/>
  <c r="AP79" i="1"/>
  <c r="J79" i="1"/>
  <c r="F79" i="1"/>
  <c r="G79" i="1" s="1"/>
  <c r="AP78" i="1"/>
  <c r="J78" i="1"/>
  <c r="F78" i="1"/>
  <c r="G78" i="1" s="1"/>
  <c r="AP83" i="1"/>
  <c r="J83" i="1"/>
  <c r="F83" i="1"/>
  <c r="G83" i="1" s="1"/>
  <c r="AP119" i="1"/>
  <c r="F102" i="1"/>
  <c r="G102" i="1" s="1"/>
  <c r="F103" i="1"/>
  <c r="G103" i="1" s="1"/>
  <c r="F105" i="1"/>
  <c r="G105" i="1" s="1"/>
  <c r="F104" i="1"/>
  <c r="G104" i="1" s="1"/>
  <c r="F107" i="1"/>
  <c r="G107" i="1" s="1"/>
  <c r="F108" i="1"/>
  <c r="G108" i="1" s="1"/>
  <c r="F119" i="1"/>
  <c r="G119" i="1" s="1"/>
  <c r="F106" i="1"/>
  <c r="G106" i="1" s="1"/>
  <c r="J119" i="1"/>
  <c r="J102" i="1"/>
  <c r="J103" i="1"/>
  <c r="J105" i="1"/>
  <c r="J104" i="1"/>
  <c r="J107" i="1"/>
  <c r="J108" i="1"/>
  <c r="J106" i="1"/>
  <c r="BH30" i="1" l="1"/>
  <c r="BI30" i="1" s="1"/>
  <c r="AK55" i="1"/>
  <c r="AK60" i="1"/>
  <c r="BB58" i="1"/>
  <c r="AK54" i="1"/>
  <c r="AK61" i="1"/>
  <c r="AK59" i="1"/>
  <c r="BC54" i="1"/>
  <c r="BH29" i="1"/>
  <c r="BI29" i="1" s="1"/>
  <c r="BB54" i="1"/>
  <c r="BF29" i="1"/>
  <c r="BH21" i="1"/>
  <c r="BI21" i="1" s="1"/>
  <c r="BD57" i="1"/>
  <c r="BF57" i="1" s="1"/>
  <c r="BF30" i="1"/>
  <c r="BF28" i="1"/>
  <c r="BH25" i="1"/>
  <c r="BI25" i="1" s="1"/>
  <c r="BB56" i="1"/>
  <c r="BD58" i="1"/>
  <c r="BF27" i="1"/>
  <c r="AH16" i="1"/>
  <c r="AO16" i="1" s="1"/>
  <c r="BA59" i="1"/>
  <c r="BF23" i="1"/>
  <c r="AY14" i="1"/>
  <c r="BF25" i="1"/>
  <c r="AD51" i="1"/>
  <c r="AZ51" i="1" s="1"/>
  <c r="AF51" i="1"/>
  <c r="AM51" i="1" s="1"/>
  <c r="BH31" i="1"/>
  <c r="BI31" i="1" s="1"/>
  <c r="BH23" i="1"/>
  <c r="BI23" i="1" s="1"/>
  <c r="AY19" i="1"/>
  <c r="BA54" i="1"/>
  <c r="AM52" i="1"/>
  <c r="BB52" i="1"/>
  <c r="AG48" i="1"/>
  <c r="AN48" i="1" s="1"/>
  <c r="AY48" i="1"/>
  <c r="AY53" i="1"/>
  <c r="AD53" i="1"/>
  <c r="AZ53" i="1" s="1"/>
  <c r="BF22" i="1"/>
  <c r="BH22" i="1"/>
  <c r="BI22" i="1" s="1"/>
  <c r="BF33" i="1"/>
  <c r="BF32" i="1"/>
  <c r="AJ13" i="1"/>
  <c r="BC15" i="1"/>
  <c r="AH45" i="1"/>
  <c r="AO45" i="1" s="1"/>
  <c r="AG45" i="1"/>
  <c r="AN45" i="1" s="1"/>
  <c r="BF24" i="1"/>
  <c r="AE45" i="1"/>
  <c r="AE51" i="1"/>
  <c r="AL51" i="1" s="1"/>
  <c r="BH26" i="1"/>
  <c r="BI26" i="1" s="1"/>
  <c r="BF26" i="1"/>
  <c r="BH33" i="1"/>
  <c r="BI33" i="1" s="1"/>
  <c r="BF35" i="1"/>
  <c r="BF20" i="1"/>
  <c r="AY17" i="1"/>
  <c r="AH17" i="1"/>
  <c r="AG17" i="1"/>
  <c r="AE17" i="1"/>
  <c r="AF17" i="1"/>
  <c r="AJ17" i="1"/>
  <c r="AD17" i="1"/>
  <c r="AZ17" i="1" s="1"/>
  <c r="AG47" i="1"/>
  <c r="AE47" i="1"/>
  <c r="AY47" i="1"/>
  <c r="AF47" i="1"/>
  <c r="AM61" i="1"/>
  <c r="BB61" i="1"/>
  <c r="AY13" i="1"/>
  <c r="BH24" i="1"/>
  <c r="BI24" i="1" s="1"/>
  <c r="BH35" i="1"/>
  <c r="BI35" i="1" s="1"/>
  <c r="BF21" i="1"/>
  <c r="BE104" i="1"/>
  <c r="BE119" i="1"/>
  <c r="BE79" i="1"/>
  <c r="BE109" i="1"/>
  <c r="AH51" i="1"/>
  <c r="AJ51" i="1"/>
  <c r="AE48" i="1"/>
  <c r="AN59" i="1"/>
  <c r="BC59" i="1"/>
  <c r="AN58" i="1"/>
  <c r="BC58" i="1"/>
  <c r="AO59" i="1"/>
  <c r="BD59" i="1"/>
  <c r="AM60" i="1"/>
  <c r="BB60" i="1"/>
  <c r="AO61" i="1"/>
  <c r="BD61" i="1"/>
  <c r="BH34" i="1"/>
  <c r="BI34" i="1" s="1"/>
  <c r="BF34" i="1"/>
  <c r="BC49" i="1"/>
  <c r="BE102" i="1"/>
  <c r="AN55" i="1"/>
  <c r="BC55" i="1"/>
  <c r="AO55" i="1"/>
  <c r="BD55" i="1"/>
  <c r="AG13" i="1"/>
  <c r="AG51" i="1"/>
  <c r="AO60" i="1"/>
  <c r="BD60" i="1"/>
  <c r="AO54" i="1"/>
  <c r="BD54" i="1"/>
  <c r="BH20" i="1"/>
  <c r="BI20" i="1" s="1"/>
  <c r="AN61" i="1"/>
  <c r="BC61" i="1"/>
  <c r="BC16" i="1"/>
  <c r="BH32" i="1"/>
  <c r="BI32" i="1" s="1"/>
  <c r="AY49" i="1"/>
  <c r="AY15" i="1"/>
  <c r="BH28" i="1"/>
  <c r="BI28" i="1" s="1"/>
  <c r="BF31" i="1"/>
  <c r="BE107" i="1"/>
  <c r="BE80" i="1"/>
  <c r="BA13" i="1"/>
  <c r="BH27" i="1"/>
  <c r="BI27" i="1" s="1"/>
  <c r="BE106" i="1"/>
  <c r="BE105" i="1"/>
  <c r="BE78" i="1"/>
  <c r="BE82" i="1"/>
  <c r="BE108" i="1"/>
  <c r="BE103" i="1"/>
  <c r="BE83" i="1"/>
  <c r="BE81" i="1"/>
  <c r="AF13" i="1"/>
  <c r="AH48" i="1"/>
  <c r="AD13" i="1"/>
  <c r="AZ13" i="1" s="1"/>
  <c r="AO56" i="1"/>
  <c r="BD56" i="1"/>
  <c r="AN60" i="1"/>
  <c r="BC60" i="1"/>
  <c r="AY16" i="1"/>
  <c r="AY45" i="1"/>
  <c r="AY18" i="1"/>
  <c r="AN56" i="1"/>
  <c r="BC56" i="1"/>
  <c r="AY51" i="1"/>
  <c r="AY52" i="1"/>
  <c r="AL14" i="1"/>
  <c r="AH19" i="1"/>
  <c r="AL58" i="1"/>
  <c r="AD19" i="1"/>
  <c r="AZ19" i="1" s="1"/>
  <c r="AL60" i="1"/>
  <c r="AL57" i="1"/>
  <c r="AH47" i="1"/>
  <c r="AJ47" i="1"/>
  <c r="AH13" i="1"/>
  <c r="AL56" i="1"/>
  <c r="AL55" i="1"/>
  <c r="AH15" i="1"/>
  <c r="AD47" i="1"/>
  <c r="AZ47" i="1" s="1"/>
  <c r="AF18" i="1"/>
  <c r="AH18" i="1"/>
  <c r="AD14" i="1"/>
  <c r="AZ14" i="1" s="1"/>
  <c r="AJ15" i="1"/>
  <c r="AF15" i="1"/>
  <c r="AD18" i="1"/>
  <c r="AZ18" i="1" s="1"/>
  <c r="AG50" i="1"/>
  <c r="AH50" i="1"/>
  <c r="AJ50" i="1"/>
  <c r="AE50" i="1"/>
  <c r="BA50" i="1" s="1"/>
  <c r="AD50" i="1"/>
  <c r="AZ50" i="1" s="1"/>
  <c r="AF50" i="1"/>
  <c r="AE46" i="1"/>
  <c r="BA46" i="1" s="1"/>
  <c r="AJ46" i="1"/>
  <c r="AH46" i="1"/>
  <c r="AF46" i="1"/>
  <c r="AD46" i="1"/>
  <c r="AZ46" i="1" s="1"/>
  <c r="AG46" i="1"/>
  <c r="AH11" i="1"/>
  <c r="AF11" i="1"/>
  <c r="AD11" i="1"/>
  <c r="AZ11" i="1" s="1"/>
  <c r="AG11" i="1"/>
  <c r="AJ11" i="1"/>
  <c r="AE11" i="1"/>
  <c r="BA11" i="1" s="1"/>
  <c r="AJ52" i="1"/>
  <c r="AK51" i="1"/>
  <c r="AG18" i="1"/>
  <c r="K109" i="1"/>
  <c r="AC109" i="1" s="1"/>
  <c r="AD52" i="1"/>
  <c r="AZ52" i="1" s="1"/>
  <c r="AG52" i="1"/>
  <c r="AF12" i="1"/>
  <c r="AD49" i="1"/>
  <c r="AZ49" i="1" s="1"/>
  <c r="AE52" i="1"/>
  <c r="BA52" i="1" s="1"/>
  <c r="K83" i="1"/>
  <c r="AC83" i="1" s="1"/>
  <c r="AY83" i="1" s="1"/>
  <c r="AE49" i="1"/>
  <c r="BA49" i="1" s="1"/>
  <c r="AH52" i="1"/>
  <c r="AE12" i="1"/>
  <c r="BA12" i="1" s="1"/>
  <c r="AE18" i="1"/>
  <c r="BA18" i="1" s="1"/>
  <c r="AE53" i="1"/>
  <c r="BA53" i="1" s="1"/>
  <c r="AF48" i="1"/>
  <c r="AH14" i="1"/>
  <c r="AJ45" i="1"/>
  <c r="AJ49" i="1"/>
  <c r="AJ53" i="1"/>
  <c r="AF49" i="1"/>
  <c r="AF53" i="1"/>
  <c r="AG14" i="1"/>
  <c r="AJ48" i="1"/>
  <c r="AK45" i="1"/>
  <c r="AE19" i="1"/>
  <c r="BA19" i="1" s="1"/>
  <c r="AJ14" i="1"/>
  <c r="AF19" i="1"/>
  <c r="AG19" i="1"/>
  <c r="AH49" i="1"/>
  <c r="AH53" i="1"/>
  <c r="AF45" i="1"/>
  <c r="AD48" i="1"/>
  <c r="AZ48" i="1" s="1"/>
  <c r="AF14" i="1"/>
  <c r="AG53" i="1"/>
  <c r="AD16" i="1"/>
  <c r="AZ16" i="1" s="1"/>
  <c r="AF16" i="1"/>
  <c r="AJ16" i="1"/>
  <c r="AE16" i="1"/>
  <c r="BA16" i="1" s="1"/>
  <c r="AK49" i="1"/>
  <c r="AE15" i="1"/>
  <c r="BA15" i="1" s="1"/>
  <c r="AD15" i="1"/>
  <c r="AZ15" i="1" s="1"/>
  <c r="AG12" i="1"/>
  <c r="AD12" i="1"/>
  <c r="AZ12" i="1" s="1"/>
  <c r="AJ12" i="1"/>
  <c r="AH12" i="1"/>
  <c r="K103" i="1"/>
  <c r="AC103" i="1" s="1"/>
  <c r="K79" i="1"/>
  <c r="AC79" i="1" s="1"/>
  <c r="AY79" i="1" s="1"/>
  <c r="K107" i="1"/>
  <c r="AC107" i="1" s="1"/>
  <c r="K78" i="1"/>
  <c r="AC78" i="1" s="1"/>
  <c r="AE78" i="1" s="1"/>
  <c r="AL78" i="1" s="1"/>
  <c r="K80" i="1"/>
  <c r="AC80" i="1" s="1"/>
  <c r="AY80" i="1" s="1"/>
  <c r="K82" i="1"/>
  <c r="AC82" i="1" s="1"/>
  <c r="AJ82" i="1" s="1"/>
  <c r="K102" i="1"/>
  <c r="AC102" i="1" s="1"/>
  <c r="K104" i="1"/>
  <c r="AC104" i="1" s="1"/>
  <c r="K119" i="1"/>
  <c r="AC119" i="1" s="1"/>
  <c r="AY119" i="1" s="1"/>
  <c r="K108" i="1"/>
  <c r="AC108" i="1" s="1"/>
  <c r="K81" i="1"/>
  <c r="AC81" i="1" s="1"/>
  <c r="AY81" i="1" s="1"/>
  <c r="K106" i="1"/>
  <c r="AC106" i="1" s="1"/>
  <c r="K105" i="1"/>
  <c r="AC105" i="1" s="1"/>
  <c r="AY106" i="1" l="1"/>
  <c r="AJ106" i="1"/>
  <c r="AY104" i="1"/>
  <c r="AJ104" i="1"/>
  <c r="AY102" i="1"/>
  <c r="AJ102" i="1"/>
  <c r="AY105" i="1"/>
  <c r="AJ105" i="1"/>
  <c r="AY103" i="1"/>
  <c r="AJ103" i="1"/>
  <c r="AY107" i="1"/>
  <c r="AJ107" i="1"/>
  <c r="AY108" i="1"/>
  <c r="AJ108" i="1"/>
  <c r="AY109" i="1"/>
  <c r="AJ109" i="1"/>
  <c r="BH57" i="1"/>
  <c r="BI57" i="1" s="1"/>
  <c r="BH58" i="1"/>
  <c r="BI58" i="1" s="1"/>
  <c r="BH59" i="1"/>
  <c r="BI59" i="1" s="1"/>
  <c r="BB51" i="1"/>
  <c r="BC45" i="1"/>
  <c r="BF54" i="1"/>
  <c r="BD16" i="1"/>
  <c r="BH56" i="1"/>
  <c r="BI56" i="1" s="1"/>
  <c r="AE109" i="1"/>
  <c r="AL109" i="1" s="1"/>
  <c r="BA51" i="1"/>
  <c r="AK17" i="1"/>
  <c r="AK53" i="1"/>
  <c r="AK19" i="1"/>
  <c r="BH55" i="1"/>
  <c r="BI55" i="1" s="1"/>
  <c r="BH60" i="1"/>
  <c r="BI60" i="1" s="1"/>
  <c r="BF59" i="1"/>
  <c r="AK13" i="1"/>
  <c r="BF58" i="1"/>
  <c r="BF61" i="1"/>
  <c r="BF56" i="1"/>
  <c r="BH61" i="1"/>
  <c r="BI61" i="1" s="1"/>
  <c r="AY82" i="1"/>
  <c r="BD45" i="1"/>
  <c r="BC48" i="1"/>
  <c r="BF55" i="1"/>
  <c r="AL45" i="1"/>
  <c r="BA45" i="1"/>
  <c r="AN53" i="1"/>
  <c r="BC53" i="1"/>
  <c r="AN14" i="1"/>
  <c r="BC14" i="1"/>
  <c r="AM12" i="1"/>
  <c r="BB12" i="1"/>
  <c r="AO11" i="1"/>
  <c r="BD11" i="1"/>
  <c r="AO51" i="1"/>
  <c r="BD51" i="1"/>
  <c r="AM47" i="1"/>
  <c r="BB47" i="1"/>
  <c r="AL17" i="1"/>
  <c r="BA17" i="1"/>
  <c r="AN12" i="1"/>
  <c r="BC12" i="1"/>
  <c r="AM16" i="1"/>
  <c r="BB16" i="1"/>
  <c r="AM14" i="1"/>
  <c r="BB14" i="1"/>
  <c r="AO49" i="1"/>
  <c r="BD49" i="1"/>
  <c r="AM53" i="1"/>
  <c r="BB53" i="1"/>
  <c r="AN52" i="1"/>
  <c r="BC52" i="1"/>
  <c r="AN11" i="1"/>
  <c r="BC11" i="1"/>
  <c r="AN46" i="1"/>
  <c r="BC46" i="1"/>
  <c r="AO18" i="1"/>
  <c r="BD18" i="1"/>
  <c r="AM13" i="1"/>
  <c r="BB13" i="1"/>
  <c r="AY78" i="1"/>
  <c r="BA78" i="1"/>
  <c r="AL48" i="1"/>
  <c r="BA48" i="1"/>
  <c r="AN17" i="1"/>
  <c r="BC17" i="1"/>
  <c r="AO53" i="1"/>
  <c r="BD53" i="1"/>
  <c r="AO46" i="1"/>
  <c r="BD46" i="1"/>
  <c r="AN50" i="1"/>
  <c r="BC50" i="1"/>
  <c r="AO13" i="1"/>
  <c r="BD13" i="1"/>
  <c r="AO48" i="1"/>
  <c r="BD48" i="1"/>
  <c r="AM15" i="1"/>
  <c r="BB15" i="1"/>
  <c r="AM18" i="1"/>
  <c r="BB18" i="1"/>
  <c r="AO47" i="1"/>
  <c r="BD47" i="1"/>
  <c r="AN51" i="1"/>
  <c r="BC51" i="1"/>
  <c r="BF60" i="1"/>
  <c r="BH54" i="1"/>
  <c r="BI54" i="1" s="1"/>
  <c r="AL47" i="1"/>
  <c r="BA47" i="1"/>
  <c r="AO17" i="1"/>
  <c r="BD17" i="1"/>
  <c r="AO12" i="1"/>
  <c r="BD12" i="1"/>
  <c r="AN18" i="1"/>
  <c r="BC18" i="1"/>
  <c r="AO15" i="1"/>
  <c r="BD15" i="1"/>
  <c r="AK50" i="1"/>
  <c r="AN19" i="1"/>
  <c r="BC19" i="1"/>
  <c r="AM49" i="1"/>
  <c r="BB49" i="1"/>
  <c r="AO14" i="1"/>
  <c r="BD14" i="1"/>
  <c r="AK46" i="1"/>
  <c r="AK11" i="1"/>
  <c r="AM45" i="1"/>
  <c r="BB45" i="1"/>
  <c r="AM19" i="1"/>
  <c r="BB19" i="1"/>
  <c r="AM48" i="1"/>
  <c r="BB48" i="1"/>
  <c r="AO52" i="1"/>
  <c r="BD52" i="1"/>
  <c r="AM11" i="1"/>
  <c r="BB11" i="1"/>
  <c r="AM46" i="1"/>
  <c r="BB46" i="1"/>
  <c r="AM50" i="1"/>
  <c r="BB50" i="1"/>
  <c r="AO50" i="1"/>
  <c r="BD50" i="1"/>
  <c r="AO19" i="1"/>
  <c r="BD19" i="1"/>
  <c r="AN13" i="1"/>
  <c r="BC13" i="1"/>
  <c r="AN47" i="1"/>
  <c r="BC47" i="1"/>
  <c r="AM17" i="1"/>
  <c r="BB17" i="1"/>
  <c r="AK47" i="1"/>
  <c r="AK48" i="1"/>
  <c r="AL12" i="1"/>
  <c r="AL15" i="1"/>
  <c r="AL16" i="1"/>
  <c r="AL53" i="1"/>
  <c r="AL49" i="1"/>
  <c r="AL11" i="1"/>
  <c r="AL46" i="1"/>
  <c r="AL50" i="1"/>
  <c r="AL19" i="1"/>
  <c r="AL52" i="1"/>
  <c r="AK14" i="1"/>
  <c r="AK52" i="1"/>
  <c r="AK18" i="1"/>
  <c r="AL18" i="1"/>
  <c r="AD83" i="1"/>
  <c r="AZ83" i="1" s="1"/>
  <c r="AF82" i="1"/>
  <c r="AG82" i="1"/>
  <c r="AH83" i="1"/>
  <c r="AD82" i="1"/>
  <c r="AZ82" i="1" s="1"/>
  <c r="AJ83" i="1"/>
  <c r="AH82" i="1"/>
  <c r="AF109" i="1"/>
  <c r="AM109" i="1" s="1"/>
  <c r="AF106" i="1"/>
  <c r="AM106" i="1" s="1"/>
  <c r="AJ81" i="1"/>
  <c r="AF81" i="1"/>
  <c r="AK12" i="1"/>
  <c r="AK16" i="1"/>
  <c r="AE106" i="1"/>
  <c r="AG83" i="1"/>
  <c r="AD81" i="1"/>
  <c r="AZ81" i="1" s="1"/>
  <c r="AE82" i="1"/>
  <c r="BA82" i="1" s="1"/>
  <c r="AK15" i="1"/>
  <c r="AJ80" i="1"/>
  <c r="AH106" i="1"/>
  <c r="AO106" i="1" s="1"/>
  <c r="AF83" i="1"/>
  <c r="AE83" i="1"/>
  <c r="BA83" i="1" s="1"/>
  <c r="AH81" i="1"/>
  <c r="AD80" i="1"/>
  <c r="AZ80" i="1" s="1"/>
  <c r="AF80" i="1"/>
  <c r="AD109" i="1"/>
  <c r="AZ109" i="1" s="1"/>
  <c r="AG109" i="1"/>
  <c r="AN109" i="1" s="1"/>
  <c r="AH80" i="1"/>
  <c r="AG80" i="1"/>
  <c r="AH109" i="1"/>
  <c r="AO109" i="1" s="1"/>
  <c r="AE80" i="1"/>
  <c r="BA80" i="1" s="1"/>
  <c r="AG78" i="1"/>
  <c r="AE81" i="1"/>
  <c r="BA81" i="1" s="1"/>
  <c r="AG81" i="1"/>
  <c r="AD119" i="1"/>
  <c r="AZ119" i="1" s="1"/>
  <c r="AH78" i="1"/>
  <c r="AG79" i="1"/>
  <c r="AF79" i="1"/>
  <c r="AH79" i="1"/>
  <c r="AJ79" i="1"/>
  <c r="AE79" i="1"/>
  <c r="BA79" i="1" s="1"/>
  <c r="AD79" i="1"/>
  <c r="AZ79" i="1" s="1"/>
  <c r="AJ78" i="1"/>
  <c r="AD78" i="1"/>
  <c r="AZ78" i="1" s="1"/>
  <c r="AF78" i="1"/>
  <c r="AF119" i="1"/>
  <c r="AH119" i="1"/>
  <c r="AG104" i="1"/>
  <c r="AN104" i="1" s="1"/>
  <c r="AE104" i="1"/>
  <c r="AG119" i="1"/>
  <c r="AG108" i="1"/>
  <c r="AN108" i="1" s="1"/>
  <c r="AG102" i="1"/>
  <c r="AN102" i="1" s="1"/>
  <c r="AH103" i="1"/>
  <c r="AO103" i="1" s="1"/>
  <c r="AH102" i="1"/>
  <c r="AO102" i="1" s="1"/>
  <c r="AH104" i="1"/>
  <c r="AO104" i="1" s="1"/>
  <c r="AF105" i="1"/>
  <c r="AM105" i="1" s="1"/>
  <c r="AE102" i="1"/>
  <c r="AD105" i="1"/>
  <c r="AZ105" i="1" s="1"/>
  <c r="AF102" i="1"/>
  <c r="AM102" i="1" s="1"/>
  <c r="AH105" i="1"/>
  <c r="AO105" i="1" s="1"/>
  <c r="AE105" i="1"/>
  <c r="AD102" i="1"/>
  <c r="AF104" i="1"/>
  <c r="AM104" i="1" s="1"/>
  <c r="AG105" i="1"/>
  <c r="AN105" i="1" s="1"/>
  <c r="AD104" i="1"/>
  <c r="AZ104" i="1" s="1"/>
  <c r="AE103" i="1"/>
  <c r="AF103" i="1"/>
  <c r="AM103" i="1" s="1"/>
  <c r="AD103" i="1"/>
  <c r="AZ103" i="1" s="1"/>
  <c r="AD108" i="1"/>
  <c r="AZ108" i="1" s="1"/>
  <c r="AE119" i="1"/>
  <c r="BA119" i="1" s="1"/>
  <c r="AJ119" i="1"/>
  <c r="AF108" i="1"/>
  <c r="AM108" i="1" s="1"/>
  <c r="AG103" i="1"/>
  <c r="AN103" i="1" s="1"/>
  <c r="AE108" i="1"/>
  <c r="AH107" i="1"/>
  <c r="AO107" i="1" s="1"/>
  <c r="AH108" i="1"/>
  <c r="AO108" i="1" s="1"/>
  <c r="AD106" i="1"/>
  <c r="AZ106" i="1" s="1"/>
  <c r="AG106" i="1"/>
  <c r="AN106" i="1" s="1"/>
  <c r="AD107" i="1"/>
  <c r="AZ107" i="1" s="1"/>
  <c r="AF107" i="1"/>
  <c r="AM107" i="1" s="1"/>
  <c r="AE107" i="1"/>
  <c r="AG107" i="1"/>
  <c r="AN107" i="1" s="1"/>
  <c r="AK102" i="1" l="1"/>
  <c r="AZ102" i="1"/>
  <c r="BF102" i="1" s="1"/>
  <c r="BA108" i="1"/>
  <c r="BH108" i="1" s="1"/>
  <c r="BI108" i="1" s="1"/>
  <c r="AL108" i="1"/>
  <c r="AK105" i="1"/>
  <c r="BA107" i="1"/>
  <c r="BH107" i="1" s="1"/>
  <c r="BI107" i="1" s="1"/>
  <c r="AL107" i="1"/>
  <c r="AK104" i="1"/>
  <c r="BA102" i="1"/>
  <c r="AL102" i="1"/>
  <c r="BA106" i="1"/>
  <c r="BH106" i="1" s="1"/>
  <c r="BI106" i="1" s="1"/>
  <c r="AL106" i="1"/>
  <c r="BA105" i="1"/>
  <c r="BH105" i="1" s="1"/>
  <c r="BI105" i="1" s="1"/>
  <c r="AL105" i="1"/>
  <c r="BA104" i="1"/>
  <c r="BF104" i="1" s="1"/>
  <c r="AL104" i="1"/>
  <c r="BA103" i="1"/>
  <c r="BF103" i="1" s="1"/>
  <c r="AL103" i="1"/>
  <c r="AK109" i="1"/>
  <c r="AK106" i="1"/>
  <c r="AK108" i="1"/>
  <c r="AK103" i="1"/>
  <c r="AK107" i="1"/>
  <c r="BF17" i="1"/>
  <c r="BA109" i="1"/>
  <c r="BH109" i="1" s="1"/>
  <c r="BI109" i="1" s="1"/>
  <c r="BH16" i="1"/>
  <c r="BI16" i="1" s="1"/>
  <c r="BH18" i="1"/>
  <c r="BI18" i="1" s="1"/>
  <c r="BF16" i="1"/>
  <c r="BH46" i="1"/>
  <c r="BI46" i="1" s="1"/>
  <c r="BH52" i="1"/>
  <c r="BI52" i="1" s="1"/>
  <c r="BF12" i="1"/>
  <c r="BF51" i="1"/>
  <c r="BH19" i="1"/>
  <c r="BI19" i="1" s="1"/>
  <c r="BF49" i="1"/>
  <c r="BH17" i="1"/>
  <c r="BI17" i="1" s="1"/>
  <c r="BH11" i="1"/>
  <c r="BI11" i="1" s="1"/>
  <c r="BH47" i="1"/>
  <c r="BI47" i="1" s="1"/>
  <c r="BF18" i="1"/>
  <c r="BH53" i="1"/>
  <c r="BI53" i="1" s="1"/>
  <c r="BH51" i="1"/>
  <c r="BI51" i="1" s="1"/>
  <c r="BH12" i="1"/>
  <c r="BI12" i="1" s="1"/>
  <c r="BF13" i="1"/>
  <c r="BF50" i="1"/>
  <c r="BH45" i="1"/>
  <c r="BI45" i="1" s="1"/>
  <c r="BF19" i="1"/>
  <c r="BF15" i="1"/>
  <c r="BH49" i="1"/>
  <c r="BI49" i="1" s="1"/>
  <c r="BH48" i="1"/>
  <c r="BI48" i="1" s="1"/>
  <c r="BF53" i="1"/>
  <c r="BH14" i="1"/>
  <c r="BI14" i="1" s="1"/>
  <c r="BF14" i="1"/>
  <c r="BF46" i="1"/>
  <c r="BC106" i="1"/>
  <c r="BB104" i="1"/>
  <c r="BC108" i="1"/>
  <c r="AN81" i="1"/>
  <c r="BC81" i="1"/>
  <c r="AN80" i="1"/>
  <c r="BC80" i="1"/>
  <c r="AM83" i="1"/>
  <c r="BB83" i="1"/>
  <c r="BF83" i="1" s="1"/>
  <c r="BD102" i="1"/>
  <c r="AN119" i="1"/>
  <c r="BC119" i="1"/>
  <c r="AM119" i="1"/>
  <c r="BB119" i="1"/>
  <c r="BH119" i="1" s="1"/>
  <c r="BI119" i="1" s="1"/>
  <c r="AM79" i="1"/>
  <c r="BB79" i="1"/>
  <c r="BF79" i="1" s="1"/>
  <c r="AO80" i="1"/>
  <c r="BD80" i="1"/>
  <c r="BD106" i="1"/>
  <c r="BB109" i="1"/>
  <c r="AO83" i="1"/>
  <c r="BD83" i="1"/>
  <c r="BF45" i="1"/>
  <c r="BH15" i="1"/>
  <c r="BI15" i="1" s="1"/>
  <c r="BF47" i="1"/>
  <c r="BF52" i="1"/>
  <c r="BF11" i="1"/>
  <c r="BD107" i="1"/>
  <c r="BD104" i="1"/>
  <c r="AO78" i="1"/>
  <c r="BD78" i="1"/>
  <c r="BB106" i="1"/>
  <c r="BD103" i="1"/>
  <c r="AM78" i="1"/>
  <c r="BB78" i="1"/>
  <c r="BH78" i="1" s="1"/>
  <c r="BI78" i="1" s="1"/>
  <c r="AN79" i="1"/>
  <c r="BC79" i="1"/>
  <c r="AO81" i="1"/>
  <c r="BD81" i="1"/>
  <c r="AM81" i="1"/>
  <c r="BB81" i="1"/>
  <c r="BH81" i="1" s="1"/>
  <c r="BI81" i="1" s="1"/>
  <c r="AN82" i="1"/>
  <c r="BC82" i="1"/>
  <c r="BH13" i="1"/>
  <c r="BI13" i="1" s="1"/>
  <c r="BF48" i="1"/>
  <c r="BC107" i="1"/>
  <c r="BB103" i="1"/>
  <c r="BB102" i="1"/>
  <c r="BH102" i="1" s="1"/>
  <c r="BI102" i="1" s="1"/>
  <c r="AO119" i="1"/>
  <c r="BD119" i="1"/>
  <c r="AO79" i="1"/>
  <c r="BD79" i="1"/>
  <c r="AN78" i="1"/>
  <c r="BC78" i="1"/>
  <c r="AM80" i="1"/>
  <c r="BB80" i="1"/>
  <c r="BF80" i="1" s="1"/>
  <c r="BB107" i="1"/>
  <c r="BC103" i="1"/>
  <c r="BC109" i="1"/>
  <c r="AN83" i="1"/>
  <c r="BC83" i="1"/>
  <c r="AO82" i="1"/>
  <c r="BD82" i="1"/>
  <c r="BD108" i="1"/>
  <c r="BB108" i="1"/>
  <c r="BC105" i="1"/>
  <c r="BD105" i="1"/>
  <c r="BB105" i="1"/>
  <c r="BC102" i="1"/>
  <c r="BC104" i="1"/>
  <c r="BD109" i="1"/>
  <c r="AM82" i="1"/>
  <c r="BB82" i="1"/>
  <c r="BF82" i="1" s="1"/>
  <c r="BH50" i="1"/>
  <c r="BI50" i="1" s="1"/>
  <c r="AL119" i="1"/>
  <c r="AL83" i="1"/>
  <c r="AK83" i="1"/>
  <c r="AL79" i="1"/>
  <c r="AL81" i="1"/>
  <c r="AL82" i="1"/>
  <c r="AL80" i="1"/>
  <c r="AK82" i="1"/>
  <c r="AK79" i="1"/>
  <c r="AK81" i="1"/>
  <c r="AK80" i="1"/>
  <c r="AK78" i="1"/>
  <c r="AK119" i="1"/>
  <c r="BF81" i="1" l="1"/>
  <c r="BF106" i="1"/>
  <c r="BF108" i="1"/>
  <c r="BH80" i="1"/>
  <c r="BI80" i="1" s="1"/>
  <c r="BF78" i="1"/>
  <c r="BH83" i="1"/>
  <c r="BI83" i="1" s="1"/>
  <c r="BF105" i="1"/>
  <c r="BH82" i="1"/>
  <c r="BI82" i="1" s="1"/>
  <c r="BH104" i="1"/>
  <c r="BI104" i="1" s="1"/>
  <c r="BF107" i="1"/>
  <c r="BF119" i="1"/>
  <c r="BH103" i="1"/>
  <c r="BI103" i="1" s="1"/>
  <c r="BF109" i="1"/>
  <c r="BH79" i="1"/>
  <c r="BI79" i="1" s="1"/>
</calcChain>
</file>

<file path=xl/sharedStrings.xml><?xml version="1.0" encoding="utf-8"?>
<sst xmlns="http://schemas.openxmlformats.org/spreadsheetml/2006/main" count="233" uniqueCount="60">
  <si>
    <t>Weight (Label)</t>
  </si>
  <si>
    <t>Calories</t>
  </si>
  <si>
    <t>Sugar</t>
  </si>
  <si>
    <t>Fat</t>
  </si>
  <si>
    <t>Saturates</t>
  </si>
  <si>
    <t>Carbs</t>
  </si>
  <si>
    <t>Protein</t>
  </si>
  <si>
    <t>Salt</t>
  </si>
  <si>
    <t>Date</t>
  </si>
  <si>
    <t>Age</t>
  </si>
  <si>
    <t>Gender</t>
  </si>
  <si>
    <t>Height</t>
  </si>
  <si>
    <t>F</t>
  </si>
  <si>
    <t>RF</t>
  </si>
  <si>
    <t>Rsu</t>
  </si>
  <si>
    <t>RP</t>
  </si>
  <si>
    <t>Rsat</t>
  </si>
  <si>
    <t>Rcar</t>
  </si>
  <si>
    <t>kg</t>
  </si>
  <si>
    <t>Rcal</t>
  </si>
  <si>
    <t>Kcal</t>
  </si>
  <si>
    <t>Su</t>
  </si>
  <si>
    <t>Na</t>
  </si>
  <si>
    <t>Carbo</t>
  </si>
  <si>
    <t>Pro</t>
  </si>
  <si>
    <t>Sat</t>
  </si>
  <si>
    <t>stone</t>
  </si>
  <si>
    <t>lbs</t>
  </si>
  <si>
    <t>pounds</t>
  </si>
  <si>
    <t>feet</t>
  </si>
  <si>
    <t>inches</t>
  </si>
  <si>
    <t>in</t>
  </si>
  <si>
    <t>cm</t>
  </si>
  <si>
    <t>Weight</t>
  </si>
  <si>
    <t>Intake</t>
  </si>
  <si>
    <t>Variables</t>
  </si>
  <si>
    <t>Recommended</t>
  </si>
  <si>
    <t>Percentage Intake</t>
  </si>
  <si>
    <t>Name</t>
  </si>
  <si>
    <t>Rich</t>
  </si>
  <si>
    <t>Katrina</t>
  </si>
  <si>
    <t>Becca</t>
  </si>
  <si>
    <t>Sam</t>
  </si>
  <si>
    <t>Reference Intake</t>
  </si>
  <si>
    <t>Percentage Reference Intake</t>
  </si>
  <si>
    <t>Rsalt</t>
  </si>
  <si>
    <t>Adas</t>
  </si>
  <si>
    <t>Becky</t>
  </si>
  <si>
    <t>userId</t>
  </si>
  <si>
    <t>Nancy</t>
  </si>
  <si>
    <t>Ollie</t>
  </si>
  <si>
    <t>Michelle</t>
  </si>
  <si>
    <t>Graham</t>
  </si>
  <si>
    <t>James</t>
  </si>
  <si>
    <t>Goals</t>
  </si>
  <si>
    <t>P</t>
  </si>
  <si>
    <t>Zack</t>
  </si>
  <si>
    <t>Helen</t>
  </si>
  <si>
    <t>Sean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</si>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</sst>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  <dxf>
      <font>
        <color theme="9" tint="0.3999450666829432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gar%20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70.790000000000006</v>
          </cell>
          <cell r="D4">
            <v>56.12</v>
          </cell>
          <cell r="E4">
            <v>61.99</v>
          </cell>
          <cell r="F4">
            <v>54.14</v>
          </cell>
          <cell r="G4">
            <v>61.43</v>
          </cell>
          <cell r="H4">
            <v>89.41</v>
          </cell>
          <cell r="I4">
            <v>55.28</v>
          </cell>
          <cell r="J4">
            <v>45.93</v>
          </cell>
        </row>
        <row r="8">
          <cell r="J8">
            <v>77.14</v>
          </cell>
        </row>
        <row r="9">
          <cell r="J9">
            <v>65.42</v>
          </cell>
        </row>
        <row r="11">
          <cell r="J11">
            <v>33.21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9"/>
  <sheetViews>
    <sheetView tabSelected="1" topLeftCell="A83" zoomScale="55" zoomScaleNormal="55" workbookViewId="0">
      <selection activeCell="U118" sqref="U118"/>
    </sheetView>
  </sheetViews>
  <sheetFormatPr defaultRowHeight="15" x14ac:dyDescent="0.25"/>
  <cols>
    <col min="1" max="1" width="9.140625" style="10"/>
    <col min="2" max="2" width="9.140625" style="3"/>
    <col min="3" max="3" width="8.140625" style="2" bestFit="1" customWidth="1"/>
    <col min="4" max="11" width="9.140625" customWidth="1"/>
    <col min="12" max="13" width="9.140625" style="2"/>
    <col min="14" max="14" width="14.140625" customWidth="1"/>
    <col min="15" max="21" width="9.140625" customWidth="1"/>
    <col min="22" max="28" width="9.140625" hidden="1" customWidth="1"/>
    <col min="29" max="42" width="9.140625" customWidth="1"/>
    <col min="43" max="49" width="0" hidden="1" customWidth="1"/>
    <col min="50" max="50" width="14.140625" style="3" customWidth="1"/>
  </cols>
  <sheetData>
    <row r="1" spans="1:61" x14ac:dyDescent="0.25">
      <c r="D1" s="17" t="s">
        <v>11</v>
      </c>
      <c r="E1" s="17"/>
      <c r="F1" s="17"/>
      <c r="G1" s="17"/>
      <c r="H1" s="17" t="s">
        <v>33</v>
      </c>
      <c r="I1" s="17"/>
      <c r="J1" s="17"/>
      <c r="K1" s="17"/>
      <c r="L1" s="17" t="s">
        <v>35</v>
      </c>
      <c r="M1" s="17"/>
      <c r="N1" s="17"/>
      <c r="O1" s="17" t="s">
        <v>34</v>
      </c>
      <c r="P1" s="17"/>
      <c r="Q1" s="17"/>
      <c r="R1" s="17"/>
      <c r="S1" s="17"/>
      <c r="T1" s="17"/>
      <c r="U1" s="17"/>
      <c r="V1" s="17" t="s">
        <v>43</v>
      </c>
      <c r="W1" s="17"/>
      <c r="X1" s="17"/>
      <c r="Y1" s="17"/>
      <c r="Z1" s="17"/>
      <c r="AA1" s="17"/>
      <c r="AB1" s="17"/>
      <c r="AC1" s="17" t="s">
        <v>36</v>
      </c>
      <c r="AD1" s="17"/>
      <c r="AE1" s="17"/>
      <c r="AF1" s="17"/>
      <c r="AG1" s="17"/>
      <c r="AH1" s="17"/>
      <c r="AI1" s="17"/>
      <c r="AJ1" s="17" t="s">
        <v>37</v>
      </c>
      <c r="AK1" s="17"/>
      <c r="AL1" s="17"/>
      <c r="AM1" s="17"/>
      <c r="AN1" s="17"/>
      <c r="AO1" s="17"/>
      <c r="AP1" s="17"/>
      <c r="AQ1" s="17" t="s">
        <v>44</v>
      </c>
      <c r="AR1" s="17"/>
      <c r="AS1" s="17"/>
      <c r="AT1" s="17"/>
      <c r="AU1" s="17"/>
      <c r="AV1" s="17"/>
      <c r="AW1" s="17"/>
    </row>
    <row r="2" spans="1:61" x14ac:dyDescent="0.25">
      <c r="A2" s="8" t="s">
        <v>54</v>
      </c>
      <c r="B2" s="3" t="s">
        <v>48</v>
      </c>
      <c r="C2" s="2" t="s">
        <v>38</v>
      </c>
      <c r="D2" s="2" t="s">
        <v>29</v>
      </c>
      <c r="E2" s="2" t="s">
        <v>31</v>
      </c>
      <c r="F2" s="2" t="s">
        <v>30</v>
      </c>
      <c r="G2" s="2" t="s">
        <v>32</v>
      </c>
      <c r="H2" s="2" t="s">
        <v>26</v>
      </c>
      <c r="I2" s="2" t="s">
        <v>27</v>
      </c>
      <c r="J2" s="2" t="s">
        <v>28</v>
      </c>
      <c r="K2" s="2" t="s">
        <v>18</v>
      </c>
      <c r="L2" s="2" t="s">
        <v>9</v>
      </c>
      <c r="M2" s="2" t="s">
        <v>10</v>
      </c>
      <c r="N2" s="2" t="s">
        <v>8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19</v>
      </c>
      <c r="W2" s="2" t="s">
        <v>14</v>
      </c>
      <c r="X2" s="2" t="s">
        <v>13</v>
      </c>
      <c r="Y2" s="2" t="s">
        <v>16</v>
      </c>
      <c r="Z2" s="2" t="s">
        <v>17</v>
      </c>
      <c r="AA2" s="2" t="s">
        <v>15</v>
      </c>
      <c r="AB2" s="2" t="s">
        <v>45</v>
      </c>
      <c r="AC2" s="2" t="s">
        <v>19</v>
      </c>
      <c r="AD2" s="2" t="s">
        <v>14</v>
      </c>
      <c r="AE2" s="2" t="s">
        <v>13</v>
      </c>
      <c r="AF2" s="2" t="s">
        <v>16</v>
      </c>
      <c r="AG2" s="2" t="s">
        <v>17</v>
      </c>
      <c r="AH2" s="2" t="s">
        <v>15</v>
      </c>
      <c r="AI2" s="2" t="s">
        <v>45</v>
      </c>
      <c r="AJ2" s="2" t="s">
        <v>20</v>
      </c>
      <c r="AK2" s="2" t="s">
        <v>21</v>
      </c>
      <c r="AL2" s="2" t="s">
        <v>12</v>
      </c>
      <c r="AM2" s="2" t="s">
        <v>25</v>
      </c>
      <c r="AN2" s="2" t="s">
        <v>23</v>
      </c>
      <c r="AO2" s="2" t="s">
        <v>24</v>
      </c>
      <c r="AP2" s="2" t="s">
        <v>22</v>
      </c>
      <c r="AQ2" s="2" t="s">
        <v>20</v>
      </c>
      <c r="AR2" s="2" t="s">
        <v>21</v>
      </c>
      <c r="AS2" s="2" t="s">
        <v>12</v>
      </c>
      <c r="AT2" s="2" t="s">
        <v>25</v>
      </c>
      <c r="AU2" s="2" t="s">
        <v>23</v>
      </c>
      <c r="AV2" s="2" t="s">
        <v>24</v>
      </c>
      <c r="AW2" s="2" t="s">
        <v>22</v>
      </c>
      <c r="AX2" s="3" t="s">
        <v>0</v>
      </c>
      <c r="AY2" s="2"/>
    </row>
    <row r="3" spans="1:61" x14ac:dyDescent="0.25">
      <c r="B3" s="3">
        <v>12</v>
      </c>
      <c r="C3" s="2" t="s">
        <v>53</v>
      </c>
      <c r="D3">
        <v>5</v>
      </c>
      <c r="E3">
        <v>9</v>
      </c>
      <c r="F3">
        <f t="shared" ref="F3" si="0">D3*12+E3</f>
        <v>69</v>
      </c>
      <c r="G3">
        <f t="shared" ref="G3" si="1">F3*2.54</f>
        <v>175.26</v>
      </c>
      <c r="H3">
        <v>9</v>
      </c>
      <c r="I3">
        <v>9</v>
      </c>
      <c r="J3">
        <f t="shared" ref="J3" si="2">H3*14+I3</f>
        <v>135</v>
      </c>
      <c r="K3">
        <f t="shared" ref="K3" si="3">J3*0.453592</f>
        <v>61.234920000000002</v>
      </c>
      <c r="L3" s="2">
        <v>23</v>
      </c>
      <c r="M3" s="2">
        <v>1</v>
      </c>
      <c r="N3" s="1">
        <v>42912</v>
      </c>
      <c r="O3">
        <v>1163.18</v>
      </c>
      <c r="P3">
        <v>60.89</v>
      </c>
      <c r="Q3">
        <v>41.1</v>
      </c>
      <c r="R3">
        <v>8.67</v>
      </c>
      <c r="S3">
        <v>180.48</v>
      </c>
      <c r="T3">
        <v>31.43</v>
      </c>
      <c r="U3">
        <v>1.879</v>
      </c>
      <c r="AC3">
        <f t="shared" ref="AC3" si="4">(10*K3) + (6.25*G3) - (5 *L3) + (M3*166) - 161</f>
        <v>1597.7242000000001</v>
      </c>
      <c r="AD3">
        <f t="shared" ref="AD3" si="5">(AC3 * 0.15)/4</f>
        <v>59.914657500000004</v>
      </c>
      <c r="AE3">
        <f t="shared" ref="AE3" si="6">(AC3* 0.3)/9</f>
        <v>53.257473333333337</v>
      </c>
      <c r="AF3">
        <f t="shared" ref="AF3" si="7">(AC3*0.09) / 9</f>
        <v>15.977241999999999</v>
      </c>
      <c r="AG3">
        <f t="shared" ref="AG3" si="8">(AC3*0.5)/4</f>
        <v>199.71552500000001</v>
      </c>
      <c r="AH3">
        <f t="shared" ref="AH3" si="9">(AC3*0.2)/4</f>
        <v>79.886210000000005</v>
      </c>
      <c r="AI3">
        <v>6</v>
      </c>
      <c r="AJ3">
        <f t="shared" ref="AJ3" si="10">O3/AC3*100</f>
        <v>72.802302174555535</v>
      </c>
      <c r="AK3">
        <f t="shared" ref="AK3" si="11">P3/AD3*100</f>
        <v>101.6278862981066</v>
      </c>
      <c r="AL3">
        <f t="shared" ref="AL3" si="12">Q3/AE3*100</f>
        <v>77.172267904560741</v>
      </c>
      <c r="AM3">
        <f>R3/AF3*100</f>
        <v>54.264684730944182</v>
      </c>
      <c r="AN3">
        <f t="shared" ref="AN3" si="13">S3/AG3*100</f>
        <v>90.368537949165429</v>
      </c>
      <c r="AO3">
        <f t="shared" ref="AO3" si="14">T3/AH3*100</f>
        <v>39.343461155561137</v>
      </c>
      <c r="AP3">
        <f t="shared" ref="AP3" si="15">U3/AI3*100</f>
        <v>31.316666666666666</v>
      </c>
      <c r="AX3" s="3">
        <v>135</v>
      </c>
      <c r="AY3">
        <f>(J3) + 1/(3500/(O3-AC3))</f>
        <v>134.87584451428572</v>
      </c>
      <c r="AZ3" s="8">
        <f>(J3) + 1/(3500/((P3*4)-(AD3*4)))</f>
        <v>135.00111467714285</v>
      </c>
      <c r="BA3" s="8">
        <f t="shared" ref="BA3" si="16">(J3) + 1/(3500/((Q3*9)-(AE3*9)))</f>
        <v>134.96873792571429</v>
      </c>
      <c r="BB3" s="8">
        <f>(J3) + 1/(3500/((R3*9)-(AF3*9)))</f>
        <v>134.98120994914285</v>
      </c>
      <c r="BC3" s="8">
        <f t="shared" ref="BC3" si="17">(J3) + 1/(3500/((S3*4)-(AG3*4)))</f>
        <v>134.97801654285715</v>
      </c>
      <c r="BD3" s="8">
        <f t="shared" ref="BD3" si="18">(J3) + 1/(3500/((T3*4)-(AH3*4)))</f>
        <v>134.94462147428573</v>
      </c>
      <c r="BE3" s="8">
        <f>(J3) + 1/(3500/((U3*4)-(AI3*4)))</f>
        <v>134.99529028571428</v>
      </c>
      <c r="BF3" s="8">
        <f t="shared" ref="BF3" si="19">(AY3-J3)+(AZ3-J3)+(BA3-J3)+(BB3-J3)+(BC3-J3)+(BD3-J3)+(BE3-J3)</f>
        <v>-0.25516463085713781</v>
      </c>
      <c r="BH3" s="8">
        <f t="shared" ref="BH3" si="20">(AY3+AZ3+BA3+BB3+BC3+BD3+BE3)/7</f>
        <v>134.96354790987755</v>
      </c>
      <c r="BI3" s="8">
        <f>BH3-AX3</f>
        <v>-3.6452090122452319E-2</v>
      </c>
    </row>
    <row r="4" spans="1:61" x14ac:dyDescent="0.25">
      <c r="B4" s="8">
        <v>12</v>
      </c>
      <c r="C4" s="8" t="s">
        <v>53</v>
      </c>
      <c r="D4">
        <v>5</v>
      </c>
      <c r="E4">
        <v>9</v>
      </c>
      <c r="F4">
        <f t="shared" ref="F4:F10" si="21">D4*12+E4</f>
        <v>69</v>
      </c>
      <c r="G4">
        <f t="shared" ref="G4:G10" si="22">F4*2.54</f>
        <v>175.26</v>
      </c>
      <c r="H4">
        <v>9</v>
      </c>
      <c r="I4">
        <v>9</v>
      </c>
      <c r="J4">
        <f t="shared" ref="J4:J10" si="23">H4*14+I4</f>
        <v>135</v>
      </c>
      <c r="K4">
        <f t="shared" ref="K4:K10" si="24">J4*0.453592</f>
        <v>61.234920000000002</v>
      </c>
      <c r="L4" s="8">
        <v>23</v>
      </c>
      <c r="M4" s="8">
        <v>1</v>
      </c>
      <c r="N4" s="1">
        <v>42913</v>
      </c>
      <c r="O4">
        <v>1360.63</v>
      </c>
      <c r="P4">
        <v>47.32</v>
      </c>
      <c r="Q4">
        <v>47.54</v>
      </c>
      <c r="R4">
        <v>12.46</v>
      </c>
      <c r="S4">
        <v>158.38</v>
      </c>
      <c r="T4">
        <v>56.1</v>
      </c>
      <c r="U4">
        <v>1.7276</v>
      </c>
      <c r="AC4">
        <f t="shared" ref="AC4:AC10" si="25">(10*K4) + (6.25*G4) - (5 *L4) + (M4*166) - 161</f>
        <v>1597.7242000000001</v>
      </c>
      <c r="AD4">
        <f t="shared" ref="AD4:AD10" si="26">(AC4 * 0.15)/4</f>
        <v>59.914657500000004</v>
      </c>
      <c r="AE4">
        <f t="shared" ref="AE4:AE10" si="27">(AC4* 0.3)/9</f>
        <v>53.257473333333337</v>
      </c>
      <c r="AF4">
        <f t="shared" ref="AF4:AF10" si="28">(AC4*0.09) / 9</f>
        <v>15.977241999999999</v>
      </c>
      <c r="AG4">
        <f t="shared" ref="AG4:AG10" si="29">(AC4*0.5)/4</f>
        <v>199.71552500000001</v>
      </c>
      <c r="AH4">
        <f t="shared" ref="AH4:AH10" si="30">(AC4*0.2)/4</f>
        <v>79.886210000000005</v>
      </c>
      <c r="AI4">
        <v>6</v>
      </c>
      <c r="AJ4">
        <f t="shared" ref="AJ4:AO10" si="31">O4/AC4*100</f>
        <v>85.160505173546213</v>
      </c>
      <c r="AK4">
        <f t="shared" si="31"/>
        <v>78.979004428090064</v>
      </c>
      <c r="AL4">
        <f t="shared" si="31"/>
        <v>89.264467547027195</v>
      </c>
      <c r="AM4">
        <f t="shared" si="31"/>
        <v>77.985925230399602</v>
      </c>
      <c r="AN4">
        <f t="shared" si="31"/>
        <v>79.302798317757222</v>
      </c>
      <c r="AO4">
        <f t="shared" si="31"/>
        <v>70.224886122398345</v>
      </c>
      <c r="AP4">
        <f t="shared" ref="AP4:AP10" si="32">U4/AI4*100</f>
        <v>28.793333333333333</v>
      </c>
      <c r="AX4" s="14">
        <v>135</v>
      </c>
      <c r="AY4">
        <f t="shared" ref="AY4:AY10" si="33">(J4) + 1/(3500/(O4-AC4))</f>
        <v>134.9322588</v>
      </c>
      <c r="AZ4" s="8">
        <f t="shared" ref="AZ4:AZ10" si="34">(J4) + 1/(3500/((P4*4)-(AD4*4)))</f>
        <v>134.98560610571428</v>
      </c>
      <c r="BA4" s="8">
        <f t="shared" ref="BA4:BA10" si="35">(J4) + 1/(3500/((Q4*9)-(AE4*9)))</f>
        <v>134.98529792571429</v>
      </c>
      <c r="BB4" s="8">
        <f t="shared" ref="BB4:BB10" si="36">(J4) + 1/(3500/((R4*9)-(AF4*9)))</f>
        <v>134.99095566342857</v>
      </c>
      <c r="BC4" s="8">
        <f t="shared" ref="BC4:BC10" si="37">(J4) + 1/(3500/((S4*4)-(AG4*4)))</f>
        <v>134.95275939999999</v>
      </c>
      <c r="BD4" s="8">
        <f t="shared" ref="BD4:BD10" si="38">(J4) + 1/(3500/((T4*4)-(AH4*4)))</f>
        <v>134.97281576</v>
      </c>
      <c r="BE4" s="8">
        <f t="shared" ref="BE4:BE10" si="39">(J4) + 1/(3500/((U4*4)-(AI4*4)))</f>
        <v>134.99511725714285</v>
      </c>
      <c r="BF4" s="8">
        <f t="shared" ref="BF4:BF10" si="40">(AY4-J4)+(AZ4-J4)+(BA4-J4)+(BB4-J4)+(BC4-J4)+(BD4-J4)+(BE4-J4)</f>
        <v>-0.18518908800001554</v>
      </c>
      <c r="BH4" s="8">
        <f t="shared" ref="BH4:BH10" si="41">(AY4+AZ4+BA4+BB4+BC4+BD4+BE4)/7</f>
        <v>134.97354441600001</v>
      </c>
      <c r="BI4" s="8">
        <f t="shared" ref="BI4:BI10" si="42">BH4-AX4</f>
        <v>-2.645558399999004E-2</v>
      </c>
    </row>
    <row r="5" spans="1:61" x14ac:dyDescent="0.25">
      <c r="B5" s="8">
        <v>12</v>
      </c>
      <c r="C5" s="8" t="s">
        <v>53</v>
      </c>
      <c r="D5">
        <v>5</v>
      </c>
      <c r="E5">
        <v>9</v>
      </c>
      <c r="F5">
        <f t="shared" si="21"/>
        <v>69</v>
      </c>
      <c r="G5">
        <f t="shared" si="22"/>
        <v>175.26</v>
      </c>
      <c r="H5">
        <v>9</v>
      </c>
      <c r="I5">
        <v>9</v>
      </c>
      <c r="J5">
        <f t="shared" si="23"/>
        <v>135</v>
      </c>
      <c r="K5">
        <f t="shared" si="24"/>
        <v>61.234920000000002</v>
      </c>
      <c r="L5" s="8">
        <v>23</v>
      </c>
      <c r="M5" s="8">
        <v>1</v>
      </c>
      <c r="N5" s="1">
        <v>42914</v>
      </c>
      <c r="O5">
        <v>1174.6300000000001</v>
      </c>
      <c r="P5">
        <v>45.98</v>
      </c>
      <c r="Q5">
        <v>40.380000000000003</v>
      </c>
      <c r="R5">
        <v>13.33</v>
      </c>
      <c r="S5">
        <v>143.36000000000001</v>
      </c>
      <c r="T5">
        <v>43.58</v>
      </c>
      <c r="U5">
        <v>2.8984000000000001</v>
      </c>
      <c r="AC5">
        <f t="shared" si="25"/>
        <v>1597.7242000000001</v>
      </c>
      <c r="AD5">
        <f t="shared" si="26"/>
        <v>59.914657500000004</v>
      </c>
      <c r="AE5">
        <f t="shared" si="27"/>
        <v>53.257473333333337</v>
      </c>
      <c r="AF5">
        <f t="shared" si="28"/>
        <v>15.977241999999999</v>
      </c>
      <c r="AG5">
        <f t="shared" si="29"/>
        <v>199.71552500000001</v>
      </c>
      <c r="AH5">
        <f t="shared" si="30"/>
        <v>79.886210000000005</v>
      </c>
      <c r="AI5">
        <v>6</v>
      </c>
      <c r="AJ5">
        <f t="shared" si="31"/>
        <v>73.518946511544357</v>
      </c>
      <c r="AK5">
        <f t="shared" si="31"/>
        <v>76.742489932450994</v>
      </c>
      <c r="AL5">
        <f t="shared" si="31"/>
        <v>75.820344963166988</v>
      </c>
      <c r="AM5">
        <f t="shared" si="31"/>
        <v>83.431170411013383</v>
      </c>
      <c r="AN5">
        <f t="shared" si="31"/>
        <v>71.782101066003762</v>
      </c>
      <c r="AO5">
        <f t="shared" si="31"/>
        <v>54.552594246240993</v>
      </c>
      <c r="AP5">
        <f t="shared" si="32"/>
        <v>48.306666666666672</v>
      </c>
      <c r="AX5" s="14">
        <v>135</v>
      </c>
      <c r="AY5">
        <f t="shared" si="33"/>
        <v>134.87911594285714</v>
      </c>
      <c r="AZ5" s="8">
        <f t="shared" si="34"/>
        <v>134.98407467714287</v>
      </c>
      <c r="BA5" s="8">
        <f t="shared" si="35"/>
        <v>134.96688649714287</v>
      </c>
      <c r="BB5" s="8">
        <f t="shared" si="36"/>
        <v>134.99319280628572</v>
      </c>
      <c r="BC5" s="8">
        <f t="shared" si="37"/>
        <v>134.93559368571428</v>
      </c>
      <c r="BD5" s="8">
        <f t="shared" si="38"/>
        <v>134.95850718857142</v>
      </c>
      <c r="BE5" s="8">
        <f t="shared" si="39"/>
        <v>134.99645531428573</v>
      </c>
      <c r="BF5" s="8">
        <f t="shared" si="40"/>
        <v>-0.28617388799997912</v>
      </c>
      <c r="BH5" s="8">
        <f t="shared" si="41"/>
        <v>134.95911801599999</v>
      </c>
      <c r="BI5" s="8">
        <f t="shared" si="42"/>
        <v>-4.0881984000009197E-2</v>
      </c>
    </row>
    <row r="6" spans="1:61" x14ac:dyDescent="0.25">
      <c r="B6" s="8">
        <v>12</v>
      </c>
      <c r="C6" s="8" t="s">
        <v>53</v>
      </c>
      <c r="D6">
        <v>5</v>
      </c>
      <c r="E6">
        <v>9</v>
      </c>
      <c r="F6">
        <f t="shared" si="21"/>
        <v>69</v>
      </c>
      <c r="G6">
        <f t="shared" si="22"/>
        <v>175.26</v>
      </c>
      <c r="H6">
        <v>9</v>
      </c>
      <c r="I6">
        <v>9</v>
      </c>
      <c r="J6">
        <f t="shared" si="23"/>
        <v>135</v>
      </c>
      <c r="K6">
        <f t="shared" si="24"/>
        <v>61.234920000000002</v>
      </c>
      <c r="L6" s="8">
        <v>23</v>
      </c>
      <c r="M6" s="8">
        <v>1</v>
      </c>
      <c r="N6" s="1">
        <v>42915</v>
      </c>
      <c r="O6">
        <v>1651.42</v>
      </c>
      <c r="P6">
        <v>45.76</v>
      </c>
      <c r="Q6">
        <v>77.23</v>
      </c>
      <c r="R6">
        <v>30.51</v>
      </c>
      <c r="S6">
        <v>172.31</v>
      </c>
      <c r="T6">
        <v>74.849999999999994</v>
      </c>
      <c r="U6">
        <v>6.5651999999999999</v>
      </c>
      <c r="AC6">
        <f t="shared" si="25"/>
        <v>1597.7242000000001</v>
      </c>
      <c r="AD6">
        <f t="shared" si="26"/>
        <v>59.914657500000004</v>
      </c>
      <c r="AE6">
        <f t="shared" si="27"/>
        <v>53.257473333333337</v>
      </c>
      <c r="AF6">
        <f t="shared" si="28"/>
        <v>15.977241999999999</v>
      </c>
      <c r="AG6">
        <f t="shared" si="29"/>
        <v>199.71552500000001</v>
      </c>
      <c r="AH6">
        <f t="shared" si="30"/>
        <v>79.886210000000005</v>
      </c>
      <c r="AI6">
        <v>6</v>
      </c>
      <c r="AJ6">
        <f t="shared" si="31"/>
        <v>103.36076777205977</v>
      </c>
      <c r="AK6">
        <f t="shared" si="31"/>
        <v>76.375300985405772</v>
      </c>
      <c r="AL6">
        <f t="shared" si="31"/>
        <v>145.01251217200064</v>
      </c>
      <c r="AM6">
        <f t="shared" si="31"/>
        <v>190.95911547186932</v>
      </c>
      <c r="AN6">
        <f t="shared" si="31"/>
        <v>86.277719270948012</v>
      </c>
      <c r="AO6">
        <f t="shared" si="31"/>
        <v>93.695770521595648</v>
      </c>
      <c r="AP6">
        <f t="shared" si="32"/>
        <v>109.42</v>
      </c>
      <c r="AX6" s="14">
        <v>135</v>
      </c>
      <c r="AY6">
        <f t="shared" si="33"/>
        <v>135.01534165714287</v>
      </c>
      <c r="AZ6" s="8">
        <f t="shared" si="34"/>
        <v>134.98382324857144</v>
      </c>
      <c r="BA6" s="8">
        <f t="shared" si="35"/>
        <v>135.06164364</v>
      </c>
      <c r="BB6" s="8">
        <f t="shared" si="36"/>
        <v>135.03736994914286</v>
      </c>
      <c r="BC6" s="8">
        <f t="shared" si="37"/>
        <v>134.96867940000001</v>
      </c>
      <c r="BD6" s="8">
        <f t="shared" si="38"/>
        <v>134.99424433142858</v>
      </c>
      <c r="BE6" s="8">
        <f t="shared" si="39"/>
        <v>135.00064594285715</v>
      </c>
      <c r="BF6" s="8">
        <f t="shared" si="40"/>
        <v>6.1748169142902043E-2</v>
      </c>
      <c r="BH6" s="8">
        <f t="shared" si="41"/>
        <v>135.00882116702041</v>
      </c>
      <c r="BI6" s="8">
        <f t="shared" si="42"/>
        <v>8.8211670204145776E-3</v>
      </c>
    </row>
    <row r="7" spans="1:61" x14ac:dyDescent="0.25">
      <c r="B7" s="8">
        <v>12</v>
      </c>
      <c r="C7" s="8" t="s">
        <v>53</v>
      </c>
      <c r="D7">
        <v>5</v>
      </c>
      <c r="E7">
        <v>9</v>
      </c>
      <c r="F7">
        <f t="shared" si="21"/>
        <v>69</v>
      </c>
      <c r="G7">
        <f t="shared" si="22"/>
        <v>175.26</v>
      </c>
      <c r="H7">
        <v>9</v>
      </c>
      <c r="I7">
        <v>9</v>
      </c>
      <c r="J7">
        <f t="shared" si="23"/>
        <v>135</v>
      </c>
      <c r="K7">
        <f t="shared" si="24"/>
        <v>61.234920000000002</v>
      </c>
      <c r="L7" s="8">
        <v>23</v>
      </c>
      <c r="M7" s="8">
        <v>1</v>
      </c>
      <c r="N7" s="1">
        <v>42916</v>
      </c>
      <c r="O7">
        <v>1341.17</v>
      </c>
      <c r="P7">
        <v>39.479999999999997</v>
      </c>
      <c r="Q7">
        <v>41.33</v>
      </c>
      <c r="R7">
        <v>14.64</v>
      </c>
      <c r="S7">
        <v>197.46</v>
      </c>
      <c r="T7">
        <v>52.31</v>
      </c>
      <c r="U7">
        <v>4.3171999999999997</v>
      </c>
      <c r="AC7">
        <f t="shared" si="25"/>
        <v>1597.7242000000001</v>
      </c>
      <c r="AD7">
        <f t="shared" si="26"/>
        <v>59.914657500000004</v>
      </c>
      <c r="AE7">
        <f t="shared" si="27"/>
        <v>53.257473333333337</v>
      </c>
      <c r="AF7">
        <f t="shared" si="28"/>
        <v>15.977241999999999</v>
      </c>
      <c r="AG7">
        <f t="shared" si="29"/>
        <v>199.71552500000001</v>
      </c>
      <c r="AH7">
        <f t="shared" si="30"/>
        <v>79.886210000000005</v>
      </c>
      <c r="AI7">
        <v>6</v>
      </c>
      <c r="AJ7">
        <f t="shared" si="31"/>
        <v>83.942522745790541</v>
      </c>
      <c r="AK7">
        <f t="shared" si="31"/>
        <v>65.893725587933133</v>
      </c>
      <c r="AL7">
        <f t="shared" si="31"/>
        <v>77.604132177505974</v>
      </c>
      <c r="AM7">
        <f t="shared" si="31"/>
        <v>91.630332694466304</v>
      </c>
      <c r="AN7">
        <f t="shared" si="31"/>
        <v>98.870631113930671</v>
      </c>
      <c r="AO7">
        <f t="shared" si="31"/>
        <v>65.480638022507264</v>
      </c>
      <c r="AP7">
        <f t="shared" si="32"/>
        <v>71.953333333333319</v>
      </c>
      <c r="AX7" s="14">
        <v>135</v>
      </c>
      <c r="AY7">
        <f t="shared" si="33"/>
        <v>134.9266988</v>
      </c>
      <c r="AZ7" s="8">
        <f t="shared" si="34"/>
        <v>134.97664610571428</v>
      </c>
      <c r="BA7" s="8">
        <f t="shared" si="35"/>
        <v>134.96932935428572</v>
      </c>
      <c r="BB7" s="8">
        <f t="shared" si="36"/>
        <v>134.99656137771427</v>
      </c>
      <c r="BC7" s="8">
        <f t="shared" si="37"/>
        <v>134.99742225714286</v>
      </c>
      <c r="BD7" s="8">
        <f t="shared" si="38"/>
        <v>134.96848433142858</v>
      </c>
      <c r="BE7" s="8">
        <f t="shared" si="39"/>
        <v>134.99807680000001</v>
      </c>
      <c r="BF7" s="8">
        <f t="shared" si="40"/>
        <v>-0.1667809737142818</v>
      </c>
      <c r="BH7" s="8">
        <f t="shared" si="41"/>
        <v>134.97617414661224</v>
      </c>
      <c r="BI7" s="8">
        <f t="shared" si="42"/>
        <v>-2.3825853387762663E-2</v>
      </c>
    </row>
    <row r="8" spans="1:61" x14ac:dyDescent="0.25">
      <c r="B8" s="8">
        <v>12</v>
      </c>
      <c r="C8" s="8" t="s">
        <v>53</v>
      </c>
      <c r="D8">
        <v>5</v>
      </c>
      <c r="E8">
        <v>9</v>
      </c>
      <c r="F8">
        <f t="shared" si="21"/>
        <v>69</v>
      </c>
      <c r="G8">
        <f t="shared" si="22"/>
        <v>175.26</v>
      </c>
      <c r="H8">
        <v>9</v>
      </c>
      <c r="I8">
        <v>9</v>
      </c>
      <c r="J8">
        <f t="shared" si="23"/>
        <v>135</v>
      </c>
      <c r="K8">
        <f t="shared" si="24"/>
        <v>61.234920000000002</v>
      </c>
      <c r="L8" s="8">
        <v>23</v>
      </c>
      <c r="M8" s="8">
        <v>1</v>
      </c>
      <c r="N8" s="1">
        <v>42917</v>
      </c>
      <c r="O8">
        <v>1283.1300000000001</v>
      </c>
      <c r="P8">
        <v>42.9</v>
      </c>
      <c r="Q8">
        <v>48.15</v>
      </c>
      <c r="R8">
        <v>15.93</v>
      </c>
      <c r="S8">
        <v>153.32</v>
      </c>
      <c r="T8">
        <v>59.15</v>
      </c>
      <c r="U8">
        <v>3.0998999999999999</v>
      </c>
      <c r="AC8">
        <f t="shared" si="25"/>
        <v>1597.7242000000001</v>
      </c>
      <c r="AD8">
        <f t="shared" si="26"/>
        <v>59.914657500000004</v>
      </c>
      <c r="AE8">
        <f t="shared" si="27"/>
        <v>53.257473333333337</v>
      </c>
      <c r="AF8">
        <f t="shared" si="28"/>
        <v>15.977241999999999</v>
      </c>
      <c r="AG8">
        <f t="shared" si="29"/>
        <v>199.71552500000001</v>
      </c>
      <c r="AH8">
        <f t="shared" si="30"/>
        <v>79.886210000000005</v>
      </c>
      <c r="AI8">
        <v>6</v>
      </c>
      <c r="AJ8">
        <f t="shared" si="31"/>
        <v>80.309855731045445</v>
      </c>
      <c r="AK8">
        <f t="shared" si="31"/>
        <v>71.601844673817922</v>
      </c>
      <c r="AL8">
        <f t="shared" si="31"/>
        <v>90.40984670570802</v>
      </c>
      <c r="AM8">
        <f t="shared" si="31"/>
        <v>99.704316927790174</v>
      </c>
      <c r="AN8">
        <f t="shared" si="31"/>
        <v>76.769194583145193</v>
      </c>
      <c r="AO8">
        <f t="shared" si="31"/>
        <v>74.042816651334434</v>
      </c>
      <c r="AP8">
        <f t="shared" si="32"/>
        <v>51.664999999999992</v>
      </c>
      <c r="AX8" s="14">
        <v>135</v>
      </c>
      <c r="AY8">
        <f t="shared" si="33"/>
        <v>134.91011594285715</v>
      </c>
      <c r="AZ8" s="8">
        <f t="shared" si="34"/>
        <v>134.98055467714286</v>
      </c>
      <c r="BA8" s="8">
        <f t="shared" si="35"/>
        <v>134.98686649714287</v>
      </c>
      <c r="BB8" s="8">
        <f t="shared" si="36"/>
        <v>134.99987852057143</v>
      </c>
      <c r="BC8" s="8">
        <f t="shared" si="37"/>
        <v>134.94697654285713</v>
      </c>
      <c r="BD8" s="8">
        <f t="shared" si="38"/>
        <v>134.97630147428572</v>
      </c>
      <c r="BE8" s="8">
        <f t="shared" si="39"/>
        <v>134.99668560000001</v>
      </c>
      <c r="BF8" s="8">
        <f t="shared" si="40"/>
        <v>-0.20262074514283768</v>
      </c>
      <c r="BH8" s="8">
        <f t="shared" si="41"/>
        <v>134.97105417926531</v>
      </c>
      <c r="BI8" s="8">
        <f t="shared" si="42"/>
        <v>-2.8945820734691097E-2</v>
      </c>
    </row>
    <row r="9" spans="1:61" x14ac:dyDescent="0.25">
      <c r="B9" s="8">
        <v>12</v>
      </c>
      <c r="C9" s="8" t="s">
        <v>53</v>
      </c>
      <c r="D9">
        <v>5</v>
      </c>
      <c r="E9">
        <v>9</v>
      </c>
      <c r="F9">
        <f t="shared" si="21"/>
        <v>69</v>
      </c>
      <c r="G9">
        <f t="shared" si="22"/>
        <v>175.26</v>
      </c>
      <c r="H9">
        <v>9</v>
      </c>
      <c r="I9">
        <v>9</v>
      </c>
      <c r="J9">
        <f t="shared" si="23"/>
        <v>135</v>
      </c>
      <c r="K9">
        <f t="shared" si="24"/>
        <v>61.234920000000002</v>
      </c>
      <c r="L9" s="8">
        <v>23</v>
      </c>
      <c r="M9" s="8">
        <v>1</v>
      </c>
      <c r="N9" s="1">
        <v>42918</v>
      </c>
      <c r="O9">
        <v>1215.3399999999999</v>
      </c>
      <c r="P9">
        <v>39.979999999999997</v>
      </c>
      <c r="Q9">
        <v>25.28</v>
      </c>
      <c r="R9">
        <v>6.01</v>
      </c>
      <c r="S9">
        <v>142.94</v>
      </c>
      <c r="T9">
        <v>54.15</v>
      </c>
      <c r="U9">
        <v>3.6067999999999998</v>
      </c>
      <c r="AC9">
        <f t="shared" si="25"/>
        <v>1597.7242000000001</v>
      </c>
      <c r="AD9">
        <f t="shared" si="26"/>
        <v>59.914657500000004</v>
      </c>
      <c r="AE9">
        <f t="shared" si="27"/>
        <v>53.257473333333337</v>
      </c>
      <c r="AF9">
        <f t="shared" si="28"/>
        <v>15.977241999999999</v>
      </c>
      <c r="AG9">
        <f t="shared" si="29"/>
        <v>199.71552500000001</v>
      </c>
      <c r="AH9">
        <f t="shared" si="30"/>
        <v>79.886210000000005</v>
      </c>
      <c r="AI9">
        <v>6</v>
      </c>
      <c r="AJ9">
        <f t="shared" si="31"/>
        <v>76.066945721921215</v>
      </c>
      <c r="AK9">
        <f t="shared" si="31"/>
        <v>66.728245922126803</v>
      </c>
      <c r="AL9">
        <f t="shared" si="31"/>
        <v>47.467516608936634</v>
      </c>
      <c r="AM9">
        <f t="shared" si="31"/>
        <v>37.616004063780224</v>
      </c>
      <c r="AN9">
        <f t="shared" si="31"/>
        <v>71.571801941786944</v>
      </c>
      <c r="AO9">
        <f t="shared" si="31"/>
        <v>67.78391414488182</v>
      </c>
      <c r="AP9">
        <f t="shared" si="32"/>
        <v>60.11333333333333</v>
      </c>
      <c r="AX9" s="14">
        <v>135</v>
      </c>
      <c r="AY9">
        <f t="shared" si="33"/>
        <v>134.89074737142857</v>
      </c>
      <c r="AZ9" s="8">
        <f t="shared" si="34"/>
        <v>134.97721753428573</v>
      </c>
      <c r="BA9" s="8">
        <f t="shared" si="35"/>
        <v>134.92805792571428</v>
      </c>
      <c r="BB9" s="8">
        <f t="shared" si="36"/>
        <v>134.97436994914287</v>
      </c>
      <c r="BC9" s="8">
        <f t="shared" si="37"/>
        <v>134.9351136857143</v>
      </c>
      <c r="BD9" s="8">
        <f t="shared" si="38"/>
        <v>134.97058718857141</v>
      </c>
      <c r="BE9" s="8">
        <f t="shared" si="39"/>
        <v>134.99726491428572</v>
      </c>
      <c r="BF9" s="8">
        <f t="shared" si="40"/>
        <v>-0.32664143085710862</v>
      </c>
      <c r="BH9" s="8">
        <f t="shared" si="41"/>
        <v>134.95333693844898</v>
      </c>
      <c r="BI9" s="8">
        <f t="shared" si="42"/>
        <v>-4.6663061551015517E-2</v>
      </c>
    </row>
    <row r="10" spans="1:61" x14ac:dyDescent="0.25">
      <c r="B10" s="8">
        <v>12</v>
      </c>
      <c r="C10" s="8" t="s">
        <v>53</v>
      </c>
      <c r="D10">
        <v>5</v>
      </c>
      <c r="E10">
        <v>9</v>
      </c>
      <c r="F10">
        <f t="shared" si="21"/>
        <v>69</v>
      </c>
      <c r="G10">
        <f t="shared" si="22"/>
        <v>175.26</v>
      </c>
      <c r="H10">
        <v>9</v>
      </c>
      <c r="I10">
        <v>9</v>
      </c>
      <c r="J10">
        <f t="shared" si="23"/>
        <v>135</v>
      </c>
      <c r="K10">
        <f t="shared" si="24"/>
        <v>61.234920000000002</v>
      </c>
      <c r="L10" s="8">
        <v>23</v>
      </c>
      <c r="M10" s="8">
        <v>1</v>
      </c>
      <c r="N10" s="1">
        <v>42919</v>
      </c>
      <c r="O10">
        <v>1141.6099999999999</v>
      </c>
      <c r="P10">
        <v>35.44</v>
      </c>
      <c r="Q10">
        <v>35.94</v>
      </c>
      <c r="R10">
        <v>10.16</v>
      </c>
      <c r="S10">
        <v>108.8</v>
      </c>
      <c r="T10">
        <v>47.08</v>
      </c>
      <c r="U10">
        <v>2.7103999999999999</v>
      </c>
      <c r="AC10">
        <f t="shared" si="25"/>
        <v>1597.7242000000001</v>
      </c>
      <c r="AD10">
        <f t="shared" si="26"/>
        <v>59.914657500000004</v>
      </c>
      <c r="AE10">
        <f t="shared" si="27"/>
        <v>53.257473333333337</v>
      </c>
      <c r="AF10">
        <f t="shared" si="28"/>
        <v>15.977241999999999</v>
      </c>
      <c r="AG10">
        <f t="shared" si="29"/>
        <v>199.71552500000001</v>
      </c>
      <c r="AH10">
        <f t="shared" si="30"/>
        <v>79.886210000000005</v>
      </c>
      <c r="AI10">
        <v>6</v>
      </c>
      <c r="AJ10">
        <f t="shared" si="31"/>
        <v>71.452256903913693</v>
      </c>
      <c r="AK10">
        <f t="shared" si="31"/>
        <v>59.150801287648179</v>
      </c>
      <c r="AL10">
        <f t="shared" si="31"/>
        <v>67.483486824572097</v>
      </c>
      <c r="AM10">
        <f t="shared" si="31"/>
        <v>63.590449465558585</v>
      </c>
      <c r="AN10">
        <f t="shared" si="31"/>
        <v>54.477487416163562</v>
      </c>
      <c r="AO10">
        <f t="shared" si="31"/>
        <v>58.933826000757819</v>
      </c>
      <c r="AP10">
        <f t="shared" si="32"/>
        <v>45.173333333333332</v>
      </c>
      <c r="AX10" s="14">
        <v>135</v>
      </c>
      <c r="AY10">
        <f t="shared" si="33"/>
        <v>134.86968165714285</v>
      </c>
      <c r="AZ10" s="8">
        <f t="shared" si="34"/>
        <v>134.97202896285714</v>
      </c>
      <c r="BA10" s="8">
        <f t="shared" si="35"/>
        <v>134.95546935428573</v>
      </c>
      <c r="BB10" s="8">
        <f t="shared" si="36"/>
        <v>134.98504137771428</v>
      </c>
      <c r="BC10" s="8">
        <f t="shared" si="37"/>
        <v>134.89609654285715</v>
      </c>
      <c r="BD10" s="8">
        <f t="shared" si="38"/>
        <v>134.96250718857144</v>
      </c>
      <c r="BE10" s="8">
        <f t="shared" si="39"/>
        <v>134.99624045714285</v>
      </c>
      <c r="BF10" s="8">
        <f t="shared" si="40"/>
        <v>-0.36293445942857261</v>
      </c>
      <c r="BH10" s="8">
        <f t="shared" si="41"/>
        <v>134.94815222008165</v>
      </c>
      <c r="BI10" s="8">
        <f t="shared" si="42"/>
        <v>-5.1847779918347214E-2</v>
      </c>
    </row>
    <row r="11" spans="1:61" x14ac:dyDescent="0.25">
      <c r="B11" s="3">
        <v>16</v>
      </c>
      <c r="C11" s="2" t="s">
        <v>46</v>
      </c>
      <c r="D11">
        <v>6</v>
      </c>
      <c r="E11">
        <v>4</v>
      </c>
      <c r="F11">
        <f t="shared" ref="F11" si="43">D11*12+E11</f>
        <v>76</v>
      </c>
      <c r="G11">
        <f t="shared" ref="G11" si="44">F11*2.54</f>
        <v>193.04</v>
      </c>
      <c r="H11">
        <v>13</v>
      </c>
      <c r="I11">
        <v>1</v>
      </c>
      <c r="J11">
        <f t="shared" ref="J11" si="45">H11*14+I11</f>
        <v>183</v>
      </c>
      <c r="K11">
        <f t="shared" ref="K11" si="46">J11*0.453592</f>
        <v>83.007335999999995</v>
      </c>
      <c r="L11" s="2">
        <v>23</v>
      </c>
      <c r="M11" s="2">
        <v>1</v>
      </c>
      <c r="N11" s="1">
        <v>42912</v>
      </c>
      <c r="O11">
        <v>2604.2399999999998</v>
      </c>
      <c r="P11">
        <v>68.37</v>
      </c>
      <c r="Q11">
        <v>93.62</v>
      </c>
      <c r="R11">
        <v>42.58</v>
      </c>
      <c r="S11">
        <v>319.95999999999998</v>
      </c>
      <c r="T11">
        <v>126.51</v>
      </c>
      <c r="U11">
        <v>9.9990000000000006</v>
      </c>
      <c r="V11">
        <v>2000</v>
      </c>
      <c r="W11">
        <v>90</v>
      </c>
      <c r="X11">
        <v>70</v>
      </c>
      <c r="Y11">
        <v>20</v>
      </c>
      <c r="Z11">
        <v>260</v>
      </c>
      <c r="AA11">
        <v>50</v>
      </c>
      <c r="AB11">
        <v>6</v>
      </c>
      <c r="AC11">
        <f t="shared" ref="AC11" si="47">(10*K11) + (6.25*G11) - (5 *L11) + (M11*166) - 161</f>
        <v>1926.5733599999999</v>
      </c>
      <c r="AD11">
        <f t="shared" ref="AD11" si="48">(AC11 * 0.15)/4</f>
        <v>72.246500999999995</v>
      </c>
      <c r="AE11">
        <f t="shared" ref="AE11" si="49">(AC11* 0.3)/9</f>
        <v>64.219111999999996</v>
      </c>
      <c r="AF11">
        <f t="shared" ref="AF11" si="50">(AC11*0.09) / 9</f>
        <v>19.265733599999997</v>
      </c>
      <c r="AG11">
        <f t="shared" ref="AG11" si="51">(AC11*0.5)/4</f>
        <v>240.82166999999998</v>
      </c>
      <c r="AH11">
        <f t="shared" ref="AH11" si="52">(AC11*0.2)/4</f>
        <v>96.328667999999993</v>
      </c>
      <c r="AI11">
        <v>6</v>
      </c>
      <c r="AJ11">
        <f t="shared" ref="AJ11:AJ19" si="53">O11/AC11*100</f>
        <v>135.17471247500276</v>
      </c>
      <c r="AK11">
        <f t="shared" ref="AK11:AK19" si="54">P11/AD11*100</f>
        <v>94.634340838181231</v>
      </c>
      <c r="AL11">
        <f t="shared" ref="AL11:AL19" si="55">Q11/AE11*100</f>
        <v>145.78214659835223</v>
      </c>
      <c r="AM11">
        <f t="shared" ref="AM11:AM19" si="56">R11/AF11*100</f>
        <v>221.01416371707751</v>
      </c>
      <c r="AN11">
        <f t="shared" ref="AN11:AN19" si="57">S11/AG11*100</f>
        <v>132.86179769453472</v>
      </c>
      <c r="AO11">
        <f t="shared" ref="AO11:AO19" si="58">T11/AH11*100</f>
        <v>131.33161978321971</v>
      </c>
      <c r="AP11">
        <f t="shared" ref="AP11:AP19" si="59">U11/AI11*100</f>
        <v>166.65</v>
      </c>
      <c r="AQ11">
        <f t="shared" ref="AQ11:AQ19" si="60">O11/V11*100</f>
        <v>130.21199999999999</v>
      </c>
      <c r="AR11">
        <f t="shared" ref="AR11:AR19" si="61">P11/W11*100</f>
        <v>75.966666666666669</v>
      </c>
      <c r="AS11">
        <f t="shared" ref="AS11:AS19" si="62">Q11/X11*100</f>
        <v>133.74285714285713</v>
      </c>
      <c r="AT11">
        <f t="shared" ref="AT11:AT19" si="63">R11/Y11*100</f>
        <v>212.9</v>
      </c>
      <c r="AU11">
        <f t="shared" ref="AU11:AU19" si="64">S11/Z11*100</f>
        <v>123.06153846153845</v>
      </c>
      <c r="AV11">
        <f t="shared" ref="AV11:AV19" si="65">T11/AA11*100</f>
        <v>253.02</v>
      </c>
      <c r="AW11">
        <f t="shared" ref="AW11:AW19" si="66">U11/AB11*100</f>
        <v>166.65</v>
      </c>
      <c r="AX11" s="3">
        <v>183</v>
      </c>
      <c r="AY11">
        <f t="shared" ref="AY11:AY36" si="67">(J11) + 1/(3500/(O11-AC11))</f>
        <v>183.19361903999999</v>
      </c>
      <c r="AZ11" s="6">
        <f t="shared" ref="AZ11:AZ19" si="68">(J11) + 1/(3500/((P11*4)-(AD11*4)))</f>
        <v>182.99556971314286</v>
      </c>
      <c r="BA11" s="6">
        <f t="shared" ref="BA11:BA36" si="69">(J11) + 1/(3500/((Q11*9)-(AE11*9)))</f>
        <v>183.07560228342857</v>
      </c>
      <c r="BB11" s="6">
        <f t="shared" ref="BB11:BB36" si="70">(J11) + 1/(3500/((R11*9)-(AF11*9)))</f>
        <v>183.05995097074285</v>
      </c>
      <c r="BC11" s="6">
        <f t="shared" ref="BC11:BC36" si="71">(J11) + 1/(3500/((S11*4)-(AG11*4)))</f>
        <v>183.09044380571427</v>
      </c>
      <c r="BD11" s="6">
        <f t="shared" ref="BD11:BD36" si="72">(J11) + 1/(3500/((T11*4)-(AH11*4)))</f>
        <v>183.03449295085716</v>
      </c>
      <c r="BE11" s="6">
        <f t="shared" ref="BE11:BE36" si="73">(J11) + 1/(3500/((U11*4)-(AI11*4)))</f>
        <v>183.00457028571429</v>
      </c>
      <c r="BF11" s="6">
        <f t="shared" ref="BF11:BF36" si="74">(AY11-J11)+(AZ11-J11)+(BA11-J11)+(BB11-J11)+(BC11-J11)+(BD11-J11)+(BE11-J11)</f>
        <v>0.45424904959998003</v>
      </c>
      <c r="BG11" s="6"/>
      <c r="BH11" s="6">
        <f t="shared" ref="BH11:BH36" si="75">(AY11+AZ11+BA11+BB11+BC11+BD11+BE11)/7</f>
        <v>183.06489272137145</v>
      </c>
      <c r="BI11" s="6">
        <f t="shared" ref="BI11:BI36" si="76">BH11-AX11</f>
        <v>6.4892721371450079E-2</v>
      </c>
    </row>
    <row r="12" spans="1:61" x14ac:dyDescent="0.25">
      <c r="B12" s="3">
        <v>16</v>
      </c>
      <c r="C12" s="3" t="s">
        <v>46</v>
      </c>
      <c r="D12">
        <v>6</v>
      </c>
      <c r="E12">
        <v>4</v>
      </c>
      <c r="F12">
        <f t="shared" ref="F12:F19" si="77">D12*12+E12</f>
        <v>76</v>
      </c>
      <c r="G12">
        <f t="shared" ref="G12:G19" si="78">F12*2.54</f>
        <v>193.04</v>
      </c>
      <c r="H12">
        <v>13</v>
      </c>
      <c r="I12">
        <v>1</v>
      </c>
      <c r="J12">
        <f t="shared" ref="J12:J19" si="79">H12*14+I12</f>
        <v>183</v>
      </c>
      <c r="K12">
        <f t="shared" ref="K12:K19" si="80">J12*0.453592</f>
        <v>83.007335999999995</v>
      </c>
      <c r="L12" s="3">
        <v>23</v>
      </c>
      <c r="M12" s="3">
        <v>1</v>
      </c>
      <c r="N12" s="1">
        <v>42913</v>
      </c>
      <c r="O12">
        <v>2011</v>
      </c>
      <c r="P12">
        <v>63.73</v>
      </c>
      <c r="Q12">
        <v>81.56</v>
      </c>
      <c r="R12">
        <v>35.47</v>
      </c>
      <c r="S12">
        <v>213.89</v>
      </c>
      <c r="T12">
        <v>110.67</v>
      </c>
      <c r="U12">
        <v>8.6735000000000007</v>
      </c>
      <c r="V12">
        <v>2000</v>
      </c>
      <c r="W12">
        <v>90</v>
      </c>
      <c r="X12">
        <v>70</v>
      </c>
      <c r="Y12">
        <v>20</v>
      </c>
      <c r="Z12">
        <v>260</v>
      </c>
      <c r="AA12">
        <v>50</v>
      </c>
      <c r="AB12">
        <v>6</v>
      </c>
      <c r="AC12">
        <f t="shared" ref="AC12:AC19" si="81">(10*K12) + (6.25*G12) - (5 *L12) + (M12*166) - 161</f>
        <v>1926.5733599999999</v>
      </c>
      <c r="AD12">
        <f t="shared" ref="AD12:AD19" si="82">(AC12 * 0.15)/4</f>
        <v>72.246500999999995</v>
      </c>
      <c r="AE12">
        <f t="shared" ref="AE12:AE19" si="83">(AC12* 0.3)/9</f>
        <v>64.219111999999996</v>
      </c>
      <c r="AF12">
        <f t="shared" ref="AF12:AF19" si="84">(AC12*0.09) / 9</f>
        <v>19.265733599999997</v>
      </c>
      <c r="AG12">
        <f t="shared" ref="AG12:AG19" si="85">(AC12*0.5)/4</f>
        <v>240.82166999999998</v>
      </c>
      <c r="AH12">
        <f t="shared" ref="AH12:AH19" si="86">(AC12*0.2)/4</f>
        <v>96.328667999999993</v>
      </c>
      <c r="AI12">
        <v>6</v>
      </c>
      <c r="AJ12">
        <f t="shared" si="53"/>
        <v>104.38221776304432</v>
      </c>
      <c r="AK12">
        <f t="shared" si="54"/>
        <v>88.211884475900078</v>
      </c>
      <c r="AL12">
        <f t="shared" si="55"/>
        <v>127.00269041403128</v>
      </c>
      <c r="AM12">
        <f t="shared" si="56"/>
        <v>184.10926226032734</v>
      </c>
      <c r="AN12">
        <f t="shared" si="57"/>
        <v>88.816758060020092</v>
      </c>
      <c r="AO12">
        <f t="shared" si="58"/>
        <v>114.88791685565506</v>
      </c>
      <c r="AP12">
        <f t="shared" si="59"/>
        <v>144.55833333333334</v>
      </c>
      <c r="AQ12">
        <f t="shared" si="60"/>
        <v>100.55000000000001</v>
      </c>
      <c r="AR12">
        <f t="shared" si="61"/>
        <v>70.811111111111103</v>
      </c>
      <c r="AS12">
        <f t="shared" si="62"/>
        <v>116.51428571428572</v>
      </c>
      <c r="AT12">
        <f t="shared" si="63"/>
        <v>177.35</v>
      </c>
      <c r="AU12">
        <f t="shared" si="64"/>
        <v>82.265384615384605</v>
      </c>
      <c r="AV12">
        <f t="shared" si="65"/>
        <v>221.34</v>
      </c>
      <c r="AW12">
        <f t="shared" si="66"/>
        <v>144.55833333333334</v>
      </c>
      <c r="AX12" s="3">
        <v>183</v>
      </c>
      <c r="AY12">
        <f t="shared" si="67"/>
        <v>183.02412189714286</v>
      </c>
      <c r="AZ12" s="6">
        <f t="shared" si="68"/>
        <v>182.99026685600001</v>
      </c>
      <c r="BA12" s="6">
        <f t="shared" si="69"/>
        <v>183.04459085485715</v>
      </c>
      <c r="BB12" s="6">
        <f t="shared" si="70"/>
        <v>183.0416681136</v>
      </c>
      <c r="BC12" s="6">
        <f t="shared" si="71"/>
        <v>182.96922094857143</v>
      </c>
      <c r="BD12" s="6">
        <f t="shared" si="72"/>
        <v>183.01639009371428</v>
      </c>
      <c r="BE12" s="6">
        <f t="shared" si="73"/>
        <v>183.00305542857143</v>
      </c>
      <c r="BF12" s="6">
        <f t="shared" si="74"/>
        <v>8.931419245715233E-2</v>
      </c>
      <c r="BG12" s="6"/>
      <c r="BH12" s="6">
        <f t="shared" si="75"/>
        <v>183.01275917035102</v>
      </c>
      <c r="BI12" s="6">
        <f t="shared" si="76"/>
        <v>1.2759170351017701E-2</v>
      </c>
    </row>
    <row r="13" spans="1:61" x14ac:dyDescent="0.25">
      <c r="B13" s="3">
        <v>16</v>
      </c>
      <c r="C13" s="3" t="s">
        <v>46</v>
      </c>
      <c r="D13">
        <v>6</v>
      </c>
      <c r="E13">
        <v>4</v>
      </c>
      <c r="F13">
        <f t="shared" si="77"/>
        <v>76</v>
      </c>
      <c r="G13">
        <f t="shared" si="78"/>
        <v>193.04</v>
      </c>
      <c r="H13">
        <v>13</v>
      </c>
      <c r="I13">
        <v>1</v>
      </c>
      <c r="J13">
        <f t="shared" si="79"/>
        <v>183</v>
      </c>
      <c r="K13">
        <f t="shared" si="80"/>
        <v>83.007335999999995</v>
      </c>
      <c r="L13" s="3">
        <v>23</v>
      </c>
      <c r="M13" s="3">
        <v>1</v>
      </c>
      <c r="N13" s="1">
        <v>42914</v>
      </c>
      <c r="O13">
        <v>1754.62</v>
      </c>
      <c r="P13">
        <v>76.89</v>
      </c>
      <c r="Q13">
        <v>44.26</v>
      </c>
      <c r="R13">
        <v>17.670000000000002</v>
      </c>
      <c r="S13">
        <v>270.64999999999998</v>
      </c>
      <c r="T13">
        <v>83.23</v>
      </c>
      <c r="U13">
        <v>6.3205</v>
      </c>
      <c r="V13">
        <v>2000</v>
      </c>
      <c r="W13">
        <v>90</v>
      </c>
      <c r="X13">
        <v>70</v>
      </c>
      <c r="Y13">
        <v>20</v>
      </c>
      <c r="Z13">
        <v>260</v>
      </c>
      <c r="AA13">
        <v>50</v>
      </c>
      <c r="AB13">
        <v>6</v>
      </c>
      <c r="AC13">
        <f t="shared" si="81"/>
        <v>1926.5733599999999</v>
      </c>
      <c r="AD13">
        <f t="shared" si="82"/>
        <v>72.246500999999995</v>
      </c>
      <c r="AE13">
        <f t="shared" si="83"/>
        <v>64.219111999999996</v>
      </c>
      <c r="AF13">
        <f t="shared" si="84"/>
        <v>19.265733599999997</v>
      </c>
      <c r="AG13">
        <f t="shared" si="85"/>
        <v>240.82166999999998</v>
      </c>
      <c r="AH13">
        <f t="shared" si="86"/>
        <v>96.328667999999993</v>
      </c>
      <c r="AI13">
        <v>6</v>
      </c>
      <c r="AJ13">
        <f t="shared" si="53"/>
        <v>91.074652874884549</v>
      </c>
      <c r="AK13">
        <f t="shared" si="54"/>
        <v>106.42729950340433</v>
      </c>
      <c r="AL13">
        <f t="shared" si="55"/>
        <v>68.920292762690337</v>
      </c>
      <c r="AM13">
        <f t="shared" si="56"/>
        <v>91.717244548632209</v>
      </c>
      <c r="AN13">
        <f t="shared" si="57"/>
        <v>112.38606558952937</v>
      </c>
      <c r="AO13">
        <f t="shared" si="58"/>
        <v>86.402108248813335</v>
      </c>
      <c r="AP13">
        <f t="shared" si="59"/>
        <v>105.34166666666667</v>
      </c>
      <c r="AQ13">
        <f t="shared" si="60"/>
        <v>87.730999999999995</v>
      </c>
      <c r="AR13">
        <f t="shared" si="61"/>
        <v>85.433333333333337</v>
      </c>
      <c r="AS13">
        <f t="shared" si="62"/>
        <v>63.228571428571421</v>
      </c>
      <c r="AT13">
        <f t="shared" si="63"/>
        <v>88.350000000000009</v>
      </c>
      <c r="AU13">
        <f t="shared" si="64"/>
        <v>104.09615384615383</v>
      </c>
      <c r="AV13">
        <f t="shared" si="65"/>
        <v>166.46</v>
      </c>
      <c r="AW13">
        <f t="shared" si="66"/>
        <v>105.34166666666667</v>
      </c>
      <c r="AX13" s="3">
        <v>183</v>
      </c>
      <c r="AY13">
        <f t="shared" si="67"/>
        <v>182.95087046857142</v>
      </c>
      <c r="AZ13" s="6">
        <f t="shared" si="68"/>
        <v>183.005306856</v>
      </c>
      <c r="BA13" s="6">
        <f t="shared" si="69"/>
        <v>182.94867656914286</v>
      </c>
      <c r="BB13" s="6">
        <f t="shared" si="70"/>
        <v>182.99589668502858</v>
      </c>
      <c r="BC13" s="6">
        <f t="shared" si="71"/>
        <v>183.03408952000001</v>
      </c>
      <c r="BD13" s="6">
        <f t="shared" si="72"/>
        <v>182.98503009371427</v>
      </c>
      <c r="BE13" s="6">
        <f t="shared" si="73"/>
        <v>183.00036628571428</v>
      </c>
      <c r="BF13" s="6">
        <f t="shared" si="74"/>
        <v>-7.9763521828567718E-2</v>
      </c>
      <c r="BG13" s="6"/>
      <c r="BH13" s="6">
        <f t="shared" si="75"/>
        <v>182.98860521116734</v>
      </c>
      <c r="BI13" s="6">
        <f t="shared" si="76"/>
        <v>-1.1394788832660652E-2</v>
      </c>
    </row>
    <row r="14" spans="1:61" x14ac:dyDescent="0.25">
      <c r="B14" s="3">
        <v>16</v>
      </c>
      <c r="C14" s="3" t="s">
        <v>46</v>
      </c>
      <c r="D14">
        <v>6</v>
      </c>
      <c r="E14">
        <v>4</v>
      </c>
      <c r="F14">
        <f t="shared" si="77"/>
        <v>76</v>
      </c>
      <c r="G14">
        <f t="shared" si="78"/>
        <v>193.04</v>
      </c>
      <c r="H14">
        <v>13</v>
      </c>
      <c r="I14">
        <v>1</v>
      </c>
      <c r="J14">
        <f t="shared" si="79"/>
        <v>183</v>
      </c>
      <c r="K14">
        <f t="shared" si="80"/>
        <v>83.007335999999995</v>
      </c>
      <c r="L14" s="3">
        <v>23</v>
      </c>
      <c r="M14" s="3">
        <v>1</v>
      </c>
      <c r="N14" s="1">
        <v>42915</v>
      </c>
      <c r="O14">
        <v>1482.49</v>
      </c>
      <c r="P14">
        <v>76.09</v>
      </c>
      <c r="Q14">
        <v>69.36</v>
      </c>
      <c r="R14">
        <v>41.99</v>
      </c>
      <c r="S14">
        <v>152.94</v>
      </c>
      <c r="T14">
        <v>75.14</v>
      </c>
      <c r="U14">
        <v>5.2672999999999996</v>
      </c>
      <c r="V14">
        <v>2000</v>
      </c>
      <c r="W14">
        <v>90</v>
      </c>
      <c r="X14">
        <v>70</v>
      </c>
      <c r="Y14">
        <v>20</v>
      </c>
      <c r="Z14">
        <v>260</v>
      </c>
      <c r="AA14">
        <v>50</v>
      </c>
      <c r="AB14">
        <v>6</v>
      </c>
      <c r="AC14">
        <f t="shared" si="81"/>
        <v>1926.5733599999999</v>
      </c>
      <c r="AD14">
        <f t="shared" si="82"/>
        <v>72.246500999999995</v>
      </c>
      <c r="AE14">
        <f t="shared" si="83"/>
        <v>64.219111999999996</v>
      </c>
      <c r="AF14">
        <f t="shared" si="84"/>
        <v>19.265733599999997</v>
      </c>
      <c r="AG14">
        <f t="shared" si="85"/>
        <v>240.82166999999998</v>
      </c>
      <c r="AH14">
        <f t="shared" si="86"/>
        <v>96.328667999999993</v>
      </c>
      <c r="AI14">
        <v>6</v>
      </c>
      <c r="AJ14">
        <f t="shared" si="53"/>
        <v>76.949574346860075</v>
      </c>
      <c r="AK14">
        <f t="shared" si="54"/>
        <v>105.31997944094206</v>
      </c>
      <c r="AL14">
        <f t="shared" si="55"/>
        <v>108.00523059241304</v>
      </c>
      <c r="AM14">
        <f t="shared" si="56"/>
        <v>217.95173166933029</v>
      </c>
      <c r="AN14">
        <f t="shared" si="57"/>
        <v>63.507573882366984</v>
      </c>
      <c r="AO14">
        <f t="shared" si="58"/>
        <v>78.003777650076103</v>
      </c>
      <c r="AP14">
        <f t="shared" si="59"/>
        <v>87.788333333333327</v>
      </c>
      <c r="AQ14">
        <f t="shared" si="60"/>
        <v>74.124499999999998</v>
      </c>
      <c r="AR14">
        <f t="shared" si="61"/>
        <v>84.544444444444451</v>
      </c>
      <c r="AS14">
        <f t="shared" si="62"/>
        <v>99.085714285714289</v>
      </c>
      <c r="AT14">
        <f t="shared" si="63"/>
        <v>209.95</v>
      </c>
      <c r="AU14">
        <f t="shared" si="64"/>
        <v>58.823076923076925</v>
      </c>
      <c r="AV14">
        <f t="shared" si="65"/>
        <v>150.28</v>
      </c>
      <c r="AW14">
        <f t="shared" si="66"/>
        <v>87.788333333333327</v>
      </c>
      <c r="AX14" s="3">
        <v>183</v>
      </c>
      <c r="AY14">
        <f t="shared" si="67"/>
        <v>182.87311904000001</v>
      </c>
      <c r="AZ14" s="6">
        <f t="shared" si="68"/>
        <v>183.00439257028572</v>
      </c>
      <c r="BA14" s="6">
        <f t="shared" si="69"/>
        <v>183.0132194262857</v>
      </c>
      <c r="BB14" s="6">
        <f t="shared" si="70"/>
        <v>183.05843382788572</v>
      </c>
      <c r="BC14" s="6">
        <f t="shared" si="71"/>
        <v>182.89956380571428</v>
      </c>
      <c r="BD14" s="6">
        <f t="shared" si="72"/>
        <v>182.97578437942857</v>
      </c>
      <c r="BE14" s="6">
        <f t="shared" si="73"/>
        <v>182.99916262857144</v>
      </c>
      <c r="BF14" s="6">
        <f t="shared" si="74"/>
        <v>-0.1763243218285595</v>
      </c>
      <c r="BG14" s="6"/>
      <c r="BH14" s="6">
        <f t="shared" si="75"/>
        <v>182.97481081116734</v>
      </c>
      <c r="BI14" s="6">
        <f t="shared" si="76"/>
        <v>-2.5189188832655418E-2</v>
      </c>
    </row>
    <row r="15" spans="1:61" x14ac:dyDescent="0.25">
      <c r="B15" s="3">
        <v>16</v>
      </c>
      <c r="C15" s="3" t="s">
        <v>46</v>
      </c>
      <c r="D15">
        <v>6</v>
      </c>
      <c r="E15">
        <v>4</v>
      </c>
      <c r="F15">
        <f t="shared" si="77"/>
        <v>76</v>
      </c>
      <c r="G15">
        <f t="shared" si="78"/>
        <v>193.04</v>
      </c>
      <c r="H15">
        <v>13</v>
      </c>
      <c r="I15">
        <v>1</v>
      </c>
      <c r="J15">
        <f t="shared" si="79"/>
        <v>183</v>
      </c>
      <c r="K15">
        <f t="shared" si="80"/>
        <v>83.007335999999995</v>
      </c>
      <c r="L15" s="3">
        <v>23</v>
      </c>
      <c r="M15" s="3">
        <v>1</v>
      </c>
      <c r="N15" s="1">
        <v>42916</v>
      </c>
      <c r="O15">
        <v>1743.05</v>
      </c>
      <c r="P15">
        <v>78.739999999999995</v>
      </c>
      <c r="Q15">
        <v>65.28</v>
      </c>
      <c r="R15">
        <v>15.72</v>
      </c>
      <c r="S15">
        <v>220.34</v>
      </c>
      <c r="T15">
        <v>73.44</v>
      </c>
      <c r="U15">
        <v>5.2190000000000003</v>
      </c>
      <c r="V15">
        <v>2000</v>
      </c>
      <c r="W15">
        <v>90</v>
      </c>
      <c r="X15">
        <v>70</v>
      </c>
      <c r="Y15">
        <v>20</v>
      </c>
      <c r="Z15">
        <v>260</v>
      </c>
      <c r="AA15">
        <v>50</v>
      </c>
      <c r="AB15">
        <v>6</v>
      </c>
      <c r="AC15">
        <f t="shared" si="81"/>
        <v>1926.5733599999999</v>
      </c>
      <c r="AD15">
        <f t="shared" si="82"/>
        <v>72.246500999999995</v>
      </c>
      <c r="AE15">
        <f t="shared" si="83"/>
        <v>64.219111999999996</v>
      </c>
      <c r="AF15">
        <f t="shared" si="84"/>
        <v>19.265733599999997</v>
      </c>
      <c r="AG15">
        <f t="shared" si="85"/>
        <v>240.82166999999998</v>
      </c>
      <c r="AH15">
        <f t="shared" si="86"/>
        <v>96.328667999999993</v>
      </c>
      <c r="AI15">
        <v>6</v>
      </c>
      <c r="AJ15">
        <f t="shared" si="53"/>
        <v>90.474104759758546</v>
      </c>
      <c r="AK15">
        <f t="shared" si="54"/>
        <v>108.98797714784831</v>
      </c>
      <c r="AL15">
        <f t="shared" si="55"/>
        <v>101.65198173403583</v>
      </c>
      <c r="AM15">
        <f t="shared" si="56"/>
        <v>81.595647102688076</v>
      </c>
      <c r="AN15">
        <f t="shared" si="57"/>
        <v>91.495088461100707</v>
      </c>
      <c r="AO15">
        <f t="shared" si="58"/>
        <v>76.238986300526861</v>
      </c>
      <c r="AP15">
        <f t="shared" si="59"/>
        <v>86.983333333333334</v>
      </c>
      <c r="AQ15">
        <f t="shared" si="60"/>
        <v>87.152500000000003</v>
      </c>
      <c r="AR15">
        <f t="shared" si="61"/>
        <v>87.48888888888888</v>
      </c>
      <c r="AS15">
        <f t="shared" si="62"/>
        <v>93.257142857142867</v>
      </c>
      <c r="AT15">
        <f t="shared" si="63"/>
        <v>78.600000000000009</v>
      </c>
      <c r="AU15">
        <f t="shared" si="64"/>
        <v>84.746153846153845</v>
      </c>
      <c r="AV15">
        <f t="shared" si="65"/>
        <v>146.88</v>
      </c>
      <c r="AW15">
        <f t="shared" si="66"/>
        <v>86.983333333333334</v>
      </c>
      <c r="AX15" s="3">
        <v>183</v>
      </c>
      <c r="AY15">
        <f t="shared" si="67"/>
        <v>182.94756475428571</v>
      </c>
      <c r="AZ15" s="6">
        <f t="shared" si="68"/>
        <v>183.00742114171427</v>
      </c>
      <c r="BA15" s="6">
        <f t="shared" si="69"/>
        <v>183.00272799771429</v>
      </c>
      <c r="BB15" s="6">
        <f t="shared" si="70"/>
        <v>182.99088239931427</v>
      </c>
      <c r="BC15" s="6">
        <f t="shared" si="71"/>
        <v>182.97659237714285</v>
      </c>
      <c r="BD15" s="6">
        <f t="shared" si="72"/>
        <v>182.97384152228571</v>
      </c>
      <c r="BE15" s="6">
        <f t="shared" si="73"/>
        <v>182.99910742857142</v>
      </c>
      <c r="BF15" s="6">
        <f t="shared" si="74"/>
        <v>-0.10186237897147521</v>
      </c>
      <c r="BG15" s="6"/>
      <c r="BH15" s="6">
        <f t="shared" si="75"/>
        <v>182.9854482315755</v>
      </c>
      <c r="BI15" s="6">
        <f t="shared" si="76"/>
        <v>-1.4551768424496458E-2</v>
      </c>
    </row>
    <row r="16" spans="1:61" x14ac:dyDescent="0.25">
      <c r="B16" s="3">
        <v>16</v>
      </c>
      <c r="C16" s="3" t="s">
        <v>46</v>
      </c>
      <c r="D16">
        <v>6</v>
      </c>
      <c r="E16">
        <v>4</v>
      </c>
      <c r="F16">
        <f t="shared" si="77"/>
        <v>76</v>
      </c>
      <c r="G16">
        <f t="shared" si="78"/>
        <v>193.04</v>
      </c>
      <c r="H16">
        <v>13</v>
      </c>
      <c r="I16">
        <v>1</v>
      </c>
      <c r="J16">
        <f t="shared" si="79"/>
        <v>183</v>
      </c>
      <c r="K16">
        <f t="shared" si="80"/>
        <v>83.007335999999995</v>
      </c>
      <c r="L16" s="3">
        <v>23</v>
      </c>
      <c r="M16" s="3">
        <v>1</v>
      </c>
      <c r="N16" s="1">
        <v>42917</v>
      </c>
      <c r="O16">
        <v>1812.71</v>
      </c>
      <c r="P16">
        <v>82.06</v>
      </c>
      <c r="Q16">
        <v>79.69</v>
      </c>
      <c r="R16">
        <v>41.38</v>
      </c>
      <c r="S16">
        <v>189.15</v>
      </c>
      <c r="T16">
        <v>97.41</v>
      </c>
      <c r="U16">
        <v>8.1538000000000004</v>
      </c>
      <c r="V16">
        <v>2000</v>
      </c>
      <c r="W16">
        <v>90</v>
      </c>
      <c r="X16">
        <v>70</v>
      </c>
      <c r="Y16">
        <v>20</v>
      </c>
      <c r="Z16">
        <v>260</v>
      </c>
      <c r="AA16">
        <v>50</v>
      </c>
      <c r="AB16">
        <v>6</v>
      </c>
      <c r="AC16">
        <f t="shared" si="81"/>
        <v>1926.5733599999999</v>
      </c>
      <c r="AD16">
        <f t="shared" si="82"/>
        <v>72.246500999999995</v>
      </c>
      <c r="AE16">
        <f t="shared" si="83"/>
        <v>64.219111999999996</v>
      </c>
      <c r="AF16">
        <f t="shared" si="84"/>
        <v>19.265733599999997</v>
      </c>
      <c r="AG16">
        <f t="shared" si="85"/>
        <v>240.82166999999998</v>
      </c>
      <c r="AH16">
        <f t="shared" si="86"/>
        <v>96.328667999999993</v>
      </c>
      <c r="AI16">
        <v>6</v>
      </c>
      <c r="AJ16">
        <f t="shared" si="53"/>
        <v>94.089850801217352</v>
      </c>
      <c r="AK16">
        <f t="shared" si="54"/>
        <v>113.58335540706672</v>
      </c>
      <c r="AL16">
        <f t="shared" si="55"/>
        <v>124.09078468727503</v>
      </c>
      <c r="AM16">
        <f t="shared" si="56"/>
        <v>214.78548836572728</v>
      </c>
      <c r="AN16">
        <f t="shared" si="57"/>
        <v>78.54359618052645</v>
      </c>
      <c r="AO16">
        <f t="shared" si="58"/>
        <v>101.12254432917105</v>
      </c>
      <c r="AP16">
        <f t="shared" si="59"/>
        <v>135.89666666666668</v>
      </c>
      <c r="AQ16">
        <f t="shared" si="60"/>
        <v>90.635500000000008</v>
      </c>
      <c r="AR16">
        <f t="shared" si="61"/>
        <v>91.177777777777777</v>
      </c>
      <c r="AS16">
        <f t="shared" si="62"/>
        <v>113.84285714285713</v>
      </c>
      <c r="AT16">
        <f t="shared" si="63"/>
        <v>206.9</v>
      </c>
      <c r="AU16">
        <f t="shared" si="64"/>
        <v>72.75</v>
      </c>
      <c r="AV16">
        <f t="shared" si="65"/>
        <v>194.82</v>
      </c>
      <c r="AW16">
        <f t="shared" si="66"/>
        <v>135.89666666666668</v>
      </c>
      <c r="AX16" s="3">
        <v>183</v>
      </c>
      <c r="AY16">
        <f t="shared" si="67"/>
        <v>182.96746761142856</v>
      </c>
      <c r="AZ16" s="6">
        <f t="shared" si="68"/>
        <v>183.01121542742857</v>
      </c>
      <c r="BA16" s="6">
        <f t="shared" si="69"/>
        <v>183.03978228342856</v>
      </c>
      <c r="BB16" s="6">
        <f t="shared" si="70"/>
        <v>183.05686525645714</v>
      </c>
      <c r="BC16" s="6">
        <f t="shared" si="71"/>
        <v>182.94094666285713</v>
      </c>
      <c r="BD16" s="6">
        <f t="shared" si="72"/>
        <v>183.00123580799999</v>
      </c>
      <c r="BE16" s="6">
        <f t="shared" si="73"/>
        <v>183.00246148571429</v>
      </c>
      <c r="BF16" s="6">
        <f t="shared" si="74"/>
        <v>1.9974535314247532E-2</v>
      </c>
      <c r="BG16" s="6"/>
      <c r="BH16" s="6">
        <f t="shared" si="75"/>
        <v>183.0028535050449</v>
      </c>
      <c r="BI16" s="6">
        <f t="shared" si="76"/>
        <v>2.8535050448965649E-3</v>
      </c>
    </row>
    <row r="17" spans="2:61" x14ac:dyDescent="0.25">
      <c r="B17" s="3">
        <v>16</v>
      </c>
      <c r="C17" s="3" t="s">
        <v>46</v>
      </c>
      <c r="D17">
        <v>6</v>
      </c>
      <c r="E17">
        <v>4</v>
      </c>
      <c r="F17">
        <f t="shared" si="77"/>
        <v>76</v>
      </c>
      <c r="G17">
        <f t="shared" si="78"/>
        <v>193.04</v>
      </c>
      <c r="H17">
        <v>13</v>
      </c>
      <c r="I17">
        <v>1</v>
      </c>
      <c r="J17">
        <f t="shared" si="79"/>
        <v>183</v>
      </c>
      <c r="K17">
        <f t="shared" si="80"/>
        <v>83.007335999999995</v>
      </c>
      <c r="L17" s="3">
        <v>23</v>
      </c>
      <c r="M17" s="3">
        <v>1</v>
      </c>
      <c r="N17" s="1">
        <v>42918</v>
      </c>
      <c r="O17">
        <v>2097.83</v>
      </c>
      <c r="P17">
        <v>29.78</v>
      </c>
      <c r="Q17">
        <v>30.46</v>
      </c>
      <c r="R17">
        <v>10.55</v>
      </c>
      <c r="S17">
        <v>226.74</v>
      </c>
      <c r="T17">
        <v>4.6609999999999996</v>
      </c>
      <c r="U17">
        <v>39.520000000000003</v>
      </c>
      <c r="V17">
        <v>2000</v>
      </c>
      <c r="W17">
        <v>90</v>
      </c>
      <c r="X17">
        <v>70</v>
      </c>
      <c r="Y17">
        <v>20</v>
      </c>
      <c r="Z17">
        <v>260</v>
      </c>
      <c r="AA17">
        <v>50</v>
      </c>
      <c r="AB17">
        <v>6</v>
      </c>
      <c r="AC17">
        <f t="shared" si="81"/>
        <v>1926.5733599999999</v>
      </c>
      <c r="AD17">
        <f t="shared" si="82"/>
        <v>72.246500999999995</v>
      </c>
      <c r="AE17">
        <f t="shared" si="83"/>
        <v>64.219111999999996</v>
      </c>
      <c r="AF17">
        <f t="shared" si="84"/>
        <v>19.265733599999997</v>
      </c>
      <c r="AG17">
        <f t="shared" si="85"/>
        <v>240.82166999999998</v>
      </c>
      <c r="AH17">
        <f t="shared" si="86"/>
        <v>96.328667999999993</v>
      </c>
      <c r="AI17">
        <v>6</v>
      </c>
      <c r="AJ17">
        <f t="shared" si="53"/>
        <v>108.88918343602552</v>
      </c>
      <c r="AK17">
        <f t="shared" si="54"/>
        <v>41.219989325157776</v>
      </c>
      <c r="AL17">
        <f t="shared" si="55"/>
        <v>47.431362800532035</v>
      </c>
      <c r="AM17">
        <f t="shared" si="56"/>
        <v>54.760437463954148</v>
      </c>
      <c r="AN17">
        <f t="shared" si="57"/>
        <v>94.152656611010144</v>
      </c>
      <c r="AO17">
        <f t="shared" si="58"/>
        <v>4.8386426354405732</v>
      </c>
      <c r="AP17">
        <f t="shared" si="59"/>
        <v>658.66666666666674</v>
      </c>
      <c r="AQ17">
        <f t="shared" si="60"/>
        <v>104.89150000000001</v>
      </c>
      <c r="AR17">
        <f t="shared" si="61"/>
        <v>33.088888888888889</v>
      </c>
      <c r="AS17">
        <f t="shared" si="62"/>
        <v>43.51428571428572</v>
      </c>
      <c r="AT17">
        <f t="shared" si="63"/>
        <v>52.750000000000007</v>
      </c>
      <c r="AU17">
        <f t="shared" si="64"/>
        <v>87.207692307692312</v>
      </c>
      <c r="AV17">
        <f t="shared" si="65"/>
        <v>9.3219999999999992</v>
      </c>
      <c r="AW17">
        <f t="shared" si="66"/>
        <v>658.66666666666674</v>
      </c>
      <c r="AX17" s="3">
        <v>183</v>
      </c>
      <c r="AY17">
        <f t="shared" si="67"/>
        <v>183.04893046857143</v>
      </c>
      <c r="AZ17" s="6">
        <f t="shared" si="68"/>
        <v>182.951466856</v>
      </c>
      <c r="BA17" s="6">
        <f t="shared" si="69"/>
        <v>182.91319085485713</v>
      </c>
      <c r="BB17" s="6">
        <f t="shared" si="70"/>
        <v>182.97758811360001</v>
      </c>
      <c r="BC17" s="6">
        <f t="shared" si="71"/>
        <v>182.98390666285715</v>
      </c>
      <c r="BD17" s="6">
        <f t="shared" si="72"/>
        <v>182.89523695085714</v>
      </c>
      <c r="BE17" s="6">
        <f t="shared" si="73"/>
        <v>183.03830857142856</v>
      </c>
      <c r="BF17" s="6">
        <f t="shared" si="74"/>
        <v>-0.19137152182858586</v>
      </c>
      <c r="BG17" s="6"/>
      <c r="BH17" s="6">
        <f t="shared" si="75"/>
        <v>182.97266121116738</v>
      </c>
      <c r="BI17" s="6">
        <f t="shared" si="76"/>
        <v>-2.733878883262264E-2</v>
      </c>
    </row>
    <row r="18" spans="2:61" x14ac:dyDescent="0.25">
      <c r="B18" s="3">
        <v>16</v>
      </c>
      <c r="C18" s="3" t="s">
        <v>46</v>
      </c>
      <c r="D18">
        <v>6</v>
      </c>
      <c r="E18">
        <v>4</v>
      </c>
      <c r="F18">
        <f t="shared" si="77"/>
        <v>76</v>
      </c>
      <c r="G18">
        <f t="shared" si="78"/>
        <v>193.04</v>
      </c>
      <c r="H18">
        <v>13</v>
      </c>
      <c r="I18">
        <v>1</v>
      </c>
      <c r="J18">
        <f t="shared" si="79"/>
        <v>183</v>
      </c>
      <c r="K18">
        <f t="shared" si="80"/>
        <v>83.007335999999995</v>
      </c>
      <c r="L18" s="3">
        <v>23</v>
      </c>
      <c r="M18" s="3">
        <v>1</v>
      </c>
      <c r="N18" s="1">
        <v>42919</v>
      </c>
      <c r="O18">
        <v>1948.55</v>
      </c>
      <c r="P18">
        <v>65.42</v>
      </c>
      <c r="Q18">
        <v>47.86</v>
      </c>
      <c r="R18">
        <v>12.45</v>
      </c>
      <c r="S18">
        <v>220.66</v>
      </c>
      <c r="T18">
        <v>94.76</v>
      </c>
      <c r="U18">
        <v>3.1913999999999998</v>
      </c>
      <c r="V18">
        <v>2000</v>
      </c>
      <c r="W18">
        <v>90</v>
      </c>
      <c r="X18">
        <v>70</v>
      </c>
      <c r="Y18">
        <v>20</v>
      </c>
      <c r="Z18">
        <v>260</v>
      </c>
      <c r="AA18">
        <v>50</v>
      </c>
      <c r="AB18">
        <v>6</v>
      </c>
      <c r="AC18">
        <f t="shared" si="81"/>
        <v>1926.5733599999999</v>
      </c>
      <c r="AD18">
        <f t="shared" si="82"/>
        <v>72.246500999999995</v>
      </c>
      <c r="AE18">
        <f t="shared" si="83"/>
        <v>64.219111999999996</v>
      </c>
      <c r="AF18">
        <f t="shared" si="84"/>
        <v>19.265733599999997</v>
      </c>
      <c r="AG18">
        <f t="shared" si="85"/>
        <v>240.82166999999998</v>
      </c>
      <c r="AH18">
        <f t="shared" si="86"/>
        <v>96.328667999999993</v>
      </c>
      <c r="AI18">
        <v>6</v>
      </c>
      <c r="AJ18">
        <f t="shared" si="53"/>
        <v>101.14071129894582</v>
      </c>
      <c r="AK18">
        <f t="shared" si="54"/>
        <v>90.551098107851629</v>
      </c>
      <c r="AL18">
        <f t="shared" si="55"/>
        <v>74.526100578905556</v>
      </c>
      <c r="AM18">
        <f t="shared" si="56"/>
        <v>64.622506770258681</v>
      </c>
      <c r="AN18">
        <f t="shared" si="57"/>
        <v>91.627966868596175</v>
      </c>
      <c r="AO18">
        <f t="shared" si="58"/>
        <v>98.371546048991362</v>
      </c>
      <c r="AP18">
        <f t="shared" si="59"/>
        <v>53.189999999999991</v>
      </c>
      <c r="AQ18">
        <f t="shared" si="60"/>
        <v>97.427499999999995</v>
      </c>
      <c r="AR18">
        <f t="shared" si="61"/>
        <v>72.688888888888897</v>
      </c>
      <c r="AS18">
        <f t="shared" si="62"/>
        <v>68.371428571428567</v>
      </c>
      <c r="AT18">
        <f t="shared" si="63"/>
        <v>62.249999999999993</v>
      </c>
      <c r="AU18">
        <f t="shared" si="64"/>
        <v>84.869230769230768</v>
      </c>
      <c r="AV18">
        <f t="shared" si="65"/>
        <v>189.52</v>
      </c>
      <c r="AW18">
        <f t="shared" si="66"/>
        <v>53.189999999999991</v>
      </c>
      <c r="AX18" s="3">
        <v>183</v>
      </c>
      <c r="AY18">
        <f t="shared" si="67"/>
        <v>183.00627904000001</v>
      </c>
      <c r="AZ18" s="6">
        <f t="shared" si="68"/>
        <v>182.99219828457143</v>
      </c>
      <c r="BA18" s="6">
        <f t="shared" si="69"/>
        <v>182.957933712</v>
      </c>
      <c r="BB18" s="6">
        <f t="shared" si="70"/>
        <v>182.98247382788571</v>
      </c>
      <c r="BC18" s="6">
        <f t="shared" si="71"/>
        <v>182.97695809142857</v>
      </c>
      <c r="BD18" s="6">
        <f t="shared" si="72"/>
        <v>182.99820723657143</v>
      </c>
      <c r="BE18" s="6">
        <f t="shared" si="73"/>
        <v>182.99679017142856</v>
      </c>
      <c r="BF18" s="6">
        <f t="shared" si="74"/>
        <v>-8.9159636114288787E-2</v>
      </c>
      <c r="BG18" s="6"/>
      <c r="BH18" s="6">
        <f t="shared" si="75"/>
        <v>182.98726290912651</v>
      </c>
      <c r="BI18" s="6">
        <f t="shared" si="76"/>
        <v>-1.2737090873486068E-2</v>
      </c>
    </row>
    <row r="19" spans="2:61" x14ac:dyDescent="0.25">
      <c r="B19" s="3">
        <v>16</v>
      </c>
      <c r="C19" s="3" t="s">
        <v>46</v>
      </c>
      <c r="D19">
        <v>6</v>
      </c>
      <c r="E19">
        <v>4</v>
      </c>
      <c r="F19">
        <f t="shared" si="77"/>
        <v>76</v>
      </c>
      <c r="G19">
        <f t="shared" si="78"/>
        <v>193.04</v>
      </c>
      <c r="H19">
        <v>13</v>
      </c>
      <c r="I19">
        <v>1</v>
      </c>
      <c r="J19">
        <f t="shared" si="79"/>
        <v>183</v>
      </c>
      <c r="K19">
        <f t="shared" si="80"/>
        <v>83.007335999999995</v>
      </c>
      <c r="L19" s="3">
        <v>23</v>
      </c>
      <c r="M19" s="3">
        <v>1</v>
      </c>
      <c r="N19" s="1">
        <v>42920</v>
      </c>
      <c r="O19">
        <v>1785.77</v>
      </c>
      <c r="P19">
        <v>75.22</v>
      </c>
      <c r="Q19">
        <v>64.260000000000005</v>
      </c>
      <c r="R19">
        <v>14.29</v>
      </c>
      <c r="S19">
        <v>223.48</v>
      </c>
      <c r="T19">
        <v>90.95</v>
      </c>
      <c r="U19">
        <v>4.1227999999999998</v>
      </c>
      <c r="V19">
        <v>2000</v>
      </c>
      <c r="W19">
        <v>90</v>
      </c>
      <c r="X19">
        <v>70</v>
      </c>
      <c r="Y19">
        <v>20</v>
      </c>
      <c r="Z19">
        <v>260</v>
      </c>
      <c r="AA19">
        <v>50</v>
      </c>
      <c r="AB19">
        <v>6</v>
      </c>
      <c r="AC19">
        <f t="shared" si="81"/>
        <v>1926.5733599999999</v>
      </c>
      <c r="AD19">
        <f t="shared" si="82"/>
        <v>72.246500999999995</v>
      </c>
      <c r="AE19">
        <f t="shared" si="83"/>
        <v>64.219111999999996</v>
      </c>
      <c r="AF19">
        <f t="shared" si="84"/>
        <v>19.265733599999997</v>
      </c>
      <c r="AG19">
        <f t="shared" si="85"/>
        <v>240.82166999999998</v>
      </c>
      <c r="AH19">
        <f t="shared" si="86"/>
        <v>96.328667999999993</v>
      </c>
      <c r="AI19">
        <v>6</v>
      </c>
      <c r="AJ19">
        <f t="shared" si="53"/>
        <v>92.691513184839224</v>
      </c>
      <c r="AK19">
        <f t="shared" si="54"/>
        <v>104.11576887301435</v>
      </c>
      <c r="AL19">
        <f t="shared" si="55"/>
        <v>100.06366951944152</v>
      </c>
      <c r="AM19">
        <f t="shared" si="56"/>
        <v>74.173142308995693</v>
      </c>
      <c r="AN19">
        <f t="shared" si="57"/>
        <v>92.798957834650025</v>
      </c>
      <c r="AO19">
        <f t="shared" si="58"/>
        <v>94.416337200883973</v>
      </c>
      <c r="AP19">
        <f t="shared" si="59"/>
        <v>68.713333333333324</v>
      </c>
      <c r="AQ19">
        <f t="shared" si="60"/>
        <v>89.288499999999999</v>
      </c>
      <c r="AR19">
        <f t="shared" si="61"/>
        <v>83.577777777777769</v>
      </c>
      <c r="AS19">
        <f t="shared" si="62"/>
        <v>91.8</v>
      </c>
      <c r="AT19">
        <f t="shared" si="63"/>
        <v>71.449999999999989</v>
      </c>
      <c r="AU19">
        <f t="shared" si="64"/>
        <v>85.953846153846143</v>
      </c>
      <c r="AV19">
        <f t="shared" si="65"/>
        <v>181.9</v>
      </c>
      <c r="AW19">
        <f t="shared" si="66"/>
        <v>68.713333333333324</v>
      </c>
      <c r="AX19" s="3">
        <v>183</v>
      </c>
      <c r="AY19">
        <f t="shared" si="67"/>
        <v>182.95977046857143</v>
      </c>
      <c r="AZ19" s="6">
        <f t="shared" si="68"/>
        <v>183.00339828457143</v>
      </c>
      <c r="BA19" s="6">
        <f t="shared" si="69"/>
        <v>183.00010514057143</v>
      </c>
      <c r="BB19" s="6">
        <f t="shared" si="70"/>
        <v>182.98720525645714</v>
      </c>
      <c r="BC19" s="6">
        <f t="shared" si="71"/>
        <v>182.98018094857142</v>
      </c>
      <c r="BD19" s="6">
        <f t="shared" si="72"/>
        <v>182.99385295085713</v>
      </c>
      <c r="BE19" s="6">
        <f t="shared" si="73"/>
        <v>182.99785462857142</v>
      </c>
      <c r="BF19" s="6">
        <f t="shared" si="74"/>
        <v>-7.7632321828588147E-2</v>
      </c>
      <c r="BG19" s="6"/>
      <c r="BH19" s="6">
        <f t="shared" si="75"/>
        <v>182.98890966831024</v>
      </c>
      <c r="BI19" s="6">
        <f t="shared" si="76"/>
        <v>-1.1090331689757704E-2</v>
      </c>
    </row>
    <row r="20" spans="2:61" x14ac:dyDescent="0.25">
      <c r="B20" s="4">
        <v>18</v>
      </c>
      <c r="C20" s="2" t="s">
        <v>50</v>
      </c>
      <c r="D20">
        <v>6</v>
      </c>
      <c r="E20">
        <v>1</v>
      </c>
      <c r="F20">
        <f t="shared" ref="F20" si="87">D20*12+E20</f>
        <v>73</v>
      </c>
      <c r="G20">
        <f t="shared" ref="G20" si="88">F20*2.54</f>
        <v>185.42000000000002</v>
      </c>
      <c r="H20">
        <v>11</v>
      </c>
      <c r="I20">
        <v>0</v>
      </c>
      <c r="J20">
        <f>H20*14+I20</f>
        <v>154</v>
      </c>
      <c r="K20">
        <f t="shared" ref="K20" si="89">J20*0.453592</f>
        <v>69.853167999999997</v>
      </c>
      <c r="L20" s="2">
        <v>23</v>
      </c>
      <c r="M20" s="2">
        <v>1</v>
      </c>
      <c r="N20" s="1">
        <v>42912</v>
      </c>
      <c r="O20">
        <v>1993.1</v>
      </c>
      <c r="P20">
        <v>23.89</v>
      </c>
      <c r="Q20">
        <v>70.459999999999994</v>
      </c>
      <c r="R20">
        <v>23.5</v>
      </c>
      <c r="S20">
        <v>231.74</v>
      </c>
      <c r="T20">
        <v>72.66</v>
      </c>
      <c r="U20">
        <v>8.8546999999999993</v>
      </c>
      <c r="V20">
        <v>2000</v>
      </c>
      <c r="W20">
        <v>90</v>
      </c>
      <c r="X20">
        <v>70</v>
      </c>
      <c r="Y20">
        <v>20</v>
      </c>
      <c r="Z20">
        <v>260</v>
      </c>
      <c r="AA20">
        <v>50</v>
      </c>
      <c r="AB20">
        <v>6</v>
      </c>
      <c r="AC20">
        <f t="shared" ref="AC20:AC36" si="90">(10*K20) + (6.25*G20) - (5 *L20) + (M20*166) - 161</f>
        <v>1747.4066800000001</v>
      </c>
      <c r="AD20">
        <f t="shared" ref="AD20:AD36" si="91">(AC20 * 0.15)/4</f>
        <v>65.527750499999996</v>
      </c>
      <c r="AE20">
        <f t="shared" ref="AE20:AE36" si="92">(AC20* 0.3)/9</f>
        <v>58.246889333333328</v>
      </c>
      <c r="AF20">
        <f t="shared" ref="AF20:AF36" si="93">(AC20*0.09) / 9</f>
        <v>17.474066799999999</v>
      </c>
      <c r="AG20">
        <f t="shared" ref="AG20:AG36" si="94">(AC20*0.5)/4</f>
        <v>218.42583500000001</v>
      </c>
      <c r="AH20">
        <f t="shared" ref="AH20:AH36" si="95">(AC20*0.2)/4</f>
        <v>87.370334000000014</v>
      </c>
      <c r="AI20">
        <v>6</v>
      </c>
      <c r="AJ20">
        <f t="shared" ref="AJ20:AJ36" si="96">O20/AC20*100</f>
        <v>114.06045443296576</v>
      </c>
      <c r="AK20">
        <f t="shared" ref="AK20:AK36" si="97">P20/AD20*100</f>
        <v>36.457836287238337</v>
      </c>
      <c r="AL20">
        <f t="shared" ref="AL20:AL36" si="98">Q20/AE20*100</f>
        <v>120.96783331513876</v>
      </c>
      <c r="AM20">
        <f t="shared" ref="AM20:AM36" si="99">R20/AF20*100</f>
        <v>134.48500723369102</v>
      </c>
      <c r="AN20">
        <f t="shared" ref="AN20:AN36" si="100">S20/AG20*100</f>
        <v>106.0955083449721</v>
      </c>
      <c r="AO20">
        <f t="shared" ref="AO20:AO36" si="101">T20/AH20*100</f>
        <v>83.163239366808412</v>
      </c>
      <c r="AP20">
        <f t="shared" ref="AP20:AP36" si="102">U20/AI20*100</f>
        <v>147.57833333333332</v>
      </c>
      <c r="AQ20">
        <f t="shared" ref="AQ20:AQ35" si="103">O20/V20*100</f>
        <v>99.654999999999987</v>
      </c>
      <c r="AR20">
        <f t="shared" ref="AR20:AR35" si="104">P20/W20*100</f>
        <v>26.544444444444444</v>
      </c>
      <c r="AS20">
        <f t="shared" ref="AS20:AS35" si="105">Q20/X20*100</f>
        <v>100.65714285714284</v>
      </c>
      <c r="AT20">
        <f t="shared" ref="AT20:AT35" si="106">R20/Y20*100</f>
        <v>117.5</v>
      </c>
      <c r="AU20">
        <f t="shared" ref="AU20:AU35" si="107">S20/Z20*100</f>
        <v>89.130769230769232</v>
      </c>
      <c r="AV20">
        <f t="shared" ref="AV20:AV35" si="108">T20/AA20*100</f>
        <v>145.32</v>
      </c>
      <c r="AW20">
        <f t="shared" ref="AW20:AW35" si="109">U20/AB20*100</f>
        <v>147.57833333333332</v>
      </c>
      <c r="AX20" s="5">
        <v>154</v>
      </c>
      <c r="AY20">
        <f t="shared" si="67"/>
        <v>154.07019809142858</v>
      </c>
      <c r="AZ20" s="6">
        <f t="shared" ref="AZ20:AZ36" si="110">(J20) + 1/(3500/((P20*4)-(AD20*4)))</f>
        <v>153.95241399942856</v>
      </c>
      <c r="BA20" s="6">
        <f t="shared" si="69"/>
        <v>154.03140514171429</v>
      </c>
      <c r="BB20" s="6">
        <f t="shared" si="70"/>
        <v>154.01549525679999</v>
      </c>
      <c r="BC20" s="6">
        <f t="shared" si="71"/>
        <v>154.01521618857143</v>
      </c>
      <c r="BD20" s="6">
        <f t="shared" si="72"/>
        <v>153.9831881897143</v>
      </c>
      <c r="BE20" s="6">
        <f t="shared" si="73"/>
        <v>154.00326251428572</v>
      </c>
      <c r="BF20" s="6">
        <f t="shared" si="74"/>
        <v>7.1179381942869213E-2</v>
      </c>
      <c r="BG20" s="6"/>
      <c r="BH20" s="6">
        <f t="shared" si="75"/>
        <v>154.01016848313469</v>
      </c>
      <c r="BI20" s="6">
        <f t="shared" si="76"/>
        <v>1.0168483134691542E-2</v>
      </c>
    </row>
    <row r="21" spans="2:61" x14ac:dyDescent="0.25">
      <c r="B21" s="5">
        <v>18</v>
      </c>
      <c r="C21" s="5" t="s">
        <v>50</v>
      </c>
      <c r="D21">
        <v>6</v>
      </c>
      <c r="E21">
        <v>1</v>
      </c>
      <c r="F21">
        <f t="shared" ref="F21:F28" si="111">D21*12+E21</f>
        <v>73</v>
      </c>
      <c r="G21">
        <f t="shared" ref="G21:G28" si="112">F21*2.54</f>
        <v>185.42000000000002</v>
      </c>
      <c r="H21">
        <v>11</v>
      </c>
      <c r="I21">
        <v>0</v>
      </c>
      <c r="J21">
        <f t="shared" ref="J21:J28" si="113">H21*14+I21</f>
        <v>154</v>
      </c>
      <c r="K21">
        <f t="shared" ref="K21:K28" si="114">J21*0.453592</f>
        <v>69.853167999999997</v>
      </c>
      <c r="L21" s="5">
        <v>23</v>
      </c>
      <c r="M21" s="5">
        <v>1</v>
      </c>
      <c r="N21" s="1">
        <v>42913</v>
      </c>
      <c r="O21">
        <v>1689.76</v>
      </c>
      <c r="P21">
        <v>20.11</v>
      </c>
      <c r="Q21">
        <v>52.22</v>
      </c>
      <c r="R21">
        <v>11.16</v>
      </c>
      <c r="S21">
        <v>183.46</v>
      </c>
      <c r="T21">
        <v>49.78</v>
      </c>
      <c r="U21">
        <v>6.4196999999999997</v>
      </c>
      <c r="V21">
        <v>2000</v>
      </c>
      <c r="W21">
        <v>90</v>
      </c>
      <c r="X21">
        <v>70</v>
      </c>
      <c r="Y21">
        <v>20</v>
      </c>
      <c r="Z21">
        <v>260</v>
      </c>
      <c r="AA21">
        <v>50</v>
      </c>
      <c r="AB21">
        <v>6</v>
      </c>
      <c r="AC21">
        <f t="shared" si="90"/>
        <v>1747.4066800000001</v>
      </c>
      <c r="AD21">
        <f t="shared" si="91"/>
        <v>65.527750499999996</v>
      </c>
      <c r="AE21">
        <f t="shared" si="92"/>
        <v>58.246889333333328</v>
      </c>
      <c r="AF21">
        <f t="shared" si="93"/>
        <v>17.474066799999999</v>
      </c>
      <c r="AG21">
        <f t="shared" si="94"/>
        <v>218.42583500000001</v>
      </c>
      <c r="AH21">
        <f t="shared" si="95"/>
        <v>87.370334000000014</v>
      </c>
      <c r="AI21">
        <v>6</v>
      </c>
      <c r="AJ21">
        <f t="shared" si="96"/>
        <v>96.70101524391562</v>
      </c>
      <c r="AK21">
        <f t="shared" si="97"/>
        <v>30.689287891852779</v>
      </c>
      <c r="AL21">
        <f t="shared" si="98"/>
        <v>89.652856311617171</v>
      </c>
      <c r="AM21">
        <f t="shared" si="99"/>
        <v>63.866071520340071</v>
      </c>
      <c r="AN21">
        <f t="shared" si="100"/>
        <v>83.991895922018571</v>
      </c>
      <c r="AO21">
        <f t="shared" si="101"/>
        <v>56.975860936962874</v>
      </c>
      <c r="AP21">
        <f t="shared" si="102"/>
        <v>106.99499999999999</v>
      </c>
      <c r="AQ21">
        <f t="shared" si="103"/>
        <v>84.488</v>
      </c>
      <c r="AR21">
        <f t="shared" si="104"/>
        <v>22.344444444444445</v>
      </c>
      <c r="AS21">
        <f t="shared" si="105"/>
        <v>74.599999999999994</v>
      </c>
      <c r="AT21">
        <f t="shared" si="106"/>
        <v>55.800000000000004</v>
      </c>
      <c r="AU21">
        <f t="shared" si="107"/>
        <v>70.561538461538461</v>
      </c>
      <c r="AV21">
        <f t="shared" si="108"/>
        <v>99.56</v>
      </c>
      <c r="AW21">
        <f t="shared" si="109"/>
        <v>106.99499999999999</v>
      </c>
      <c r="AX21" s="5">
        <v>154</v>
      </c>
      <c r="AY21">
        <f t="shared" si="67"/>
        <v>153.98352951999999</v>
      </c>
      <c r="AZ21" s="6">
        <f t="shared" si="110"/>
        <v>153.94809399942858</v>
      </c>
      <c r="BA21" s="6">
        <f t="shared" si="69"/>
        <v>153.98450228457142</v>
      </c>
      <c r="BB21" s="6">
        <f t="shared" si="70"/>
        <v>153.98376382822858</v>
      </c>
      <c r="BC21" s="6">
        <f t="shared" si="71"/>
        <v>153.9600390457143</v>
      </c>
      <c r="BD21" s="6">
        <f t="shared" si="72"/>
        <v>153.95703961828571</v>
      </c>
      <c r="BE21" s="6">
        <f t="shared" si="73"/>
        <v>154.00047965714285</v>
      </c>
      <c r="BF21" s="6">
        <f t="shared" si="74"/>
        <v>-0.1825520466285866</v>
      </c>
      <c r="BG21" s="6"/>
      <c r="BH21" s="6">
        <f t="shared" si="75"/>
        <v>153.97392113619594</v>
      </c>
      <c r="BI21" s="6">
        <f t="shared" si="76"/>
        <v>-2.6078863804059438E-2</v>
      </c>
    </row>
    <row r="22" spans="2:61" x14ac:dyDescent="0.25">
      <c r="B22" s="5">
        <v>18</v>
      </c>
      <c r="C22" s="5" t="s">
        <v>50</v>
      </c>
      <c r="D22">
        <v>6</v>
      </c>
      <c r="E22">
        <v>1</v>
      </c>
      <c r="F22">
        <f t="shared" si="111"/>
        <v>73</v>
      </c>
      <c r="G22">
        <f t="shared" si="112"/>
        <v>185.42000000000002</v>
      </c>
      <c r="H22">
        <v>11</v>
      </c>
      <c r="I22">
        <v>0</v>
      </c>
      <c r="J22">
        <f t="shared" si="113"/>
        <v>154</v>
      </c>
      <c r="K22">
        <f t="shared" si="114"/>
        <v>69.853167999999997</v>
      </c>
      <c r="L22" s="5">
        <v>23</v>
      </c>
      <c r="M22" s="5">
        <v>1</v>
      </c>
      <c r="N22" s="1">
        <v>42914</v>
      </c>
      <c r="O22">
        <v>1731.75</v>
      </c>
      <c r="P22">
        <v>40.909999999999997</v>
      </c>
      <c r="Q22">
        <v>60.73</v>
      </c>
      <c r="R22">
        <v>20.92</v>
      </c>
      <c r="S22">
        <v>205.89</v>
      </c>
      <c r="T22">
        <v>57.71</v>
      </c>
      <c r="U22">
        <v>6.7622</v>
      </c>
      <c r="V22">
        <v>2000</v>
      </c>
      <c r="W22">
        <v>90</v>
      </c>
      <c r="X22">
        <v>70</v>
      </c>
      <c r="Y22">
        <v>20</v>
      </c>
      <c r="Z22">
        <v>260</v>
      </c>
      <c r="AA22">
        <v>50</v>
      </c>
      <c r="AB22">
        <v>6</v>
      </c>
      <c r="AC22">
        <f t="shared" si="90"/>
        <v>1747.4066800000001</v>
      </c>
      <c r="AD22">
        <f t="shared" si="91"/>
        <v>65.527750499999996</v>
      </c>
      <c r="AE22">
        <f t="shared" si="92"/>
        <v>58.246889333333328</v>
      </c>
      <c r="AF22">
        <f t="shared" si="93"/>
        <v>17.474066799999999</v>
      </c>
      <c r="AG22">
        <f t="shared" si="94"/>
        <v>218.42583500000001</v>
      </c>
      <c r="AH22">
        <f t="shared" si="95"/>
        <v>87.370334000000014</v>
      </c>
      <c r="AI22">
        <v>6</v>
      </c>
      <c r="AJ22">
        <f t="shared" si="96"/>
        <v>99.104004798699748</v>
      </c>
      <c r="AK22">
        <f t="shared" si="97"/>
        <v>62.431564776514037</v>
      </c>
      <c r="AL22">
        <f t="shared" si="98"/>
        <v>104.26307858683475</v>
      </c>
      <c r="AM22">
        <f t="shared" si="99"/>
        <v>119.72027026931133</v>
      </c>
      <c r="AN22">
        <f t="shared" si="100"/>
        <v>94.260827708407291</v>
      </c>
      <c r="AO22">
        <f t="shared" si="101"/>
        <v>66.052168233670699</v>
      </c>
      <c r="AP22">
        <f t="shared" si="102"/>
        <v>112.70333333333333</v>
      </c>
      <c r="AQ22">
        <f t="shared" si="103"/>
        <v>86.587499999999991</v>
      </c>
      <c r="AR22">
        <f t="shared" si="104"/>
        <v>45.455555555555549</v>
      </c>
      <c r="AS22">
        <f t="shared" si="105"/>
        <v>86.757142857142853</v>
      </c>
      <c r="AT22">
        <f t="shared" si="106"/>
        <v>104.60000000000001</v>
      </c>
      <c r="AU22">
        <f t="shared" si="107"/>
        <v>79.188461538461524</v>
      </c>
      <c r="AV22">
        <f t="shared" si="108"/>
        <v>115.42000000000002</v>
      </c>
      <c r="AW22">
        <f t="shared" si="109"/>
        <v>112.70333333333333</v>
      </c>
      <c r="AX22" s="5">
        <v>154</v>
      </c>
      <c r="AY22">
        <f t="shared" si="67"/>
        <v>153.99552666285715</v>
      </c>
      <c r="AZ22" s="6">
        <f t="shared" si="110"/>
        <v>153.971865428</v>
      </c>
      <c r="BA22" s="6">
        <f t="shared" si="69"/>
        <v>154.00638514171428</v>
      </c>
      <c r="BB22" s="6">
        <f t="shared" si="70"/>
        <v>154.00886097108571</v>
      </c>
      <c r="BC22" s="6">
        <f t="shared" si="71"/>
        <v>153.98567333142856</v>
      </c>
      <c r="BD22" s="6">
        <f t="shared" si="72"/>
        <v>153.96610247542858</v>
      </c>
      <c r="BE22" s="6">
        <f t="shared" si="73"/>
        <v>154.00087108571429</v>
      </c>
      <c r="BF22" s="6">
        <f t="shared" si="74"/>
        <v>-6.4714903771431409E-2</v>
      </c>
      <c r="BG22" s="6"/>
      <c r="BH22" s="6">
        <f t="shared" si="75"/>
        <v>153.99075501374696</v>
      </c>
      <c r="BI22" s="6">
        <f t="shared" si="76"/>
        <v>-9.2449862530372684E-3</v>
      </c>
    </row>
    <row r="23" spans="2:61" x14ac:dyDescent="0.25">
      <c r="B23" s="5">
        <v>18</v>
      </c>
      <c r="C23" s="5" t="s">
        <v>50</v>
      </c>
      <c r="D23">
        <v>6</v>
      </c>
      <c r="E23">
        <v>1</v>
      </c>
      <c r="F23">
        <f t="shared" si="111"/>
        <v>73</v>
      </c>
      <c r="G23">
        <f t="shared" si="112"/>
        <v>185.42000000000002</v>
      </c>
      <c r="H23">
        <v>11</v>
      </c>
      <c r="I23">
        <v>0</v>
      </c>
      <c r="J23">
        <f t="shared" si="113"/>
        <v>154</v>
      </c>
      <c r="K23">
        <f t="shared" si="114"/>
        <v>69.853167999999997</v>
      </c>
      <c r="L23" s="5">
        <v>23</v>
      </c>
      <c r="M23" s="5">
        <v>1</v>
      </c>
      <c r="N23" s="1">
        <v>42915</v>
      </c>
      <c r="O23">
        <v>1825.87</v>
      </c>
      <c r="P23">
        <v>18.75</v>
      </c>
      <c r="Q23">
        <v>65.569999999999993</v>
      </c>
      <c r="R23">
        <v>14.39</v>
      </c>
      <c r="S23">
        <v>202.97</v>
      </c>
      <c r="T23">
        <v>70.33</v>
      </c>
      <c r="U23">
        <v>5.9809000000000001</v>
      </c>
      <c r="V23">
        <v>2000</v>
      </c>
      <c r="W23">
        <v>90</v>
      </c>
      <c r="X23">
        <v>70</v>
      </c>
      <c r="Y23">
        <v>20</v>
      </c>
      <c r="Z23">
        <v>260</v>
      </c>
      <c r="AA23">
        <v>50</v>
      </c>
      <c r="AB23">
        <v>6</v>
      </c>
      <c r="AC23">
        <f t="shared" si="90"/>
        <v>1747.4066800000001</v>
      </c>
      <c r="AD23">
        <f t="shared" si="91"/>
        <v>65.527750499999996</v>
      </c>
      <c r="AE23">
        <f t="shared" si="92"/>
        <v>58.246889333333328</v>
      </c>
      <c r="AF23">
        <f t="shared" si="93"/>
        <v>17.474066799999999</v>
      </c>
      <c r="AG23">
        <f t="shared" si="94"/>
        <v>218.42583500000001</v>
      </c>
      <c r="AH23">
        <f t="shared" si="95"/>
        <v>87.370334000000014</v>
      </c>
      <c r="AI23">
        <v>6</v>
      </c>
      <c r="AJ23">
        <f t="shared" si="96"/>
        <v>104.4902724075657</v>
      </c>
      <c r="AK23">
        <f t="shared" si="97"/>
        <v>28.613831326317239</v>
      </c>
      <c r="AL23">
        <f t="shared" si="98"/>
        <v>112.57253520399728</v>
      </c>
      <c r="AM23">
        <f t="shared" si="99"/>
        <v>82.35060655714102</v>
      </c>
      <c r="AN23">
        <f t="shared" si="100"/>
        <v>92.923989508841757</v>
      </c>
      <c r="AO23">
        <f t="shared" si="101"/>
        <v>80.496430287195636</v>
      </c>
      <c r="AP23">
        <f t="shared" si="102"/>
        <v>99.681666666666672</v>
      </c>
      <c r="AQ23">
        <f t="shared" si="103"/>
        <v>91.293499999999995</v>
      </c>
      <c r="AR23">
        <f t="shared" si="104"/>
        <v>20.833333333333336</v>
      </c>
      <c r="AS23">
        <f t="shared" si="105"/>
        <v>93.671428571428564</v>
      </c>
      <c r="AT23">
        <f t="shared" si="106"/>
        <v>71.95</v>
      </c>
      <c r="AU23">
        <f t="shared" si="107"/>
        <v>78.065384615384616</v>
      </c>
      <c r="AV23">
        <f t="shared" si="108"/>
        <v>140.66</v>
      </c>
      <c r="AW23">
        <f t="shared" si="109"/>
        <v>99.681666666666672</v>
      </c>
      <c r="AX23" s="5">
        <v>154</v>
      </c>
      <c r="AY23">
        <f t="shared" si="67"/>
        <v>154.02241809142856</v>
      </c>
      <c r="AZ23" s="6">
        <f t="shared" si="110"/>
        <v>153.94653971371429</v>
      </c>
      <c r="BA23" s="6">
        <f t="shared" si="69"/>
        <v>154.01883085599999</v>
      </c>
      <c r="BB23" s="6">
        <f t="shared" si="70"/>
        <v>153.99206954251429</v>
      </c>
      <c r="BC23" s="6">
        <f t="shared" si="71"/>
        <v>153.98233618857142</v>
      </c>
      <c r="BD23" s="6">
        <f t="shared" si="72"/>
        <v>153.98052533257143</v>
      </c>
      <c r="BE23" s="6">
        <f t="shared" si="73"/>
        <v>153.99997817142858</v>
      </c>
      <c r="BF23" s="6">
        <f t="shared" si="74"/>
        <v>-5.7302103771434076E-2</v>
      </c>
      <c r="BG23" s="6"/>
      <c r="BH23" s="6">
        <f t="shared" si="75"/>
        <v>153.99181398517553</v>
      </c>
      <c r="BI23" s="6">
        <f t="shared" si="76"/>
        <v>-8.1860148244743414E-3</v>
      </c>
    </row>
    <row r="24" spans="2:61" x14ac:dyDescent="0.25">
      <c r="B24" s="5">
        <v>18</v>
      </c>
      <c r="C24" s="5" t="s">
        <v>50</v>
      </c>
      <c r="D24">
        <v>6</v>
      </c>
      <c r="E24">
        <v>1</v>
      </c>
      <c r="F24">
        <f t="shared" si="111"/>
        <v>73</v>
      </c>
      <c r="G24">
        <f t="shared" si="112"/>
        <v>185.42000000000002</v>
      </c>
      <c r="H24">
        <v>11</v>
      </c>
      <c r="I24">
        <v>0</v>
      </c>
      <c r="J24">
        <f t="shared" si="113"/>
        <v>154</v>
      </c>
      <c r="K24">
        <f t="shared" si="114"/>
        <v>69.853167999999997</v>
      </c>
      <c r="L24" s="5">
        <v>23</v>
      </c>
      <c r="M24" s="5">
        <v>1</v>
      </c>
      <c r="N24" s="1">
        <v>42916</v>
      </c>
      <c r="O24">
        <v>1910.65</v>
      </c>
      <c r="P24">
        <v>22.82</v>
      </c>
      <c r="Q24">
        <v>62.72</v>
      </c>
      <c r="R24">
        <v>22.29</v>
      </c>
      <c r="S24">
        <v>228.88</v>
      </c>
      <c r="T24">
        <v>71.510000000000005</v>
      </c>
      <c r="U24">
        <v>8.6790000000000003</v>
      </c>
      <c r="V24">
        <v>2000</v>
      </c>
      <c r="W24">
        <v>90</v>
      </c>
      <c r="X24">
        <v>70</v>
      </c>
      <c r="Y24">
        <v>20</v>
      </c>
      <c r="Z24">
        <v>260</v>
      </c>
      <c r="AA24">
        <v>50</v>
      </c>
      <c r="AB24">
        <v>6</v>
      </c>
      <c r="AC24">
        <f t="shared" si="90"/>
        <v>1747.4066800000001</v>
      </c>
      <c r="AD24">
        <f t="shared" si="91"/>
        <v>65.527750499999996</v>
      </c>
      <c r="AE24">
        <f t="shared" si="92"/>
        <v>58.246889333333328</v>
      </c>
      <c r="AF24">
        <f t="shared" si="93"/>
        <v>17.474066799999999</v>
      </c>
      <c r="AG24">
        <f t="shared" si="94"/>
        <v>218.42583500000001</v>
      </c>
      <c r="AH24">
        <f t="shared" si="95"/>
        <v>87.370334000000014</v>
      </c>
      <c r="AI24">
        <v>6</v>
      </c>
      <c r="AJ24">
        <f t="shared" si="96"/>
        <v>109.34203364725606</v>
      </c>
      <c r="AK24">
        <f t="shared" si="97"/>
        <v>34.824940312883172</v>
      </c>
      <c r="AL24">
        <f t="shared" si="98"/>
        <v>107.67957004719703</v>
      </c>
      <c r="AM24">
        <f t="shared" si="99"/>
        <v>127.56046005272223</v>
      </c>
      <c r="AN24">
        <f t="shared" si="100"/>
        <v>104.78613942347982</v>
      </c>
      <c r="AO24">
        <f t="shared" si="101"/>
        <v>81.847003125797812</v>
      </c>
      <c r="AP24">
        <f t="shared" si="102"/>
        <v>144.65</v>
      </c>
      <c r="AQ24">
        <f t="shared" si="103"/>
        <v>95.532500000000013</v>
      </c>
      <c r="AR24">
        <f t="shared" si="104"/>
        <v>25.355555555555554</v>
      </c>
      <c r="AS24">
        <f t="shared" si="105"/>
        <v>89.600000000000009</v>
      </c>
      <c r="AT24">
        <f t="shared" si="106"/>
        <v>111.45</v>
      </c>
      <c r="AU24">
        <f t="shared" si="107"/>
        <v>88.030769230769224</v>
      </c>
      <c r="AV24">
        <f t="shared" si="108"/>
        <v>143.02000000000001</v>
      </c>
      <c r="AW24">
        <f t="shared" si="109"/>
        <v>144.65</v>
      </c>
      <c r="AX24" s="5">
        <v>154</v>
      </c>
      <c r="AY24">
        <f t="shared" si="67"/>
        <v>154.04664094857142</v>
      </c>
      <c r="AZ24" s="6">
        <f t="shared" si="110"/>
        <v>153.95119114228572</v>
      </c>
      <c r="BA24" s="6">
        <f t="shared" si="69"/>
        <v>154.01150228457143</v>
      </c>
      <c r="BB24" s="6">
        <f t="shared" si="70"/>
        <v>154.01238382822856</v>
      </c>
      <c r="BC24" s="6">
        <f t="shared" si="71"/>
        <v>154.01194761714285</v>
      </c>
      <c r="BD24" s="6">
        <f t="shared" si="72"/>
        <v>153.981873904</v>
      </c>
      <c r="BE24" s="6">
        <f t="shared" si="73"/>
        <v>154.00306171428571</v>
      </c>
      <c r="BF24" s="6">
        <f t="shared" si="74"/>
        <v>1.8601439085699667E-2</v>
      </c>
      <c r="BG24" s="6"/>
      <c r="BH24" s="6">
        <f t="shared" si="75"/>
        <v>154.00265734844081</v>
      </c>
      <c r="BI24" s="6">
        <f t="shared" si="76"/>
        <v>2.6573484408061177E-3</v>
      </c>
    </row>
    <row r="25" spans="2:61" x14ac:dyDescent="0.25">
      <c r="B25" s="5">
        <v>18</v>
      </c>
      <c r="C25" s="5" t="s">
        <v>50</v>
      </c>
      <c r="D25">
        <v>6</v>
      </c>
      <c r="E25">
        <v>1</v>
      </c>
      <c r="F25">
        <f t="shared" si="111"/>
        <v>73</v>
      </c>
      <c r="G25">
        <f t="shared" si="112"/>
        <v>185.42000000000002</v>
      </c>
      <c r="H25">
        <v>11</v>
      </c>
      <c r="I25">
        <v>0</v>
      </c>
      <c r="J25">
        <f t="shared" si="113"/>
        <v>154</v>
      </c>
      <c r="K25">
        <f t="shared" si="114"/>
        <v>69.853167999999997</v>
      </c>
      <c r="L25" s="5">
        <v>23</v>
      </c>
      <c r="M25" s="5">
        <v>1</v>
      </c>
      <c r="N25" s="1">
        <v>42917</v>
      </c>
      <c r="O25">
        <v>1686.9</v>
      </c>
      <c r="P25">
        <v>98.14</v>
      </c>
      <c r="Q25">
        <v>38.78</v>
      </c>
      <c r="R25">
        <v>10.82</v>
      </c>
      <c r="S25">
        <v>240.06</v>
      </c>
      <c r="T25">
        <v>60.13</v>
      </c>
      <c r="U25">
        <v>6.1279000000000003</v>
      </c>
      <c r="V25">
        <v>2000</v>
      </c>
      <c r="W25">
        <v>90</v>
      </c>
      <c r="X25">
        <v>70</v>
      </c>
      <c r="Y25">
        <v>20</v>
      </c>
      <c r="Z25">
        <v>260</v>
      </c>
      <c r="AA25">
        <v>50</v>
      </c>
      <c r="AB25">
        <v>6</v>
      </c>
      <c r="AC25">
        <f t="shared" si="90"/>
        <v>1747.4066800000001</v>
      </c>
      <c r="AD25">
        <f t="shared" si="91"/>
        <v>65.527750499999996</v>
      </c>
      <c r="AE25">
        <f t="shared" si="92"/>
        <v>58.246889333333328</v>
      </c>
      <c r="AF25">
        <f t="shared" si="93"/>
        <v>17.474066799999999</v>
      </c>
      <c r="AG25">
        <f t="shared" si="94"/>
        <v>218.42583500000001</v>
      </c>
      <c r="AH25">
        <f t="shared" si="95"/>
        <v>87.370334000000014</v>
      </c>
      <c r="AI25">
        <v>6</v>
      </c>
      <c r="AJ25">
        <f t="shared" si="96"/>
        <v>96.537344128729103</v>
      </c>
      <c r="AK25">
        <f t="shared" si="97"/>
        <v>149.7686083394546</v>
      </c>
      <c r="AL25">
        <f t="shared" si="98"/>
        <v>66.578662730074953</v>
      </c>
      <c r="AM25">
        <f t="shared" si="99"/>
        <v>61.920330990150504</v>
      </c>
      <c r="AN25">
        <f t="shared" si="100"/>
        <v>109.90458157113146</v>
      </c>
      <c r="AO25">
        <f t="shared" si="101"/>
        <v>68.821987106058216</v>
      </c>
      <c r="AP25">
        <f t="shared" si="102"/>
        <v>102.13166666666666</v>
      </c>
      <c r="AQ25">
        <f t="shared" si="103"/>
        <v>84.344999999999999</v>
      </c>
      <c r="AR25">
        <f t="shared" si="104"/>
        <v>109.04444444444445</v>
      </c>
      <c r="AS25">
        <f t="shared" si="105"/>
        <v>55.400000000000006</v>
      </c>
      <c r="AT25">
        <f t="shared" si="106"/>
        <v>54.1</v>
      </c>
      <c r="AU25">
        <f t="shared" si="107"/>
        <v>92.330769230769221</v>
      </c>
      <c r="AV25">
        <f t="shared" si="108"/>
        <v>120.26</v>
      </c>
      <c r="AW25">
        <f t="shared" si="109"/>
        <v>102.13166666666666</v>
      </c>
      <c r="AX25" s="5">
        <v>154</v>
      </c>
      <c r="AY25">
        <f t="shared" si="67"/>
        <v>153.98271237714286</v>
      </c>
      <c r="AZ25" s="6">
        <f t="shared" si="110"/>
        <v>154.0372711422857</v>
      </c>
      <c r="BA25" s="6">
        <f t="shared" si="69"/>
        <v>153.94994228457142</v>
      </c>
      <c r="BB25" s="6">
        <f t="shared" si="70"/>
        <v>153.98288954251427</v>
      </c>
      <c r="BC25" s="6">
        <f t="shared" si="71"/>
        <v>154.02472476</v>
      </c>
      <c r="BD25" s="6">
        <f t="shared" si="72"/>
        <v>153.9688681897143</v>
      </c>
      <c r="BE25" s="6">
        <f t="shared" si="73"/>
        <v>154.00014617142858</v>
      </c>
      <c r="BF25" s="6">
        <f t="shared" si="74"/>
        <v>-5.3445532342863089E-2</v>
      </c>
      <c r="BG25" s="6"/>
      <c r="BH25" s="6">
        <f t="shared" si="75"/>
        <v>153.99236492395104</v>
      </c>
      <c r="BI25" s="6">
        <f t="shared" si="76"/>
        <v>-7.6350760489560798E-3</v>
      </c>
    </row>
    <row r="26" spans="2:61" x14ac:dyDescent="0.25">
      <c r="B26" s="5">
        <v>18</v>
      </c>
      <c r="C26" s="5" t="s">
        <v>50</v>
      </c>
      <c r="D26">
        <v>6</v>
      </c>
      <c r="E26">
        <v>1</v>
      </c>
      <c r="F26">
        <f t="shared" si="111"/>
        <v>73</v>
      </c>
      <c r="G26">
        <f t="shared" si="112"/>
        <v>185.42000000000002</v>
      </c>
      <c r="H26">
        <v>11</v>
      </c>
      <c r="I26">
        <v>0</v>
      </c>
      <c r="J26">
        <f t="shared" si="113"/>
        <v>154</v>
      </c>
      <c r="K26">
        <f t="shared" si="114"/>
        <v>69.853167999999997</v>
      </c>
      <c r="L26" s="5">
        <v>23</v>
      </c>
      <c r="M26" s="5">
        <v>1</v>
      </c>
      <c r="N26" s="1">
        <v>42918</v>
      </c>
      <c r="O26">
        <v>1715.77</v>
      </c>
      <c r="P26">
        <v>16.91</v>
      </c>
      <c r="Q26">
        <v>46.73</v>
      </c>
      <c r="R26">
        <v>14.92</v>
      </c>
      <c r="S26">
        <v>181.53</v>
      </c>
      <c r="T26">
        <v>52.91</v>
      </c>
      <c r="U26">
        <v>6.2122000000000002</v>
      </c>
      <c r="V26">
        <v>2000</v>
      </c>
      <c r="W26">
        <v>90</v>
      </c>
      <c r="X26">
        <v>70</v>
      </c>
      <c r="Y26">
        <v>20</v>
      </c>
      <c r="Z26">
        <v>260</v>
      </c>
      <c r="AA26">
        <v>50</v>
      </c>
      <c r="AB26">
        <v>6</v>
      </c>
      <c r="AC26">
        <f t="shared" si="90"/>
        <v>1747.4066800000001</v>
      </c>
      <c r="AD26">
        <f t="shared" si="91"/>
        <v>65.527750499999996</v>
      </c>
      <c r="AE26">
        <f t="shared" si="92"/>
        <v>58.246889333333328</v>
      </c>
      <c r="AF26">
        <f t="shared" si="93"/>
        <v>17.474066799999999</v>
      </c>
      <c r="AG26">
        <f t="shared" si="94"/>
        <v>218.42583500000001</v>
      </c>
      <c r="AH26">
        <f t="shared" si="95"/>
        <v>87.370334000000014</v>
      </c>
      <c r="AI26">
        <v>6</v>
      </c>
      <c r="AJ26">
        <f t="shared" si="96"/>
        <v>98.189506749510642</v>
      </c>
      <c r="AK26">
        <f t="shared" si="97"/>
        <v>25.805860678827976</v>
      </c>
      <c r="AL26">
        <f t="shared" si="98"/>
        <v>80.227460272728266</v>
      </c>
      <c r="AM26">
        <f t="shared" si="99"/>
        <v>85.383672677730644</v>
      </c>
      <c r="AN26">
        <f t="shared" si="100"/>
        <v>83.108300810661888</v>
      </c>
      <c r="AO26">
        <f t="shared" si="101"/>
        <v>60.558312619017784</v>
      </c>
      <c r="AP26">
        <f t="shared" si="102"/>
        <v>103.53666666666668</v>
      </c>
      <c r="AQ26">
        <f t="shared" si="103"/>
        <v>85.788499999999999</v>
      </c>
      <c r="AR26">
        <f t="shared" si="104"/>
        <v>18.788888888888888</v>
      </c>
      <c r="AS26">
        <f t="shared" si="105"/>
        <v>66.757142857142853</v>
      </c>
      <c r="AT26">
        <f t="shared" si="106"/>
        <v>74.599999999999994</v>
      </c>
      <c r="AU26">
        <f t="shared" si="107"/>
        <v>69.819230769230771</v>
      </c>
      <c r="AV26">
        <f t="shared" si="108"/>
        <v>105.82000000000001</v>
      </c>
      <c r="AW26">
        <f t="shared" si="109"/>
        <v>103.53666666666668</v>
      </c>
      <c r="AX26" s="5">
        <v>154</v>
      </c>
      <c r="AY26">
        <f t="shared" si="67"/>
        <v>153.99096094857143</v>
      </c>
      <c r="AZ26" s="6">
        <f t="shared" si="110"/>
        <v>153.94443685657143</v>
      </c>
      <c r="BA26" s="6">
        <f t="shared" si="69"/>
        <v>153.97038514171427</v>
      </c>
      <c r="BB26" s="6">
        <f t="shared" si="70"/>
        <v>153.99343239965714</v>
      </c>
      <c r="BC26" s="6">
        <f t="shared" si="71"/>
        <v>153.95783333142856</v>
      </c>
      <c r="BD26" s="6">
        <f t="shared" si="72"/>
        <v>153.96061676114286</v>
      </c>
      <c r="BE26" s="6">
        <f t="shared" si="73"/>
        <v>154.0002425142857</v>
      </c>
      <c r="BF26" s="6">
        <f t="shared" si="74"/>
        <v>-0.18209204662861112</v>
      </c>
      <c r="BG26" s="6"/>
      <c r="BH26" s="6">
        <f t="shared" si="75"/>
        <v>153.97398685048162</v>
      </c>
      <c r="BI26" s="6">
        <f t="shared" si="76"/>
        <v>-2.6013149518377077E-2</v>
      </c>
    </row>
    <row r="27" spans="2:61" x14ac:dyDescent="0.25">
      <c r="B27" s="5">
        <v>18</v>
      </c>
      <c r="C27" s="5" t="s">
        <v>50</v>
      </c>
      <c r="D27">
        <v>6</v>
      </c>
      <c r="E27">
        <v>1</v>
      </c>
      <c r="F27">
        <f t="shared" si="111"/>
        <v>73</v>
      </c>
      <c r="G27">
        <f t="shared" si="112"/>
        <v>185.42000000000002</v>
      </c>
      <c r="H27">
        <v>11</v>
      </c>
      <c r="I27">
        <v>0</v>
      </c>
      <c r="J27">
        <f t="shared" si="113"/>
        <v>154</v>
      </c>
      <c r="K27">
        <f t="shared" si="114"/>
        <v>69.853167999999997</v>
      </c>
      <c r="L27" s="5">
        <v>23</v>
      </c>
      <c r="M27" s="5">
        <v>1</v>
      </c>
      <c r="N27" s="1">
        <v>42919</v>
      </c>
      <c r="O27">
        <v>1527.81</v>
      </c>
      <c r="P27">
        <v>17.12</v>
      </c>
      <c r="Q27">
        <v>51.88</v>
      </c>
      <c r="R27">
        <v>14.93</v>
      </c>
      <c r="S27">
        <v>191.36</v>
      </c>
      <c r="T27">
        <v>40.1</v>
      </c>
      <c r="U27">
        <v>4.5605000000000002</v>
      </c>
      <c r="V27">
        <v>2000</v>
      </c>
      <c r="W27">
        <v>90</v>
      </c>
      <c r="X27">
        <v>70</v>
      </c>
      <c r="Y27">
        <v>20</v>
      </c>
      <c r="Z27">
        <v>260</v>
      </c>
      <c r="AA27">
        <v>50</v>
      </c>
      <c r="AB27">
        <v>6</v>
      </c>
      <c r="AC27">
        <f t="shared" si="90"/>
        <v>1747.4066800000001</v>
      </c>
      <c r="AD27">
        <f t="shared" si="91"/>
        <v>65.527750499999996</v>
      </c>
      <c r="AE27">
        <f t="shared" si="92"/>
        <v>58.246889333333328</v>
      </c>
      <c r="AF27">
        <f t="shared" si="93"/>
        <v>17.474066799999999</v>
      </c>
      <c r="AG27">
        <f t="shared" si="94"/>
        <v>218.42583500000001</v>
      </c>
      <c r="AH27">
        <f t="shared" si="95"/>
        <v>87.370334000000014</v>
      </c>
      <c r="AI27">
        <v>6</v>
      </c>
      <c r="AJ27">
        <f t="shared" si="96"/>
        <v>87.432995277321467</v>
      </c>
      <c r="AK27">
        <f t="shared" si="97"/>
        <v>26.126335589682732</v>
      </c>
      <c r="AL27">
        <f t="shared" si="98"/>
        <v>89.069134152560309</v>
      </c>
      <c r="AM27">
        <f t="shared" si="99"/>
        <v>85.44090034038328</v>
      </c>
      <c r="AN27">
        <f t="shared" si="100"/>
        <v>87.608684201665071</v>
      </c>
      <c r="AO27">
        <f t="shared" si="101"/>
        <v>45.896585447412839</v>
      </c>
      <c r="AP27">
        <f t="shared" si="102"/>
        <v>76.00833333333334</v>
      </c>
      <c r="AQ27">
        <f t="shared" si="103"/>
        <v>76.390499999999989</v>
      </c>
      <c r="AR27">
        <f t="shared" si="104"/>
        <v>19.022222222222222</v>
      </c>
      <c r="AS27">
        <f t="shared" si="105"/>
        <v>74.114285714285728</v>
      </c>
      <c r="AT27">
        <f t="shared" si="106"/>
        <v>74.649999999999991</v>
      </c>
      <c r="AU27">
        <f t="shared" si="107"/>
        <v>73.600000000000009</v>
      </c>
      <c r="AV27">
        <f t="shared" si="108"/>
        <v>80.2</v>
      </c>
      <c r="AW27">
        <f t="shared" si="109"/>
        <v>76.00833333333334</v>
      </c>
      <c r="AX27" s="5">
        <v>154</v>
      </c>
      <c r="AY27">
        <f t="shared" si="67"/>
        <v>153.93725809142856</v>
      </c>
      <c r="AZ27" s="6">
        <f t="shared" si="110"/>
        <v>153.94467685657142</v>
      </c>
      <c r="BA27" s="6">
        <f t="shared" si="69"/>
        <v>153.98362799885714</v>
      </c>
      <c r="BB27" s="6">
        <f t="shared" si="70"/>
        <v>153.99345811394286</v>
      </c>
      <c r="BC27" s="6">
        <f t="shared" si="71"/>
        <v>153.96906761714285</v>
      </c>
      <c r="BD27" s="6">
        <f t="shared" si="72"/>
        <v>153.94597676114284</v>
      </c>
      <c r="BE27" s="6">
        <f t="shared" si="73"/>
        <v>153.99835485714286</v>
      </c>
      <c r="BF27" s="6">
        <f t="shared" si="74"/>
        <v>-0.22757970377145398</v>
      </c>
      <c r="BG27" s="6"/>
      <c r="BH27" s="6">
        <f t="shared" si="75"/>
        <v>153.96748861374695</v>
      </c>
      <c r="BI27" s="6">
        <f t="shared" si="76"/>
        <v>-3.2511386253048613E-2</v>
      </c>
    </row>
    <row r="28" spans="2:61" x14ac:dyDescent="0.25">
      <c r="B28" s="3">
        <v>19</v>
      </c>
      <c r="C28" s="5" t="s">
        <v>51</v>
      </c>
      <c r="D28">
        <v>5</v>
      </c>
      <c r="E28">
        <v>7</v>
      </c>
      <c r="F28">
        <f t="shared" si="111"/>
        <v>67</v>
      </c>
      <c r="G28">
        <f t="shared" si="112"/>
        <v>170.18</v>
      </c>
      <c r="H28">
        <v>8</v>
      </c>
      <c r="I28">
        <v>2</v>
      </c>
      <c r="J28">
        <f t="shared" si="113"/>
        <v>114</v>
      </c>
      <c r="K28">
        <f t="shared" si="114"/>
        <v>51.709488</v>
      </c>
      <c r="L28" s="5">
        <v>23</v>
      </c>
      <c r="M28" s="5">
        <v>0</v>
      </c>
      <c r="N28" s="1">
        <v>42912</v>
      </c>
      <c r="O28">
        <v>1400.02</v>
      </c>
      <c r="P28">
        <v>50.62</v>
      </c>
      <c r="Q28">
        <v>49.4</v>
      </c>
      <c r="R28">
        <v>15.69</v>
      </c>
      <c r="S28">
        <v>95.04</v>
      </c>
      <c r="T28">
        <v>74.28</v>
      </c>
      <c r="U28">
        <v>3.2852999999999999</v>
      </c>
      <c r="V28">
        <v>2000</v>
      </c>
      <c r="W28">
        <v>90</v>
      </c>
      <c r="X28">
        <v>70</v>
      </c>
      <c r="Y28">
        <v>20</v>
      </c>
      <c r="Z28">
        <v>260</v>
      </c>
      <c r="AA28">
        <v>50</v>
      </c>
      <c r="AB28">
        <v>6</v>
      </c>
      <c r="AC28">
        <f t="shared" si="90"/>
        <v>1304.7198800000001</v>
      </c>
      <c r="AD28">
        <f t="shared" si="91"/>
        <v>48.926995500000004</v>
      </c>
      <c r="AE28">
        <f t="shared" si="92"/>
        <v>43.490662666666672</v>
      </c>
      <c r="AF28">
        <f t="shared" si="93"/>
        <v>13.0471988</v>
      </c>
      <c r="AG28">
        <f t="shared" si="94"/>
        <v>163.08998500000001</v>
      </c>
      <c r="AH28">
        <f t="shared" si="95"/>
        <v>65.235994000000005</v>
      </c>
      <c r="AI28">
        <v>6</v>
      </c>
      <c r="AJ28">
        <f t="shared" si="96"/>
        <v>107.30425905674097</v>
      </c>
      <c r="AK28">
        <f t="shared" si="97"/>
        <v>103.46026663337624</v>
      </c>
      <c r="AL28">
        <f t="shared" si="98"/>
        <v>113.58760012149118</v>
      </c>
      <c r="AM28">
        <f t="shared" si="99"/>
        <v>120.25569810433178</v>
      </c>
      <c r="AN28">
        <f t="shared" si="100"/>
        <v>58.274577681762615</v>
      </c>
      <c r="AO28">
        <f t="shared" si="101"/>
        <v>113.86352141733289</v>
      </c>
      <c r="AP28">
        <f t="shared" si="102"/>
        <v>54.754999999999995</v>
      </c>
      <c r="AQ28">
        <f t="shared" si="103"/>
        <v>70.001000000000005</v>
      </c>
      <c r="AR28">
        <f t="shared" si="104"/>
        <v>56.24444444444444</v>
      </c>
      <c r="AS28">
        <f t="shared" si="105"/>
        <v>70.571428571428569</v>
      </c>
      <c r="AT28">
        <f t="shared" si="106"/>
        <v>78.45</v>
      </c>
      <c r="AU28">
        <f t="shared" si="107"/>
        <v>36.553846153846159</v>
      </c>
      <c r="AV28">
        <f t="shared" si="108"/>
        <v>148.56</v>
      </c>
      <c r="AW28">
        <f t="shared" si="109"/>
        <v>54.754999999999995</v>
      </c>
      <c r="AX28" s="5">
        <v>114</v>
      </c>
      <c r="AY28">
        <f t="shared" si="67"/>
        <v>114.02722860571428</v>
      </c>
      <c r="AZ28" s="6">
        <f t="shared" si="110"/>
        <v>114.00193486228571</v>
      </c>
      <c r="BA28" s="6">
        <f t="shared" si="69"/>
        <v>114.01519543885715</v>
      </c>
      <c r="BB28" s="6">
        <f t="shared" si="70"/>
        <v>114.00679577451429</v>
      </c>
      <c r="BC28" s="6">
        <f t="shared" si="71"/>
        <v>113.92222858857143</v>
      </c>
      <c r="BD28" s="6">
        <f t="shared" si="72"/>
        <v>114.01033600685714</v>
      </c>
      <c r="BE28" s="6">
        <f t="shared" si="73"/>
        <v>113.99689748571429</v>
      </c>
      <c r="BF28" s="6">
        <f t="shared" si="74"/>
        <v>-1.9383237485712357E-2</v>
      </c>
      <c r="BG28" s="6"/>
      <c r="BH28" s="6">
        <f t="shared" si="75"/>
        <v>113.99723096607347</v>
      </c>
      <c r="BI28" s="6">
        <f t="shared" si="76"/>
        <v>-2.7690339265262764E-3</v>
      </c>
    </row>
    <row r="29" spans="2:61" x14ac:dyDescent="0.25">
      <c r="B29" s="5">
        <v>19</v>
      </c>
      <c r="C29" s="5" t="s">
        <v>51</v>
      </c>
      <c r="D29">
        <v>5</v>
      </c>
      <c r="E29">
        <v>7</v>
      </c>
      <c r="F29">
        <f t="shared" ref="F29:F36" si="115">D29*12+E29</f>
        <v>67</v>
      </c>
      <c r="G29">
        <f t="shared" ref="G29:G36" si="116">F29*2.54</f>
        <v>170.18</v>
      </c>
      <c r="H29">
        <v>8</v>
      </c>
      <c r="I29">
        <v>2</v>
      </c>
      <c r="J29">
        <f t="shared" ref="J29:J36" si="117">H29*14+I29</f>
        <v>114</v>
      </c>
      <c r="K29">
        <f t="shared" ref="K29:K36" si="118">J29*0.453592</f>
        <v>51.709488</v>
      </c>
      <c r="L29" s="5">
        <v>23</v>
      </c>
      <c r="M29" s="5">
        <v>0</v>
      </c>
      <c r="N29" s="1">
        <v>42913</v>
      </c>
      <c r="O29">
        <v>1440.16</v>
      </c>
      <c r="P29">
        <v>94.2</v>
      </c>
      <c r="Q29">
        <v>62.09</v>
      </c>
      <c r="R29">
        <v>10.53</v>
      </c>
      <c r="S29">
        <v>204.42</v>
      </c>
      <c r="T29">
        <v>2.4211999999999998</v>
      </c>
      <c r="U29">
        <v>30.17</v>
      </c>
      <c r="V29">
        <v>2000</v>
      </c>
      <c r="W29">
        <v>90</v>
      </c>
      <c r="X29">
        <v>70</v>
      </c>
      <c r="Y29">
        <v>20</v>
      </c>
      <c r="Z29">
        <v>260</v>
      </c>
      <c r="AA29">
        <v>50</v>
      </c>
      <c r="AB29">
        <v>6</v>
      </c>
      <c r="AC29">
        <f t="shared" si="90"/>
        <v>1304.7198800000001</v>
      </c>
      <c r="AD29">
        <f t="shared" si="91"/>
        <v>48.926995500000004</v>
      </c>
      <c r="AE29">
        <f t="shared" si="92"/>
        <v>43.490662666666672</v>
      </c>
      <c r="AF29">
        <f t="shared" si="93"/>
        <v>13.0471988</v>
      </c>
      <c r="AG29">
        <f t="shared" si="94"/>
        <v>163.08998500000001</v>
      </c>
      <c r="AH29">
        <f t="shared" si="95"/>
        <v>65.235994000000005</v>
      </c>
      <c r="AI29">
        <v>6</v>
      </c>
      <c r="AJ29">
        <f t="shared" si="96"/>
        <v>110.38078150537569</v>
      </c>
      <c r="AK29">
        <f t="shared" si="97"/>
        <v>192.53174865397159</v>
      </c>
      <c r="AL29">
        <f t="shared" si="98"/>
        <v>142.76627715674877</v>
      </c>
      <c r="AM29">
        <f t="shared" si="99"/>
        <v>80.706979033691113</v>
      </c>
      <c r="AN29">
        <f t="shared" si="100"/>
        <v>125.34184732434672</v>
      </c>
      <c r="AO29">
        <f t="shared" si="101"/>
        <v>3.7114480082881847</v>
      </c>
      <c r="AP29">
        <f t="shared" si="102"/>
        <v>502.83333333333331</v>
      </c>
      <c r="AQ29">
        <f t="shared" si="103"/>
        <v>72.00800000000001</v>
      </c>
      <c r="AR29">
        <f t="shared" si="104"/>
        <v>104.66666666666666</v>
      </c>
      <c r="AS29">
        <f t="shared" si="105"/>
        <v>88.7</v>
      </c>
      <c r="AT29">
        <f t="shared" si="106"/>
        <v>52.65</v>
      </c>
      <c r="AU29">
        <f t="shared" si="107"/>
        <v>78.623076923076923</v>
      </c>
      <c r="AV29">
        <f t="shared" si="108"/>
        <v>4.8423999999999996</v>
      </c>
      <c r="AW29">
        <f t="shared" si="109"/>
        <v>502.83333333333331</v>
      </c>
      <c r="AX29" s="5">
        <v>114</v>
      </c>
      <c r="AY29">
        <f t="shared" si="67"/>
        <v>114.03869717714285</v>
      </c>
      <c r="AZ29" s="6">
        <f t="shared" si="110"/>
        <v>114.05174057657143</v>
      </c>
      <c r="BA29" s="6">
        <f t="shared" si="69"/>
        <v>114.04782686742857</v>
      </c>
      <c r="BB29" s="6">
        <f t="shared" si="70"/>
        <v>113.99352720308572</v>
      </c>
      <c r="BC29" s="6">
        <f t="shared" si="71"/>
        <v>114.04723430285715</v>
      </c>
      <c r="BD29" s="6">
        <f t="shared" si="72"/>
        <v>113.928211664</v>
      </c>
      <c r="BE29" s="6">
        <f t="shared" si="73"/>
        <v>114.02762285714286</v>
      </c>
      <c r="BF29" s="6">
        <f t="shared" si="74"/>
        <v>0.13486064822858168</v>
      </c>
      <c r="BG29" s="6"/>
      <c r="BH29" s="6">
        <f t="shared" si="75"/>
        <v>114.01926580688981</v>
      </c>
      <c r="BI29" s="6">
        <f t="shared" si="76"/>
        <v>1.9265806889805503E-2</v>
      </c>
    </row>
    <row r="30" spans="2:61" x14ac:dyDescent="0.25">
      <c r="B30" s="5">
        <v>19</v>
      </c>
      <c r="C30" s="5" t="s">
        <v>51</v>
      </c>
      <c r="D30">
        <v>5</v>
      </c>
      <c r="E30">
        <v>7</v>
      </c>
      <c r="F30">
        <f t="shared" si="115"/>
        <v>67</v>
      </c>
      <c r="G30">
        <f t="shared" si="116"/>
        <v>170.18</v>
      </c>
      <c r="H30">
        <v>8</v>
      </c>
      <c r="I30">
        <v>2</v>
      </c>
      <c r="J30">
        <f t="shared" si="117"/>
        <v>114</v>
      </c>
      <c r="K30">
        <f t="shared" si="118"/>
        <v>51.709488</v>
      </c>
      <c r="L30" s="5">
        <v>23</v>
      </c>
      <c r="M30" s="5">
        <v>0</v>
      </c>
      <c r="N30" s="1">
        <v>42914</v>
      </c>
      <c r="O30">
        <v>1378.57</v>
      </c>
      <c r="P30">
        <v>85.32</v>
      </c>
      <c r="Q30">
        <v>50.07</v>
      </c>
      <c r="R30">
        <v>19.5</v>
      </c>
      <c r="S30">
        <v>160.02000000000001</v>
      </c>
      <c r="T30">
        <v>2.9373999999999998</v>
      </c>
      <c r="U30">
        <v>74.069999999999993</v>
      </c>
      <c r="V30">
        <v>2000</v>
      </c>
      <c r="W30">
        <v>90</v>
      </c>
      <c r="X30">
        <v>70</v>
      </c>
      <c r="Y30">
        <v>20</v>
      </c>
      <c r="Z30">
        <v>260</v>
      </c>
      <c r="AA30">
        <v>50</v>
      </c>
      <c r="AB30">
        <v>6</v>
      </c>
      <c r="AC30">
        <f t="shared" si="90"/>
        <v>1304.7198800000001</v>
      </c>
      <c r="AD30">
        <f t="shared" si="91"/>
        <v>48.926995500000004</v>
      </c>
      <c r="AE30">
        <f t="shared" si="92"/>
        <v>43.490662666666672</v>
      </c>
      <c r="AF30">
        <f t="shared" si="93"/>
        <v>13.0471988</v>
      </c>
      <c r="AG30">
        <f t="shared" si="94"/>
        <v>163.08998500000001</v>
      </c>
      <c r="AH30">
        <f t="shared" si="95"/>
        <v>65.235994000000005</v>
      </c>
      <c r="AI30">
        <v>6</v>
      </c>
      <c r="AJ30">
        <f t="shared" si="96"/>
        <v>105.66022800235095</v>
      </c>
      <c r="AK30">
        <f t="shared" si="97"/>
        <v>174.38225897194113</v>
      </c>
      <c r="AL30">
        <f t="shared" si="98"/>
        <v>115.12816068994056</v>
      </c>
      <c r="AM30">
        <f t="shared" si="99"/>
        <v>149.45736858090947</v>
      </c>
      <c r="AN30">
        <f t="shared" si="100"/>
        <v>98.117612801301064</v>
      </c>
      <c r="AO30">
        <f t="shared" si="101"/>
        <v>4.5027289689185999</v>
      </c>
      <c r="AP30">
        <f t="shared" si="102"/>
        <v>1234.5</v>
      </c>
      <c r="AQ30">
        <f t="shared" si="103"/>
        <v>68.928499999999985</v>
      </c>
      <c r="AR30">
        <f t="shared" si="104"/>
        <v>94.8</v>
      </c>
      <c r="AS30">
        <f t="shared" si="105"/>
        <v>71.528571428571425</v>
      </c>
      <c r="AT30">
        <f t="shared" si="106"/>
        <v>97.5</v>
      </c>
      <c r="AU30">
        <f t="shared" si="107"/>
        <v>61.54615384615385</v>
      </c>
      <c r="AV30">
        <f t="shared" si="108"/>
        <v>5.8747999999999996</v>
      </c>
      <c r="AW30">
        <f t="shared" si="109"/>
        <v>1234.5</v>
      </c>
      <c r="AX30" s="5">
        <v>114</v>
      </c>
      <c r="AY30">
        <f t="shared" si="67"/>
        <v>114.02110003428571</v>
      </c>
      <c r="AZ30" s="6">
        <f t="shared" si="110"/>
        <v>114.04159200514286</v>
      </c>
      <c r="BA30" s="6">
        <f t="shared" si="69"/>
        <v>114.016918296</v>
      </c>
      <c r="BB30" s="6">
        <f t="shared" si="70"/>
        <v>114.01659291737143</v>
      </c>
      <c r="BC30" s="6">
        <f t="shared" si="71"/>
        <v>113.99649144571428</v>
      </c>
      <c r="BD30" s="6">
        <f t="shared" si="72"/>
        <v>113.92880160685715</v>
      </c>
      <c r="BE30" s="6">
        <f t="shared" si="73"/>
        <v>114.07779428571429</v>
      </c>
      <c r="BF30" s="6">
        <f t="shared" si="74"/>
        <v>9.9290591085718916E-2</v>
      </c>
      <c r="BG30" s="6"/>
      <c r="BH30" s="6">
        <f t="shared" si="75"/>
        <v>114.01418437015511</v>
      </c>
      <c r="BI30" s="6">
        <f t="shared" si="76"/>
        <v>1.4184370155106762E-2</v>
      </c>
    </row>
    <row r="31" spans="2:61" x14ac:dyDescent="0.25">
      <c r="B31" s="5">
        <v>19</v>
      </c>
      <c r="C31" s="5" t="s">
        <v>51</v>
      </c>
      <c r="D31">
        <v>5</v>
      </c>
      <c r="E31">
        <v>7</v>
      </c>
      <c r="F31">
        <f t="shared" si="115"/>
        <v>67</v>
      </c>
      <c r="G31">
        <f t="shared" si="116"/>
        <v>170.18</v>
      </c>
      <c r="H31">
        <v>8</v>
      </c>
      <c r="I31">
        <v>2</v>
      </c>
      <c r="J31">
        <f t="shared" si="117"/>
        <v>114</v>
      </c>
      <c r="K31">
        <f t="shared" si="118"/>
        <v>51.709488</v>
      </c>
      <c r="L31" s="5">
        <v>23</v>
      </c>
      <c r="M31" s="5">
        <v>0</v>
      </c>
      <c r="N31" s="1">
        <v>42915</v>
      </c>
      <c r="O31">
        <v>1120.21</v>
      </c>
      <c r="P31">
        <v>39.979999999999997</v>
      </c>
      <c r="Q31">
        <v>45.46</v>
      </c>
      <c r="R31">
        <v>15.55</v>
      </c>
      <c r="S31">
        <v>135.93</v>
      </c>
      <c r="T31">
        <v>46.08</v>
      </c>
      <c r="U31">
        <v>4.8042999999999996</v>
      </c>
      <c r="V31">
        <v>2000</v>
      </c>
      <c r="W31">
        <v>90</v>
      </c>
      <c r="X31">
        <v>70</v>
      </c>
      <c r="Y31">
        <v>20</v>
      </c>
      <c r="Z31">
        <v>260</v>
      </c>
      <c r="AA31">
        <v>50</v>
      </c>
      <c r="AB31">
        <v>6</v>
      </c>
      <c r="AC31">
        <f t="shared" si="90"/>
        <v>1304.7198800000001</v>
      </c>
      <c r="AD31">
        <f t="shared" si="91"/>
        <v>48.926995500000004</v>
      </c>
      <c r="AE31">
        <f t="shared" si="92"/>
        <v>43.490662666666672</v>
      </c>
      <c r="AF31">
        <f t="shared" si="93"/>
        <v>13.0471988</v>
      </c>
      <c r="AG31">
        <f t="shared" si="94"/>
        <v>163.08998500000001</v>
      </c>
      <c r="AH31">
        <f t="shared" si="95"/>
        <v>65.235994000000005</v>
      </c>
      <c r="AI31">
        <v>6</v>
      </c>
      <c r="AJ31">
        <f t="shared" si="96"/>
        <v>85.858276337446469</v>
      </c>
      <c r="AK31">
        <f t="shared" si="97"/>
        <v>81.713580798150574</v>
      </c>
      <c r="AL31">
        <f t="shared" si="98"/>
        <v>104.52818424135609</v>
      </c>
      <c r="AM31">
        <f t="shared" si="99"/>
        <v>119.18267084272527</v>
      </c>
      <c r="AN31">
        <f t="shared" si="100"/>
        <v>83.346626097243188</v>
      </c>
      <c r="AO31">
        <f t="shared" si="101"/>
        <v>70.635851735469828</v>
      </c>
      <c r="AP31">
        <f t="shared" si="102"/>
        <v>80.071666666666658</v>
      </c>
      <c r="AQ31">
        <f t="shared" si="103"/>
        <v>56.010499999999993</v>
      </c>
      <c r="AR31">
        <f t="shared" si="104"/>
        <v>44.422222222222217</v>
      </c>
      <c r="AS31">
        <f t="shared" si="105"/>
        <v>64.94285714285715</v>
      </c>
      <c r="AT31">
        <f t="shared" si="106"/>
        <v>77.750000000000014</v>
      </c>
      <c r="AU31">
        <f t="shared" si="107"/>
        <v>52.280769230769231</v>
      </c>
      <c r="AV31">
        <f t="shared" si="108"/>
        <v>92.16</v>
      </c>
      <c r="AW31">
        <f t="shared" si="109"/>
        <v>80.071666666666658</v>
      </c>
      <c r="AX31" s="5">
        <v>114</v>
      </c>
      <c r="AY31">
        <f t="shared" si="67"/>
        <v>113.94728289142857</v>
      </c>
      <c r="AZ31" s="6">
        <f t="shared" si="110"/>
        <v>113.98977486228571</v>
      </c>
      <c r="BA31" s="6">
        <f t="shared" si="69"/>
        <v>114.00506401028571</v>
      </c>
      <c r="BB31" s="6">
        <f t="shared" si="70"/>
        <v>114.00643577451429</v>
      </c>
      <c r="BC31" s="6">
        <f t="shared" si="71"/>
        <v>113.96896001714286</v>
      </c>
      <c r="BD31" s="6">
        <f t="shared" si="72"/>
        <v>113.97810743542857</v>
      </c>
      <c r="BE31" s="6">
        <f t="shared" si="73"/>
        <v>113.99863348571428</v>
      </c>
      <c r="BF31" s="6">
        <f t="shared" si="74"/>
        <v>-0.10574152320000962</v>
      </c>
      <c r="BG31" s="6"/>
      <c r="BH31" s="6">
        <f t="shared" si="75"/>
        <v>113.98489406811429</v>
      </c>
      <c r="BI31" s="6">
        <f t="shared" si="76"/>
        <v>-1.510593188571363E-2</v>
      </c>
    </row>
    <row r="32" spans="2:61" x14ac:dyDescent="0.25">
      <c r="B32" s="5">
        <v>19</v>
      </c>
      <c r="C32" s="5" t="s">
        <v>51</v>
      </c>
      <c r="D32">
        <v>5</v>
      </c>
      <c r="E32">
        <v>7</v>
      </c>
      <c r="F32">
        <f t="shared" si="115"/>
        <v>67</v>
      </c>
      <c r="G32">
        <f t="shared" si="116"/>
        <v>170.18</v>
      </c>
      <c r="H32">
        <v>8</v>
      </c>
      <c r="I32">
        <v>2</v>
      </c>
      <c r="J32">
        <f t="shared" si="117"/>
        <v>114</v>
      </c>
      <c r="K32">
        <f t="shared" si="118"/>
        <v>51.709488</v>
      </c>
      <c r="L32" s="5">
        <v>23</v>
      </c>
      <c r="M32" s="5">
        <v>0</v>
      </c>
      <c r="N32" s="1">
        <v>42916</v>
      </c>
      <c r="O32">
        <v>480.96</v>
      </c>
      <c r="P32">
        <v>26.58</v>
      </c>
      <c r="Q32">
        <v>23.15</v>
      </c>
      <c r="R32">
        <v>5.43</v>
      </c>
      <c r="S32">
        <v>52.31</v>
      </c>
      <c r="T32">
        <v>18.27</v>
      </c>
      <c r="U32">
        <v>1.4084000000000001</v>
      </c>
      <c r="V32">
        <v>2000</v>
      </c>
      <c r="W32">
        <v>90</v>
      </c>
      <c r="X32">
        <v>70</v>
      </c>
      <c r="Y32">
        <v>20</v>
      </c>
      <c r="Z32">
        <v>260</v>
      </c>
      <c r="AA32">
        <v>50</v>
      </c>
      <c r="AB32">
        <v>6</v>
      </c>
      <c r="AC32">
        <f t="shared" si="90"/>
        <v>1304.7198800000001</v>
      </c>
      <c r="AD32">
        <f t="shared" si="91"/>
        <v>48.926995500000004</v>
      </c>
      <c r="AE32">
        <f t="shared" si="92"/>
        <v>43.490662666666672</v>
      </c>
      <c r="AF32">
        <f t="shared" si="93"/>
        <v>13.0471988</v>
      </c>
      <c r="AG32">
        <f t="shared" si="94"/>
        <v>163.08998500000001</v>
      </c>
      <c r="AH32">
        <f t="shared" si="95"/>
        <v>65.235994000000005</v>
      </c>
      <c r="AI32">
        <v>6</v>
      </c>
      <c r="AJ32">
        <f t="shared" si="96"/>
        <v>36.863085124448318</v>
      </c>
      <c r="AK32">
        <f t="shared" si="97"/>
        <v>54.325837359050574</v>
      </c>
      <c r="AL32">
        <f t="shared" si="98"/>
        <v>53.229816656123909</v>
      </c>
      <c r="AM32">
        <f t="shared" si="99"/>
        <v>41.618128789453259</v>
      </c>
      <c r="AN32">
        <f t="shared" si="100"/>
        <v>32.07431774550718</v>
      </c>
      <c r="AO32">
        <f t="shared" si="101"/>
        <v>28.006011527930418</v>
      </c>
      <c r="AP32">
        <f t="shared" si="102"/>
        <v>23.473333333333336</v>
      </c>
      <c r="AQ32">
        <f t="shared" si="103"/>
        <v>24.047999999999998</v>
      </c>
      <c r="AR32">
        <f t="shared" si="104"/>
        <v>29.533333333333335</v>
      </c>
      <c r="AS32">
        <f t="shared" si="105"/>
        <v>33.071428571428569</v>
      </c>
      <c r="AT32">
        <f t="shared" si="106"/>
        <v>27.149999999999995</v>
      </c>
      <c r="AU32">
        <f t="shared" si="107"/>
        <v>20.119230769230771</v>
      </c>
      <c r="AV32">
        <f t="shared" si="108"/>
        <v>36.54</v>
      </c>
      <c r="AW32">
        <f t="shared" si="109"/>
        <v>23.473333333333336</v>
      </c>
      <c r="AX32" s="5">
        <v>114</v>
      </c>
      <c r="AY32">
        <f t="shared" si="67"/>
        <v>113.76464003428572</v>
      </c>
      <c r="AZ32" s="6">
        <f t="shared" si="110"/>
        <v>113.97446057657143</v>
      </c>
      <c r="BA32" s="6">
        <f t="shared" si="69"/>
        <v>113.94769543885714</v>
      </c>
      <c r="BB32" s="6">
        <f t="shared" si="70"/>
        <v>113.98041291737142</v>
      </c>
      <c r="BC32" s="6">
        <f t="shared" si="71"/>
        <v>113.87339430285714</v>
      </c>
      <c r="BD32" s="6">
        <f t="shared" si="72"/>
        <v>113.94632457828571</v>
      </c>
      <c r="BE32" s="6">
        <f t="shared" si="73"/>
        <v>113.99475245714285</v>
      </c>
      <c r="BF32" s="6">
        <f t="shared" si="74"/>
        <v>-0.51831969462858751</v>
      </c>
      <c r="BG32" s="6"/>
      <c r="BH32" s="6">
        <f t="shared" si="75"/>
        <v>113.92595432933877</v>
      </c>
      <c r="BI32" s="6">
        <f t="shared" si="76"/>
        <v>-7.4045670661234908E-2</v>
      </c>
    </row>
    <row r="33" spans="1:61" x14ac:dyDescent="0.25">
      <c r="B33" s="5">
        <v>19</v>
      </c>
      <c r="C33" s="5" t="s">
        <v>51</v>
      </c>
      <c r="D33">
        <v>5</v>
      </c>
      <c r="E33">
        <v>7</v>
      </c>
      <c r="F33">
        <f t="shared" si="115"/>
        <v>67</v>
      </c>
      <c r="G33">
        <f t="shared" si="116"/>
        <v>170.18</v>
      </c>
      <c r="H33">
        <v>8</v>
      </c>
      <c r="I33">
        <v>2</v>
      </c>
      <c r="J33">
        <f t="shared" si="117"/>
        <v>114</v>
      </c>
      <c r="K33">
        <f t="shared" si="118"/>
        <v>51.709488</v>
      </c>
      <c r="L33" s="5">
        <v>23</v>
      </c>
      <c r="M33" s="5">
        <v>0</v>
      </c>
      <c r="N33" s="1">
        <v>42917</v>
      </c>
      <c r="O33">
        <v>1114.78</v>
      </c>
      <c r="P33">
        <v>50.99</v>
      </c>
      <c r="Q33">
        <v>28.97</v>
      </c>
      <c r="R33">
        <v>8.15</v>
      </c>
      <c r="S33">
        <v>114.3</v>
      </c>
      <c r="T33">
        <v>65.680000000000007</v>
      </c>
      <c r="U33">
        <v>4.6383999999999999</v>
      </c>
      <c r="V33">
        <v>2000</v>
      </c>
      <c r="W33">
        <v>90</v>
      </c>
      <c r="X33">
        <v>70</v>
      </c>
      <c r="Y33">
        <v>20</v>
      </c>
      <c r="Z33">
        <v>260</v>
      </c>
      <c r="AA33">
        <v>50</v>
      </c>
      <c r="AB33">
        <v>6</v>
      </c>
      <c r="AC33">
        <f t="shared" si="90"/>
        <v>1304.7198800000001</v>
      </c>
      <c r="AD33">
        <f t="shared" si="91"/>
        <v>48.926995500000004</v>
      </c>
      <c r="AE33">
        <f t="shared" si="92"/>
        <v>43.490662666666672</v>
      </c>
      <c r="AF33">
        <f t="shared" si="93"/>
        <v>13.0471988</v>
      </c>
      <c r="AG33">
        <f t="shared" si="94"/>
        <v>163.08998500000001</v>
      </c>
      <c r="AH33">
        <f t="shared" si="95"/>
        <v>65.235994000000005</v>
      </c>
      <c r="AI33">
        <v>6</v>
      </c>
      <c r="AJ33">
        <f t="shared" si="96"/>
        <v>85.442095049551924</v>
      </c>
      <c r="AK33">
        <f t="shared" si="97"/>
        <v>104.21649537012752</v>
      </c>
      <c r="AL33">
        <f t="shared" si="98"/>
        <v>66.611999504445336</v>
      </c>
      <c r="AM33">
        <f t="shared" si="99"/>
        <v>62.465515586380114</v>
      </c>
      <c r="AN33">
        <f t="shared" si="100"/>
        <v>70.084009143786474</v>
      </c>
      <c r="AO33">
        <f t="shared" si="101"/>
        <v>100.68061506045267</v>
      </c>
      <c r="AP33">
        <f t="shared" si="102"/>
        <v>77.306666666666672</v>
      </c>
      <c r="AQ33">
        <f t="shared" si="103"/>
        <v>55.738999999999997</v>
      </c>
      <c r="AR33">
        <f t="shared" si="104"/>
        <v>56.655555555555559</v>
      </c>
      <c r="AS33">
        <f t="shared" si="105"/>
        <v>41.385714285714286</v>
      </c>
      <c r="AT33">
        <f t="shared" si="106"/>
        <v>40.75</v>
      </c>
      <c r="AU33">
        <f t="shared" si="107"/>
        <v>43.96153846153846</v>
      </c>
      <c r="AV33">
        <f t="shared" si="108"/>
        <v>131.36000000000001</v>
      </c>
      <c r="AW33">
        <f t="shared" si="109"/>
        <v>77.306666666666672</v>
      </c>
      <c r="AX33" s="5">
        <v>114</v>
      </c>
      <c r="AY33">
        <f t="shared" si="67"/>
        <v>113.94573146285714</v>
      </c>
      <c r="AZ33" s="6">
        <f t="shared" si="110"/>
        <v>114.00235771942857</v>
      </c>
      <c r="BA33" s="6">
        <f t="shared" si="69"/>
        <v>113.96266115314286</v>
      </c>
      <c r="BB33" s="6">
        <f t="shared" si="70"/>
        <v>113.98740720308571</v>
      </c>
      <c r="BC33" s="6">
        <f t="shared" si="71"/>
        <v>113.94424001714286</v>
      </c>
      <c r="BD33" s="6">
        <f t="shared" si="72"/>
        <v>114.00050743542857</v>
      </c>
      <c r="BE33" s="6">
        <f t="shared" si="73"/>
        <v>113.99844388571428</v>
      </c>
      <c r="BF33" s="6">
        <f t="shared" si="74"/>
        <v>-0.15865112320000208</v>
      </c>
      <c r="BG33" s="6"/>
      <c r="BH33" s="6">
        <f t="shared" si="75"/>
        <v>113.97733555382858</v>
      </c>
      <c r="BI33" s="6">
        <f t="shared" si="76"/>
        <v>-2.2664446171418717E-2</v>
      </c>
    </row>
    <row r="34" spans="1:61" x14ac:dyDescent="0.25">
      <c r="B34" s="5">
        <v>19</v>
      </c>
      <c r="C34" s="5" t="s">
        <v>51</v>
      </c>
      <c r="D34">
        <v>5</v>
      </c>
      <c r="E34">
        <v>7</v>
      </c>
      <c r="F34">
        <f t="shared" si="115"/>
        <v>67</v>
      </c>
      <c r="G34">
        <f t="shared" si="116"/>
        <v>170.18</v>
      </c>
      <c r="H34">
        <v>8</v>
      </c>
      <c r="I34">
        <v>2</v>
      </c>
      <c r="J34">
        <f t="shared" si="117"/>
        <v>114</v>
      </c>
      <c r="K34">
        <f t="shared" si="118"/>
        <v>51.709488</v>
      </c>
      <c r="L34" s="5">
        <v>23</v>
      </c>
      <c r="M34" s="5">
        <v>0</v>
      </c>
      <c r="N34" s="1">
        <v>42918</v>
      </c>
      <c r="O34">
        <v>1313.82</v>
      </c>
      <c r="P34">
        <v>47.63</v>
      </c>
      <c r="Q34">
        <v>71.23</v>
      </c>
      <c r="R34">
        <v>27.02</v>
      </c>
      <c r="S34">
        <v>134.6</v>
      </c>
      <c r="T34">
        <v>35.6</v>
      </c>
      <c r="U34">
        <v>3.2536999999999998</v>
      </c>
      <c r="V34">
        <v>2000</v>
      </c>
      <c r="W34">
        <v>90</v>
      </c>
      <c r="X34">
        <v>70</v>
      </c>
      <c r="Y34">
        <v>20</v>
      </c>
      <c r="Z34">
        <v>260</v>
      </c>
      <c r="AA34">
        <v>50</v>
      </c>
      <c r="AB34">
        <v>6</v>
      </c>
      <c r="AC34">
        <f t="shared" si="90"/>
        <v>1304.7198800000001</v>
      </c>
      <c r="AD34">
        <f t="shared" si="91"/>
        <v>48.926995500000004</v>
      </c>
      <c r="AE34">
        <f t="shared" si="92"/>
        <v>43.490662666666672</v>
      </c>
      <c r="AF34">
        <f t="shared" si="93"/>
        <v>13.0471988</v>
      </c>
      <c r="AG34">
        <f t="shared" si="94"/>
        <v>163.08998500000001</v>
      </c>
      <c r="AH34">
        <f t="shared" si="95"/>
        <v>65.235994000000005</v>
      </c>
      <c r="AI34">
        <v>6</v>
      </c>
      <c r="AJ34">
        <f t="shared" si="96"/>
        <v>100.69747691742077</v>
      </c>
      <c r="AK34">
        <f t="shared" si="97"/>
        <v>97.349120895845729</v>
      </c>
      <c r="AL34">
        <f t="shared" si="98"/>
        <v>163.78228252335666</v>
      </c>
      <c r="AM34">
        <f t="shared" si="99"/>
        <v>207.09426149006021</v>
      </c>
      <c r="AN34">
        <f t="shared" si="100"/>
        <v>82.531125378422203</v>
      </c>
      <c r="AO34">
        <f t="shared" si="101"/>
        <v>54.571100733132084</v>
      </c>
      <c r="AP34">
        <f t="shared" si="102"/>
        <v>54.228333333333332</v>
      </c>
      <c r="AQ34">
        <f t="shared" si="103"/>
        <v>65.691000000000003</v>
      </c>
      <c r="AR34">
        <f t="shared" si="104"/>
        <v>52.922222222222224</v>
      </c>
      <c r="AS34">
        <f t="shared" si="105"/>
        <v>101.75714285714285</v>
      </c>
      <c r="AT34">
        <f t="shared" si="106"/>
        <v>135.1</v>
      </c>
      <c r="AU34">
        <f t="shared" si="107"/>
        <v>51.769230769230766</v>
      </c>
      <c r="AV34">
        <f t="shared" si="108"/>
        <v>71.2</v>
      </c>
      <c r="AW34">
        <f t="shared" si="109"/>
        <v>54.228333333333332</v>
      </c>
      <c r="AX34" s="5">
        <v>114</v>
      </c>
      <c r="AY34">
        <f t="shared" si="67"/>
        <v>114.00260003428572</v>
      </c>
      <c r="AZ34" s="6">
        <f t="shared" si="110"/>
        <v>113.99851771942858</v>
      </c>
      <c r="BA34" s="6">
        <f t="shared" si="69"/>
        <v>114.07132972457143</v>
      </c>
      <c r="BB34" s="6">
        <f t="shared" si="70"/>
        <v>114.03593006022857</v>
      </c>
      <c r="BC34" s="6">
        <f t="shared" si="71"/>
        <v>113.96744001714286</v>
      </c>
      <c r="BD34" s="6">
        <f t="shared" si="72"/>
        <v>113.96613029257144</v>
      </c>
      <c r="BE34" s="6">
        <f t="shared" si="73"/>
        <v>113.99686137142857</v>
      </c>
      <c r="BF34" s="6">
        <f t="shared" si="74"/>
        <v>3.8809219657153449E-2</v>
      </c>
      <c r="BG34" s="6"/>
      <c r="BH34" s="6">
        <f t="shared" si="75"/>
        <v>114.00554417423675</v>
      </c>
      <c r="BI34" s="6">
        <f t="shared" si="76"/>
        <v>5.5441742367463576E-3</v>
      </c>
    </row>
    <row r="35" spans="1:61" x14ac:dyDescent="0.25">
      <c r="B35" s="5">
        <v>19</v>
      </c>
      <c r="C35" s="2" t="s">
        <v>51</v>
      </c>
      <c r="D35">
        <v>5</v>
      </c>
      <c r="E35">
        <v>7</v>
      </c>
      <c r="F35">
        <f t="shared" si="115"/>
        <v>67</v>
      </c>
      <c r="G35">
        <f t="shared" si="116"/>
        <v>170.18</v>
      </c>
      <c r="H35">
        <v>8</v>
      </c>
      <c r="I35">
        <v>2</v>
      </c>
      <c r="J35">
        <f t="shared" si="117"/>
        <v>114</v>
      </c>
      <c r="K35">
        <f t="shared" si="118"/>
        <v>51.709488</v>
      </c>
      <c r="L35" s="5">
        <v>23</v>
      </c>
      <c r="M35" s="5">
        <v>0</v>
      </c>
      <c r="N35" s="1">
        <v>42919</v>
      </c>
      <c r="O35">
        <v>1196.72</v>
      </c>
      <c r="P35">
        <v>33.21</v>
      </c>
      <c r="Q35">
        <v>63.71</v>
      </c>
      <c r="R35">
        <v>19.13</v>
      </c>
      <c r="S35">
        <v>101.02</v>
      </c>
      <c r="T35">
        <v>52.34</v>
      </c>
      <c r="U35">
        <v>2.5087999999999999</v>
      </c>
      <c r="V35">
        <v>2000</v>
      </c>
      <c r="W35">
        <v>90</v>
      </c>
      <c r="X35">
        <v>70</v>
      </c>
      <c r="Y35">
        <v>20</v>
      </c>
      <c r="Z35">
        <v>260</v>
      </c>
      <c r="AA35">
        <v>50</v>
      </c>
      <c r="AB35">
        <v>6</v>
      </c>
      <c r="AC35">
        <f t="shared" si="90"/>
        <v>1304.7198800000001</v>
      </c>
      <c r="AD35">
        <f t="shared" si="91"/>
        <v>48.926995500000004</v>
      </c>
      <c r="AE35">
        <f t="shared" si="92"/>
        <v>43.490662666666672</v>
      </c>
      <c r="AF35">
        <f t="shared" si="93"/>
        <v>13.0471988</v>
      </c>
      <c r="AG35">
        <f t="shared" si="94"/>
        <v>163.08998500000001</v>
      </c>
      <c r="AH35">
        <f t="shared" si="95"/>
        <v>65.235994000000005</v>
      </c>
      <c r="AI35">
        <v>6</v>
      </c>
      <c r="AJ35">
        <f t="shared" si="96"/>
        <v>91.722370322126153</v>
      </c>
      <c r="AK35">
        <f t="shared" si="97"/>
        <v>67.876638777053046</v>
      </c>
      <c r="AL35">
        <f t="shared" si="98"/>
        <v>146.49121465061143</v>
      </c>
      <c r="AM35">
        <f t="shared" si="99"/>
        <v>146.62151081809222</v>
      </c>
      <c r="AN35">
        <f t="shared" si="100"/>
        <v>61.941265124280918</v>
      </c>
      <c r="AO35">
        <f t="shared" si="101"/>
        <v>80.231781246408232</v>
      </c>
      <c r="AP35">
        <f t="shared" si="102"/>
        <v>41.813333333333333</v>
      </c>
      <c r="AQ35">
        <f t="shared" si="103"/>
        <v>59.835999999999999</v>
      </c>
      <c r="AR35">
        <f t="shared" si="104"/>
        <v>36.9</v>
      </c>
      <c r="AS35">
        <f t="shared" si="105"/>
        <v>91.01428571428572</v>
      </c>
      <c r="AT35">
        <f t="shared" si="106"/>
        <v>95.649999999999991</v>
      </c>
      <c r="AU35">
        <f t="shared" si="107"/>
        <v>38.853846153846149</v>
      </c>
      <c r="AV35">
        <f t="shared" si="108"/>
        <v>104.68000000000002</v>
      </c>
      <c r="AW35">
        <f t="shared" si="109"/>
        <v>41.813333333333333</v>
      </c>
      <c r="AX35" s="5">
        <v>114</v>
      </c>
      <c r="AY35">
        <f t="shared" si="67"/>
        <v>113.96914289142858</v>
      </c>
      <c r="AZ35" s="6">
        <f t="shared" si="110"/>
        <v>113.98203771942858</v>
      </c>
      <c r="BA35" s="6">
        <f t="shared" si="69"/>
        <v>114.05199258171429</v>
      </c>
      <c r="BB35" s="6">
        <f t="shared" si="70"/>
        <v>114.0156414888</v>
      </c>
      <c r="BC35" s="6">
        <f t="shared" si="71"/>
        <v>113.92906287428572</v>
      </c>
      <c r="BD35" s="6">
        <f t="shared" si="72"/>
        <v>113.98526172114286</v>
      </c>
      <c r="BE35" s="6">
        <f t="shared" si="73"/>
        <v>113.99601005714285</v>
      </c>
      <c r="BF35" s="6">
        <f t="shared" si="74"/>
        <v>-7.0850666057125977E-2</v>
      </c>
      <c r="BG35" s="6"/>
      <c r="BH35" s="6">
        <f t="shared" si="75"/>
        <v>113.98987847627754</v>
      </c>
      <c r="BI35" s="6">
        <f t="shared" si="76"/>
        <v>-1.0121523722460779E-2</v>
      </c>
    </row>
    <row r="36" spans="1:61" x14ac:dyDescent="0.25">
      <c r="B36" s="3">
        <v>19</v>
      </c>
      <c r="C36" s="2" t="s">
        <v>51</v>
      </c>
      <c r="D36">
        <v>5</v>
      </c>
      <c r="E36">
        <v>7</v>
      </c>
      <c r="F36">
        <f t="shared" si="115"/>
        <v>67</v>
      </c>
      <c r="G36">
        <f t="shared" si="116"/>
        <v>170.18</v>
      </c>
      <c r="H36">
        <v>8</v>
      </c>
      <c r="I36">
        <v>2</v>
      </c>
      <c r="J36">
        <f t="shared" si="117"/>
        <v>114</v>
      </c>
      <c r="K36">
        <f t="shared" si="118"/>
        <v>51.709488</v>
      </c>
      <c r="L36" s="2">
        <v>23</v>
      </c>
      <c r="M36" s="2">
        <v>0</v>
      </c>
      <c r="N36" s="1">
        <v>42922</v>
      </c>
      <c r="O36">
        <v>2012.46</v>
      </c>
      <c r="P36">
        <v>95.8</v>
      </c>
      <c r="Q36">
        <v>97.09</v>
      </c>
      <c r="R36">
        <v>22.53</v>
      </c>
      <c r="S36">
        <v>201.35</v>
      </c>
      <c r="T36">
        <v>89.09</v>
      </c>
      <c r="U36">
        <v>6.6121499999999997</v>
      </c>
      <c r="AC36">
        <f t="shared" si="90"/>
        <v>1304.7198800000001</v>
      </c>
      <c r="AD36">
        <f t="shared" si="91"/>
        <v>48.926995500000004</v>
      </c>
      <c r="AE36">
        <f t="shared" si="92"/>
        <v>43.490662666666672</v>
      </c>
      <c r="AF36">
        <f t="shared" si="93"/>
        <v>13.0471988</v>
      </c>
      <c r="AG36">
        <f t="shared" si="94"/>
        <v>163.08998500000001</v>
      </c>
      <c r="AH36">
        <f t="shared" si="95"/>
        <v>65.235994000000005</v>
      </c>
      <c r="AI36">
        <v>6</v>
      </c>
      <c r="AJ36">
        <f t="shared" si="96"/>
        <v>154.24460306376261</v>
      </c>
      <c r="AK36">
        <f t="shared" si="97"/>
        <v>195.80192697505817</v>
      </c>
      <c r="AL36">
        <f t="shared" si="98"/>
        <v>223.24332177723849</v>
      </c>
      <c r="AM36">
        <f t="shared" si="99"/>
        <v>172.68074431425083</v>
      </c>
      <c r="AN36">
        <f t="shared" si="100"/>
        <v>123.45945092827127</v>
      </c>
      <c r="AO36">
        <f t="shared" si="101"/>
        <v>136.56571248075105</v>
      </c>
      <c r="AP36">
        <f t="shared" si="102"/>
        <v>110.2025</v>
      </c>
      <c r="AX36" s="6">
        <v>114</v>
      </c>
      <c r="AY36">
        <f t="shared" si="67"/>
        <v>114.20221146285714</v>
      </c>
      <c r="AZ36" s="6">
        <f t="shared" si="110"/>
        <v>114.05356914799999</v>
      </c>
      <c r="BA36" s="6">
        <f t="shared" si="69"/>
        <v>114.13782686742857</v>
      </c>
      <c r="BB36" s="6">
        <f t="shared" si="70"/>
        <v>114.02438434594286</v>
      </c>
      <c r="BC36" s="6">
        <f t="shared" si="71"/>
        <v>114.04372573142857</v>
      </c>
      <c r="BD36" s="6">
        <f t="shared" si="72"/>
        <v>114.02726172114286</v>
      </c>
      <c r="BE36" s="6">
        <f t="shared" si="73"/>
        <v>114.0006996</v>
      </c>
      <c r="BF36" s="6">
        <f t="shared" si="74"/>
        <v>0.48967887679999933</v>
      </c>
      <c r="BG36" s="6"/>
      <c r="BH36" s="6">
        <f t="shared" si="75"/>
        <v>114.06995412525714</v>
      </c>
      <c r="BI36" s="6">
        <f t="shared" si="76"/>
        <v>6.9954125257140731E-2</v>
      </c>
    </row>
    <row r="37" spans="1:61" x14ac:dyDescent="0.25">
      <c r="A37" s="10" t="s">
        <v>55</v>
      </c>
      <c r="B37" s="9">
        <v>22</v>
      </c>
      <c r="C37" s="8" t="s">
        <v>57</v>
      </c>
      <c r="D37">
        <v>5</v>
      </c>
      <c r="E37">
        <v>7</v>
      </c>
      <c r="F37">
        <f t="shared" ref="F37:F44" si="119">D37*12+E37</f>
        <v>67</v>
      </c>
      <c r="G37">
        <f t="shared" ref="G37:G44" si="120">F37*2.54</f>
        <v>170.18</v>
      </c>
      <c r="H37">
        <v>10</v>
      </c>
      <c r="I37">
        <v>10</v>
      </c>
      <c r="J37">
        <f t="shared" ref="J37:J44" si="121">H37*14+I37</f>
        <v>150</v>
      </c>
      <c r="K37">
        <f t="shared" ref="K37:K44" si="122">J37*0.453592</f>
        <v>68.038799999999995</v>
      </c>
      <c r="L37" s="8">
        <v>20</v>
      </c>
      <c r="M37" s="8">
        <v>1</v>
      </c>
      <c r="N37" s="1">
        <v>42912</v>
      </c>
      <c r="O37">
        <v>1782.61</v>
      </c>
      <c r="P37">
        <v>20.39</v>
      </c>
      <c r="Q37">
        <v>59.36</v>
      </c>
      <c r="R37">
        <v>25.77</v>
      </c>
      <c r="S37">
        <v>137.35</v>
      </c>
      <c r="T37">
        <v>61.71</v>
      </c>
      <c r="U37">
        <v>5.9123999999999999</v>
      </c>
      <c r="AC37">
        <f t="shared" ref="AC37" si="123">(10*K37) + (6.25*G37) - (5 *L37) + (M37*166) - 161</f>
        <v>1649.0129999999999</v>
      </c>
      <c r="AD37">
        <f t="shared" ref="AD37" si="124">(AC37 * 0.15)/4</f>
        <v>61.837987499999997</v>
      </c>
      <c r="AE37">
        <f t="shared" ref="AE37" si="125">(AC37* 0.3)/9</f>
        <v>54.967099999999995</v>
      </c>
      <c r="AF37">
        <f t="shared" ref="AF37" si="126">(AC37*0.09) / 9</f>
        <v>16.490130000000001</v>
      </c>
      <c r="AG37">
        <f t="shared" ref="AG37" si="127">(AC37*0.5)/4</f>
        <v>206.12662499999999</v>
      </c>
      <c r="AH37">
        <f t="shared" ref="AH37" si="128">(AC37*0.2)/4</f>
        <v>82.450649999999996</v>
      </c>
      <c r="AI37">
        <v>6</v>
      </c>
      <c r="AJ37">
        <f t="shared" ref="AJ37:AP44" si="129">O37/AC37*100</f>
        <v>108.10163412902143</v>
      </c>
      <c r="AK37">
        <f t="shared" si="129"/>
        <v>32.973259357769372</v>
      </c>
      <c r="AL37">
        <f t="shared" si="129"/>
        <v>107.99187150131627</v>
      </c>
      <c r="AM37">
        <f t="shared" si="129"/>
        <v>156.27529922444518</v>
      </c>
      <c r="AN37">
        <f t="shared" si="129"/>
        <v>66.63379852069086</v>
      </c>
      <c r="AO37">
        <f t="shared" si="129"/>
        <v>74.844770781067226</v>
      </c>
      <c r="AP37">
        <f t="shared" si="129"/>
        <v>98.539999999999992</v>
      </c>
      <c r="AQ37" t="e">
        <f t="shared" ref="AQ37:AQ44" si="130">O37/V37*100</f>
        <v>#DIV/0!</v>
      </c>
      <c r="AR37" t="e">
        <f>[1]Sheet1!J15/W37*100</f>
        <v>#DIV/0!</v>
      </c>
      <c r="AS37" t="e">
        <f t="shared" ref="AS37:AW44" si="131">Q37/X37*100</f>
        <v>#DIV/0!</v>
      </c>
      <c r="AT37" t="e">
        <f t="shared" si="131"/>
        <v>#DIV/0!</v>
      </c>
      <c r="AU37" t="e">
        <f t="shared" si="131"/>
        <v>#DIV/0!</v>
      </c>
      <c r="AV37" t="e">
        <f t="shared" si="131"/>
        <v>#DIV/0!</v>
      </c>
      <c r="AW37" t="e">
        <f t="shared" si="131"/>
        <v>#DIV/0!</v>
      </c>
      <c r="AX37" s="8">
        <v>150</v>
      </c>
      <c r="AY37">
        <f t="shared" ref="AY37:AY44" si="132">(J37) + 1/(3500/(O37-AC37))</f>
        <v>150.03817057142857</v>
      </c>
      <c r="AZ37" s="8">
        <f>(J37) + 1/(3500/(([1]Sheet1!J15*4)-(AD37*4)))</f>
        <v>149.92932801428572</v>
      </c>
      <c r="BA37" s="8">
        <f t="shared" ref="BA37:BA44" si="133">(J37) + 1/(3500/((Q37*9)-(AE37*9)))</f>
        <v>150.01129602857142</v>
      </c>
      <c r="BB37" s="8">
        <f t="shared" ref="BB37:BB44" si="134">(J37) + 1/(3500/((R37*9)-(AF37*9)))</f>
        <v>150.02386252285714</v>
      </c>
      <c r="BC37" s="8">
        <f t="shared" ref="BC37:BC44" si="135">(J37) + 1/(3500/((S37*4)-(AG37*4)))</f>
        <v>149.92139814285713</v>
      </c>
      <c r="BD37" s="8">
        <f t="shared" ref="BD37:BD44" si="136">(J37) + 1/(3500/((T37*4)-(AH37*4)))</f>
        <v>149.9762964</v>
      </c>
      <c r="BE37" s="8">
        <f t="shared" ref="BE37:BE44" si="137">(J37) + 1/(3500/((U37*4)-(AI37*4)))</f>
        <v>149.99989988571429</v>
      </c>
      <c r="BF37" s="8">
        <f t="shared" ref="BF37:BF44" si="138">(AY37-J37)+(AZ37-J37)+(BA37-J37)+(BB37-J37)+(BC37-J37)+(BD37-J37)+(BE37-J37)</f>
        <v>-9.9748434285743315E-2</v>
      </c>
      <c r="BG37" s="8"/>
      <c r="BH37" s="8">
        <f t="shared" ref="BH37:BH44" si="139">(AY37+AZ37+BA37+BB37+BC37+BD37+BE37)/7</f>
        <v>149.98575022367348</v>
      </c>
      <c r="BI37" s="8">
        <f t="shared" ref="BI37:BI44" si="140">BH37-AX37</f>
        <v>-1.4249776326522579E-2</v>
      </c>
    </row>
    <row r="38" spans="1:61" x14ac:dyDescent="0.25">
      <c r="A38" s="10" t="s">
        <v>55</v>
      </c>
      <c r="B38" s="9">
        <v>22</v>
      </c>
      <c r="C38" s="8" t="s">
        <v>57</v>
      </c>
      <c r="D38">
        <v>5</v>
      </c>
      <c r="E38">
        <v>7</v>
      </c>
      <c r="F38">
        <f t="shared" si="119"/>
        <v>67</v>
      </c>
      <c r="G38">
        <f t="shared" si="120"/>
        <v>170.18</v>
      </c>
      <c r="H38">
        <v>10</v>
      </c>
      <c r="I38">
        <v>10</v>
      </c>
      <c r="J38">
        <f t="shared" si="121"/>
        <v>150</v>
      </c>
      <c r="K38">
        <f t="shared" si="122"/>
        <v>68.038799999999995</v>
      </c>
      <c r="L38" s="8">
        <v>20</v>
      </c>
      <c r="M38" s="8">
        <v>1</v>
      </c>
      <c r="N38" s="1">
        <v>42913</v>
      </c>
      <c r="O38">
        <v>1447.72</v>
      </c>
      <c r="P38">
        <v>88.5</v>
      </c>
      <c r="Q38">
        <v>60.45</v>
      </c>
      <c r="R38">
        <v>15.95</v>
      </c>
      <c r="S38">
        <v>202.41</v>
      </c>
      <c r="T38">
        <v>4.4607999999999999</v>
      </c>
      <c r="U38">
        <v>35.83</v>
      </c>
      <c r="AC38">
        <f t="shared" ref="AC38:AC44" si="141">(10*K38) + (6.25*G38) - (5 *L38) + (M38*166) - 161</f>
        <v>1649.0129999999999</v>
      </c>
      <c r="AD38">
        <f t="shared" ref="AD38:AD44" si="142">(AC38 * 0.15)/4</f>
        <v>61.837987499999997</v>
      </c>
      <c r="AE38">
        <f t="shared" ref="AE38:AE44" si="143">(AC38* 0.3)/9</f>
        <v>54.967099999999995</v>
      </c>
      <c r="AF38">
        <f t="shared" ref="AF38:AF44" si="144">(AC38*0.09) / 9</f>
        <v>16.490130000000001</v>
      </c>
      <c r="AG38">
        <f t="shared" ref="AG38:AG44" si="145">(AC38*0.5)/4</f>
        <v>206.12662499999999</v>
      </c>
      <c r="AH38">
        <f t="shared" ref="AH38:AH44" si="146">(AC38*0.2)/4</f>
        <v>82.450649999999996</v>
      </c>
      <c r="AI38">
        <v>6</v>
      </c>
      <c r="AJ38">
        <f t="shared" si="129"/>
        <v>87.793122310133398</v>
      </c>
      <c r="AK38">
        <f t="shared" si="129"/>
        <v>143.11591236697345</v>
      </c>
      <c r="AL38">
        <f t="shared" si="129"/>
        <v>109.97487588029932</v>
      </c>
      <c r="AM38">
        <f t="shared" si="129"/>
        <v>96.724525519204505</v>
      </c>
      <c r="AN38">
        <f t="shared" si="129"/>
        <v>98.196921431183384</v>
      </c>
      <c r="AO38">
        <f t="shared" si="129"/>
        <v>5.4102666261575862</v>
      </c>
      <c r="AP38">
        <f t="shared" si="129"/>
        <v>597.16666666666663</v>
      </c>
      <c r="AQ38" t="e">
        <f t="shared" si="130"/>
        <v>#DIV/0!</v>
      </c>
      <c r="AR38" t="e">
        <f>[1]Sheet1!J16/W38*100</f>
        <v>#DIV/0!</v>
      </c>
      <c r="AS38" t="e">
        <f t="shared" si="131"/>
        <v>#DIV/0!</v>
      </c>
      <c r="AT38" t="e">
        <f t="shared" si="131"/>
        <v>#DIV/0!</v>
      </c>
      <c r="AU38" t="e">
        <f t="shared" si="131"/>
        <v>#DIV/0!</v>
      </c>
      <c r="AV38" t="e">
        <f t="shared" si="131"/>
        <v>#DIV/0!</v>
      </c>
      <c r="AW38" t="e">
        <f t="shared" si="131"/>
        <v>#DIV/0!</v>
      </c>
      <c r="AX38" s="14">
        <v>150</v>
      </c>
      <c r="AY38">
        <f t="shared" si="132"/>
        <v>149.9424877142857</v>
      </c>
      <c r="AZ38" s="8">
        <f>(J38) + 1/(3500/(([1]Sheet1!J16*4)-(AD38*4)))</f>
        <v>149.92932801428572</v>
      </c>
      <c r="BA38" s="8">
        <f t="shared" si="133"/>
        <v>150.01409888571428</v>
      </c>
      <c r="BB38" s="8">
        <f t="shared" si="134"/>
        <v>149.99861109428571</v>
      </c>
      <c r="BC38" s="8">
        <f t="shared" si="135"/>
        <v>149.99575242857142</v>
      </c>
      <c r="BD38" s="8">
        <f t="shared" si="136"/>
        <v>149.91086874285713</v>
      </c>
      <c r="BE38" s="8">
        <f t="shared" si="137"/>
        <v>150.03409142857143</v>
      </c>
      <c r="BF38" s="8">
        <f t="shared" si="138"/>
        <v>-0.17476169142861409</v>
      </c>
      <c r="BG38" s="8"/>
      <c r="BH38" s="8">
        <f t="shared" si="139"/>
        <v>149.97503404408164</v>
      </c>
      <c r="BI38" s="8">
        <f t="shared" si="140"/>
        <v>-2.496595591836126E-2</v>
      </c>
    </row>
    <row r="39" spans="1:61" x14ac:dyDescent="0.25">
      <c r="A39" s="10" t="s">
        <v>55</v>
      </c>
      <c r="B39" s="9">
        <v>22</v>
      </c>
      <c r="C39" s="8" t="s">
        <v>57</v>
      </c>
      <c r="D39">
        <v>5</v>
      </c>
      <c r="E39">
        <v>7</v>
      </c>
      <c r="F39">
        <f t="shared" si="119"/>
        <v>67</v>
      </c>
      <c r="G39">
        <f t="shared" si="120"/>
        <v>170.18</v>
      </c>
      <c r="H39">
        <v>10</v>
      </c>
      <c r="I39">
        <v>10</v>
      </c>
      <c r="J39">
        <f t="shared" si="121"/>
        <v>150</v>
      </c>
      <c r="K39">
        <f t="shared" si="122"/>
        <v>68.038799999999995</v>
      </c>
      <c r="L39" s="8">
        <v>20</v>
      </c>
      <c r="M39" s="8">
        <v>1</v>
      </c>
      <c r="N39" s="1">
        <v>42914</v>
      </c>
      <c r="O39">
        <v>1494.44</v>
      </c>
      <c r="P39">
        <v>33.090000000000003</v>
      </c>
      <c r="Q39">
        <v>36.74</v>
      </c>
      <c r="R39">
        <v>15.17</v>
      </c>
      <c r="S39">
        <v>178.2</v>
      </c>
      <c r="T39">
        <v>50.6</v>
      </c>
      <c r="U39">
        <v>3.9674</v>
      </c>
      <c r="AC39">
        <f t="shared" si="141"/>
        <v>1649.0129999999999</v>
      </c>
      <c r="AD39">
        <f t="shared" si="142"/>
        <v>61.837987499999997</v>
      </c>
      <c r="AE39">
        <f t="shared" si="143"/>
        <v>54.967099999999995</v>
      </c>
      <c r="AF39">
        <f t="shared" si="144"/>
        <v>16.490130000000001</v>
      </c>
      <c r="AG39">
        <f t="shared" si="145"/>
        <v>206.12662499999999</v>
      </c>
      <c r="AH39">
        <f t="shared" si="146"/>
        <v>82.450649999999996</v>
      </c>
      <c r="AI39">
        <v>6</v>
      </c>
      <c r="AJ39">
        <f t="shared" si="129"/>
        <v>90.626332236313488</v>
      </c>
      <c r="AK39">
        <f t="shared" si="129"/>
        <v>53.510797064668395</v>
      </c>
      <c r="AL39">
        <f t="shared" si="129"/>
        <v>66.83998246223652</v>
      </c>
      <c r="AM39">
        <f t="shared" si="129"/>
        <v>91.994423330804537</v>
      </c>
      <c r="AN39">
        <f t="shared" si="129"/>
        <v>86.451713843371763</v>
      </c>
      <c r="AO39">
        <f t="shared" si="129"/>
        <v>61.370043777702179</v>
      </c>
      <c r="AP39">
        <f t="shared" si="129"/>
        <v>66.123333333333335</v>
      </c>
      <c r="AQ39" t="e">
        <f t="shared" si="130"/>
        <v>#DIV/0!</v>
      </c>
      <c r="AR39" t="e">
        <f>[1]Sheet1!J17/W39*100</f>
        <v>#DIV/0!</v>
      </c>
      <c r="AS39" t="e">
        <f t="shared" si="131"/>
        <v>#DIV/0!</v>
      </c>
      <c r="AT39" t="e">
        <f t="shared" si="131"/>
        <v>#DIV/0!</v>
      </c>
      <c r="AU39" t="e">
        <f t="shared" si="131"/>
        <v>#DIV/0!</v>
      </c>
      <c r="AV39" t="e">
        <f t="shared" si="131"/>
        <v>#DIV/0!</v>
      </c>
      <c r="AW39" t="e">
        <f t="shared" si="131"/>
        <v>#DIV/0!</v>
      </c>
      <c r="AX39" s="14">
        <v>150</v>
      </c>
      <c r="AY39">
        <f t="shared" si="132"/>
        <v>149.9558362857143</v>
      </c>
      <c r="AZ39" s="8">
        <f>(J39) + 1/(3500/(([1]Sheet1!J17*4)-(AD39*4)))</f>
        <v>149.92932801428572</v>
      </c>
      <c r="BA39" s="8">
        <f t="shared" si="133"/>
        <v>149.95313031428572</v>
      </c>
      <c r="BB39" s="8">
        <f t="shared" si="134"/>
        <v>149.99660538000001</v>
      </c>
      <c r="BC39" s="8">
        <f t="shared" si="135"/>
        <v>149.96808385714286</v>
      </c>
      <c r="BD39" s="8">
        <f t="shared" si="136"/>
        <v>149.96359925714285</v>
      </c>
      <c r="BE39" s="8">
        <f t="shared" si="137"/>
        <v>149.99767702857142</v>
      </c>
      <c r="BF39" s="8">
        <f t="shared" si="138"/>
        <v>-0.23573986285714454</v>
      </c>
      <c r="BG39" s="8"/>
      <c r="BH39" s="8">
        <f t="shared" si="139"/>
        <v>149.96632287673469</v>
      </c>
      <c r="BI39" s="8">
        <f t="shared" si="140"/>
        <v>-3.3677123265306363E-2</v>
      </c>
    </row>
    <row r="40" spans="1:61" x14ac:dyDescent="0.25">
      <c r="A40" s="10" t="s">
        <v>55</v>
      </c>
      <c r="B40" s="9">
        <v>22</v>
      </c>
      <c r="C40" s="8" t="s">
        <v>57</v>
      </c>
      <c r="D40">
        <v>5</v>
      </c>
      <c r="E40">
        <v>7</v>
      </c>
      <c r="F40">
        <f t="shared" si="119"/>
        <v>67</v>
      </c>
      <c r="G40">
        <f t="shared" si="120"/>
        <v>170.18</v>
      </c>
      <c r="H40">
        <v>10</v>
      </c>
      <c r="I40">
        <v>10</v>
      </c>
      <c r="J40">
        <f t="shared" si="121"/>
        <v>150</v>
      </c>
      <c r="K40">
        <f t="shared" si="122"/>
        <v>68.038799999999995</v>
      </c>
      <c r="L40" s="8">
        <v>20</v>
      </c>
      <c r="M40" s="8">
        <v>1</v>
      </c>
      <c r="N40" s="1">
        <v>42915</v>
      </c>
      <c r="O40">
        <v>1564.56</v>
      </c>
      <c r="P40">
        <v>35.951999999999998</v>
      </c>
      <c r="Q40">
        <v>79.94</v>
      </c>
      <c r="R40">
        <v>31.25</v>
      </c>
      <c r="S40">
        <v>136.51</v>
      </c>
      <c r="T40">
        <v>73.36</v>
      </c>
      <c r="U40">
        <v>6.4004000000000003</v>
      </c>
      <c r="AC40">
        <f t="shared" si="141"/>
        <v>1649.0129999999999</v>
      </c>
      <c r="AD40">
        <f t="shared" si="142"/>
        <v>61.837987499999997</v>
      </c>
      <c r="AE40">
        <f t="shared" si="143"/>
        <v>54.967099999999995</v>
      </c>
      <c r="AF40">
        <f t="shared" si="144"/>
        <v>16.490130000000001</v>
      </c>
      <c r="AG40">
        <f t="shared" si="145"/>
        <v>206.12662499999999</v>
      </c>
      <c r="AH40">
        <f t="shared" si="146"/>
        <v>82.450649999999996</v>
      </c>
      <c r="AI40">
        <v>6</v>
      </c>
      <c r="AJ40">
        <f t="shared" si="129"/>
        <v>94.878572819013556</v>
      </c>
      <c r="AK40">
        <f t="shared" si="129"/>
        <v>58.139020129010511</v>
      </c>
      <c r="AL40">
        <f t="shared" si="129"/>
        <v>145.4324495925745</v>
      </c>
      <c r="AM40">
        <f t="shared" si="129"/>
        <v>189.50729921474237</v>
      </c>
      <c r="AN40">
        <f t="shared" si="129"/>
        <v>66.226282024459479</v>
      </c>
      <c r="AO40">
        <f t="shared" si="129"/>
        <v>88.97443501051842</v>
      </c>
      <c r="AP40">
        <f t="shared" si="129"/>
        <v>106.67333333333333</v>
      </c>
      <c r="AQ40" t="e">
        <f t="shared" si="130"/>
        <v>#DIV/0!</v>
      </c>
      <c r="AR40" t="e">
        <f>[1]Sheet1!J18/W40*100</f>
        <v>#DIV/0!</v>
      </c>
      <c r="AS40" t="e">
        <f t="shared" si="131"/>
        <v>#DIV/0!</v>
      </c>
      <c r="AT40" t="e">
        <f t="shared" si="131"/>
        <v>#DIV/0!</v>
      </c>
      <c r="AU40" t="e">
        <f t="shared" si="131"/>
        <v>#DIV/0!</v>
      </c>
      <c r="AV40" t="e">
        <f t="shared" si="131"/>
        <v>#DIV/0!</v>
      </c>
      <c r="AW40" t="e">
        <f t="shared" si="131"/>
        <v>#DIV/0!</v>
      </c>
      <c r="AX40" s="14">
        <v>150</v>
      </c>
      <c r="AY40">
        <f t="shared" si="132"/>
        <v>149.97587057142857</v>
      </c>
      <c r="AZ40" s="8">
        <f>(J40) + 1/(3500/(([1]Sheet1!J18*4)-(AD40*4)))</f>
        <v>149.92932801428572</v>
      </c>
      <c r="BA40" s="8">
        <f t="shared" si="133"/>
        <v>150.06421602857142</v>
      </c>
      <c r="BB40" s="8">
        <f t="shared" si="134"/>
        <v>150.03795395142856</v>
      </c>
      <c r="BC40" s="8">
        <f t="shared" si="135"/>
        <v>149.92043814285714</v>
      </c>
      <c r="BD40" s="8">
        <f t="shared" si="136"/>
        <v>149.9896106857143</v>
      </c>
      <c r="BE40" s="8">
        <f t="shared" si="137"/>
        <v>150.0004576</v>
      </c>
      <c r="BF40" s="8">
        <f t="shared" si="138"/>
        <v>-8.2125005714289045E-2</v>
      </c>
      <c r="BG40" s="8"/>
      <c r="BH40" s="8">
        <f t="shared" si="139"/>
        <v>149.98826785632653</v>
      </c>
      <c r="BI40" s="8">
        <f t="shared" si="140"/>
        <v>-1.1732143673469864E-2</v>
      </c>
    </row>
    <row r="41" spans="1:61" x14ac:dyDescent="0.25">
      <c r="A41" s="10" t="s">
        <v>55</v>
      </c>
      <c r="B41" s="9">
        <v>22</v>
      </c>
      <c r="C41" s="8" t="s">
        <v>57</v>
      </c>
      <c r="D41">
        <v>5</v>
      </c>
      <c r="E41">
        <v>7</v>
      </c>
      <c r="F41">
        <f t="shared" si="119"/>
        <v>67</v>
      </c>
      <c r="G41">
        <f t="shared" si="120"/>
        <v>170.18</v>
      </c>
      <c r="H41">
        <v>10</v>
      </c>
      <c r="I41">
        <v>10</v>
      </c>
      <c r="J41">
        <f t="shared" si="121"/>
        <v>150</v>
      </c>
      <c r="K41">
        <f t="shared" si="122"/>
        <v>68.038799999999995</v>
      </c>
      <c r="L41" s="8">
        <v>20</v>
      </c>
      <c r="M41" s="8">
        <v>1</v>
      </c>
      <c r="N41" s="1">
        <v>42916</v>
      </c>
      <c r="O41">
        <v>1590.36</v>
      </c>
      <c r="P41">
        <v>16.84</v>
      </c>
      <c r="Q41">
        <v>28.43</v>
      </c>
      <c r="R41">
        <v>15.05</v>
      </c>
      <c r="S41">
        <v>187.46</v>
      </c>
      <c r="T41">
        <v>41.18</v>
      </c>
      <c r="U41">
        <v>7.9501999999999997</v>
      </c>
      <c r="AC41">
        <f t="shared" si="141"/>
        <v>1649.0129999999999</v>
      </c>
      <c r="AD41">
        <f t="shared" si="142"/>
        <v>61.837987499999997</v>
      </c>
      <c r="AE41">
        <f t="shared" si="143"/>
        <v>54.967099999999995</v>
      </c>
      <c r="AF41">
        <f t="shared" si="144"/>
        <v>16.490130000000001</v>
      </c>
      <c r="AG41">
        <f t="shared" si="145"/>
        <v>206.12662499999999</v>
      </c>
      <c r="AH41">
        <f t="shared" si="146"/>
        <v>82.450649999999996</v>
      </c>
      <c r="AI41">
        <v>6</v>
      </c>
      <c r="AJ41">
        <f t="shared" si="129"/>
        <v>96.443145081330471</v>
      </c>
      <c r="AK41">
        <f t="shared" si="129"/>
        <v>27.232451573557437</v>
      </c>
      <c r="AL41">
        <f t="shared" si="129"/>
        <v>51.721848160081215</v>
      </c>
      <c r="AM41">
        <f t="shared" si="129"/>
        <v>91.266715301819929</v>
      </c>
      <c r="AN41">
        <f t="shared" si="129"/>
        <v>90.944098075636774</v>
      </c>
      <c r="AO41">
        <f t="shared" si="129"/>
        <v>49.945027722643793</v>
      </c>
      <c r="AP41">
        <f t="shared" si="129"/>
        <v>132.50333333333333</v>
      </c>
      <c r="AQ41" t="e">
        <f t="shared" si="130"/>
        <v>#DIV/0!</v>
      </c>
      <c r="AR41" t="e">
        <f>[1]Sheet1!J19/W41*100</f>
        <v>#DIV/0!</v>
      </c>
      <c r="AS41" t="e">
        <f t="shared" si="131"/>
        <v>#DIV/0!</v>
      </c>
      <c r="AT41" t="e">
        <f t="shared" si="131"/>
        <v>#DIV/0!</v>
      </c>
      <c r="AU41" t="e">
        <f t="shared" si="131"/>
        <v>#DIV/0!</v>
      </c>
      <c r="AV41" t="e">
        <f t="shared" si="131"/>
        <v>#DIV/0!</v>
      </c>
      <c r="AW41" t="e">
        <f t="shared" si="131"/>
        <v>#DIV/0!</v>
      </c>
      <c r="AX41" s="14">
        <v>150</v>
      </c>
      <c r="AY41">
        <f t="shared" si="132"/>
        <v>149.98324199999999</v>
      </c>
      <c r="AZ41" s="8">
        <f>(J41) + 1/(3500/(([1]Sheet1!J19*4)-(AD41*4)))</f>
        <v>149.92932801428572</v>
      </c>
      <c r="BA41" s="8">
        <f t="shared" si="133"/>
        <v>149.93176174285713</v>
      </c>
      <c r="BB41" s="8">
        <f t="shared" si="134"/>
        <v>149.99629680857143</v>
      </c>
      <c r="BC41" s="8">
        <f t="shared" si="135"/>
        <v>149.97866671428571</v>
      </c>
      <c r="BD41" s="8">
        <f t="shared" si="136"/>
        <v>149.95283354285715</v>
      </c>
      <c r="BE41" s="8">
        <f t="shared" si="137"/>
        <v>150.00222880000001</v>
      </c>
      <c r="BF41" s="8">
        <f t="shared" si="138"/>
        <v>-0.22564237714286151</v>
      </c>
      <c r="BG41" s="8"/>
      <c r="BH41" s="8">
        <f t="shared" si="139"/>
        <v>149.9677653746939</v>
      </c>
      <c r="BI41" s="8">
        <f t="shared" si="140"/>
        <v>-3.2234625306102771E-2</v>
      </c>
    </row>
    <row r="42" spans="1:61" x14ac:dyDescent="0.25">
      <c r="A42" s="10" t="s">
        <v>55</v>
      </c>
      <c r="B42" s="9">
        <v>22</v>
      </c>
      <c r="C42" s="8" t="s">
        <v>57</v>
      </c>
      <c r="D42">
        <v>5</v>
      </c>
      <c r="E42">
        <v>7</v>
      </c>
      <c r="F42">
        <f t="shared" si="119"/>
        <v>67</v>
      </c>
      <c r="G42">
        <f t="shared" si="120"/>
        <v>170.18</v>
      </c>
      <c r="H42">
        <v>10</v>
      </c>
      <c r="I42">
        <v>10</v>
      </c>
      <c r="J42">
        <f t="shared" si="121"/>
        <v>150</v>
      </c>
      <c r="K42">
        <f t="shared" si="122"/>
        <v>68.038799999999995</v>
      </c>
      <c r="L42" s="8">
        <v>20</v>
      </c>
      <c r="M42" s="8">
        <v>1</v>
      </c>
      <c r="N42" s="1">
        <v>42917</v>
      </c>
      <c r="O42">
        <v>1290.6400000000001</v>
      </c>
      <c r="P42">
        <v>54.76</v>
      </c>
      <c r="Q42">
        <v>51.470999999999997</v>
      </c>
      <c r="R42">
        <v>27.66</v>
      </c>
      <c r="S42">
        <v>166.89</v>
      </c>
      <c r="T42">
        <v>41.79</v>
      </c>
      <c r="U42">
        <v>5.9082999999999997</v>
      </c>
      <c r="AC42">
        <f t="shared" si="141"/>
        <v>1649.0129999999999</v>
      </c>
      <c r="AD42">
        <f t="shared" si="142"/>
        <v>61.837987499999997</v>
      </c>
      <c r="AE42">
        <f t="shared" si="143"/>
        <v>54.967099999999995</v>
      </c>
      <c r="AF42">
        <f t="shared" si="144"/>
        <v>16.490130000000001</v>
      </c>
      <c r="AG42">
        <f t="shared" si="145"/>
        <v>206.12662499999999</v>
      </c>
      <c r="AH42">
        <f t="shared" si="146"/>
        <v>82.450649999999996</v>
      </c>
      <c r="AI42">
        <v>6</v>
      </c>
      <c r="AJ42">
        <f t="shared" si="129"/>
        <v>78.26742421072484</v>
      </c>
      <c r="AK42">
        <f t="shared" si="129"/>
        <v>88.553981482660632</v>
      </c>
      <c r="AL42">
        <f t="shared" si="129"/>
        <v>93.639649899667248</v>
      </c>
      <c r="AM42">
        <f t="shared" si="129"/>
        <v>167.73670068095279</v>
      </c>
      <c r="AN42">
        <f t="shared" si="129"/>
        <v>80.964795304827803</v>
      </c>
      <c r="AO42">
        <f t="shared" si="129"/>
        <v>50.684864218778145</v>
      </c>
      <c r="AP42">
        <f t="shared" si="129"/>
        <v>98.471666666666664</v>
      </c>
      <c r="AQ42" t="e">
        <f t="shared" si="130"/>
        <v>#DIV/0!</v>
      </c>
      <c r="AR42" t="e">
        <f>[1]Sheet1!J20/W42*100</f>
        <v>#DIV/0!</v>
      </c>
      <c r="AS42" t="e">
        <f t="shared" si="131"/>
        <v>#DIV/0!</v>
      </c>
      <c r="AT42" t="e">
        <f t="shared" si="131"/>
        <v>#DIV/0!</v>
      </c>
      <c r="AU42" t="e">
        <f t="shared" si="131"/>
        <v>#DIV/0!</v>
      </c>
      <c r="AV42" t="e">
        <f t="shared" si="131"/>
        <v>#DIV/0!</v>
      </c>
      <c r="AW42" t="e">
        <f t="shared" si="131"/>
        <v>#DIV/0!</v>
      </c>
      <c r="AX42" s="14">
        <v>150</v>
      </c>
      <c r="AY42">
        <f t="shared" si="132"/>
        <v>149.89760771428573</v>
      </c>
      <c r="AZ42" s="8">
        <f>(J42) + 1/(3500/(([1]Sheet1!J20*4)-(AD42*4)))</f>
        <v>149.92932801428572</v>
      </c>
      <c r="BA42" s="8">
        <f t="shared" si="133"/>
        <v>149.99101002857142</v>
      </c>
      <c r="BB42" s="8">
        <f t="shared" si="134"/>
        <v>150.02872252285715</v>
      </c>
      <c r="BC42" s="8">
        <f t="shared" si="135"/>
        <v>149.95515814285713</v>
      </c>
      <c r="BD42" s="8">
        <f t="shared" si="136"/>
        <v>149.9535306857143</v>
      </c>
      <c r="BE42" s="8">
        <f t="shared" si="137"/>
        <v>149.9998952</v>
      </c>
      <c r="BF42" s="8">
        <f t="shared" si="138"/>
        <v>-0.24474769142855735</v>
      </c>
      <c r="BG42" s="8"/>
      <c r="BH42" s="8">
        <f t="shared" si="139"/>
        <v>149.96503604408164</v>
      </c>
      <c r="BI42" s="8">
        <f t="shared" si="140"/>
        <v>-3.4963955918357215E-2</v>
      </c>
    </row>
    <row r="43" spans="1:61" x14ac:dyDescent="0.25">
      <c r="A43" s="10" t="s">
        <v>55</v>
      </c>
      <c r="B43" s="9">
        <v>22</v>
      </c>
      <c r="C43" s="8" t="s">
        <v>57</v>
      </c>
      <c r="D43">
        <v>5</v>
      </c>
      <c r="E43">
        <v>7</v>
      </c>
      <c r="F43">
        <f t="shared" si="119"/>
        <v>67</v>
      </c>
      <c r="G43">
        <f t="shared" si="120"/>
        <v>170.18</v>
      </c>
      <c r="H43">
        <v>10</v>
      </c>
      <c r="I43">
        <v>10</v>
      </c>
      <c r="J43">
        <f t="shared" si="121"/>
        <v>150</v>
      </c>
      <c r="K43">
        <f t="shared" si="122"/>
        <v>68.038799999999995</v>
      </c>
      <c r="L43" s="8">
        <v>20</v>
      </c>
      <c r="M43" s="8">
        <v>1</v>
      </c>
      <c r="N43" s="1">
        <v>42918</v>
      </c>
      <c r="O43">
        <v>1745.62</v>
      </c>
      <c r="P43">
        <v>23.75</v>
      </c>
      <c r="Q43">
        <v>39.64</v>
      </c>
      <c r="R43">
        <v>10.23</v>
      </c>
      <c r="S43">
        <v>168.96</v>
      </c>
      <c r="T43">
        <v>56.55</v>
      </c>
      <c r="U43">
        <v>5.9196</v>
      </c>
      <c r="AC43">
        <f t="shared" si="141"/>
        <v>1649.0129999999999</v>
      </c>
      <c r="AD43">
        <f t="shared" si="142"/>
        <v>61.837987499999997</v>
      </c>
      <c r="AE43">
        <f t="shared" si="143"/>
        <v>54.967099999999995</v>
      </c>
      <c r="AF43">
        <f t="shared" si="144"/>
        <v>16.490130000000001</v>
      </c>
      <c r="AG43">
        <f t="shared" si="145"/>
        <v>206.12662499999999</v>
      </c>
      <c r="AH43">
        <f t="shared" si="146"/>
        <v>82.450649999999996</v>
      </c>
      <c r="AI43">
        <v>6</v>
      </c>
      <c r="AJ43">
        <f t="shared" si="129"/>
        <v>105.85847412967635</v>
      </c>
      <c r="AK43">
        <f t="shared" si="129"/>
        <v>38.406812640854461</v>
      </c>
      <c r="AL43">
        <f t="shared" si="129"/>
        <v>72.115865672374937</v>
      </c>
      <c r="AM43">
        <f t="shared" si="129"/>
        <v>62.03710947093807</v>
      </c>
      <c r="AN43">
        <f t="shared" si="129"/>
        <v>81.969032384826562</v>
      </c>
      <c r="AO43">
        <f t="shared" si="129"/>
        <v>68.586481731799566</v>
      </c>
      <c r="AP43">
        <f t="shared" si="129"/>
        <v>98.66</v>
      </c>
      <c r="AQ43" t="e">
        <f t="shared" si="130"/>
        <v>#DIV/0!</v>
      </c>
      <c r="AR43" t="e">
        <f>[1]Sheet1!J21/W43*100</f>
        <v>#DIV/0!</v>
      </c>
      <c r="AS43" t="e">
        <f t="shared" si="131"/>
        <v>#DIV/0!</v>
      </c>
      <c r="AT43" t="e">
        <f t="shared" si="131"/>
        <v>#DIV/0!</v>
      </c>
      <c r="AU43" t="e">
        <f t="shared" si="131"/>
        <v>#DIV/0!</v>
      </c>
      <c r="AV43" t="e">
        <f t="shared" si="131"/>
        <v>#DIV/0!</v>
      </c>
      <c r="AW43" t="e">
        <f t="shared" si="131"/>
        <v>#DIV/0!</v>
      </c>
      <c r="AX43" s="14">
        <v>150</v>
      </c>
      <c r="AY43">
        <f t="shared" si="132"/>
        <v>150.027602</v>
      </c>
      <c r="AZ43" s="8">
        <f>(J43) + 1/(3500/(([1]Sheet1!J21*4)-(AD43*4)))</f>
        <v>149.92932801428572</v>
      </c>
      <c r="BA43" s="8">
        <f t="shared" si="133"/>
        <v>149.96058745714285</v>
      </c>
      <c r="BB43" s="8">
        <f t="shared" si="134"/>
        <v>149.98390252285714</v>
      </c>
      <c r="BC43" s="8">
        <f t="shared" si="135"/>
        <v>149.95752385714286</v>
      </c>
      <c r="BD43" s="8">
        <f t="shared" si="136"/>
        <v>149.97039925714284</v>
      </c>
      <c r="BE43" s="8">
        <f t="shared" si="137"/>
        <v>149.99990811428572</v>
      </c>
      <c r="BF43" s="8">
        <f t="shared" si="138"/>
        <v>-0.17074877714287595</v>
      </c>
      <c r="BG43" s="8"/>
      <c r="BH43" s="8">
        <f t="shared" si="139"/>
        <v>149.97560731755104</v>
      </c>
      <c r="BI43" s="8">
        <f t="shared" si="140"/>
        <v>-2.4392682448961978E-2</v>
      </c>
    </row>
    <row r="44" spans="1:61" x14ac:dyDescent="0.25">
      <c r="A44" s="10" t="s">
        <v>55</v>
      </c>
      <c r="B44" s="8">
        <v>22</v>
      </c>
      <c r="C44" s="8" t="s">
        <v>57</v>
      </c>
      <c r="D44">
        <v>5</v>
      </c>
      <c r="E44">
        <v>7</v>
      </c>
      <c r="F44">
        <f t="shared" si="119"/>
        <v>67</v>
      </c>
      <c r="G44">
        <f t="shared" si="120"/>
        <v>170.18</v>
      </c>
      <c r="H44">
        <v>10</v>
      </c>
      <c r="I44">
        <v>10</v>
      </c>
      <c r="J44">
        <f t="shared" si="121"/>
        <v>150</v>
      </c>
      <c r="K44">
        <f t="shared" si="122"/>
        <v>68.038799999999995</v>
      </c>
      <c r="L44" s="8">
        <v>20</v>
      </c>
      <c r="M44" s="8">
        <v>1</v>
      </c>
      <c r="N44" s="1">
        <v>42919</v>
      </c>
      <c r="O44">
        <v>1266.76</v>
      </c>
      <c r="P44">
        <v>19.7</v>
      </c>
      <c r="Q44">
        <v>35.770000000000003</v>
      </c>
      <c r="R44">
        <v>7.72</v>
      </c>
      <c r="S44">
        <v>166.58</v>
      </c>
      <c r="T44">
        <v>74.38</v>
      </c>
      <c r="U44">
        <v>6.9291999999999998</v>
      </c>
      <c r="AC44">
        <f t="shared" si="141"/>
        <v>1649.0129999999999</v>
      </c>
      <c r="AD44">
        <f t="shared" si="142"/>
        <v>61.837987499999997</v>
      </c>
      <c r="AE44">
        <f t="shared" si="143"/>
        <v>54.967099999999995</v>
      </c>
      <c r="AF44">
        <f t="shared" si="144"/>
        <v>16.490130000000001</v>
      </c>
      <c r="AG44">
        <f t="shared" si="145"/>
        <v>206.12662499999999</v>
      </c>
      <c r="AH44">
        <f t="shared" si="146"/>
        <v>82.450649999999996</v>
      </c>
      <c r="AI44">
        <v>6</v>
      </c>
      <c r="AJ44">
        <f t="shared" si="129"/>
        <v>76.819285233045463</v>
      </c>
      <c r="AK44">
        <f t="shared" si="129"/>
        <v>31.857440379992962</v>
      </c>
      <c r="AL44">
        <f t="shared" si="129"/>
        <v>65.075290491948834</v>
      </c>
      <c r="AM44">
        <f t="shared" si="129"/>
        <v>46.815883198009956</v>
      </c>
      <c r="AN44">
        <f t="shared" si="129"/>
        <v>80.814402312170984</v>
      </c>
      <c r="AO44">
        <f t="shared" si="129"/>
        <v>90.21153865979224</v>
      </c>
      <c r="AP44">
        <f t="shared" si="129"/>
        <v>115.48666666666666</v>
      </c>
      <c r="AQ44" t="e">
        <f t="shared" si="130"/>
        <v>#DIV/0!</v>
      </c>
      <c r="AR44" t="e">
        <f>[1]Sheet1!J22/W44*100</f>
        <v>#DIV/0!</v>
      </c>
      <c r="AS44" t="e">
        <f t="shared" si="131"/>
        <v>#DIV/0!</v>
      </c>
      <c r="AT44" t="e">
        <f t="shared" si="131"/>
        <v>#DIV/0!</v>
      </c>
      <c r="AU44" t="e">
        <f t="shared" si="131"/>
        <v>#DIV/0!</v>
      </c>
      <c r="AV44" t="e">
        <f t="shared" si="131"/>
        <v>#DIV/0!</v>
      </c>
      <c r="AW44" t="e">
        <f t="shared" si="131"/>
        <v>#DIV/0!</v>
      </c>
      <c r="AX44" s="14">
        <v>150</v>
      </c>
      <c r="AY44">
        <f t="shared" si="132"/>
        <v>149.89078485714285</v>
      </c>
      <c r="AZ44" s="8">
        <f>(J44) + 1/(3500/(([1]Sheet1!J22*4)-(AD44*4)))</f>
        <v>149.92932801428572</v>
      </c>
      <c r="BA44" s="8">
        <f t="shared" si="133"/>
        <v>149.95063602857144</v>
      </c>
      <c r="BB44" s="8">
        <f t="shared" si="134"/>
        <v>149.97744823714285</v>
      </c>
      <c r="BC44" s="8">
        <f t="shared" si="135"/>
        <v>149.95480385714285</v>
      </c>
      <c r="BD44" s="8">
        <f t="shared" si="136"/>
        <v>149.99077639999999</v>
      </c>
      <c r="BE44" s="8">
        <f t="shared" si="137"/>
        <v>150.00106194285715</v>
      </c>
      <c r="BF44" s="8">
        <f t="shared" si="138"/>
        <v>-0.30516066285716192</v>
      </c>
      <c r="BG44" s="8"/>
      <c r="BH44" s="8">
        <f t="shared" si="139"/>
        <v>149.95640561959183</v>
      </c>
      <c r="BI44" s="8">
        <f t="shared" si="140"/>
        <v>-4.3594380408165989E-2</v>
      </c>
    </row>
    <row r="45" spans="1:61" x14ac:dyDescent="0.25">
      <c r="A45" s="10" t="s">
        <v>55</v>
      </c>
      <c r="B45" s="3">
        <v>14</v>
      </c>
      <c r="C45" s="2" t="s">
        <v>47</v>
      </c>
      <c r="D45">
        <v>5</v>
      </c>
      <c r="E45">
        <v>2</v>
      </c>
      <c r="F45">
        <f>D45*12+E45</f>
        <v>62</v>
      </c>
      <c r="G45">
        <f t="shared" ref="G45:G61" si="147">F45*2.54</f>
        <v>157.47999999999999</v>
      </c>
      <c r="H45">
        <v>7</v>
      </c>
      <c r="I45">
        <v>6</v>
      </c>
      <c r="J45">
        <f>H45*14+I45</f>
        <v>104</v>
      </c>
      <c r="K45">
        <f t="shared" ref="K45:K61" si="148">J45*0.453592</f>
        <v>47.173568000000003</v>
      </c>
      <c r="L45" s="2">
        <v>23</v>
      </c>
      <c r="M45" s="2">
        <v>0</v>
      </c>
      <c r="N45" s="1">
        <v>42912</v>
      </c>
      <c r="O45">
        <v>1206.3699999999999</v>
      </c>
      <c r="P45">
        <v>82</v>
      </c>
      <c r="Q45">
        <v>44.89</v>
      </c>
      <c r="R45">
        <v>16.760000000000002</v>
      </c>
      <c r="S45">
        <v>149.63999999999999</v>
      </c>
      <c r="T45">
        <v>57.77</v>
      </c>
      <c r="U45">
        <v>3.6682999999999999</v>
      </c>
      <c r="V45">
        <v>2000</v>
      </c>
      <c r="W45">
        <v>90</v>
      </c>
      <c r="X45">
        <v>70</v>
      </c>
      <c r="Y45">
        <v>20</v>
      </c>
      <c r="Z45">
        <v>260</v>
      </c>
      <c r="AA45">
        <v>50</v>
      </c>
      <c r="AB45">
        <v>6</v>
      </c>
      <c r="AC45">
        <f t="shared" ref="AC45:AC52" si="149">(10*K45) + (6.25*G45) - (5 *L45) + (M45*166) - 161</f>
        <v>1179.9856799999998</v>
      </c>
      <c r="AD45">
        <f t="shared" ref="AD45:AD54" si="150">(AC45 * 0.15)/4</f>
        <v>44.249462999999992</v>
      </c>
      <c r="AE45">
        <f t="shared" ref="AE45:AE52" si="151">(AC45* 0.3)/9</f>
        <v>39.332855999999992</v>
      </c>
      <c r="AF45">
        <f t="shared" ref="AF45:AF52" si="152">(AC45*0.09) / 9</f>
        <v>11.799856799999997</v>
      </c>
      <c r="AG45">
        <f t="shared" ref="AG45:AG52" si="153">(AC45*0.5)/4</f>
        <v>147.49820999999997</v>
      </c>
      <c r="AH45">
        <f t="shared" ref="AH45:AH52" si="154">(AC45*0.2)/4</f>
        <v>58.999283999999989</v>
      </c>
      <c r="AI45">
        <v>6</v>
      </c>
      <c r="AJ45">
        <f t="shared" ref="AJ45:AJ52" si="155">O45/AC45*100</f>
        <v>102.235986457056</v>
      </c>
      <c r="AK45">
        <f t="shared" ref="AK45:AK52" si="156">P45/AD45*100</f>
        <v>185.31298334626121</v>
      </c>
      <c r="AL45">
        <f t="shared" ref="AL45:AL52" si="157">Q45/AE45*100</f>
        <v>114.12850366116309</v>
      </c>
      <c r="AM45">
        <f t="shared" ref="AM45:AM52" si="158">R45/AF45*100</f>
        <v>142.03562199161607</v>
      </c>
      <c r="AN45">
        <f t="shared" ref="AN45:AN52" si="159">S45/AG45*100</f>
        <v>101.45207863878485</v>
      </c>
      <c r="AO45">
        <f t="shared" ref="AO45:AO52" si="160">T45/AH45*100</f>
        <v>97.916442511404057</v>
      </c>
      <c r="AP45">
        <f t="shared" ref="AP45:AP52" si="161">U45/AI45*100</f>
        <v>61.138333333333328</v>
      </c>
      <c r="AQ45">
        <f t="shared" ref="AQ45:AQ52" si="162">O45/V45*100</f>
        <v>60.3185</v>
      </c>
      <c r="AR45">
        <f t="shared" ref="AR45:AR52" si="163">P45/W45*100</f>
        <v>91.111111111111114</v>
      </c>
      <c r="AS45">
        <f t="shared" ref="AS45:AS52" si="164">Q45/X45*100</f>
        <v>64.128571428571433</v>
      </c>
      <c r="AT45">
        <f t="shared" ref="AT45:AT52" si="165">R45/Y45*100</f>
        <v>83.800000000000011</v>
      </c>
      <c r="AU45">
        <f t="shared" ref="AU45:AU52" si="166">S45/Z45*100</f>
        <v>57.553846153846145</v>
      </c>
      <c r="AV45">
        <f t="shared" ref="AV45:AV52" si="167">T45/AA45*100</f>
        <v>115.53999999999999</v>
      </c>
      <c r="AW45">
        <f t="shared" ref="AW45:AW52" si="168">U45/AB45*100</f>
        <v>61.138333333333328</v>
      </c>
      <c r="AX45" s="3">
        <v>104</v>
      </c>
      <c r="AY45">
        <f t="shared" ref="AY45:AY61" si="169">(J45) + 1/(3500/(O45-AC45))</f>
        <v>104.00753837714285</v>
      </c>
      <c r="AZ45" s="6">
        <f t="shared" ref="AZ45:AZ110" si="170">(J45) + 1/(3500/((P45*4)-(AD45*4)))</f>
        <v>104.04314347085715</v>
      </c>
      <c r="BA45" s="6">
        <f t="shared" ref="BA45:BA61" si="171">(J45) + 1/(3500/((Q45*9)-(AE45*9)))</f>
        <v>104.01428979885715</v>
      </c>
      <c r="BB45" s="6">
        <f t="shared" ref="BB45:BB61" si="172">(J45) + 1/(3500/((R45*9)-(AF45*9)))</f>
        <v>104.01275465394286</v>
      </c>
      <c r="BC45" s="6">
        <f t="shared" ref="BC45:BC61" si="173">(J45) + 1/(3500/((S45*4)-(AG45*4)))</f>
        <v>104.00244776</v>
      </c>
      <c r="BD45" s="6">
        <f t="shared" ref="BD45:BD61" si="174">(J45) + 1/(3500/((T45*4)-(AH45*4)))</f>
        <v>103.998595104</v>
      </c>
      <c r="BE45" s="6">
        <f t="shared" ref="BE45:BE61" si="175">(J45) + 1/(3500/((U45*4)-(AI45*4)))</f>
        <v>103.99733519999999</v>
      </c>
      <c r="BF45" s="6">
        <f t="shared" ref="BF45:BF61" si="176">(AY45-J45)+(AZ45-J45)+(BA45-J45)+(BB45-J45)+(BC45-J45)+(BD45-J45)+(BE45-J45)</f>
        <v>7.61043648000026E-2</v>
      </c>
      <c r="BG45" s="6"/>
      <c r="BH45" s="6">
        <f t="shared" ref="BH45:BH61" si="177">(AY45+AZ45+BA45+BB45+BC45+BD45+BE45)/7</f>
        <v>104.01087205211427</v>
      </c>
      <c r="BI45" s="6">
        <f t="shared" ref="BI45:BI61" si="178">BH45-AX45</f>
        <v>1.0872052114265784E-2</v>
      </c>
    </row>
    <row r="46" spans="1:61" x14ac:dyDescent="0.25">
      <c r="A46" s="10" t="s">
        <v>55</v>
      </c>
      <c r="B46" s="3">
        <v>14</v>
      </c>
      <c r="C46" s="3" t="s">
        <v>47</v>
      </c>
      <c r="D46">
        <v>5</v>
      </c>
      <c r="E46">
        <v>2</v>
      </c>
      <c r="F46">
        <f t="shared" ref="F46:F52" si="179">D46*12+E46</f>
        <v>62</v>
      </c>
      <c r="G46">
        <f t="shared" si="147"/>
        <v>157.47999999999999</v>
      </c>
      <c r="H46">
        <v>7</v>
      </c>
      <c r="I46">
        <v>6</v>
      </c>
      <c r="J46">
        <f t="shared" ref="J46:J52" si="180">H46*14+I46</f>
        <v>104</v>
      </c>
      <c r="K46">
        <f t="shared" si="148"/>
        <v>47.173568000000003</v>
      </c>
      <c r="L46" s="3">
        <v>23</v>
      </c>
      <c r="M46" s="3">
        <v>0</v>
      </c>
      <c r="N46" s="1">
        <v>42913</v>
      </c>
      <c r="O46">
        <v>1382.47</v>
      </c>
      <c r="P46">
        <v>73.11</v>
      </c>
      <c r="Q46">
        <v>46.36</v>
      </c>
      <c r="R46">
        <v>17.37</v>
      </c>
      <c r="S46">
        <v>192.3</v>
      </c>
      <c r="T46">
        <v>61.72</v>
      </c>
      <c r="U46">
        <v>4.1012000000000004</v>
      </c>
      <c r="V46">
        <v>2000</v>
      </c>
      <c r="W46">
        <v>90</v>
      </c>
      <c r="X46">
        <v>70</v>
      </c>
      <c r="Y46">
        <v>20</v>
      </c>
      <c r="Z46">
        <v>260</v>
      </c>
      <c r="AA46">
        <v>50</v>
      </c>
      <c r="AB46">
        <v>6</v>
      </c>
      <c r="AC46">
        <f t="shared" si="149"/>
        <v>1179.9856799999998</v>
      </c>
      <c r="AD46">
        <f t="shared" si="150"/>
        <v>44.249462999999992</v>
      </c>
      <c r="AE46">
        <f t="shared" si="151"/>
        <v>39.332855999999992</v>
      </c>
      <c r="AF46">
        <f t="shared" si="152"/>
        <v>11.799856799999997</v>
      </c>
      <c r="AG46">
        <f t="shared" si="153"/>
        <v>147.49820999999997</v>
      </c>
      <c r="AH46">
        <f t="shared" si="154"/>
        <v>58.999283999999989</v>
      </c>
      <c r="AI46">
        <v>6</v>
      </c>
      <c r="AJ46">
        <f t="shared" si="155"/>
        <v>117.15989638111543</v>
      </c>
      <c r="AK46">
        <f t="shared" si="156"/>
        <v>165.22234405420923</v>
      </c>
      <c r="AL46">
        <f t="shared" si="157"/>
        <v>117.86583715151528</v>
      </c>
      <c r="AM46">
        <f t="shared" si="158"/>
        <v>147.20517625264745</v>
      </c>
      <c r="AN46">
        <f t="shared" si="159"/>
        <v>130.37446352738792</v>
      </c>
      <c r="AO46">
        <f t="shared" si="160"/>
        <v>104.61143901339551</v>
      </c>
      <c r="AP46">
        <f t="shared" si="161"/>
        <v>68.353333333333339</v>
      </c>
      <c r="AQ46">
        <f t="shared" si="162"/>
        <v>69.123500000000007</v>
      </c>
      <c r="AR46">
        <f t="shared" si="163"/>
        <v>81.233333333333334</v>
      </c>
      <c r="AS46">
        <f t="shared" si="164"/>
        <v>66.228571428571428</v>
      </c>
      <c r="AT46">
        <f t="shared" si="165"/>
        <v>86.850000000000009</v>
      </c>
      <c r="AU46">
        <f t="shared" si="166"/>
        <v>73.961538461538467</v>
      </c>
      <c r="AV46">
        <f t="shared" si="167"/>
        <v>123.44</v>
      </c>
      <c r="AW46">
        <f t="shared" si="168"/>
        <v>68.353333333333339</v>
      </c>
      <c r="AX46" s="3">
        <v>104</v>
      </c>
      <c r="AY46">
        <f t="shared" si="169"/>
        <v>104.05785266285714</v>
      </c>
      <c r="AZ46" s="6">
        <f t="shared" si="170"/>
        <v>104.03298347085715</v>
      </c>
      <c r="BA46" s="6">
        <f t="shared" si="171"/>
        <v>104.01806979885714</v>
      </c>
      <c r="BB46" s="6">
        <f t="shared" si="172"/>
        <v>104.01432322537143</v>
      </c>
      <c r="BC46" s="6">
        <f t="shared" si="173"/>
        <v>104.05120204571429</v>
      </c>
      <c r="BD46" s="6">
        <f t="shared" si="174"/>
        <v>104.00310938971428</v>
      </c>
      <c r="BE46" s="6">
        <f t="shared" si="175"/>
        <v>103.99782994285714</v>
      </c>
      <c r="BF46" s="6">
        <f t="shared" si="176"/>
        <v>0.17537053622857002</v>
      </c>
      <c r="BG46" s="6"/>
      <c r="BH46" s="6">
        <f t="shared" si="177"/>
        <v>104.02505293374693</v>
      </c>
      <c r="BI46" s="6">
        <f t="shared" si="178"/>
        <v>2.5052933746934514E-2</v>
      </c>
    </row>
    <row r="47" spans="1:61" x14ac:dyDescent="0.25">
      <c r="A47" s="10" t="s">
        <v>55</v>
      </c>
      <c r="B47" s="3">
        <v>14</v>
      </c>
      <c r="C47" s="3" t="s">
        <v>47</v>
      </c>
      <c r="D47">
        <v>5</v>
      </c>
      <c r="E47">
        <v>2</v>
      </c>
      <c r="F47">
        <f t="shared" si="179"/>
        <v>62</v>
      </c>
      <c r="G47">
        <f t="shared" si="147"/>
        <v>157.47999999999999</v>
      </c>
      <c r="H47">
        <v>7</v>
      </c>
      <c r="I47">
        <v>6</v>
      </c>
      <c r="J47">
        <f t="shared" si="180"/>
        <v>104</v>
      </c>
      <c r="K47">
        <f t="shared" si="148"/>
        <v>47.173568000000003</v>
      </c>
      <c r="L47" s="3">
        <v>23</v>
      </c>
      <c r="M47" s="3">
        <v>0</v>
      </c>
      <c r="N47" s="1">
        <v>42914</v>
      </c>
      <c r="O47">
        <v>1148.3900000000001</v>
      </c>
      <c r="P47">
        <v>62.62</v>
      </c>
      <c r="Q47">
        <v>43.51</v>
      </c>
      <c r="R47">
        <v>9.73</v>
      </c>
      <c r="S47">
        <v>155.02000000000001</v>
      </c>
      <c r="T47">
        <v>39.880000000000003</v>
      </c>
      <c r="U47">
        <v>1.0518000000000001</v>
      </c>
      <c r="V47">
        <v>2000</v>
      </c>
      <c r="W47">
        <v>90</v>
      </c>
      <c r="X47">
        <v>70</v>
      </c>
      <c r="Y47">
        <v>20</v>
      </c>
      <c r="Z47">
        <v>260</v>
      </c>
      <c r="AA47">
        <v>50</v>
      </c>
      <c r="AB47">
        <v>6</v>
      </c>
      <c r="AC47">
        <f t="shared" si="149"/>
        <v>1179.9856799999998</v>
      </c>
      <c r="AD47">
        <f t="shared" si="150"/>
        <v>44.249462999999992</v>
      </c>
      <c r="AE47">
        <f t="shared" si="151"/>
        <v>39.332855999999992</v>
      </c>
      <c r="AF47">
        <f t="shared" si="152"/>
        <v>11.799856799999997</v>
      </c>
      <c r="AG47">
        <f t="shared" si="153"/>
        <v>147.49820999999997</v>
      </c>
      <c r="AH47">
        <f t="shared" si="154"/>
        <v>58.999283999999989</v>
      </c>
      <c r="AI47">
        <v>6</v>
      </c>
      <c r="AJ47">
        <f t="shared" si="155"/>
        <v>97.322367505341276</v>
      </c>
      <c r="AK47">
        <f t="shared" si="156"/>
        <v>141.5158416724741</v>
      </c>
      <c r="AL47">
        <f t="shared" si="157"/>
        <v>110.6199865069549</v>
      </c>
      <c r="AM47">
        <f t="shared" si="158"/>
        <v>82.458627803008625</v>
      </c>
      <c r="AN47">
        <f t="shared" si="159"/>
        <v>105.09958053050275</v>
      </c>
      <c r="AO47">
        <f t="shared" si="160"/>
        <v>67.594040632764305</v>
      </c>
      <c r="AP47">
        <f t="shared" si="161"/>
        <v>17.53</v>
      </c>
      <c r="AQ47">
        <f t="shared" si="162"/>
        <v>57.419499999999999</v>
      </c>
      <c r="AR47">
        <f t="shared" si="163"/>
        <v>69.577777777777769</v>
      </c>
      <c r="AS47">
        <f t="shared" si="164"/>
        <v>62.157142857142858</v>
      </c>
      <c r="AT47">
        <f t="shared" si="165"/>
        <v>48.650000000000006</v>
      </c>
      <c r="AU47">
        <f t="shared" si="166"/>
        <v>59.623076923076923</v>
      </c>
      <c r="AV47">
        <f t="shared" si="167"/>
        <v>79.760000000000005</v>
      </c>
      <c r="AW47">
        <f t="shared" si="168"/>
        <v>17.53</v>
      </c>
      <c r="AX47" s="3">
        <v>104</v>
      </c>
      <c r="AY47">
        <f t="shared" si="169"/>
        <v>103.99097266285715</v>
      </c>
      <c r="AZ47" s="6">
        <f t="shared" si="170"/>
        <v>104.02099489942857</v>
      </c>
      <c r="BA47" s="6">
        <f t="shared" si="171"/>
        <v>104.01074122742857</v>
      </c>
      <c r="BB47" s="6">
        <f t="shared" si="172"/>
        <v>103.99467751108571</v>
      </c>
      <c r="BC47" s="6">
        <f t="shared" si="173"/>
        <v>104.00859633142858</v>
      </c>
      <c r="BD47" s="6">
        <f t="shared" si="174"/>
        <v>103.97814938971429</v>
      </c>
      <c r="BE47" s="6">
        <f t="shared" si="175"/>
        <v>103.99434491428572</v>
      </c>
      <c r="BF47" s="6">
        <f t="shared" si="176"/>
        <v>-1.5230637714154227E-3</v>
      </c>
      <c r="BG47" s="6"/>
      <c r="BH47" s="6">
        <f t="shared" si="177"/>
        <v>103.99978241946123</v>
      </c>
      <c r="BI47" s="6">
        <f t="shared" si="178"/>
        <v>-2.1758053877363182E-4</v>
      </c>
    </row>
    <row r="48" spans="1:61" x14ac:dyDescent="0.25">
      <c r="A48" s="10" t="s">
        <v>55</v>
      </c>
      <c r="B48" s="3">
        <v>14</v>
      </c>
      <c r="C48" s="3" t="s">
        <v>47</v>
      </c>
      <c r="D48">
        <v>5</v>
      </c>
      <c r="E48">
        <v>2</v>
      </c>
      <c r="F48">
        <f t="shared" si="179"/>
        <v>62</v>
      </c>
      <c r="G48">
        <f t="shared" si="147"/>
        <v>157.47999999999999</v>
      </c>
      <c r="H48">
        <v>7</v>
      </c>
      <c r="I48">
        <v>6</v>
      </c>
      <c r="J48">
        <f t="shared" si="180"/>
        <v>104</v>
      </c>
      <c r="K48">
        <f t="shared" si="148"/>
        <v>47.173568000000003</v>
      </c>
      <c r="L48" s="3">
        <v>23</v>
      </c>
      <c r="M48" s="3">
        <v>0</v>
      </c>
      <c r="N48" s="1">
        <v>42915</v>
      </c>
      <c r="O48">
        <v>1180.8900000000001</v>
      </c>
      <c r="P48">
        <v>81.099999999999994</v>
      </c>
      <c r="Q48">
        <v>50</v>
      </c>
      <c r="R48">
        <v>10.96</v>
      </c>
      <c r="S48">
        <v>143.24</v>
      </c>
      <c r="T48">
        <v>5.0823999999999998</v>
      </c>
      <c r="U48">
        <v>44.14</v>
      </c>
      <c r="V48">
        <v>2000</v>
      </c>
      <c r="W48">
        <v>90</v>
      </c>
      <c r="X48">
        <v>70</v>
      </c>
      <c r="Y48">
        <v>20</v>
      </c>
      <c r="Z48">
        <v>260</v>
      </c>
      <c r="AA48">
        <v>50</v>
      </c>
      <c r="AB48">
        <v>6</v>
      </c>
      <c r="AC48">
        <f t="shared" si="149"/>
        <v>1179.9856799999998</v>
      </c>
      <c r="AD48">
        <f t="shared" si="150"/>
        <v>44.249462999999992</v>
      </c>
      <c r="AE48">
        <f t="shared" si="151"/>
        <v>39.332855999999992</v>
      </c>
      <c r="AF48">
        <f t="shared" si="152"/>
        <v>11.799856799999997</v>
      </c>
      <c r="AG48">
        <f t="shared" si="153"/>
        <v>147.49820999999997</v>
      </c>
      <c r="AH48">
        <f t="shared" si="154"/>
        <v>58.999283999999989</v>
      </c>
      <c r="AI48">
        <v>6</v>
      </c>
      <c r="AJ48">
        <f t="shared" si="155"/>
        <v>100.07663821818586</v>
      </c>
      <c r="AK48">
        <f t="shared" si="156"/>
        <v>183.27906035831444</v>
      </c>
      <c r="AL48">
        <f t="shared" si="157"/>
        <v>127.12018674667308</v>
      </c>
      <c r="AM48">
        <f t="shared" si="158"/>
        <v>92.882483116235818</v>
      </c>
      <c r="AN48">
        <f t="shared" si="159"/>
        <v>97.113042931165083</v>
      </c>
      <c r="AO48">
        <f t="shared" si="160"/>
        <v>8.6143418282838837</v>
      </c>
      <c r="AP48">
        <f t="shared" si="161"/>
        <v>735.66666666666663</v>
      </c>
      <c r="AQ48">
        <f t="shared" si="162"/>
        <v>59.044499999999999</v>
      </c>
      <c r="AR48">
        <f t="shared" si="163"/>
        <v>90.111111111111114</v>
      </c>
      <c r="AS48">
        <f t="shared" si="164"/>
        <v>71.428571428571431</v>
      </c>
      <c r="AT48">
        <f t="shared" si="165"/>
        <v>54.800000000000004</v>
      </c>
      <c r="AU48">
        <f t="shared" si="166"/>
        <v>55.092307692307699</v>
      </c>
      <c r="AV48">
        <f t="shared" si="167"/>
        <v>10.1648</v>
      </c>
      <c r="AW48">
        <f t="shared" si="168"/>
        <v>735.66666666666663</v>
      </c>
      <c r="AX48" s="3">
        <v>104</v>
      </c>
      <c r="AY48">
        <f t="shared" si="169"/>
        <v>104.00025837714286</v>
      </c>
      <c r="AZ48" s="6">
        <f t="shared" si="170"/>
        <v>104.04211489942857</v>
      </c>
      <c r="BA48" s="6">
        <f t="shared" si="171"/>
        <v>104.02742979885714</v>
      </c>
      <c r="BB48" s="6">
        <f t="shared" si="172"/>
        <v>103.99784036822857</v>
      </c>
      <c r="BC48" s="6">
        <f t="shared" si="173"/>
        <v>103.99513347428571</v>
      </c>
      <c r="BD48" s="6">
        <f t="shared" si="174"/>
        <v>103.938380704</v>
      </c>
      <c r="BE48" s="6">
        <f t="shared" si="175"/>
        <v>104.04358857142857</v>
      </c>
      <c r="BF48" s="6">
        <f t="shared" si="176"/>
        <v>4.4746193371409504E-2</v>
      </c>
      <c r="BG48" s="6"/>
      <c r="BH48" s="6">
        <f t="shared" si="177"/>
        <v>104.00639231333878</v>
      </c>
      <c r="BI48" s="6">
        <f t="shared" si="178"/>
        <v>6.3923133387788766E-3</v>
      </c>
    </row>
    <row r="49" spans="1:61" x14ac:dyDescent="0.25">
      <c r="A49" s="10" t="s">
        <v>55</v>
      </c>
      <c r="B49" s="3">
        <v>14</v>
      </c>
      <c r="C49" s="3" t="s">
        <v>47</v>
      </c>
      <c r="D49">
        <v>5</v>
      </c>
      <c r="E49">
        <v>2</v>
      </c>
      <c r="F49">
        <f t="shared" si="179"/>
        <v>62</v>
      </c>
      <c r="G49">
        <f t="shared" si="147"/>
        <v>157.47999999999999</v>
      </c>
      <c r="H49">
        <v>7</v>
      </c>
      <c r="I49">
        <v>6</v>
      </c>
      <c r="J49">
        <f t="shared" si="180"/>
        <v>104</v>
      </c>
      <c r="K49">
        <f t="shared" si="148"/>
        <v>47.173568000000003</v>
      </c>
      <c r="L49" s="3">
        <v>23</v>
      </c>
      <c r="M49" s="3">
        <v>0</v>
      </c>
      <c r="N49" s="1">
        <v>42916</v>
      </c>
      <c r="O49">
        <v>1034.43</v>
      </c>
      <c r="P49">
        <v>70.260000000000005</v>
      </c>
      <c r="Q49">
        <v>41.72</v>
      </c>
      <c r="R49">
        <v>14.79</v>
      </c>
      <c r="S49">
        <v>121.52</v>
      </c>
      <c r="T49">
        <v>48.88</v>
      </c>
      <c r="U49">
        <v>1.7594000000000001</v>
      </c>
      <c r="V49">
        <v>2000</v>
      </c>
      <c r="W49">
        <v>90</v>
      </c>
      <c r="X49">
        <v>70</v>
      </c>
      <c r="Y49">
        <v>20</v>
      </c>
      <c r="Z49">
        <v>260</v>
      </c>
      <c r="AA49">
        <v>50</v>
      </c>
      <c r="AB49">
        <v>6</v>
      </c>
      <c r="AC49">
        <f t="shared" si="149"/>
        <v>1179.9856799999998</v>
      </c>
      <c r="AD49">
        <f t="shared" si="150"/>
        <v>44.249462999999992</v>
      </c>
      <c r="AE49">
        <f t="shared" si="151"/>
        <v>39.332855999999992</v>
      </c>
      <c r="AF49">
        <f t="shared" si="152"/>
        <v>11.799856799999997</v>
      </c>
      <c r="AG49">
        <f t="shared" si="153"/>
        <v>147.49820999999997</v>
      </c>
      <c r="AH49">
        <f t="shared" si="154"/>
        <v>58.999283999999989</v>
      </c>
      <c r="AI49">
        <v>6</v>
      </c>
      <c r="AJ49">
        <f t="shared" si="155"/>
        <v>87.664623184240696</v>
      </c>
      <c r="AK49">
        <f t="shared" si="156"/>
        <v>158.78158792571114</v>
      </c>
      <c r="AL49">
        <f t="shared" si="157"/>
        <v>106.06908382142402</v>
      </c>
      <c r="AM49">
        <f t="shared" si="158"/>
        <v>125.34050413221966</v>
      </c>
      <c r="AN49">
        <f t="shared" si="159"/>
        <v>82.387440498430465</v>
      </c>
      <c r="AO49">
        <f t="shared" si="160"/>
        <v>82.848463042365069</v>
      </c>
      <c r="AP49">
        <f t="shared" si="161"/>
        <v>29.323333333333334</v>
      </c>
      <c r="AQ49">
        <f t="shared" si="162"/>
        <v>51.721499999999999</v>
      </c>
      <c r="AR49">
        <f t="shared" si="163"/>
        <v>78.066666666666677</v>
      </c>
      <c r="AS49">
        <f t="shared" si="164"/>
        <v>59.599999999999994</v>
      </c>
      <c r="AT49">
        <f t="shared" si="165"/>
        <v>73.949999999999989</v>
      </c>
      <c r="AU49">
        <f t="shared" si="166"/>
        <v>46.738461538461536</v>
      </c>
      <c r="AV49">
        <f t="shared" si="167"/>
        <v>97.76</v>
      </c>
      <c r="AW49">
        <f t="shared" si="168"/>
        <v>29.323333333333334</v>
      </c>
      <c r="AX49" s="3">
        <v>104</v>
      </c>
      <c r="AY49">
        <f t="shared" si="169"/>
        <v>103.95841266285714</v>
      </c>
      <c r="AZ49" s="6">
        <f t="shared" si="170"/>
        <v>104.029726328</v>
      </c>
      <c r="BA49" s="6">
        <f t="shared" si="171"/>
        <v>104.00613837028571</v>
      </c>
      <c r="BB49" s="6">
        <f t="shared" si="172"/>
        <v>104.00768893965714</v>
      </c>
      <c r="BC49" s="6">
        <f t="shared" si="173"/>
        <v>103.97031061714286</v>
      </c>
      <c r="BD49" s="6">
        <f t="shared" si="174"/>
        <v>103.988435104</v>
      </c>
      <c r="BE49" s="6">
        <f t="shared" si="175"/>
        <v>103.99515359999999</v>
      </c>
      <c r="BF49" s="6">
        <f t="shared" si="176"/>
        <v>-4.413437805715148E-2</v>
      </c>
      <c r="BG49" s="6"/>
      <c r="BH49" s="6">
        <f t="shared" si="177"/>
        <v>103.99369508884898</v>
      </c>
      <c r="BI49" s="6">
        <f t="shared" si="178"/>
        <v>-6.3049111510196099E-3</v>
      </c>
    </row>
    <row r="50" spans="1:61" x14ac:dyDescent="0.25">
      <c r="A50" s="10" t="s">
        <v>55</v>
      </c>
      <c r="B50" s="3">
        <v>14</v>
      </c>
      <c r="C50" s="3" t="s">
        <v>47</v>
      </c>
      <c r="D50">
        <v>5</v>
      </c>
      <c r="E50">
        <v>2</v>
      </c>
      <c r="F50">
        <f t="shared" si="179"/>
        <v>62</v>
      </c>
      <c r="G50">
        <f t="shared" si="147"/>
        <v>157.47999999999999</v>
      </c>
      <c r="H50">
        <v>7</v>
      </c>
      <c r="I50">
        <v>6</v>
      </c>
      <c r="J50">
        <f t="shared" si="180"/>
        <v>104</v>
      </c>
      <c r="K50">
        <f t="shared" si="148"/>
        <v>47.173568000000003</v>
      </c>
      <c r="L50" s="3">
        <v>23</v>
      </c>
      <c r="M50" s="3">
        <v>0</v>
      </c>
      <c r="N50" s="1">
        <v>42917</v>
      </c>
      <c r="O50">
        <v>1092.81</v>
      </c>
      <c r="P50">
        <v>80.7</v>
      </c>
      <c r="Q50">
        <v>38.619999999999997</v>
      </c>
      <c r="R50">
        <v>9.65</v>
      </c>
      <c r="S50">
        <v>162.28</v>
      </c>
      <c r="T50">
        <v>32.85</v>
      </c>
      <c r="U50">
        <v>1.0244</v>
      </c>
      <c r="V50">
        <v>2000</v>
      </c>
      <c r="W50">
        <v>90</v>
      </c>
      <c r="X50">
        <v>70</v>
      </c>
      <c r="Y50">
        <v>20</v>
      </c>
      <c r="Z50">
        <v>260</v>
      </c>
      <c r="AA50">
        <v>50</v>
      </c>
      <c r="AB50">
        <v>6</v>
      </c>
      <c r="AC50">
        <f t="shared" si="149"/>
        <v>1179.9856799999998</v>
      </c>
      <c r="AD50">
        <f t="shared" si="150"/>
        <v>44.249462999999992</v>
      </c>
      <c r="AE50">
        <f t="shared" si="151"/>
        <v>39.332855999999992</v>
      </c>
      <c r="AF50">
        <f t="shared" si="152"/>
        <v>11.799856799999997</v>
      </c>
      <c r="AG50">
        <f t="shared" si="153"/>
        <v>147.49820999999997</v>
      </c>
      <c r="AH50">
        <f t="shared" si="154"/>
        <v>58.999283999999989</v>
      </c>
      <c r="AI50">
        <v>6</v>
      </c>
      <c r="AJ50">
        <f t="shared" si="155"/>
        <v>92.612140852421206</v>
      </c>
      <c r="AK50">
        <f t="shared" si="156"/>
        <v>182.37509458589363</v>
      </c>
      <c r="AL50">
        <f t="shared" si="157"/>
        <v>98.187632243130281</v>
      </c>
      <c r="AM50">
        <f t="shared" si="158"/>
        <v>81.780653473693022</v>
      </c>
      <c r="AN50">
        <f t="shared" si="159"/>
        <v>110.02167416133391</v>
      </c>
      <c r="AO50">
        <f t="shared" si="160"/>
        <v>55.678641795042815</v>
      </c>
      <c r="AP50">
        <f t="shared" si="161"/>
        <v>17.073333333333331</v>
      </c>
      <c r="AQ50">
        <f t="shared" si="162"/>
        <v>54.640499999999989</v>
      </c>
      <c r="AR50">
        <f t="shared" si="163"/>
        <v>89.666666666666671</v>
      </c>
      <c r="AS50">
        <f t="shared" si="164"/>
        <v>55.171428571428571</v>
      </c>
      <c r="AT50">
        <f t="shared" si="165"/>
        <v>48.250000000000007</v>
      </c>
      <c r="AU50">
        <f t="shared" si="166"/>
        <v>62.415384615384617</v>
      </c>
      <c r="AV50">
        <f t="shared" si="167"/>
        <v>65.7</v>
      </c>
      <c r="AW50">
        <f t="shared" si="168"/>
        <v>17.073333333333331</v>
      </c>
      <c r="AX50" s="3">
        <v>104</v>
      </c>
      <c r="AY50">
        <f t="shared" si="169"/>
        <v>103.97509266285714</v>
      </c>
      <c r="AZ50" s="6">
        <f t="shared" si="170"/>
        <v>104.04165775657142</v>
      </c>
      <c r="BA50" s="6">
        <f t="shared" si="171"/>
        <v>103.99816694171429</v>
      </c>
      <c r="BB50" s="6">
        <f t="shared" si="172"/>
        <v>103.9944717968</v>
      </c>
      <c r="BC50" s="6">
        <f t="shared" si="173"/>
        <v>104.01689347428571</v>
      </c>
      <c r="BD50" s="6">
        <f t="shared" si="174"/>
        <v>103.970115104</v>
      </c>
      <c r="BE50" s="6">
        <f t="shared" si="175"/>
        <v>103.9943136</v>
      </c>
      <c r="BF50" s="6">
        <f t="shared" si="176"/>
        <v>-9.2886637714428844E-3</v>
      </c>
      <c r="BG50" s="6"/>
      <c r="BH50" s="6">
        <f t="shared" si="177"/>
        <v>103.99867304803264</v>
      </c>
      <c r="BI50" s="6">
        <f t="shared" si="178"/>
        <v>-1.326951967357104E-3</v>
      </c>
    </row>
    <row r="51" spans="1:61" x14ac:dyDescent="0.25">
      <c r="A51" s="10" t="s">
        <v>55</v>
      </c>
      <c r="B51" s="3">
        <v>14</v>
      </c>
      <c r="C51" s="3" t="s">
        <v>47</v>
      </c>
      <c r="D51">
        <v>5</v>
      </c>
      <c r="E51">
        <v>2</v>
      </c>
      <c r="F51">
        <f t="shared" si="179"/>
        <v>62</v>
      </c>
      <c r="G51">
        <f t="shared" si="147"/>
        <v>157.47999999999999</v>
      </c>
      <c r="H51">
        <v>7</v>
      </c>
      <c r="I51">
        <v>6</v>
      </c>
      <c r="J51">
        <f t="shared" si="180"/>
        <v>104</v>
      </c>
      <c r="K51">
        <f t="shared" si="148"/>
        <v>47.173568000000003</v>
      </c>
      <c r="L51" s="3">
        <v>23</v>
      </c>
      <c r="M51" s="3">
        <v>0</v>
      </c>
      <c r="N51" s="1">
        <v>42918</v>
      </c>
      <c r="O51">
        <v>1405.19</v>
      </c>
      <c r="P51">
        <v>113.3</v>
      </c>
      <c r="Q51">
        <v>36.75</v>
      </c>
      <c r="R51">
        <v>13.71</v>
      </c>
      <c r="S51">
        <v>213.15</v>
      </c>
      <c r="T51">
        <v>67.12</v>
      </c>
      <c r="U51">
        <v>0.58340000000000003</v>
      </c>
      <c r="V51">
        <v>2000</v>
      </c>
      <c r="W51">
        <v>90</v>
      </c>
      <c r="X51">
        <v>70</v>
      </c>
      <c r="Y51">
        <v>20</v>
      </c>
      <c r="Z51">
        <v>260</v>
      </c>
      <c r="AA51">
        <v>50</v>
      </c>
      <c r="AB51">
        <v>6</v>
      </c>
      <c r="AC51">
        <f t="shared" si="149"/>
        <v>1179.9856799999998</v>
      </c>
      <c r="AD51">
        <f t="shared" si="150"/>
        <v>44.249462999999992</v>
      </c>
      <c r="AE51">
        <f t="shared" si="151"/>
        <v>39.332855999999992</v>
      </c>
      <c r="AF51">
        <f t="shared" si="152"/>
        <v>11.799856799999997</v>
      </c>
      <c r="AG51">
        <f t="shared" si="153"/>
        <v>147.49820999999997</v>
      </c>
      <c r="AH51">
        <f t="shared" si="154"/>
        <v>58.999283999999989</v>
      </c>
      <c r="AI51">
        <v>6</v>
      </c>
      <c r="AJ51">
        <f t="shared" si="155"/>
        <v>119.08534347637169</v>
      </c>
      <c r="AK51">
        <f t="shared" si="156"/>
        <v>256.04830503818772</v>
      </c>
      <c r="AL51">
        <f t="shared" si="157"/>
        <v>93.433337258804713</v>
      </c>
      <c r="AM51">
        <f t="shared" si="158"/>
        <v>116.1878506864592</v>
      </c>
      <c r="AN51">
        <f t="shared" si="159"/>
        <v>144.51022829361796</v>
      </c>
      <c r="AO51">
        <f t="shared" si="160"/>
        <v>113.76409245915598</v>
      </c>
      <c r="AP51">
        <f t="shared" si="161"/>
        <v>9.7233333333333345</v>
      </c>
      <c r="AQ51">
        <f t="shared" si="162"/>
        <v>70.259500000000003</v>
      </c>
      <c r="AR51">
        <f t="shared" si="163"/>
        <v>125.8888888888889</v>
      </c>
      <c r="AS51">
        <f t="shared" si="164"/>
        <v>52.5</v>
      </c>
      <c r="AT51">
        <f t="shared" si="165"/>
        <v>68.55</v>
      </c>
      <c r="AU51">
        <f t="shared" si="166"/>
        <v>81.980769230769241</v>
      </c>
      <c r="AV51">
        <f t="shared" si="167"/>
        <v>134.24</v>
      </c>
      <c r="AW51">
        <f t="shared" si="168"/>
        <v>9.7233333333333345</v>
      </c>
      <c r="AX51" s="3">
        <v>104</v>
      </c>
      <c r="AY51">
        <f t="shared" si="169"/>
        <v>104.06434409142857</v>
      </c>
      <c r="AZ51" s="6">
        <f t="shared" si="170"/>
        <v>104.07891489942857</v>
      </c>
      <c r="BA51" s="6">
        <f t="shared" si="171"/>
        <v>103.99335837028572</v>
      </c>
      <c r="BB51" s="6">
        <f t="shared" si="172"/>
        <v>104.0049117968</v>
      </c>
      <c r="BC51" s="6">
        <f t="shared" si="173"/>
        <v>104.07503061714286</v>
      </c>
      <c r="BD51" s="6">
        <f t="shared" si="174"/>
        <v>104.00928081828572</v>
      </c>
      <c r="BE51" s="6">
        <f t="shared" si="175"/>
        <v>103.99380960000001</v>
      </c>
      <c r="BF51" s="6">
        <f t="shared" si="176"/>
        <v>0.21965019337143588</v>
      </c>
      <c r="BG51" s="6"/>
      <c r="BH51" s="6">
        <f t="shared" si="177"/>
        <v>104.03137859905304</v>
      </c>
      <c r="BI51" s="6">
        <f t="shared" si="178"/>
        <v>3.1378599053041967E-2</v>
      </c>
    </row>
    <row r="52" spans="1:61" x14ac:dyDescent="0.25">
      <c r="A52" s="10" t="s">
        <v>55</v>
      </c>
      <c r="B52" s="3">
        <v>14</v>
      </c>
      <c r="C52" s="3" t="s">
        <v>47</v>
      </c>
      <c r="D52">
        <v>5</v>
      </c>
      <c r="E52">
        <v>2</v>
      </c>
      <c r="F52">
        <f t="shared" si="179"/>
        <v>62</v>
      </c>
      <c r="G52">
        <f t="shared" si="147"/>
        <v>157.47999999999999</v>
      </c>
      <c r="H52">
        <v>7</v>
      </c>
      <c r="I52">
        <v>6</v>
      </c>
      <c r="J52">
        <f t="shared" si="180"/>
        <v>104</v>
      </c>
      <c r="K52">
        <f t="shared" si="148"/>
        <v>47.173568000000003</v>
      </c>
      <c r="L52" s="3">
        <v>23</v>
      </c>
      <c r="M52" s="3">
        <v>0</v>
      </c>
      <c r="N52" s="1">
        <v>42919</v>
      </c>
      <c r="O52">
        <v>1181.81</v>
      </c>
      <c r="P52">
        <v>77.14</v>
      </c>
      <c r="Q52">
        <v>47.18</v>
      </c>
      <c r="R52">
        <v>11.34</v>
      </c>
      <c r="S52">
        <v>143.68</v>
      </c>
      <c r="T52">
        <v>48.7</v>
      </c>
      <c r="U52">
        <v>0.874</v>
      </c>
      <c r="V52">
        <v>2000</v>
      </c>
      <c r="W52">
        <v>90</v>
      </c>
      <c r="X52">
        <v>70</v>
      </c>
      <c r="Y52">
        <v>20</v>
      </c>
      <c r="Z52">
        <v>260</v>
      </c>
      <c r="AA52">
        <v>50</v>
      </c>
      <c r="AB52">
        <v>6</v>
      </c>
      <c r="AC52">
        <f t="shared" si="149"/>
        <v>1179.9856799999998</v>
      </c>
      <c r="AD52">
        <f t="shared" si="150"/>
        <v>44.249462999999992</v>
      </c>
      <c r="AE52">
        <f t="shared" si="151"/>
        <v>39.332855999999992</v>
      </c>
      <c r="AF52">
        <f t="shared" si="152"/>
        <v>11.799856799999997</v>
      </c>
      <c r="AG52">
        <f t="shared" si="153"/>
        <v>147.49820999999997</v>
      </c>
      <c r="AH52">
        <f t="shared" si="154"/>
        <v>58.999283999999989</v>
      </c>
      <c r="AI52">
        <v>6</v>
      </c>
      <c r="AJ52">
        <f t="shared" si="155"/>
        <v>100.15460526605715</v>
      </c>
      <c r="AK52">
        <f t="shared" si="156"/>
        <v>174.32979921134864</v>
      </c>
      <c r="AL52">
        <f t="shared" si="157"/>
        <v>119.95060821416072</v>
      </c>
      <c r="AM52">
        <f t="shared" si="158"/>
        <v>96.102861180484851</v>
      </c>
      <c r="AN52">
        <f t="shared" si="159"/>
        <v>97.411351636063941</v>
      </c>
      <c r="AO52">
        <f t="shared" si="160"/>
        <v>82.543374594173059</v>
      </c>
      <c r="AP52">
        <f t="shared" si="161"/>
        <v>14.566666666666666</v>
      </c>
      <c r="AQ52">
        <f t="shared" si="162"/>
        <v>59.090499999999999</v>
      </c>
      <c r="AR52">
        <f t="shared" si="163"/>
        <v>85.711111111111109</v>
      </c>
      <c r="AS52">
        <f t="shared" si="164"/>
        <v>67.400000000000006</v>
      </c>
      <c r="AT52">
        <f t="shared" si="165"/>
        <v>56.699999999999996</v>
      </c>
      <c r="AU52">
        <f t="shared" si="166"/>
        <v>55.261538461538464</v>
      </c>
      <c r="AV52">
        <f t="shared" si="167"/>
        <v>97.4</v>
      </c>
      <c r="AW52">
        <f t="shared" si="168"/>
        <v>14.566666666666666</v>
      </c>
      <c r="AX52" s="3">
        <v>104</v>
      </c>
      <c r="AY52">
        <f t="shared" si="169"/>
        <v>104.00052123428571</v>
      </c>
      <c r="AZ52" s="6">
        <f t="shared" si="170"/>
        <v>104.03758918514286</v>
      </c>
      <c r="BA52" s="6">
        <f t="shared" si="171"/>
        <v>104.02017837028572</v>
      </c>
      <c r="BB52" s="6">
        <f t="shared" si="172"/>
        <v>103.99881751108572</v>
      </c>
      <c r="BC52" s="6">
        <f t="shared" si="173"/>
        <v>103.99563633142857</v>
      </c>
      <c r="BD52" s="6">
        <f t="shared" si="174"/>
        <v>103.98822938971429</v>
      </c>
      <c r="BE52" s="6">
        <f t="shared" si="175"/>
        <v>103.99414171428572</v>
      </c>
      <c r="BF52" s="6">
        <f t="shared" si="176"/>
        <v>3.5113736228595371E-2</v>
      </c>
      <c r="BG52" s="6"/>
      <c r="BH52" s="6">
        <f t="shared" si="177"/>
        <v>104.00501624803266</v>
      </c>
      <c r="BI52" s="6">
        <f t="shared" si="178"/>
        <v>5.0162480326605419E-3</v>
      </c>
    </row>
    <row r="53" spans="1:61" x14ac:dyDescent="0.25">
      <c r="A53" s="10" t="s">
        <v>55</v>
      </c>
      <c r="B53" s="3">
        <v>14</v>
      </c>
      <c r="C53" s="3" t="s">
        <v>47</v>
      </c>
      <c r="D53">
        <v>5</v>
      </c>
      <c r="E53">
        <v>2</v>
      </c>
      <c r="F53">
        <f t="shared" ref="F53:F61" si="181">D53*12+E53</f>
        <v>62</v>
      </c>
      <c r="G53">
        <f t="shared" si="147"/>
        <v>157.47999999999999</v>
      </c>
      <c r="H53">
        <v>7</v>
      </c>
      <c r="I53">
        <v>6</v>
      </c>
      <c r="J53">
        <f>H53*14+I53</f>
        <v>104</v>
      </c>
      <c r="K53">
        <f t="shared" si="148"/>
        <v>47.173568000000003</v>
      </c>
      <c r="L53" s="3">
        <v>23</v>
      </c>
      <c r="M53" s="3">
        <v>0</v>
      </c>
      <c r="N53" s="1">
        <v>42920</v>
      </c>
      <c r="O53">
        <v>1218.0899999999999</v>
      </c>
      <c r="P53">
        <v>63.6</v>
      </c>
      <c r="Q53">
        <v>19.559999999999999</v>
      </c>
      <c r="R53">
        <v>6.55</v>
      </c>
      <c r="S53">
        <v>193.7</v>
      </c>
      <c r="T53">
        <v>73.2</v>
      </c>
      <c r="U53">
        <v>2.2475000000000001</v>
      </c>
      <c r="V53">
        <v>2000</v>
      </c>
      <c r="W53">
        <v>90</v>
      </c>
      <c r="X53">
        <v>70</v>
      </c>
      <c r="Y53">
        <v>20</v>
      </c>
      <c r="Z53">
        <v>260</v>
      </c>
      <c r="AA53">
        <v>50</v>
      </c>
      <c r="AB53">
        <v>6</v>
      </c>
      <c r="AC53">
        <f>(10*K53) + (6.25*G53) - (5 *L53) + (M53*166) - 161</f>
        <v>1179.9856799999998</v>
      </c>
      <c r="AD53">
        <f t="shared" si="150"/>
        <v>44.249462999999992</v>
      </c>
      <c r="AE53">
        <f>(AC53* 0.3)/9</f>
        <v>39.332855999999992</v>
      </c>
      <c r="AF53">
        <f>(AC53*0.09) / 9</f>
        <v>11.799856799999997</v>
      </c>
      <c r="AG53">
        <f>(AC53*0.5)/4</f>
        <v>147.49820999999997</v>
      </c>
      <c r="AH53">
        <f>(AC53*0.2)/4</f>
        <v>58.999283999999989</v>
      </c>
      <c r="AI53">
        <v>6</v>
      </c>
      <c r="AJ53">
        <f t="shared" ref="AJ53:AP53" si="182">O53/AC53*100</f>
        <v>103.22921884950334</v>
      </c>
      <c r="AK53">
        <f t="shared" si="182"/>
        <v>143.73055781490504</v>
      </c>
      <c r="AL53">
        <f t="shared" si="182"/>
        <v>49.729417055298505</v>
      </c>
      <c r="AM53">
        <f t="shared" si="182"/>
        <v>55.509148212713924</v>
      </c>
      <c r="AN53">
        <f t="shared" si="182"/>
        <v>131.32362758842973</v>
      </c>
      <c r="AO53">
        <f t="shared" si="182"/>
        <v>124.06930226475295</v>
      </c>
      <c r="AP53">
        <f t="shared" si="182"/>
        <v>37.458333333333336</v>
      </c>
      <c r="AQ53">
        <f t="shared" ref="AQ53:AW53" si="183">O53/V53*100</f>
        <v>60.904499999999992</v>
      </c>
      <c r="AR53">
        <f t="shared" si="183"/>
        <v>70.666666666666671</v>
      </c>
      <c r="AS53">
        <f t="shared" si="183"/>
        <v>27.942857142857143</v>
      </c>
      <c r="AT53">
        <f t="shared" si="183"/>
        <v>32.75</v>
      </c>
      <c r="AU53">
        <f t="shared" si="183"/>
        <v>74.5</v>
      </c>
      <c r="AV53">
        <f t="shared" si="183"/>
        <v>146.4</v>
      </c>
      <c r="AW53">
        <f t="shared" si="183"/>
        <v>37.458333333333336</v>
      </c>
      <c r="AX53" s="3">
        <v>104</v>
      </c>
      <c r="AY53">
        <f t="shared" si="169"/>
        <v>104.01088694857143</v>
      </c>
      <c r="AZ53" s="6">
        <f t="shared" si="170"/>
        <v>104.02211489942857</v>
      </c>
      <c r="BA53" s="6">
        <f t="shared" si="171"/>
        <v>103.94915551314286</v>
      </c>
      <c r="BB53" s="6">
        <f t="shared" si="172"/>
        <v>103.98650036822858</v>
      </c>
      <c r="BC53" s="6">
        <f t="shared" si="173"/>
        <v>104.05280204571429</v>
      </c>
      <c r="BD53" s="6">
        <f t="shared" si="174"/>
        <v>104.01622938971428</v>
      </c>
      <c r="BE53" s="6">
        <f t="shared" si="175"/>
        <v>103.99571142857143</v>
      </c>
      <c r="BF53" s="6">
        <f t="shared" si="176"/>
        <v>3.3400593371425202E-2</v>
      </c>
      <c r="BG53" s="6"/>
      <c r="BH53" s="6">
        <f t="shared" si="177"/>
        <v>104.00477151333878</v>
      </c>
      <c r="BI53" s="6">
        <f t="shared" si="178"/>
        <v>4.7715133387811193E-3</v>
      </c>
    </row>
    <row r="54" spans="1:61" x14ac:dyDescent="0.25">
      <c r="A54" s="10" t="s">
        <v>55</v>
      </c>
      <c r="B54" s="3">
        <v>17</v>
      </c>
      <c r="C54" s="2" t="s">
        <v>49</v>
      </c>
      <c r="D54">
        <v>5</v>
      </c>
      <c r="E54">
        <v>10</v>
      </c>
      <c r="F54">
        <f t="shared" si="181"/>
        <v>70</v>
      </c>
      <c r="G54">
        <f t="shared" si="147"/>
        <v>177.8</v>
      </c>
      <c r="H54">
        <v>12</v>
      </c>
      <c r="I54">
        <v>7</v>
      </c>
      <c r="J54">
        <f>H54*14+I54</f>
        <v>175</v>
      </c>
      <c r="K54">
        <f t="shared" si="148"/>
        <v>79.378600000000006</v>
      </c>
      <c r="L54" s="2">
        <v>23</v>
      </c>
      <c r="M54" s="2">
        <v>0</v>
      </c>
      <c r="N54" s="1">
        <v>42912</v>
      </c>
      <c r="O54">
        <v>1411.06</v>
      </c>
      <c r="P54">
        <v>70.790000000000006</v>
      </c>
      <c r="Q54">
        <v>59.42</v>
      </c>
      <c r="R54">
        <v>24.14</v>
      </c>
      <c r="S54">
        <v>135.93</v>
      </c>
      <c r="T54">
        <v>42.52</v>
      </c>
      <c r="U54">
        <v>2.1703999999999999</v>
      </c>
      <c r="V54">
        <v>2000</v>
      </c>
      <c r="W54">
        <v>90</v>
      </c>
      <c r="X54">
        <v>70</v>
      </c>
      <c r="Y54">
        <v>20</v>
      </c>
      <c r="Z54">
        <v>260</v>
      </c>
      <c r="AA54">
        <v>50</v>
      </c>
      <c r="AB54">
        <v>6</v>
      </c>
      <c r="AC54">
        <f>(10*K54) + (6.25*G54) - (5 *L54) + (M54*166) - 161</f>
        <v>1629.0360000000001</v>
      </c>
      <c r="AD54">
        <f t="shared" si="150"/>
        <v>61.088850000000001</v>
      </c>
      <c r="AE54">
        <f>(AC54* 0.3)/9</f>
        <v>54.301200000000001</v>
      </c>
      <c r="AF54">
        <f>(AC54*0.09) / 9</f>
        <v>16.29036</v>
      </c>
      <c r="AG54">
        <f>(AC54*0.5)/4</f>
        <v>203.62950000000001</v>
      </c>
      <c r="AH54">
        <f>(AC54*0.2)/4</f>
        <v>81.451800000000006</v>
      </c>
      <c r="AI54">
        <v>6</v>
      </c>
      <c r="AJ54">
        <f>O54/AC54*100</f>
        <v>86.619325785311062</v>
      </c>
      <c r="AK54">
        <f t="shared" ref="AK54:AK77" si="184">P54/AD54*100</f>
        <v>115.88039388529987</v>
      </c>
      <c r="AL54">
        <f>Q54/AE54*100</f>
        <v>109.42667933673658</v>
      </c>
      <c r="AM54">
        <f>R54/AF54*100</f>
        <v>148.1857982266813</v>
      </c>
      <c r="AN54">
        <f>S54/AG54*100</f>
        <v>66.75358923928016</v>
      </c>
      <c r="AO54">
        <f>T54/AH54*100</f>
        <v>52.202652366184665</v>
      </c>
      <c r="AP54">
        <f>U54/AI54*100</f>
        <v>36.173333333333332</v>
      </c>
      <c r="AQ54">
        <f>O54/V54*100</f>
        <v>70.552999999999997</v>
      </c>
      <c r="AR54">
        <f>[1]Sheet1!C4/W54*100</f>
        <v>78.655555555555566</v>
      </c>
      <c r="AS54">
        <f t="shared" ref="AS54" si="185">Q54/X54*100</f>
        <v>84.885714285714286</v>
      </c>
      <c r="AT54">
        <f t="shared" ref="AT54" si="186">R54/Y54*100</f>
        <v>120.7</v>
      </c>
      <c r="AU54">
        <f t="shared" ref="AU54" si="187">S54/Z54*100</f>
        <v>52.280769230769231</v>
      </c>
      <c r="AV54">
        <f t="shared" ref="AV54" si="188">T54/AA54*100</f>
        <v>85.04</v>
      </c>
      <c r="AW54">
        <f t="shared" ref="AW54" si="189">U54/AB54*100</f>
        <v>36.173333333333332</v>
      </c>
      <c r="AX54" s="4">
        <v>175</v>
      </c>
      <c r="AY54">
        <f t="shared" si="169"/>
        <v>174.93772114285716</v>
      </c>
      <c r="AZ54" s="13">
        <f t="shared" si="170"/>
        <v>175.01108702857144</v>
      </c>
      <c r="BA54" s="6">
        <f t="shared" si="171"/>
        <v>175.01316262857142</v>
      </c>
      <c r="BB54" s="6">
        <f t="shared" si="172"/>
        <v>175.02018478857144</v>
      </c>
      <c r="BC54" s="6">
        <f t="shared" si="173"/>
        <v>174.92262914285715</v>
      </c>
      <c r="BD54" s="6">
        <f t="shared" si="174"/>
        <v>174.9555065142857</v>
      </c>
      <c r="BE54" s="6">
        <f t="shared" si="175"/>
        <v>174.99562331428572</v>
      </c>
      <c r="BF54" s="6">
        <f t="shared" si="176"/>
        <v>-0.14408543999996937</v>
      </c>
      <c r="BG54" s="6"/>
      <c r="BH54" s="6">
        <f t="shared" si="177"/>
        <v>174.97941636571429</v>
      </c>
      <c r="BI54" s="6">
        <f t="shared" si="178"/>
        <v>-2.058363428571397E-2</v>
      </c>
    </row>
    <row r="55" spans="1:61" x14ac:dyDescent="0.25">
      <c r="A55" s="10" t="s">
        <v>55</v>
      </c>
      <c r="B55" s="4">
        <v>17</v>
      </c>
      <c r="C55" s="4" t="s">
        <v>49</v>
      </c>
      <c r="D55">
        <v>5</v>
      </c>
      <c r="E55">
        <v>10</v>
      </c>
      <c r="F55">
        <f t="shared" si="181"/>
        <v>70</v>
      </c>
      <c r="G55">
        <f t="shared" si="147"/>
        <v>177.8</v>
      </c>
      <c r="H55">
        <v>12</v>
      </c>
      <c r="I55">
        <v>7</v>
      </c>
      <c r="J55">
        <f t="shared" ref="J55:J61" si="190">H55*14+I55</f>
        <v>175</v>
      </c>
      <c r="K55">
        <f t="shared" si="148"/>
        <v>79.378600000000006</v>
      </c>
      <c r="L55" s="4">
        <v>23</v>
      </c>
      <c r="M55" s="4">
        <v>0</v>
      </c>
      <c r="N55" s="1">
        <v>42913</v>
      </c>
      <c r="O55">
        <v>1419.93</v>
      </c>
      <c r="P55">
        <v>56.12</v>
      </c>
      <c r="Q55">
        <v>55.13</v>
      </c>
      <c r="R55">
        <v>20.68</v>
      </c>
      <c r="S55">
        <v>160.97</v>
      </c>
      <c r="T55">
        <v>68.73</v>
      </c>
      <c r="U55">
        <v>5.0857000000000001</v>
      </c>
      <c r="V55">
        <v>2000</v>
      </c>
      <c r="W55">
        <v>90</v>
      </c>
      <c r="X55">
        <v>70</v>
      </c>
      <c r="Y55">
        <v>20</v>
      </c>
      <c r="Z55">
        <v>260</v>
      </c>
      <c r="AA55">
        <v>50</v>
      </c>
      <c r="AB55">
        <v>6</v>
      </c>
      <c r="AC55">
        <f t="shared" ref="AC55:AC60" si="191">(10*K55) + (6.25*G55) - (5 *L55) + (M55*166) - 161</f>
        <v>1629.0360000000001</v>
      </c>
      <c r="AD55">
        <f t="shared" ref="AD55:AD61" si="192">(AC55 * 0.15)/4</f>
        <v>61.088850000000001</v>
      </c>
      <c r="AE55">
        <f t="shared" ref="AE55:AE61" si="193">(AC55* 0.3)/9</f>
        <v>54.301200000000001</v>
      </c>
      <c r="AF55">
        <f t="shared" ref="AF55:AF61" si="194">(AC55*0.09) / 9</f>
        <v>16.29036</v>
      </c>
      <c r="AG55">
        <f t="shared" ref="AG55:AG61" si="195">(AC55*0.5)/4</f>
        <v>203.62950000000001</v>
      </c>
      <c r="AH55">
        <f t="shared" ref="AH55:AH61" si="196">(AC55*0.2)/4</f>
        <v>81.451800000000006</v>
      </c>
      <c r="AI55">
        <v>6</v>
      </c>
      <c r="AJ55">
        <f t="shared" ref="AJ55:AJ61" si="197">O55/AC55*100</f>
        <v>87.163819584097595</v>
      </c>
      <c r="AK55">
        <f t="shared" si="184"/>
        <v>91.866191620893161</v>
      </c>
      <c r="AL55">
        <f t="shared" ref="AL55:AL61" si="198">Q55/AE55*100</f>
        <v>101.52630144453529</v>
      </c>
      <c r="AM55">
        <f t="shared" ref="AM55:AM61" si="199">R55/AF55*100</f>
        <v>126.94624305417437</v>
      </c>
      <c r="AN55">
        <f t="shared" ref="AN55:AN61" si="200">S55/AG55*100</f>
        <v>79.050432280195153</v>
      </c>
      <c r="AO55">
        <f t="shared" ref="AO55:AO61" si="201">T55/AH55*100</f>
        <v>84.381192312508745</v>
      </c>
      <c r="AP55">
        <f t="shared" ref="AP55:AP61" si="202">U55/AI55*100</f>
        <v>84.76166666666667</v>
      </c>
      <c r="AQ55">
        <f t="shared" ref="AQ55:AQ61" si="203">O55/V55*100</f>
        <v>70.996500000000012</v>
      </c>
      <c r="AR55">
        <f>[1]Sheet1!D4/W55*100</f>
        <v>62.355555555555554</v>
      </c>
      <c r="AS55">
        <f t="shared" ref="AS55:AS61" si="204">Q55/X55*100</f>
        <v>78.757142857142853</v>
      </c>
      <c r="AT55">
        <f t="shared" ref="AT55:AT61" si="205">R55/Y55*100</f>
        <v>103.4</v>
      </c>
      <c r="AU55">
        <f t="shared" ref="AU55:AU61" si="206">S55/Z55*100</f>
        <v>61.911538461538463</v>
      </c>
      <c r="AV55">
        <f t="shared" ref="AV55:AV61" si="207">T55/AA55*100</f>
        <v>137.46</v>
      </c>
      <c r="AW55">
        <f t="shared" ref="AW55:AW61" si="208">U55/AB55*100</f>
        <v>84.76166666666667</v>
      </c>
      <c r="AX55" s="4">
        <v>175</v>
      </c>
      <c r="AY55">
        <f t="shared" si="169"/>
        <v>174.94025542857142</v>
      </c>
      <c r="AZ55" s="13">
        <f t="shared" si="170"/>
        <v>174.99432131428571</v>
      </c>
      <c r="BA55" s="6">
        <f t="shared" si="171"/>
        <v>175.00213120000001</v>
      </c>
      <c r="BB55" s="6">
        <f t="shared" si="172"/>
        <v>175.01128764571428</v>
      </c>
      <c r="BC55" s="6">
        <f t="shared" si="173"/>
        <v>174.95124628571429</v>
      </c>
      <c r="BD55" s="6">
        <f t="shared" si="174"/>
        <v>174.9854608</v>
      </c>
      <c r="BE55" s="6">
        <f t="shared" si="175"/>
        <v>174.99895508571427</v>
      </c>
      <c r="BF55" s="6">
        <f t="shared" si="176"/>
        <v>-0.11634224000002291</v>
      </c>
      <c r="BG55" s="6"/>
      <c r="BH55" s="6">
        <f t="shared" si="177"/>
        <v>174.98337967999996</v>
      </c>
      <c r="BI55" s="6">
        <f t="shared" si="178"/>
        <v>-1.6620320000043876E-2</v>
      </c>
    </row>
    <row r="56" spans="1:61" x14ac:dyDescent="0.25">
      <c r="A56" s="10" t="s">
        <v>55</v>
      </c>
      <c r="B56" s="4">
        <v>17</v>
      </c>
      <c r="C56" s="4" t="s">
        <v>49</v>
      </c>
      <c r="D56">
        <v>5</v>
      </c>
      <c r="E56">
        <v>10</v>
      </c>
      <c r="F56">
        <f t="shared" si="181"/>
        <v>70</v>
      </c>
      <c r="G56">
        <f t="shared" si="147"/>
        <v>177.8</v>
      </c>
      <c r="H56">
        <v>12</v>
      </c>
      <c r="I56">
        <v>7</v>
      </c>
      <c r="J56">
        <f t="shared" si="190"/>
        <v>175</v>
      </c>
      <c r="K56">
        <f t="shared" si="148"/>
        <v>79.378600000000006</v>
      </c>
      <c r="L56" s="4">
        <v>23</v>
      </c>
      <c r="M56" s="4">
        <v>0</v>
      </c>
      <c r="N56" s="1">
        <v>42914</v>
      </c>
      <c r="O56">
        <v>1238.93</v>
      </c>
      <c r="P56">
        <v>61.99</v>
      </c>
      <c r="Q56">
        <v>44</v>
      </c>
      <c r="R56">
        <v>15.3</v>
      </c>
      <c r="S56">
        <v>164.96</v>
      </c>
      <c r="T56">
        <v>49.46</v>
      </c>
      <c r="U56">
        <v>4.7675000000000001</v>
      </c>
      <c r="V56">
        <v>2000</v>
      </c>
      <c r="W56">
        <v>90</v>
      </c>
      <c r="X56">
        <v>70</v>
      </c>
      <c r="Y56">
        <v>20</v>
      </c>
      <c r="Z56">
        <v>260</v>
      </c>
      <c r="AA56">
        <v>50</v>
      </c>
      <c r="AB56">
        <v>6</v>
      </c>
      <c r="AC56">
        <f t="shared" si="191"/>
        <v>1629.0360000000001</v>
      </c>
      <c r="AD56">
        <f t="shared" si="192"/>
        <v>61.088850000000001</v>
      </c>
      <c r="AE56">
        <f t="shared" si="193"/>
        <v>54.301200000000001</v>
      </c>
      <c r="AF56">
        <f t="shared" si="194"/>
        <v>16.29036</v>
      </c>
      <c r="AG56">
        <f t="shared" si="195"/>
        <v>203.62950000000001</v>
      </c>
      <c r="AH56">
        <f t="shared" si="196"/>
        <v>81.451800000000006</v>
      </c>
      <c r="AI56">
        <v>6</v>
      </c>
      <c r="AJ56">
        <f t="shared" si="197"/>
        <v>76.052954016976912</v>
      </c>
      <c r="AK56">
        <f t="shared" si="184"/>
        <v>101.47514644652829</v>
      </c>
      <c r="AL56">
        <f t="shared" si="198"/>
        <v>81.029516843090022</v>
      </c>
      <c r="AM56">
        <f t="shared" si="199"/>
        <v>93.920576340854353</v>
      </c>
      <c r="AN56">
        <f t="shared" si="200"/>
        <v>81.009873323855345</v>
      </c>
      <c r="AO56">
        <f t="shared" si="201"/>
        <v>60.723028834230796</v>
      </c>
      <c r="AP56">
        <f t="shared" si="202"/>
        <v>79.458333333333329</v>
      </c>
      <c r="AQ56">
        <f t="shared" si="203"/>
        <v>61.946500000000007</v>
      </c>
      <c r="AR56">
        <f>[1]Sheet1!E4/W56*100</f>
        <v>68.87777777777778</v>
      </c>
      <c r="AS56">
        <f t="shared" si="204"/>
        <v>62.857142857142854</v>
      </c>
      <c r="AT56">
        <f t="shared" si="205"/>
        <v>76.5</v>
      </c>
      <c r="AU56">
        <f t="shared" si="206"/>
        <v>63.446153846153855</v>
      </c>
      <c r="AV56">
        <f t="shared" si="207"/>
        <v>98.92</v>
      </c>
      <c r="AW56">
        <f t="shared" si="208"/>
        <v>79.458333333333329</v>
      </c>
      <c r="AX56" s="4">
        <v>175</v>
      </c>
      <c r="AY56">
        <f t="shared" si="169"/>
        <v>174.88854114285715</v>
      </c>
      <c r="AZ56" s="13">
        <f t="shared" si="170"/>
        <v>175.00102988571427</v>
      </c>
      <c r="BA56" s="6">
        <f t="shared" si="171"/>
        <v>174.97351119999999</v>
      </c>
      <c r="BB56" s="6">
        <f t="shared" si="172"/>
        <v>174.99745336000001</v>
      </c>
      <c r="BC56" s="6">
        <f t="shared" si="173"/>
        <v>174.95580628571429</v>
      </c>
      <c r="BD56" s="6">
        <f t="shared" si="174"/>
        <v>174.96343794285715</v>
      </c>
      <c r="BE56" s="6">
        <f t="shared" si="175"/>
        <v>174.99859142857142</v>
      </c>
      <c r="BF56" s="6">
        <f t="shared" si="176"/>
        <v>-0.22162875428571738</v>
      </c>
      <c r="BG56" s="6"/>
      <c r="BH56" s="6">
        <f t="shared" si="177"/>
        <v>174.96833874938778</v>
      </c>
      <c r="BI56" s="6">
        <f t="shared" si="178"/>
        <v>-3.1661250612216918E-2</v>
      </c>
    </row>
    <row r="57" spans="1:61" x14ac:dyDescent="0.25">
      <c r="A57" s="10" t="s">
        <v>55</v>
      </c>
      <c r="B57" s="4">
        <v>17</v>
      </c>
      <c r="C57" s="4" t="s">
        <v>49</v>
      </c>
      <c r="D57">
        <v>5</v>
      </c>
      <c r="E57">
        <v>10</v>
      </c>
      <c r="F57">
        <f t="shared" si="181"/>
        <v>70</v>
      </c>
      <c r="G57">
        <f t="shared" si="147"/>
        <v>177.8</v>
      </c>
      <c r="H57">
        <v>12</v>
      </c>
      <c r="I57">
        <v>7</v>
      </c>
      <c r="J57">
        <f t="shared" si="190"/>
        <v>175</v>
      </c>
      <c r="K57">
        <f t="shared" si="148"/>
        <v>79.378600000000006</v>
      </c>
      <c r="L57" s="4">
        <v>23</v>
      </c>
      <c r="M57" s="4">
        <v>0</v>
      </c>
      <c r="N57" s="1">
        <v>42915</v>
      </c>
      <c r="O57">
        <v>1467.9</v>
      </c>
      <c r="P57">
        <v>54.14</v>
      </c>
      <c r="Q57">
        <v>66.709999999999994</v>
      </c>
      <c r="R57">
        <v>15.47</v>
      </c>
      <c r="S57">
        <v>150.84</v>
      </c>
      <c r="T57">
        <v>65.83</v>
      </c>
      <c r="U57">
        <v>2.6259000000000001</v>
      </c>
      <c r="V57">
        <v>2000</v>
      </c>
      <c r="W57">
        <v>90</v>
      </c>
      <c r="X57">
        <v>70</v>
      </c>
      <c r="Y57">
        <v>20</v>
      </c>
      <c r="Z57">
        <v>260</v>
      </c>
      <c r="AA57">
        <v>50</v>
      </c>
      <c r="AB57">
        <v>6</v>
      </c>
      <c r="AC57">
        <f t="shared" si="191"/>
        <v>1629.0360000000001</v>
      </c>
      <c r="AD57">
        <f t="shared" si="192"/>
        <v>61.088850000000001</v>
      </c>
      <c r="AE57">
        <f t="shared" si="193"/>
        <v>54.301200000000001</v>
      </c>
      <c r="AF57">
        <f t="shared" si="194"/>
        <v>16.29036</v>
      </c>
      <c r="AG57">
        <f t="shared" si="195"/>
        <v>203.62950000000001</v>
      </c>
      <c r="AH57">
        <f t="shared" si="196"/>
        <v>81.451800000000006</v>
      </c>
      <c r="AI57">
        <v>6</v>
      </c>
      <c r="AJ57">
        <f t="shared" si="197"/>
        <v>90.108505889372609</v>
      </c>
      <c r="AK57">
        <f t="shared" si="184"/>
        <v>88.625010947169571</v>
      </c>
      <c r="AL57">
        <f t="shared" si="198"/>
        <v>122.85179701369398</v>
      </c>
      <c r="AM57">
        <f t="shared" si="199"/>
        <v>94.964138300197178</v>
      </c>
      <c r="AN57">
        <f t="shared" si="200"/>
        <v>74.075711034010297</v>
      </c>
      <c r="AO57">
        <f t="shared" si="201"/>
        <v>80.820804451221449</v>
      </c>
      <c r="AP57">
        <f t="shared" si="202"/>
        <v>43.765000000000001</v>
      </c>
      <c r="AQ57">
        <f t="shared" si="203"/>
        <v>73.394999999999996</v>
      </c>
      <c r="AR57">
        <f>[1]Sheet1!F4/W57*100</f>
        <v>60.155555555555551</v>
      </c>
      <c r="AS57">
        <f t="shared" si="204"/>
        <v>95.3</v>
      </c>
      <c r="AT57">
        <f t="shared" si="205"/>
        <v>77.350000000000009</v>
      </c>
      <c r="AU57">
        <f t="shared" si="206"/>
        <v>58.015384615384612</v>
      </c>
      <c r="AV57">
        <f t="shared" si="207"/>
        <v>131.66</v>
      </c>
      <c r="AW57">
        <f t="shared" si="208"/>
        <v>43.765000000000001</v>
      </c>
      <c r="AX57" s="4">
        <v>175</v>
      </c>
      <c r="AY57">
        <f t="shared" si="169"/>
        <v>174.95396114285714</v>
      </c>
      <c r="AZ57" s="13">
        <f t="shared" si="170"/>
        <v>174.99205845714286</v>
      </c>
      <c r="BA57" s="6">
        <f t="shared" si="171"/>
        <v>175.03190834285715</v>
      </c>
      <c r="BB57" s="6">
        <f t="shared" si="172"/>
        <v>174.99789050285713</v>
      </c>
      <c r="BC57" s="6">
        <f t="shared" si="173"/>
        <v>174.93966914285716</v>
      </c>
      <c r="BD57" s="6">
        <f t="shared" si="174"/>
        <v>174.98214651428572</v>
      </c>
      <c r="BE57" s="6">
        <f t="shared" si="175"/>
        <v>174.99614388571428</v>
      </c>
      <c r="BF57" s="6">
        <f t="shared" si="176"/>
        <v>-0.1062220114285708</v>
      </c>
      <c r="BG57" s="6"/>
      <c r="BH57" s="6">
        <f t="shared" si="177"/>
        <v>174.98482542693878</v>
      </c>
      <c r="BI57" s="6">
        <f t="shared" si="178"/>
        <v>-1.5174573061216279E-2</v>
      </c>
    </row>
    <row r="58" spans="1:61" x14ac:dyDescent="0.25">
      <c r="A58" s="10" t="s">
        <v>55</v>
      </c>
      <c r="B58" s="4">
        <v>17</v>
      </c>
      <c r="C58" s="4" t="s">
        <v>49</v>
      </c>
      <c r="D58">
        <v>5</v>
      </c>
      <c r="E58">
        <v>10</v>
      </c>
      <c r="F58">
        <f t="shared" si="181"/>
        <v>70</v>
      </c>
      <c r="G58">
        <f t="shared" si="147"/>
        <v>177.8</v>
      </c>
      <c r="H58">
        <v>12</v>
      </c>
      <c r="I58">
        <v>7</v>
      </c>
      <c r="J58">
        <f t="shared" si="190"/>
        <v>175</v>
      </c>
      <c r="K58">
        <f t="shared" si="148"/>
        <v>79.378600000000006</v>
      </c>
      <c r="L58" s="4">
        <v>23</v>
      </c>
      <c r="M58" s="4">
        <v>0</v>
      </c>
      <c r="N58" s="1">
        <v>42916</v>
      </c>
      <c r="O58">
        <v>1540.36</v>
      </c>
      <c r="P58">
        <v>61.43</v>
      </c>
      <c r="Q58">
        <v>35.869999999999997</v>
      </c>
      <c r="R58">
        <v>13.24</v>
      </c>
      <c r="S58">
        <v>177.95</v>
      </c>
      <c r="T58">
        <v>36.17</v>
      </c>
      <c r="U58">
        <v>2.6913</v>
      </c>
      <c r="V58">
        <v>2000</v>
      </c>
      <c r="W58">
        <v>90</v>
      </c>
      <c r="X58">
        <v>70</v>
      </c>
      <c r="Y58">
        <v>20</v>
      </c>
      <c r="Z58">
        <v>260</v>
      </c>
      <c r="AA58">
        <v>50</v>
      </c>
      <c r="AB58">
        <v>6</v>
      </c>
      <c r="AC58">
        <f t="shared" si="191"/>
        <v>1629.0360000000001</v>
      </c>
      <c r="AD58">
        <f t="shared" si="192"/>
        <v>61.088850000000001</v>
      </c>
      <c r="AE58">
        <f t="shared" si="193"/>
        <v>54.301200000000001</v>
      </c>
      <c r="AF58">
        <f t="shared" si="194"/>
        <v>16.29036</v>
      </c>
      <c r="AG58">
        <f t="shared" si="195"/>
        <v>203.62950000000001</v>
      </c>
      <c r="AH58">
        <f t="shared" si="196"/>
        <v>81.451800000000006</v>
      </c>
      <c r="AI58">
        <v>6</v>
      </c>
      <c r="AJ58">
        <f t="shared" si="197"/>
        <v>94.556535276077383</v>
      </c>
      <c r="AK58">
        <f t="shared" si="184"/>
        <v>100.55844888224283</v>
      </c>
      <c r="AL58">
        <f t="shared" si="198"/>
        <v>66.057472026400887</v>
      </c>
      <c r="AM58">
        <f t="shared" si="199"/>
        <v>81.275060833523639</v>
      </c>
      <c r="AN58">
        <f t="shared" si="200"/>
        <v>87.389106195320409</v>
      </c>
      <c r="AO58">
        <f t="shared" si="201"/>
        <v>44.406630669917668</v>
      </c>
      <c r="AP58">
        <f t="shared" si="202"/>
        <v>44.855000000000004</v>
      </c>
      <c r="AQ58">
        <f t="shared" si="203"/>
        <v>77.018000000000001</v>
      </c>
      <c r="AR58">
        <f>[1]Sheet1!G4/W58*100</f>
        <v>68.25555555555556</v>
      </c>
      <c r="AS58">
        <f t="shared" si="204"/>
        <v>51.242857142857133</v>
      </c>
      <c r="AT58">
        <f t="shared" si="205"/>
        <v>66.2</v>
      </c>
      <c r="AU58">
        <f t="shared" si="206"/>
        <v>68.442307692307693</v>
      </c>
      <c r="AV58">
        <f t="shared" si="207"/>
        <v>72.34</v>
      </c>
      <c r="AW58">
        <f t="shared" si="208"/>
        <v>44.855000000000004</v>
      </c>
      <c r="AX58" s="4">
        <v>175</v>
      </c>
      <c r="AY58">
        <f t="shared" si="169"/>
        <v>174.97466399999999</v>
      </c>
      <c r="AZ58" s="13">
        <f t="shared" si="170"/>
        <v>175.0003898857143</v>
      </c>
      <c r="BA58" s="6">
        <f t="shared" si="171"/>
        <v>174.95260548571429</v>
      </c>
      <c r="BB58" s="6">
        <f t="shared" si="172"/>
        <v>174.99215621714285</v>
      </c>
      <c r="BC58" s="6">
        <f t="shared" si="173"/>
        <v>174.970652</v>
      </c>
      <c r="BD58" s="6">
        <f t="shared" si="174"/>
        <v>174.94824937142857</v>
      </c>
      <c r="BE58" s="6">
        <f t="shared" si="175"/>
        <v>174.99621862857143</v>
      </c>
      <c r="BF58" s="6">
        <f t="shared" si="176"/>
        <v>-0.16506441142857398</v>
      </c>
      <c r="BG58" s="6"/>
      <c r="BH58" s="6">
        <f t="shared" si="177"/>
        <v>174.97641936979588</v>
      </c>
      <c r="BI58" s="6">
        <f t="shared" si="178"/>
        <v>-2.3580630204122599E-2</v>
      </c>
    </row>
    <row r="59" spans="1:61" x14ac:dyDescent="0.25">
      <c r="A59" s="10" t="s">
        <v>55</v>
      </c>
      <c r="B59" s="4">
        <v>17</v>
      </c>
      <c r="C59" s="4" t="s">
        <v>49</v>
      </c>
      <c r="D59">
        <v>5</v>
      </c>
      <c r="E59">
        <v>10</v>
      </c>
      <c r="F59">
        <f t="shared" si="181"/>
        <v>70</v>
      </c>
      <c r="G59">
        <f t="shared" si="147"/>
        <v>177.8</v>
      </c>
      <c r="H59">
        <v>12</v>
      </c>
      <c r="I59">
        <v>7</v>
      </c>
      <c r="J59">
        <f t="shared" si="190"/>
        <v>175</v>
      </c>
      <c r="K59">
        <f t="shared" si="148"/>
        <v>79.378600000000006</v>
      </c>
      <c r="L59" s="4">
        <v>23</v>
      </c>
      <c r="M59" s="4">
        <v>0</v>
      </c>
      <c r="N59" s="1">
        <v>42917</v>
      </c>
      <c r="O59">
        <v>1602.77</v>
      </c>
      <c r="P59">
        <v>89.41</v>
      </c>
      <c r="Q59">
        <v>46.4</v>
      </c>
      <c r="R59">
        <v>11.15</v>
      </c>
      <c r="S59">
        <v>163.55000000000001</v>
      </c>
      <c r="T59">
        <v>64.099999999999994</v>
      </c>
      <c r="U59">
        <v>2.0444</v>
      </c>
      <c r="V59">
        <v>2000</v>
      </c>
      <c r="W59">
        <v>90</v>
      </c>
      <c r="X59">
        <v>70</v>
      </c>
      <c r="Y59">
        <v>20</v>
      </c>
      <c r="Z59">
        <v>260</v>
      </c>
      <c r="AA59">
        <v>50</v>
      </c>
      <c r="AB59">
        <v>6</v>
      </c>
      <c r="AC59">
        <f t="shared" si="191"/>
        <v>1629.0360000000001</v>
      </c>
      <c r="AD59">
        <f t="shared" si="192"/>
        <v>61.088850000000001</v>
      </c>
      <c r="AE59">
        <f t="shared" si="193"/>
        <v>54.301200000000001</v>
      </c>
      <c r="AF59">
        <f t="shared" si="194"/>
        <v>16.29036</v>
      </c>
      <c r="AG59">
        <f t="shared" si="195"/>
        <v>203.62950000000001</v>
      </c>
      <c r="AH59">
        <f t="shared" si="196"/>
        <v>81.451800000000006</v>
      </c>
      <c r="AI59">
        <v>6</v>
      </c>
      <c r="AJ59">
        <f t="shared" si="197"/>
        <v>98.38763538681772</v>
      </c>
      <c r="AK59">
        <f t="shared" si="184"/>
        <v>146.3605878977915</v>
      </c>
      <c r="AL59">
        <f t="shared" si="198"/>
        <v>85.449308670894936</v>
      </c>
      <c r="AM59">
        <f t="shared" si="199"/>
        <v>68.445387333367719</v>
      </c>
      <c r="AN59">
        <f t="shared" si="200"/>
        <v>80.317439270832566</v>
      </c>
      <c r="AO59">
        <f t="shared" si="201"/>
        <v>78.696848933970756</v>
      </c>
      <c r="AP59">
        <f t="shared" si="202"/>
        <v>34.073333333333331</v>
      </c>
      <c r="AQ59">
        <f t="shared" si="203"/>
        <v>80.138500000000008</v>
      </c>
      <c r="AR59">
        <f>[1]Sheet1!H4/W59*100</f>
        <v>99.344444444444434</v>
      </c>
      <c r="AS59">
        <f t="shared" si="204"/>
        <v>66.285714285714278</v>
      </c>
      <c r="AT59">
        <f t="shared" si="205"/>
        <v>55.75</v>
      </c>
      <c r="AU59">
        <f t="shared" si="206"/>
        <v>62.903846153846153</v>
      </c>
      <c r="AV59">
        <f t="shared" si="207"/>
        <v>128.19999999999999</v>
      </c>
      <c r="AW59">
        <f t="shared" si="208"/>
        <v>34.073333333333331</v>
      </c>
      <c r="AX59" s="4">
        <v>175</v>
      </c>
      <c r="AY59">
        <f t="shared" si="169"/>
        <v>174.99249542857143</v>
      </c>
      <c r="AZ59" s="13">
        <f t="shared" si="170"/>
        <v>175.03236702857143</v>
      </c>
      <c r="BA59" s="6">
        <f t="shared" si="171"/>
        <v>174.97968262857142</v>
      </c>
      <c r="BB59" s="6">
        <f t="shared" si="172"/>
        <v>174.98678193142857</v>
      </c>
      <c r="BC59" s="6">
        <f t="shared" si="173"/>
        <v>174.95419485714285</v>
      </c>
      <c r="BD59" s="6">
        <f t="shared" si="174"/>
        <v>174.98016937142856</v>
      </c>
      <c r="BE59" s="6">
        <f t="shared" si="175"/>
        <v>174.99547931428572</v>
      </c>
      <c r="BF59" s="6">
        <f t="shared" si="176"/>
        <v>-7.8829440000021123E-2</v>
      </c>
      <c r="BG59" s="6"/>
      <c r="BH59" s="6">
        <f t="shared" si="177"/>
        <v>174.98873865142858</v>
      </c>
      <c r="BI59" s="6">
        <f t="shared" si="178"/>
        <v>-1.1261348571423468E-2</v>
      </c>
    </row>
    <row r="60" spans="1:61" x14ac:dyDescent="0.25">
      <c r="A60" s="10" t="s">
        <v>55</v>
      </c>
      <c r="B60" s="4">
        <v>17</v>
      </c>
      <c r="C60" s="4" t="s">
        <v>49</v>
      </c>
      <c r="D60">
        <v>5</v>
      </c>
      <c r="E60">
        <v>10</v>
      </c>
      <c r="F60">
        <f t="shared" si="181"/>
        <v>70</v>
      </c>
      <c r="G60">
        <f t="shared" si="147"/>
        <v>177.8</v>
      </c>
      <c r="H60">
        <v>12</v>
      </c>
      <c r="I60">
        <v>7</v>
      </c>
      <c r="J60">
        <f t="shared" si="190"/>
        <v>175</v>
      </c>
      <c r="K60">
        <f t="shared" si="148"/>
        <v>79.378600000000006</v>
      </c>
      <c r="L60" s="4">
        <v>23</v>
      </c>
      <c r="M60" s="4">
        <v>0</v>
      </c>
      <c r="N60" s="1">
        <v>42918</v>
      </c>
      <c r="O60">
        <v>1362.65</v>
      </c>
      <c r="P60">
        <v>55.28</v>
      </c>
      <c r="Q60">
        <v>44.34</v>
      </c>
      <c r="R60">
        <v>11.5</v>
      </c>
      <c r="S60">
        <v>123.44</v>
      </c>
      <c r="T60">
        <v>48.81</v>
      </c>
      <c r="U60">
        <v>3.4441999999999999</v>
      </c>
      <c r="V60">
        <v>2000</v>
      </c>
      <c r="W60">
        <v>90</v>
      </c>
      <c r="X60">
        <v>70</v>
      </c>
      <c r="Y60">
        <v>20</v>
      </c>
      <c r="Z60">
        <v>260</v>
      </c>
      <c r="AA60">
        <v>50</v>
      </c>
      <c r="AB60">
        <v>6</v>
      </c>
      <c r="AC60">
        <f t="shared" si="191"/>
        <v>1629.0360000000001</v>
      </c>
      <c r="AD60">
        <f t="shared" si="192"/>
        <v>61.088850000000001</v>
      </c>
      <c r="AE60">
        <f t="shared" si="193"/>
        <v>54.301200000000001</v>
      </c>
      <c r="AF60">
        <f t="shared" si="194"/>
        <v>16.29036</v>
      </c>
      <c r="AG60">
        <f t="shared" si="195"/>
        <v>203.62950000000001</v>
      </c>
      <c r="AH60">
        <f t="shared" si="196"/>
        <v>81.451800000000006</v>
      </c>
      <c r="AI60">
        <v>6</v>
      </c>
      <c r="AJ60">
        <f t="shared" si="197"/>
        <v>83.647629641088344</v>
      </c>
      <c r="AK60">
        <f t="shared" si="184"/>
        <v>90.491145274464984</v>
      </c>
      <c r="AL60">
        <f t="shared" si="198"/>
        <v>81.655654018695728</v>
      </c>
      <c r="AM60">
        <f t="shared" si="199"/>
        <v>70.593897249661765</v>
      </c>
      <c r="AN60">
        <f t="shared" si="200"/>
        <v>60.619900358248678</v>
      </c>
      <c r="AO60">
        <f t="shared" si="201"/>
        <v>59.925010865321568</v>
      </c>
      <c r="AP60">
        <f t="shared" si="202"/>
        <v>57.403333333333329</v>
      </c>
      <c r="AQ60">
        <f t="shared" si="203"/>
        <v>68.132500000000007</v>
      </c>
      <c r="AR60">
        <f>[1]Sheet1!I4/W60*100</f>
        <v>61.422222222222224</v>
      </c>
      <c r="AS60">
        <f t="shared" si="204"/>
        <v>63.342857142857142</v>
      </c>
      <c r="AT60">
        <f t="shared" si="205"/>
        <v>57.499999999999993</v>
      </c>
      <c r="AU60">
        <f t="shared" si="206"/>
        <v>47.476923076923079</v>
      </c>
      <c r="AV60">
        <f t="shared" si="207"/>
        <v>97.62</v>
      </c>
      <c r="AW60">
        <f t="shared" si="208"/>
        <v>57.403333333333329</v>
      </c>
      <c r="AX60" s="4">
        <v>175</v>
      </c>
      <c r="AY60">
        <f t="shared" si="169"/>
        <v>174.92388971428571</v>
      </c>
      <c r="AZ60" s="13">
        <f t="shared" si="170"/>
        <v>174.99336131428572</v>
      </c>
      <c r="BA60" s="6">
        <f t="shared" si="171"/>
        <v>174.97438548571429</v>
      </c>
      <c r="BB60" s="6">
        <f t="shared" si="172"/>
        <v>174.98768193142857</v>
      </c>
      <c r="BC60" s="6">
        <f t="shared" si="173"/>
        <v>174.90835485714285</v>
      </c>
      <c r="BD60" s="6">
        <f t="shared" si="174"/>
        <v>174.96269508571427</v>
      </c>
      <c r="BE60" s="6">
        <f t="shared" si="175"/>
        <v>174.99707908571429</v>
      </c>
      <c r="BF60" s="6">
        <f t="shared" si="176"/>
        <v>-0.2525525257142931</v>
      </c>
      <c r="BG60" s="6"/>
      <c r="BH60" s="6">
        <f t="shared" si="177"/>
        <v>174.96392106775511</v>
      </c>
      <c r="BI60" s="6">
        <f t="shared" si="178"/>
        <v>-3.6078932244890893E-2</v>
      </c>
    </row>
    <row r="61" spans="1:61" x14ac:dyDescent="0.25">
      <c r="A61" s="10" t="s">
        <v>55</v>
      </c>
      <c r="B61" s="4">
        <v>17</v>
      </c>
      <c r="C61" s="4" t="s">
        <v>49</v>
      </c>
      <c r="D61">
        <v>5</v>
      </c>
      <c r="E61">
        <v>10</v>
      </c>
      <c r="F61">
        <f t="shared" si="181"/>
        <v>70</v>
      </c>
      <c r="G61">
        <f t="shared" si="147"/>
        <v>177.8</v>
      </c>
      <c r="H61">
        <v>12</v>
      </c>
      <c r="I61">
        <v>7</v>
      </c>
      <c r="J61">
        <f t="shared" si="190"/>
        <v>175</v>
      </c>
      <c r="K61">
        <f t="shared" si="148"/>
        <v>79.378600000000006</v>
      </c>
      <c r="L61" s="4">
        <v>23</v>
      </c>
      <c r="M61" s="4">
        <v>0</v>
      </c>
      <c r="N61" s="1">
        <v>42919</v>
      </c>
      <c r="O61">
        <v>1604.77</v>
      </c>
      <c r="P61">
        <v>45.93</v>
      </c>
      <c r="Q61">
        <v>62.07</v>
      </c>
      <c r="R61">
        <v>13.04</v>
      </c>
      <c r="S61">
        <v>194.38</v>
      </c>
      <c r="T61">
        <v>78.989999999999995</v>
      </c>
      <c r="U61">
        <v>5.3482000000000003</v>
      </c>
      <c r="V61">
        <v>2000</v>
      </c>
      <c r="W61">
        <v>90</v>
      </c>
      <c r="X61">
        <v>70</v>
      </c>
      <c r="Y61">
        <v>20</v>
      </c>
      <c r="Z61">
        <v>260</v>
      </c>
      <c r="AA61">
        <v>50</v>
      </c>
      <c r="AB61">
        <v>6</v>
      </c>
      <c r="AC61">
        <f>(10*K61) + (6.25*G61) - (5 *L61) + (M61*166) - 161</f>
        <v>1629.0360000000001</v>
      </c>
      <c r="AD61">
        <f t="shared" si="192"/>
        <v>61.088850000000001</v>
      </c>
      <c r="AE61">
        <f t="shared" si="193"/>
        <v>54.301200000000001</v>
      </c>
      <c r="AF61">
        <f t="shared" si="194"/>
        <v>16.29036</v>
      </c>
      <c r="AG61">
        <f t="shared" si="195"/>
        <v>203.62950000000001</v>
      </c>
      <c r="AH61">
        <f t="shared" si="196"/>
        <v>81.451800000000006</v>
      </c>
      <c r="AI61">
        <v>6</v>
      </c>
      <c r="AJ61">
        <f t="shared" si="197"/>
        <v>98.510407382034529</v>
      </c>
      <c r="AK61">
        <f t="shared" si="184"/>
        <v>75.185569870770195</v>
      </c>
      <c r="AL61">
        <f t="shared" si="198"/>
        <v>114.30686614660451</v>
      </c>
      <c r="AM61">
        <f t="shared" si="199"/>
        <v>80.047340881355595</v>
      </c>
      <c r="AN61">
        <f t="shared" si="200"/>
        <v>95.457681720968708</v>
      </c>
      <c r="AO61">
        <f t="shared" si="201"/>
        <v>96.977599021752724</v>
      </c>
      <c r="AP61">
        <f t="shared" si="202"/>
        <v>89.13666666666667</v>
      </c>
      <c r="AQ61">
        <f t="shared" si="203"/>
        <v>80.238500000000002</v>
      </c>
      <c r="AR61">
        <f>[1]Sheet1!J4/W61*100</f>
        <v>51.033333333333331</v>
      </c>
      <c r="AS61">
        <f t="shared" si="204"/>
        <v>88.671428571428564</v>
      </c>
      <c r="AT61">
        <f t="shared" si="205"/>
        <v>65.199999999999989</v>
      </c>
      <c r="AU61">
        <f t="shared" si="206"/>
        <v>74.761538461538464</v>
      </c>
      <c r="AV61">
        <f t="shared" si="207"/>
        <v>157.97999999999999</v>
      </c>
      <c r="AW61">
        <f t="shared" si="208"/>
        <v>89.13666666666667</v>
      </c>
      <c r="AX61" s="4">
        <v>175</v>
      </c>
      <c r="AY61">
        <f t="shared" si="169"/>
        <v>174.99306685714285</v>
      </c>
      <c r="AZ61" s="13">
        <f t="shared" si="170"/>
        <v>174.98267559999999</v>
      </c>
      <c r="BA61" s="6">
        <f t="shared" si="171"/>
        <v>175.01997691428571</v>
      </c>
      <c r="BB61" s="6">
        <f t="shared" si="172"/>
        <v>174.99164193142857</v>
      </c>
      <c r="BC61" s="6">
        <f t="shared" si="173"/>
        <v>174.98942914285715</v>
      </c>
      <c r="BD61" s="6">
        <f t="shared" si="174"/>
        <v>174.99718651428572</v>
      </c>
      <c r="BE61" s="6">
        <f t="shared" si="175"/>
        <v>174.99925508571428</v>
      </c>
      <c r="BF61" s="6">
        <f t="shared" si="176"/>
        <v>-2.6767954285730866E-2</v>
      </c>
      <c r="BG61" s="6"/>
      <c r="BH61" s="6">
        <f t="shared" si="177"/>
        <v>174.99617600653065</v>
      </c>
      <c r="BI61" s="6">
        <f t="shared" si="178"/>
        <v>-3.8239934693535815E-3</v>
      </c>
    </row>
    <row r="62" spans="1:61" x14ac:dyDescent="0.25">
      <c r="A62" s="10" t="s">
        <v>55</v>
      </c>
      <c r="B62" s="8">
        <v>20</v>
      </c>
      <c r="C62" s="8" t="s">
        <v>56</v>
      </c>
      <c r="D62">
        <v>5</v>
      </c>
      <c r="E62">
        <v>7</v>
      </c>
      <c r="F62">
        <f t="shared" ref="F62" si="209">D62*12+E62</f>
        <v>67</v>
      </c>
      <c r="G62">
        <f t="shared" ref="G62" si="210">F62*2.54</f>
        <v>170.18</v>
      </c>
      <c r="H62">
        <v>12</v>
      </c>
      <c r="I62">
        <v>0</v>
      </c>
      <c r="J62">
        <f t="shared" ref="J62" si="211">H62*14+I62</f>
        <v>168</v>
      </c>
      <c r="K62">
        <f t="shared" ref="K62" si="212">J62*0.453592</f>
        <v>76.203456000000003</v>
      </c>
      <c r="L62" s="8">
        <v>22</v>
      </c>
      <c r="M62" s="8">
        <v>1</v>
      </c>
      <c r="N62" s="1">
        <v>42912</v>
      </c>
      <c r="O62">
        <v>1611.58</v>
      </c>
      <c r="P62">
        <v>86.94</v>
      </c>
      <c r="Q62">
        <v>28.65</v>
      </c>
      <c r="R62">
        <v>6.64</v>
      </c>
      <c r="S62">
        <v>285.32</v>
      </c>
      <c r="T62">
        <v>72</v>
      </c>
      <c r="U62">
        <v>4.5709999999999997</v>
      </c>
      <c r="AC62">
        <f t="shared" ref="AC62" si="213">(10*K62) + (6.25*G62) - (5 *L62) + (M62*166) - 161</f>
        <v>1720.6595600000001</v>
      </c>
      <c r="AD62">
        <f t="shared" ref="AD62" si="214">(AC62 * 0.15)/4</f>
        <v>64.524733499999996</v>
      </c>
      <c r="AE62">
        <f t="shared" ref="AE62" si="215">(AC62* 0.3)/9</f>
        <v>57.355318666666662</v>
      </c>
      <c r="AF62">
        <f t="shared" ref="AF62" si="216">(AC62*0.09) / 9</f>
        <v>17.2065956</v>
      </c>
      <c r="AG62">
        <f t="shared" ref="AG62" si="217">(AC62*0.5)/4</f>
        <v>215.08244500000001</v>
      </c>
      <c r="AH62">
        <f t="shared" ref="AH62" si="218">(AC62*0.2)/4</f>
        <v>86.032978000000014</v>
      </c>
      <c r="AI62">
        <v>6</v>
      </c>
      <c r="AJ62">
        <f t="shared" ref="AJ62:AJ77" si="219">O62/AC62*100</f>
        <v>93.660596056549366</v>
      </c>
      <c r="AK62">
        <f t="shared" si="184"/>
        <v>134.73902995662897</v>
      </c>
      <c r="AL62">
        <f t="shared" ref="AL62:AL77" si="220">Q62/AE62*100</f>
        <v>49.951775469169512</v>
      </c>
      <c r="AM62">
        <f t="shared" ref="AM62:AM77" si="221">R62/AF62*100</f>
        <v>38.589853300207736</v>
      </c>
      <c r="AN62">
        <f t="shared" ref="AN62:AN77" si="222">S62/AG62*100</f>
        <v>132.65610775440086</v>
      </c>
      <c r="AO62">
        <f t="shared" ref="AO62:AO77" si="223">T62/AH62*100</f>
        <v>83.68883848237823</v>
      </c>
      <c r="AP62">
        <f t="shared" ref="AP62:AP77" si="224">U62/AI62*100</f>
        <v>76.183333333333323</v>
      </c>
      <c r="AQ62" t="e">
        <f t="shared" ref="AQ62:AQ77" si="225">O62/V62*100</f>
        <v>#DIV/0!</v>
      </c>
      <c r="AR62" t="e">
        <f>[1]Sheet1!J8/W62*100</f>
        <v>#DIV/0!</v>
      </c>
      <c r="AS62" t="e">
        <f t="shared" ref="AS62:AS77" si="226">Q62/X62*100</f>
        <v>#DIV/0!</v>
      </c>
      <c r="AT62" t="e">
        <f t="shared" ref="AT62:AT77" si="227">R62/Y62*100</f>
        <v>#DIV/0!</v>
      </c>
      <c r="AU62" t="e">
        <f t="shared" ref="AU62:AU77" si="228">S62/Z62*100</f>
        <v>#DIV/0!</v>
      </c>
      <c r="AV62" t="e">
        <f t="shared" ref="AV62:AV77" si="229">T62/AA62*100</f>
        <v>#DIV/0!</v>
      </c>
      <c r="AW62" t="e">
        <f t="shared" ref="AW62:AW77" si="230">U62/AB62*100</f>
        <v>#DIV/0!</v>
      </c>
      <c r="AX62" s="8">
        <v>168</v>
      </c>
      <c r="AY62">
        <f t="shared" ref="AY62:AY77" si="231">(J62) + 1/(3500/(O62-AC62))</f>
        <v>167.96883441142856</v>
      </c>
      <c r="AZ62" s="13">
        <f t="shared" si="170"/>
        <v>168.02561744742857</v>
      </c>
      <c r="BA62" s="8">
        <f t="shared" ref="BA62:BA77" si="232">(J62) + 1/(3500/((Q62*9)-(AE62*9)))</f>
        <v>167.92618632342857</v>
      </c>
      <c r="BB62" s="8">
        <f t="shared" ref="BB62:BB77" si="233">(J62) + 1/(3500/((R62*9)-(AF62*9)))</f>
        <v>167.97282875417142</v>
      </c>
      <c r="BC62" s="8">
        <f t="shared" ref="BC62:BC77" si="234">(J62) + 1/(3500/((S62*4)-(AG62*4)))</f>
        <v>168.08027149142856</v>
      </c>
      <c r="BD62" s="8">
        <f t="shared" ref="BD62:BD77" si="235">(J62) + 1/(3500/((T62*4)-(AH62*4)))</f>
        <v>167.98396231085715</v>
      </c>
      <c r="BE62" s="8">
        <f t="shared" ref="BE62:BE77" si="236">(J62) + 1/(3500/((U62*4)-(AI62*4)))</f>
        <v>167.99836685714286</v>
      </c>
      <c r="BF62" s="8">
        <f t="shared" ref="BF62:BF126" si="237">(AY62-J62)+(AZ62-J62)+(BA62-J62)+(BB62-J62)+(BC62-J62)+(BD62-J62)+(BE62-J62)</f>
        <v>-4.3932404114315204E-2</v>
      </c>
      <c r="BG62" s="8"/>
      <c r="BH62" s="8">
        <f t="shared" ref="BH62:BH63" si="238">(AY62+AZ62+BA62+BB62+BC62+BD62+BE62)/7</f>
        <v>167.99372394226936</v>
      </c>
      <c r="BI62" s="8">
        <f t="shared" ref="BI62:BI63" si="239">BH62-AX62</f>
        <v>-6.2760577306448795E-3</v>
      </c>
    </row>
    <row r="63" spans="1:61" x14ac:dyDescent="0.25">
      <c r="A63" s="10" t="s">
        <v>55</v>
      </c>
      <c r="B63" s="8">
        <v>20</v>
      </c>
      <c r="C63" s="8" t="s">
        <v>56</v>
      </c>
      <c r="D63">
        <v>5</v>
      </c>
      <c r="E63">
        <v>7</v>
      </c>
      <c r="F63">
        <f t="shared" ref="F63:F69" si="240">D63*12+E63</f>
        <v>67</v>
      </c>
      <c r="G63">
        <f t="shared" ref="G63:G69" si="241">F63*2.54</f>
        <v>170.18</v>
      </c>
      <c r="H63">
        <v>12</v>
      </c>
      <c r="I63">
        <v>0</v>
      </c>
      <c r="J63">
        <f t="shared" ref="J63:J69" si="242">H63*14+I63</f>
        <v>168</v>
      </c>
      <c r="K63">
        <f t="shared" ref="K63:K69" si="243">J63*0.453592</f>
        <v>76.203456000000003</v>
      </c>
      <c r="L63" s="8">
        <v>22</v>
      </c>
      <c r="M63" s="8">
        <v>1</v>
      </c>
      <c r="N63" s="1">
        <v>42913</v>
      </c>
      <c r="O63">
        <v>1658.56</v>
      </c>
      <c r="P63">
        <v>110.89</v>
      </c>
      <c r="Q63">
        <v>55.99</v>
      </c>
      <c r="R63">
        <v>11.73</v>
      </c>
      <c r="S63">
        <v>238.57</v>
      </c>
      <c r="T63">
        <v>59.01</v>
      </c>
      <c r="U63">
        <v>2.5914999999999999</v>
      </c>
      <c r="AC63">
        <f t="shared" ref="AC63:AC69" si="244">(10*K63) + (6.25*G63) - (5 *L63) + (M63*166) - 161</f>
        <v>1720.6595600000001</v>
      </c>
      <c r="AD63">
        <f t="shared" ref="AD63:AD69" si="245">(AC63 * 0.15)/4</f>
        <v>64.524733499999996</v>
      </c>
      <c r="AE63">
        <f t="shared" ref="AE63:AE69" si="246">(AC63* 0.3)/9</f>
        <v>57.355318666666662</v>
      </c>
      <c r="AF63">
        <f t="shared" ref="AF63:AF69" si="247">(AC63*0.09) / 9</f>
        <v>17.2065956</v>
      </c>
      <c r="AG63">
        <f t="shared" ref="AG63:AG69" si="248">(AC63*0.5)/4</f>
        <v>215.08244500000001</v>
      </c>
      <c r="AH63">
        <f t="shared" ref="AH63:AH69" si="249">(AC63*0.2)/4</f>
        <v>86.032978000000014</v>
      </c>
      <c r="AI63">
        <v>6</v>
      </c>
      <c r="AJ63">
        <f t="shared" si="219"/>
        <v>96.390944412036973</v>
      </c>
      <c r="AK63">
        <f t="shared" si="184"/>
        <v>171.85657961686894</v>
      </c>
      <c r="AL63">
        <f t="shared" si="220"/>
        <v>97.619543054757457</v>
      </c>
      <c r="AM63">
        <f t="shared" si="221"/>
        <v>68.171533013770599</v>
      </c>
      <c r="AN63">
        <f t="shared" si="222"/>
        <v>110.92025664856098</v>
      </c>
      <c r="AO63">
        <f t="shared" si="223"/>
        <v>68.589977206182482</v>
      </c>
      <c r="AP63">
        <f t="shared" si="224"/>
        <v>43.19166666666667</v>
      </c>
      <c r="AQ63" t="e">
        <f t="shared" si="225"/>
        <v>#DIV/0!</v>
      </c>
      <c r="AR63" t="e">
        <f>[1]Sheet1!J9/W63*100</f>
        <v>#DIV/0!</v>
      </c>
      <c r="AS63" t="e">
        <f t="shared" si="226"/>
        <v>#DIV/0!</v>
      </c>
      <c r="AT63" t="e">
        <f t="shared" si="227"/>
        <v>#DIV/0!</v>
      </c>
      <c r="AU63" t="e">
        <f t="shared" si="228"/>
        <v>#DIV/0!</v>
      </c>
      <c r="AV63" t="e">
        <f t="shared" si="229"/>
        <v>#DIV/0!</v>
      </c>
      <c r="AW63" t="e">
        <f t="shared" si="230"/>
        <v>#DIV/0!</v>
      </c>
      <c r="AX63" s="14">
        <v>168</v>
      </c>
      <c r="AY63">
        <f t="shared" si="231"/>
        <v>167.98225726857143</v>
      </c>
      <c r="AZ63" s="13">
        <f t="shared" si="170"/>
        <v>168.052988876</v>
      </c>
      <c r="BA63" s="8">
        <f t="shared" si="232"/>
        <v>167.99648918057142</v>
      </c>
      <c r="BB63" s="8">
        <f t="shared" si="233"/>
        <v>167.98591732560001</v>
      </c>
      <c r="BC63" s="8">
        <f t="shared" si="234"/>
        <v>168.02684292000001</v>
      </c>
      <c r="BD63" s="8">
        <f t="shared" si="235"/>
        <v>167.96911659657144</v>
      </c>
      <c r="BE63" s="8">
        <f t="shared" si="236"/>
        <v>167.99610457142856</v>
      </c>
      <c r="BF63" s="13">
        <f t="shared" si="237"/>
        <v>9.7167387428669372E-3</v>
      </c>
      <c r="BG63" s="8"/>
      <c r="BH63" s="8">
        <f t="shared" si="238"/>
        <v>168.00138810553472</v>
      </c>
      <c r="BI63" s="8">
        <f t="shared" si="239"/>
        <v>1.388105534715578E-3</v>
      </c>
    </row>
    <row r="64" spans="1:61" x14ac:dyDescent="0.25">
      <c r="A64" s="10" t="s">
        <v>55</v>
      </c>
      <c r="B64" s="8">
        <v>20</v>
      </c>
      <c r="C64" s="8" t="s">
        <v>56</v>
      </c>
      <c r="D64">
        <v>5</v>
      </c>
      <c r="E64">
        <v>7</v>
      </c>
      <c r="F64">
        <f t="shared" si="240"/>
        <v>67</v>
      </c>
      <c r="G64">
        <f t="shared" si="241"/>
        <v>170.18</v>
      </c>
      <c r="H64">
        <v>12</v>
      </c>
      <c r="I64">
        <v>0</v>
      </c>
      <c r="J64">
        <f t="shared" si="242"/>
        <v>168</v>
      </c>
      <c r="K64">
        <f t="shared" si="243"/>
        <v>76.203456000000003</v>
      </c>
      <c r="L64" s="8">
        <v>22</v>
      </c>
      <c r="M64" s="8">
        <v>1</v>
      </c>
      <c r="N64" s="1">
        <v>42914</v>
      </c>
      <c r="O64">
        <v>1615.51</v>
      </c>
      <c r="P64">
        <v>46.44</v>
      </c>
      <c r="Q64">
        <v>60.52</v>
      </c>
      <c r="R64">
        <v>10.63</v>
      </c>
      <c r="S64">
        <v>209.87</v>
      </c>
      <c r="T64">
        <v>7.4786999999999999</v>
      </c>
      <c r="U64">
        <v>56.72</v>
      </c>
      <c r="AC64">
        <f t="shared" si="244"/>
        <v>1720.6595600000001</v>
      </c>
      <c r="AD64">
        <f t="shared" si="245"/>
        <v>64.524733499999996</v>
      </c>
      <c r="AE64">
        <f t="shared" si="246"/>
        <v>57.355318666666662</v>
      </c>
      <c r="AF64">
        <f t="shared" si="247"/>
        <v>17.2065956</v>
      </c>
      <c r="AG64">
        <f t="shared" si="248"/>
        <v>215.08244500000001</v>
      </c>
      <c r="AH64">
        <f t="shared" si="249"/>
        <v>86.032978000000014</v>
      </c>
      <c r="AI64">
        <v>6</v>
      </c>
      <c r="AJ64">
        <f t="shared" si="219"/>
        <v>93.888996844907538</v>
      </c>
      <c r="AK64">
        <f t="shared" si="184"/>
        <v>71.972401094845281</v>
      </c>
      <c r="AL64">
        <f t="shared" si="220"/>
        <v>105.51767718653191</v>
      </c>
      <c r="AM64">
        <f t="shared" si="221"/>
        <v>61.778635629700048</v>
      </c>
      <c r="AN64">
        <f t="shared" si="222"/>
        <v>97.576536290537334</v>
      </c>
      <c r="AO64">
        <f t="shared" si="223"/>
        <v>8.6928293938633612</v>
      </c>
      <c r="AP64">
        <f t="shared" si="224"/>
        <v>945.33333333333326</v>
      </c>
      <c r="AQ64" t="e">
        <f t="shared" si="225"/>
        <v>#DIV/0!</v>
      </c>
      <c r="AR64" t="e">
        <f>[1]Sheet1!#REF!/W64*100</f>
        <v>#REF!</v>
      </c>
      <c r="AS64" t="e">
        <f t="shared" si="226"/>
        <v>#DIV/0!</v>
      </c>
      <c r="AT64" t="e">
        <f t="shared" si="227"/>
        <v>#DIV/0!</v>
      </c>
      <c r="AU64" t="e">
        <f t="shared" si="228"/>
        <v>#DIV/0!</v>
      </c>
      <c r="AV64" t="e">
        <f t="shared" si="229"/>
        <v>#DIV/0!</v>
      </c>
      <c r="AW64" t="e">
        <f t="shared" si="230"/>
        <v>#DIV/0!</v>
      </c>
      <c r="AX64" s="14">
        <v>168</v>
      </c>
      <c r="AY64">
        <f t="shared" si="231"/>
        <v>167.96995726857142</v>
      </c>
      <c r="AZ64" s="13">
        <f t="shared" si="170"/>
        <v>167.97933173314286</v>
      </c>
      <c r="BA64" s="8">
        <f t="shared" si="232"/>
        <v>168.00813775200001</v>
      </c>
      <c r="BB64" s="8">
        <f t="shared" si="233"/>
        <v>167.98308875417143</v>
      </c>
      <c r="BC64" s="8">
        <f t="shared" si="234"/>
        <v>167.99404292</v>
      </c>
      <c r="BD64" s="8">
        <f t="shared" si="235"/>
        <v>167.9102236822857</v>
      </c>
      <c r="BE64" s="8">
        <f t="shared" si="236"/>
        <v>168.0579657142857</v>
      </c>
      <c r="BF64" s="13">
        <f>(AY64-J64)+(AZ64-J64)+(BA64-J64)+(BB64-J64)+(BC64-J64)+(BD64-J64)+(BE64-J64)</f>
        <v>-9.7252175542877239E-2</v>
      </c>
      <c r="BG64" s="8"/>
      <c r="BH64" s="13">
        <f>(AY64+AZ64+BA64+BB64+BC64+BD64+BE64)/7</f>
        <v>167.9861068320653</v>
      </c>
      <c r="BI64" s="13">
        <f t="shared" ref="BI64:BI128" si="250">BH64-AX64</f>
        <v>-1.3893167934696748E-2</v>
      </c>
    </row>
    <row r="65" spans="1:61" x14ac:dyDescent="0.25">
      <c r="A65" s="10" t="s">
        <v>55</v>
      </c>
      <c r="B65" s="8">
        <v>20</v>
      </c>
      <c r="C65" s="8" t="s">
        <v>56</v>
      </c>
      <c r="D65">
        <v>5</v>
      </c>
      <c r="E65">
        <v>7</v>
      </c>
      <c r="F65">
        <f t="shared" si="240"/>
        <v>67</v>
      </c>
      <c r="G65">
        <f t="shared" si="241"/>
        <v>170.18</v>
      </c>
      <c r="H65">
        <v>12</v>
      </c>
      <c r="I65">
        <v>0</v>
      </c>
      <c r="J65">
        <f t="shared" si="242"/>
        <v>168</v>
      </c>
      <c r="K65">
        <f t="shared" si="243"/>
        <v>76.203456000000003</v>
      </c>
      <c r="L65" s="8">
        <v>22</v>
      </c>
      <c r="M65" s="8">
        <v>1</v>
      </c>
      <c r="N65" s="1">
        <v>42915</v>
      </c>
      <c r="O65">
        <v>1193.95</v>
      </c>
      <c r="P65">
        <v>50.06</v>
      </c>
      <c r="Q65">
        <v>35.56</v>
      </c>
      <c r="R65">
        <v>10.34</v>
      </c>
      <c r="S65">
        <v>166.27</v>
      </c>
      <c r="T65">
        <v>59.06</v>
      </c>
      <c r="U65">
        <v>1.3957999999999999</v>
      </c>
      <c r="AC65">
        <f t="shared" si="244"/>
        <v>1720.6595600000001</v>
      </c>
      <c r="AD65">
        <f t="shared" si="245"/>
        <v>64.524733499999996</v>
      </c>
      <c r="AE65">
        <f t="shared" si="246"/>
        <v>57.355318666666662</v>
      </c>
      <c r="AF65">
        <f t="shared" si="247"/>
        <v>17.2065956</v>
      </c>
      <c r="AG65">
        <f t="shared" si="248"/>
        <v>215.08244500000001</v>
      </c>
      <c r="AH65">
        <f t="shared" si="249"/>
        <v>86.032978000000014</v>
      </c>
      <c r="AI65">
        <v>6</v>
      </c>
      <c r="AJ65">
        <f t="shared" si="219"/>
        <v>69.389089379191319</v>
      </c>
      <c r="AK65">
        <f t="shared" si="184"/>
        <v>77.582652859775095</v>
      </c>
      <c r="AL65">
        <f t="shared" si="220"/>
        <v>61.999481175695216</v>
      </c>
      <c r="AM65">
        <f t="shared" si="221"/>
        <v>60.093235410263254</v>
      </c>
      <c r="AN65">
        <f t="shared" si="222"/>
        <v>77.305239858139046</v>
      </c>
      <c r="AO65">
        <f t="shared" si="223"/>
        <v>68.648094455128586</v>
      </c>
      <c r="AP65">
        <f t="shared" si="224"/>
        <v>23.263333333333332</v>
      </c>
      <c r="AQ65" t="e">
        <f t="shared" si="225"/>
        <v>#DIV/0!</v>
      </c>
      <c r="AR65" t="e">
        <f>[1]Sheet1!#REF!/W65*100</f>
        <v>#REF!</v>
      </c>
      <c r="AS65" t="e">
        <f t="shared" si="226"/>
        <v>#DIV/0!</v>
      </c>
      <c r="AT65" t="e">
        <f t="shared" si="227"/>
        <v>#DIV/0!</v>
      </c>
      <c r="AU65" t="e">
        <f t="shared" si="228"/>
        <v>#DIV/0!</v>
      </c>
      <c r="AV65" t="e">
        <f t="shared" si="229"/>
        <v>#DIV/0!</v>
      </c>
      <c r="AW65" t="e">
        <f t="shared" si="230"/>
        <v>#DIV/0!</v>
      </c>
      <c r="AX65" s="14">
        <v>168</v>
      </c>
      <c r="AY65">
        <f t="shared" si="231"/>
        <v>167.84951155428573</v>
      </c>
      <c r="AZ65" s="13">
        <f t="shared" si="170"/>
        <v>167.98346887599999</v>
      </c>
      <c r="BA65" s="8">
        <f t="shared" si="232"/>
        <v>167.94395489485714</v>
      </c>
      <c r="BB65" s="8">
        <f t="shared" si="233"/>
        <v>167.98234303988571</v>
      </c>
      <c r="BC65" s="8">
        <f t="shared" si="234"/>
        <v>167.94421434857142</v>
      </c>
      <c r="BD65" s="8">
        <f t="shared" si="235"/>
        <v>167.96917373942858</v>
      </c>
      <c r="BE65" s="8">
        <f t="shared" si="236"/>
        <v>167.99473805714285</v>
      </c>
      <c r="BF65" s="13">
        <f t="shared" si="237"/>
        <v>-0.33259548982857723</v>
      </c>
      <c r="BG65" s="8"/>
      <c r="BH65" s="13">
        <f t="shared" ref="BH65:BH128" si="251">(AY65+AZ65+BA65+BB65+BC65+BD65+BE65)/7</f>
        <v>167.95248635859591</v>
      </c>
      <c r="BI65" s="13">
        <f t="shared" si="250"/>
        <v>-4.7513641404094642E-2</v>
      </c>
    </row>
    <row r="66" spans="1:61" x14ac:dyDescent="0.25">
      <c r="A66" s="10" t="s">
        <v>55</v>
      </c>
      <c r="B66" s="8">
        <v>20</v>
      </c>
      <c r="C66" s="8" t="s">
        <v>56</v>
      </c>
      <c r="D66">
        <v>5</v>
      </c>
      <c r="E66">
        <v>7</v>
      </c>
      <c r="F66">
        <f t="shared" si="240"/>
        <v>67</v>
      </c>
      <c r="G66">
        <f t="shared" si="241"/>
        <v>170.18</v>
      </c>
      <c r="H66">
        <v>12</v>
      </c>
      <c r="I66">
        <v>0</v>
      </c>
      <c r="J66">
        <f t="shared" si="242"/>
        <v>168</v>
      </c>
      <c r="K66">
        <f t="shared" si="243"/>
        <v>76.203456000000003</v>
      </c>
      <c r="L66" s="8">
        <v>22</v>
      </c>
      <c r="M66" s="8">
        <v>1</v>
      </c>
      <c r="N66" s="1">
        <v>42916</v>
      </c>
      <c r="O66">
        <v>1144.92</v>
      </c>
      <c r="P66">
        <v>61.52</v>
      </c>
      <c r="Q66">
        <v>51.69</v>
      </c>
      <c r="R66">
        <v>16.989999999999998</v>
      </c>
      <c r="S66">
        <v>137.83000000000001</v>
      </c>
      <c r="T66">
        <v>39.06</v>
      </c>
      <c r="U66">
        <v>3.1987999999999999</v>
      </c>
      <c r="AC66">
        <f t="shared" si="244"/>
        <v>1720.6595600000001</v>
      </c>
      <c r="AD66">
        <f t="shared" si="245"/>
        <v>64.524733499999996</v>
      </c>
      <c r="AE66">
        <f t="shared" si="246"/>
        <v>57.355318666666662</v>
      </c>
      <c r="AF66">
        <f t="shared" si="247"/>
        <v>17.2065956</v>
      </c>
      <c r="AG66">
        <f t="shared" si="248"/>
        <v>215.08244500000001</v>
      </c>
      <c r="AH66">
        <f t="shared" si="249"/>
        <v>86.032978000000014</v>
      </c>
      <c r="AI66">
        <v>6</v>
      </c>
      <c r="AJ66">
        <f t="shared" si="219"/>
        <v>66.539600663364226</v>
      </c>
      <c r="AK66">
        <f t="shared" si="184"/>
        <v>95.343284137702028</v>
      </c>
      <c r="AL66">
        <f t="shared" si="220"/>
        <v>90.12241794071106</v>
      </c>
      <c r="AM66">
        <f t="shared" si="221"/>
        <v>98.741205959417087</v>
      </c>
      <c r="AN66">
        <f t="shared" si="222"/>
        <v>64.082403377923285</v>
      </c>
      <c r="AO66">
        <f t="shared" si="223"/>
        <v>45.401194876690184</v>
      </c>
      <c r="AP66">
        <f t="shared" si="224"/>
        <v>53.313333333333333</v>
      </c>
      <c r="AQ66" t="e">
        <f t="shared" si="225"/>
        <v>#DIV/0!</v>
      </c>
      <c r="AR66" t="e">
        <f>[1]Sheet1!J11/W66*100</f>
        <v>#DIV/0!</v>
      </c>
      <c r="AS66" t="e">
        <f t="shared" si="226"/>
        <v>#DIV/0!</v>
      </c>
      <c r="AT66" t="e">
        <f t="shared" si="227"/>
        <v>#DIV/0!</v>
      </c>
      <c r="AU66" t="e">
        <f t="shared" si="228"/>
        <v>#DIV/0!</v>
      </c>
      <c r="AV66" t="e">
        <f t="shared" si="229"/>
        <v>#DIV/0!</v>
      </c>
      <c r="AW66" t="e">
        <f t="shared" si="230"/>
        <v>#DIV/0!</v>
      </c>
      <c r="AX66" s="14">
        <v>168</v>
      </c>
      <c r="AY66">
        <f t="shared" si="231"/>
        <v>167.83550298285715</v>
      </c>
      <c r="AZ66" s="13">
        <f t="shared" si="170"/>
        <v>167.99656601885715</v>
      </c>
      <c r="BA66" s="8">
        <f t="shared" si="232"/>
        <v>167.98543203771428</v>
      </c>
      <c r="BB66" s="8">
        <f t="shared" si="233"/>
        <v>167.9994430398857</v>
      </c>
      <c r="BC66" s="8">
        <f t="shared" si="234"/>
        <v>167.91171149142858</v>
      </c>
      <c r="BD66" s="8">
        <f t="shared" si="235"/>
        <v>167.94631659657142</v>
      </c>
      <c r="BE66" s="8">
        <f t="shared" si="236"/>
        <v>167.99679862857144</v>
      </c>
      <c r="BF66" s="13">
        <f t="shared" si="237"/>
        <v>-0.32822920411427958</v>
      </c>
      <c r="BG66" s="8"/>
      <c r="BH66" s="13">
        <f t="shared" si="251"/>
        <v>167.95311011369796</v>
      </c>
      <c r="BI66" s="13">
        <f t="shared" si="250"/>
        <v>-4.688988630203994E-2</v>
      </c>
    </row>
    <row r="67" spans="1:61" x14ac:dyDescent="0.25">
      <c r="A67" s="10" t="s">
        <v>55</v>
      </c>
      <c r="B67" s="8">
        <v>20</v>
      </c>
      <c r="C67" s="8" t="s">
        <v>56</v>
      </c>
      <c r="D67">
        <v>5</v>
      </c>
      <c r="E67">
        <v>7</v>
      </c>
      <c r="F67">
        <f t="shared" si="240"/>
        <v>67</v>
      </c>
      <c r="G67">
        <f t="shared" si="241"/>
        <v>170.18</v>
      </c>
      <c r="H67">
        <v>12</v>
      </c>
      <c r="I67">
        <v>0</v>
      </c>
      <c r="J67">
        <f t="shared" si="242"/>
        <v>168</v>
      </c>
      <c r="K67">
        <f t="shared" si="243"/>
        <v>76.203456000000003</v>
      </c>
      <c r="L67" s="8">
        <v>22</v>
      </c>
      <c r="M67" s="8">
        <v>1</v>
      </c>
      <c r="N67" s="1">
        <v>42917</v>
      </c>
      <c r="O67">
        <v>1753.45</v>
      </c>
      <c r="P67">
        <v>63.22</v>
      </c>
      <c r="Q67">
        <v>92.17</v>
      </c>
      <c r="R67">
        <v>11.43</v>
      </c>
      <c r="S67">
        <v>221.84</v>
      </c>
      <c r="T67">
        <v>39.869999999999997</v>
      </c>
      <c r="U67">
        <v>3.7961999999999998</v>
      </c>
      <c r="AC67">
        <f t="shared" si="244"/>
        <v>1720.6595600000001</v>
      </c>
      <c r="AD67">
        <f t="shared" si="245"/>
        <v>64.524733499999996</v>
      </c>
      <c r="AE67">
        <f t="shared" si="246"/>
        <v>57.355318666666662</v>
      </c>
      <c r="AF67">
        <f t="shared" si="247"/>
        <v>17.2065956</v>
      </c>
      <c r="AG67">
        <f t="shared" si="248"/>
        <v>215.08244500000001</v>
      </c>
      <c r="AH67">
        <f t="shared" si="249"/>
        <v>86.032978000000014</v>
      </c>
      <c r="AI67">
        <v>6</v>
      </c>
      <c r="AJ67">
        <f t="shared" si="219"/>
        <v>101.90569016453202</v>
      </c>
      <c r="AK67">
        <f t="shared" si="184"/>
        <v>97.977932756591699</v>
      </c>
      <c r="AL67">
        <f t="shared" si="220"/>
        <v>160.70000506085006</v>
      </c>
      <c r="AM67">
        <f t="shared" si="221"/>
        <v>66.428015545387723</v>
      </c>
      <c r="AN67">
        <f t="shared" si="222"/>
        <v>103.14184404961549</v>
      </c>
      <c r="AO67">
        <f t="shared" si="223"/>
        <v>46.342694309616938</v>
      </c>
      <c r="AP67">
        <f t="shared" si="224"/>
        <v>63.269999999999996</v>
      </c>
      <c r="AQ67" t="e">
        <f t="shared" si="225"/>
        <v>#DIV/0!</v>
      </c>
      <c r="AR67" t="e">
        <f>[1]Sheet1!J12/W67*100</f>
        <v>#DIV/0!</v>
      </c>
      <c r="AS67" t="e">
        <f t="shared" si="226"/>
        <v>#DIV/0!</v>
      </c>
      <c r="AT67" t="e">
        <f t="shared" si="227"/>
        <v>#DIV/0!</v>
      </c>
      <c r="AU67" t="e">
        <f t="shared" si="228"/>
        <v>#DIV/0!</v>
      </c>
      <c r="AV67" t="e">
        <f t="shared" si="229"/>
        <v>#DIV/0!</v>
      </c>
      <c r="AW67" t="e">
        <f t="shared" si="230"/>
        <v>#DIV/0!</v>
      </c>
      <c r="AX67" s="14">
        <v>168</v>
      </c>
      <c r="AY67">
        <f t="shared" si="231"/>
        <v>168.00936869714286</v>
      </c>
      <c r="AZ67" s="13">
        <f t="shared" si="170"/>
        <v>167.99850887599999</v>
      </c>
      <c r="BA67" s="8">
        <f t="shared" si="232"/>
        <v>168.08952346628573</v>
      </c>
      <c r="BB67" s="8">
        <f t="shared" si="233"/>
        <v>167.98514589702856</v>
      </c>
      <c r="BC67" s="8">
        <f t="shared" si="234"/>
        <v>168.00772291999999</v>
      </c>
      <c r="BD67" s="8">
        <f t="shared" si="235"/>
        <v>167.94724231085715</v>
      </c>
      <c r="BE67" s="8">
        <f t="shared" si="236"/>
        <v>167.99748137142856</v>
      </c>
      <c r="BF67" s="13">
        <f t="shared" si="237"/>
        <v>3.4993538742838837E-2</v>
      </c>
      <c r="BG67" s="8"/>
      <c r="BH67" s="13">
        <f t="shared" si="251"/>
        <v>168.00499907696329</v>
      </c>
      <c r="BI67" s="13">
        <f t="shared" si="250"/>
        <v>4.9990769632870524E-3</v>
      </c>
    </row>
    <row r="68" spans="1:61" x14ac:dyDescent="0.25">
      <c r="A68" s="10" t="s">
        <v>55</v>
      </c>
      <c r="B68" s="8">
        <v>20</v>
      </c>
      <c r="C68" s="8" t="s">
        <v>56</v>
      </c>
      <c r="D68">
        <v>5</v>
      </c>
      <c r="E68">
        <v>7</v>
      </c>
      <c r="F68">
        <f t="shared" si="240"/>
        <v>67</v>
      </c>
      <c r="G68">
        <f t="shared" si="241"/>
        <v>170.18</v>
      </c>
      <c r="H68">
        <v>12</v>
      </c>
      <c r="I68">
        <v>0</v>
      </c>
      <c r="J68">
        <f t="shared" si="242"/>
        <v>168</v>
      </c>
      <c r="K68">
        <f t="shared" si="243"/>
        <v>76.203456000000003</v>
      </c>
      <c r="L68" s="8">
        <v>22</v>
      </c>
      <c r="M68" s="8">
        <v>1</v>
      </c>
      <c r="N68" s="1">
        <v>42918</v>
      </c>
      <c r="O68">
        <v>1480.53</v>
      </c>
      <c r="P68">
        <v>37.54</v>
      </c>
      <c r="Q68">
        <v>48.17</v>
      </c>
      <c r="R68">
        <v>9.85</v>
      </c>
      <c r="S68">
        <v>229.95</v>
      </c>
      <c r="T68">
        <v>46.57</v>
      </c>
      <c r="U68">
        <v>1.6187</v>
      </c>
      <c r="AC68">
        <f t="shared" si="244"/>
        <v>1720.6595600000001</v>
      </c>
      <c r="AD68">
        <f t="shared" si="245"/>
        <v>64.524733499999996</v>
      </c>
      <c r="AE68">
        <f t="shared" si="246"/>
        <v>57.355318666666662</v>
      </c>
      <c r="AF68">
        <f t="shared" si="247"/>
        <v>17.2065956</v>
      </c>
      <c r="AG68">
        <f t="shared" si="248"/>
        <v>215.08244500000001</v>
      </c>
      <c r="AH68">
        <f t="shared" si="249"/>
        <v>86.032978000000014</v>
      </c>
      <c r="AI68">
        <v>6</v>
      </c>
      <c r="AJ68">
        <f t="shared" si="219"/>
        <v>86.044330582163497</v>
      </c>
      <c r="AK68">
        <f t="shared" si="184"/>
        <v>58.179240678305163</v>
      </c>
      <c r="AL68">
        <f t="shared" si="220"/>
        <v>83.985236452003335</v>
      </c>
      <c r="AM68">
        <f t="shared" si="221"/>
        <v>57.24549021190456</v>
      </c>
      <c r="AN68">
        <f t="shared" si="222"/>
        <v>106.91249116123818</v>
      </c>
      <c r="AO68">
        <f t="shared" si="223"/>
        <v>54.130405668393799</v>
      </c>
      <c r="AP68">
        <f t="shared" si="224"/>
        <v>26.978333333333332</v>
      </c>
      <c r="AQ68" t="e">
        <f t="shared" si="225"/>
        <v>#DIV/0!</v>
      </c>
      <c r="AR68" t="e">
        <f>[1]Sheet1!J13/W68*100</f>
        <v>#DIV/0!</v>
      </c>
      <c r="AS68" t="e">
        <f t="shared" si="226"/>
        <v>#DIV/0!</v>
      </c>
      <c r="AT68" t="e">
        <f t="shared" si="227"/>
        <v>#DIV/0!</v>
      </c>
      <c r="AU68" t="e">
        <f t="shared" si="228"/>
        <v>#DIV/0!</v>
      </c>
      <c r="AV68" t="e">
        <f t="shared" si="229"/>
        <v>#DIV/0!</v>
      </c>
      <c r="AW68" t="e">
        <f t="shared" si="230"/>
        <v>#DIV/0!</v>
      </c>
      <c r="AX68" s="14">
        <v>168</v>
      </c>
      <c r="AY68">
        <f t="shared" si="231"/>
        <v>167.93139155428571</v>
      </c>
      <c r="AZ68" s="13">
        <f t="shared" si="170"/>
        <v>167.96916030457143</v>
      </c>
      <c r="BA68" s="8">
        <f t="shared" si="232"/>
        <v>167.97638060914286</v>
      </c>
      <c r="BB68" s="8">
        <f t="shared" si="233"/>
        <v>167.9810830398857</v>
      </c>
      <c r="BC68" s="8">
        <f t="shared" si="234"/>
        <v>168.01699149142857</v>
      </c>
      <c r="BD68" s="8">
        <f t="shared" si="235"/>
        <v>167.95489945371429</v>
      </c>
      <c r="BE68" s="8">
        <f t="shared" si="236"/>
        <v>167.99499280000001</v>
      </c>
      <c r="BF68" s="13">
        <f t="shared" si="237"/>
        <v>-0.17510074697142386</v>
      </c>
      <c r="BG68" s="8"/>
      <c r="BH68" s="13">
        <f t="shared" si="251"/>
        <v>167.97498560757552</v>
      </c>
      <c r="BI68" s="13">
        <f t="shared" si="250"/>
        <v>-2.5014392424481002E-2</v>
      </c>
    </row>
    <row r="69" spans="1:61" x14ac:dyDescent="0.25">
      <c r="A69" s="10" t="s">
        <v>55</v>
      </c>
      <c r="B69" s="8">
        <v>20</v>
      </c>
      <c r="C69" s="8" t="s">
        <v>56</v>
      </c>
      <c r="D69">
        <v>5</v>
      </c>
      <c r="E69">
        <v>7</v>
      </c>
      <c r="F69">
        <f t="shared" si="240"/>
        <v>67</v>
      </c>
      <c r="G69">
        <f t="shared" si="241"/>
        <v>170.18</v>
      </c>
      <c r="H69">
        <v>12</v>
      </c>
      <c r="I69">
        <v>0</v>
      </c>
      <c r="J69">
        <f t="shared" si="242"/>
        <v>168</v>
      </c>
      <c r="K69">
        <f t="shared" si="243"/>
        <v>76.203456000000003</v>
      </c>
      <c r="L69" s="8">
        <v>22</v>
      </c>
      <c r="M69" s="8">
        <v>1</v>
      </c>
      <c r="N69" s="1">
        <v>42919</v>
      </c>
      <c r="O69">
        <v>2150.96</v>
      </c>
      <c r="P69">
        <v>36.9</v>
      </c>
      <c r="Q69">
        <v>88.38</v>
      </c>
      <c r="R69">
        <v>14.23</v>
      </c>
      <c r="S69">
        <v>246.92</v>
      </c>
      <c r="T69">
        <v>112.87</v>
      </c>
      <c r="U69">
        <v>6.7686999999999999</v>
      </c>
      <c r="AC69">
        <f t="shared" si="244"/>
        <v>1720.6595600000001</v>
      </c>
      <c r="AD69">
        <f t="shared" si="245"/>
        <v>64.524733499999996</v>
      </c>
      <c r="AE69">
        <f t="shared" si="246"/>
        <v>57.355318666666662</v>
      </c>
      <c r="AF69">
        <f t="shared" si="247"/>
        <v>17.2065956</v>
      </c>
      <c r="AG69">
        <f t="shared" si="248"/>
        <v>215.08244500000001</v>
      </c>
      <c r="AH69">
        <f t="shared" si="249"/>
        <v>86.032978000000014</v>
      </c>
      <c r="AI69">
        <v>6</v>
      </c>
      <c r="AJ69">
        <f t="shared" si="219"/>
        <v>125.00787779309464</v>
      </c>
      <c r="AK69">
        <f t="shared" si="184"/>
        <v>57.187372962958463</v>
      </c>
      <c r="AL69">
        <f t="shared" si="220"/>
        <v>154.09207385567893</v>
      </c>
      <c r="AM69">
        <f t="shared" si="221"/>
        <v>82.700845250294606</v>
      </c>
      <c r="AN69">
        <f t="shared" si="222"/>
        <v>114.80248887816018</v>
      </c>
      <c r="AO69">
        <f t="shared" si="223"/>
        <v>131.19387777091708</v>
      </c>
      <c r="AP69">
        <f t="shared" si="224"/>
        <v>112.81166666666667</v>
      </c>
      <c r="AQ69" t="e">
        <f t="shared" si="225"/>
        <v>#DIV/0!</v>
      </c>
      <c r="AR69" t="e">
        <f>[1]Sheet1!J14/W69*100</f>
        <v>#DIV/0!</v>
      </c>
      <c r="AS69" t="e">
        <f t="shared" si="226"/>
        <v>#DIV/0!</v>
      </c>
      <c r="AT69" t="e">
        <f t="shared" si="227"/>
        <v>#DIV/0!</v>
      </c>
      <c r="AU69" t="e">
        <f t="shared" si="228"/>
        <v>#DIV/0!</v>
      </c>
      <c r="AV69" t="e">
        <f t="shared" si="229"/>
        <v>#DIV/0!</v>
      </c>
      <c r="AW69" t="e">
        <f t="shared" si="230"/>
        <v>#DIV/0!</v>
      </c>
      <c r="AX69" s="14">
        <v>168</v>
      </c>
      <c r="AY69">
        <f t="shared" si="231"/>
        <v>168.12294298285715</v>
      </c>
      <c r="AZ69" s="13">
        <f t="shared" si="170"/>
        <v>167.96842887599999</v>
      </c>
      <c r="BA69" s="8">
        <f t="shared" si="232"/>
        <v>168.07977775200001</v>
      </c>
      <c r="BB69" s="8">
        <f t="shared" si="233"/>
        <v>167.99234589702857</v>
      </c>
      <c r="BC69" s="8">
        <f t="shared" si="234"/>
        <v>168.03638577714287</v>
      </c>
      <c r="BD69" s="8">
        <f t="shared" si="235"/>
        <v>168.0306708822857</v>
      </c>
      <c r="BE69" s="8">
        <f t="shared" si="236"/>
        <v>168.00087851428572</v>
      </c>
      <c r="BF69" s="13">
        <f t="shared" si="237"/>
        <v>0.2314306816000169</v>
      </c>
      <c r="BG69" s="8"/>
      <c r="BH69" s="13">
        <f t="shared" si="251"/>
        <v>168.03306152594286</v>
      </c>
      <c r="BI69" s="13">
        <f t="shared" si="250"/>
        <v>3.3061525942855496E-2</v>
      </c>
    </row>
    <row r="70" spans="1:61" x14ac:dyDescent="0.25">
      <c r="A70" s="10" t="s">
        <v>55</v>
      </c>
      <c r="B70" s="8">
        <v>21</v>
      </c>
      <c r="C70" s="8" t="s">
        <v>58</v>
      </c>
      <c r="D70">
        <v>5</v>
      </c>
      <c r="E70">
        <v>11</v>
      </c>
      <c r="F70">
        <f t="shared" ref="F70" si="252">D70*12+E70</f>
        <v>71</v>
      </c>
      <c r="G70">
        <f t="shared" ref="G70" si="253">F70*2.54</f>
        <v>180.34</v>
      </c>
      <c r="H70">
        <v>11</v>
      </c>
      <c r="I70">
        <v>1</v>
      </c>
      <c r="J70">
        <f t="shared" ref="J70" si="254">H70*14+I70</f>
        <v>155</v>
      </c>
      <c r="K70">
        <f t="shared" ref="K70" si="255">J70*0.453592</f>
        <v>70.306759999999997</v>
      </c>
      <c r="L70" s="8">
        <v>23</v>
      </c>
      <c r="M70" s="8">
        <v>1</v>
      </c>
      <c r="N70" s="1">
        <v>42912</v>
      </c>
      <c r="O70">
        <v>1466.09</v>
      </c>
      <c r="P70">
        <v>115.64</v>
      </c>
      <c r="Q70">
        <v>32.58</v>
      </c>
      <c r="R70">
        <v>9.92</v>
      </c>
      <c r="S70">
        <v>253.31</v>
      </c>
      <c r="T70">
        <v>48.26</v>
      </c>
      <c r="U70">
        <v>4.3869999999999996</v>
      </c>
      <c r="AC70">
        <f t="shared" ref="AC70" si="256">(10*K70) + (6.25*G70) - (5 *L70) + (M70*166) - 161</f>
        <v>1720.1925999999999</v>
      </c>
      <c r="AD70">
        <f t="shared" ref="AD70" si="257">(AC70 * 0.15)/4</f>
        <v>64.507222499999997</v>
      </c>
      <c r="AE70">
        <f t="shared" ref="AE70" si="258">(AC70* 0.3)/9</f>
        <v>57.339753333333334</v>
      </c>
      <c r="AF70">
        <f t="shared" ref="AF70" si="259">(AC70*0.09) / 9</f>
        <v>17.201926</v>
      </c>
      <c r="AG70">
        <f t="shared" ref="AG70" si="260">(AC70*0.5)/4</f>
        <v>215.02407499999998</v>
      </c>
      <c r="AH70">
        <f t="shared" ref="AH70" si="261">(AC70*0.2)/4</f>
        <v>86.009630000000001</v>
      </c>
      <c r="AI70">
        <v>6</v>
      </c>
      <c r="AJ70">
        <f t="shared" si="219"/>
        <v>85.228247116049687</v>
      </c>
      <c r="AK70">
        <f t="shared" si="184"/>
        <v>179.26674799864466</v>
      </c>
      <c r="AL70">
        <f t="shared" si="220"/>
        <v>56.819218964202022</v>
      </c>
      <c r="AM70">
        <f t="shared" si="221"/>
        <v>57.667961134119516</v>
      </c>
      <c r="AN70">
        <f t="shared" si="222"/>
        <v>117.80541318454692</v>
      </c>
      <c r="AO70">
        <f t="shared" si="223"/>
        <v>56.109996055092893</v>
      </c>
      <c r="AP70">
        <f t="shared" si="224"/>
        <v>73.11666666666666</v>
      </c>
      <c r="AQ70" t="e">
        <f t="shared" si="225"/>
        <v>#DIV/0!</v>
      </c>
      <c r="AR70" t="e">
        <f>[1]Sheet1!J23/W70*100</f>
        <v>#DIV/0!</v>
      </c>
      <c r="AS70" t="e">
        <f t="shared" si="226"/>
        <v>#DIV/0!</v>
      </c>
      <c r="AT70" t="e">
        <f t="shared" si="227"/>
        <v>#DIV/0!</v>
      </c>
      <c r="AU70" t="e">
        <f t="shared" si="228"/>
        <v>#DIV/0!</v>
      </c>
      <c r="AV70" t="e">
        <f t="shared" si="229"/>
        <v>#DIV/0!</v>
      </c>
      <c r="AW70" t="e">
        <f t="shared" si="230"/>
        <v>#DIV/0!</v>
      </c>
      <c r="AX70" s="8">
        <v>155</v>
      </c>
      <c r="AY70">
        <f t="shared" si="231"/>
        <v>154.92739925714287</v>
      </c>
      <c r="AZ70" s="13">
        <f t="shared" si="170"/>
        <v>155.05843745999999</v>
      </c>
      <c r="BA70" s="8">
        <f t="shared" si="232"/>
        <v>154.93633206285713</v>
      </c>
      <c r="BB70" s="8">
        <f t="shared" si="233"/>
        <v>154.98127504742857</v>
      </c>
      <c r="BC70" s="8">
        <f t="shared" si="234"/>
        <v>155.04375534285714</v>
      </c>
      <c r="BD70" s="8">
        <f t="shared" si="235"/>
        <v>154.95685756571427</v>
      </c>
      <c r="BE70" s="8">
        <f t="shared" si="236"/>
        <v>154.99815657142858</v>
      </c>
      <c r="BF70" s="13">
        <f t="shared" si="237"/>
        <v>-9.7786692571446565E-2</v>
      </c>
      <c r="BG70" s="8"/>
      <c r="BH70" s="13">
        <f t="shared" si="251"/>
        <v>154.9860304724898</v>
      </c>
      <c r="BI70" s="13">
        <f t="shared" si="250"/>
        <v>-1.3969527510198532E-2</v>
      </c>
    </row>
    <row r="71" spans="1:61" x14ac:dyDescent="0.25">
      <c r="A71" s="10" t="s">
        <v>55</v>
      </c>
      <c r="B71" s="8">
        <v>21</v>
      </c>
      <c r="C71" s="8" t="s">
        <v>58</v>
      </c>
      <c r="D71">
        <v>5</v>
      </c>
      <c r="E71">
        <v>11</v>
      </c>
      <c r="F71">
        <f t="shared" ref="F71:F77" si="262">D71*12+E71</f>
        <v>71</v>
      </c>
      <c r="G71">
        <f t="shared" ref="G71:G77" si="263">F71*2.54</f>
        <v>180.34</v>
      </c>
      <c r="H71">
        <v>11</v>
      </c>
      <c r="I71">
        <v>1</v>
      </c>
      <c r="J71">
        <f t="shared" ref="J71:J77" si="264">H71*14+I71</f>
        <v>155</v>
      </c>
      <c r="K71">
        <f t="shared" ref="K71:K77" si="265">J71*0.453592</f>
        <v>70.306759999999997</v>
      </c>
      <c r="L71" s="8">
        <v>23</v>
      </c>
      <c r="M71" s="8">
        <v>1</v>
      </c>
      <c r="N71" s="1">
        <v>42913</v>
      </c>
      <c r="O71">
        <v>1719.77</v>
      </c>
      <c r="P71">
        <v>78.599999999999994</v>
      </c>
      <c r="Q71">
        <v>29.62</v>
      </c>
      <c r="R71">
        <v>14.34</v>
      </c>
      <c r="S71">
        <v>228.97</v>
      </c>
      <c r="T71">
        <v>40.450000000000003</v>
      </c>
      <c r="U71">
        <v>4.1612</v>
      </c>
      <c r="AC71">
        <f t="shared" ref="AC71:AC77" si="266">(10*K71) + (6.25*G71) - (5 *L71) + (M71*166) - 161</f>
        <v>1720.1925999999999</v>
      </c>
      <c r="AD71">
        <f t="shared" ref="AD71:AD77" si="267">(AC71 * 0.15)/4</f>
        <v>64.507222499999997</v>
      </c>
      <c r="AE71">
        <f t="shared" ref="AE71:AE77" si="268">(AC71* 0.3)/9</f>
        <v>57.339753333333334</v>
      </c>
      <c r="AF71">
        <f t="shared" ref="AF71:AF77" si="269">(AC71*0.09) / 9</f>
        <v>17.201926</v>
      </c>
      <c r="AG71">
        <f t="shared" ref="AG71:AG77" si="270">(AC71*0.5)/4</f>
        <v>215.02407499999998</v>
      </c>
      <c r="AH71">
        <f t="shared" ref="AH71:AH77" si="271">(AC71*0.2)/4</f>
        <v>86.009630000000001</v>
      </c>
      <c r="AI71">
        <v>6</v>
      </c>
      <c r="AJ71">
        <f t="shared" si="219"/>
        <v>99.975432983492681</v>
      </c>
      <c r="AK71">
        <f t="shared" si="184"/>
        <v>121.84682110596221</v>
      </c>
      <c r="AL71">
        <f t="shared" si="220"/>
        <v>51.657006314292943</v>
      </c>
      <c r="AM71">
        <f t="shared" si="221"/>
        <v>83.362758332991319</v>
      </c>
      <c r="AN71">
        <f t="shared" si="222"/>
        <v>106.48575049096247</v>
      </c>
      <c r="AO71">
        <f t="shared" si="223"/>
        <v>47.029617497482548</v>
      </c>
      <c r="AP71">
        <f t="shared" si="224"/>
        <v>69.353333333333339</v>
      </c>
      <c r="AQ71" t="e">
        <f t="shared" si="225"/>
        <v>#DIV/0!</v>
      </c>
      <c r="AR71" t="e">
        <f>[1]Sheet1!J24/W71*100</f>
        <v>#DIV/0!</v>
      </c>
      <c r="AS71" t="e">
        <f t="shared" si="226"/>
        <v>#DIV/0!</v>
      </c>
      <c r="AT71" t="e">
        <f t="shared" si="227"/>
        <v>#DIV/0!</v>
      </c>
      <c r="AU71" t="e">
        <f t="shared" si="228"/>
        <v>#DIV/0!</v>
      </c>
      <c r="AV71" t="e">
        <f t="shared" si="229"/>
        <v>#DIV/0!</v>
      </c>
      <c r="AW71" t="e">
        <f t="shared" si="230"/>
        <v>#DIV/0!</v>
      </c>
      <c r="AX71" s="14">
        <v>155</v>
      </c>
      <c r="AY71">
        <f t="shared" si="231"/>
        <v>154.99987925714285</v>
      </c>
      <c r="AZ71" s="13">
        <f t="shared" si="170"/>
        <v>155.01610603142856</v>
      </c>
      <c r="BA71" s="8">
        <f t="shared" si="232"/>
        <v>154.92872063428572</v>
      </c>
      <c r="BB71" s="8">
        <f t="shared" si="233"/>
        <v>154.99264076171428</v>
      </c>
      <c r="BC71" s="8">
        <f t="shared" si="234"/>
        <v>155.01593819999999</v>
      </c>
      <c r="BD71" s="8">
        <f t="shared" si="235"/>
        <v>154.94793185142856</v>
      </c>
      <c r="BE71" s="8">
        <f t="shared" si="236"/>
        <v>154.99789851428571</v>
      </c>
      <c r="BF71" s="13">
        <f t="shared" si="237"/>
        <v>-0.10088474971431083</v>
      </c>
      <c r="BG71" s="8"/>
      <c r="BH71" s="13">
        <f t="shared" si="251"/>
        <v>154.98558789289794</v>
      </c>
      <c r="BI71" s="13">
        <f t="shared" si="250"/>
        <v>-1.4412107102060645E-2</v>
      </c>
    </row>
    <row r="72" spans="1:61" x14ac:dyDescent="0.25">
      <c r="A72" s="10" t="s">
        <v>55</v>
      </c>
      <c r="B72" s="8">
        <v>21</v>
      </c>
      <c r="C72" s="8" t="s">
        <v>58</v>
      </c>
      <c r="D72">
        <v>5</v>
      </c>
      <c r="E72">
        <v>11</v>
      </c>
      <c r="F72">
        <f t="shared" si="262"/>
        <v>71</v>
      </c>
      <c r="G72">
        <f t="shared" si="263"/>
        <v>180.34</v>
      </c>
      <c r="H72">
        <v>11</v>
      </c>
      <c r="I72">
        <v>1</v>
      </c>
      <c r="J72">
        <f t="shared" si="264"/>
        <v>155</v>
      </c>
      <c r="K72">
        <f t="shared" si="265"/>
        <v>70.306759999999997</v>
      </c>
      <c r="L72" s="8">
        <v>23</v>
      </c>
      <c r="M72" s="8">
        <v>1</v>
      </c>
      <c r="N72" s="1">
        <v>42914</v>
      </c>
      <c r="O72">
        <v>1301.18</v>
      </c>
      <c r="P72">
        <v>52.16</v>
      </c>
      <c r="Q72">
        <v>31.4</v>
      </c>
      <c r="R72">
        <v>5.14</v>
      </c>
      <c r="S72">
        <v>197.99</v>
      </c>
      <c r="T72">
        <v>51.9</v>
      </c>
      <c r="U72">
        <v>7.1166999999999998</v>
      </c>
      <c r="AC72">
        <f t="shared" si="266"/>
        <v>1720.1925999999999</v>
      </c>
      <c r="AD72">
        <f t="shared" si="267"/>
        <v>64.507222499999997</v>
      </c>
      <c r="AE72">
        <f t="shared" si="268"/>
        <v>57.339753333333334</v>
      </c>
      <c r="AF72">
        <f t="shared" si="269"/>
        <v>17.201926</v>
      </c>
      <c r="AG72">
        <f t="shared" si="270"/>
        <v>215.02407499999998</v>
      </c>
      <c r="AH72">
        <f t="shared" si="271"/>
        <v>86.009630000000001</v>
      </c>
      <c r="AI72">
        <v>6</v>
      </c>
      <c r="AJ72">
        <f t="shared" si="219"/>
        <v>75.641529907755682</v>
      </c>
      <c r="AK72">
        <f t="shared" si="184"/>
        <v>80.859162708485854</v>
      </c>
      <c r="AL72">
        <f t="shared" si="220"/>
        <v>54.761309867278804</v>
      </c>
      <c r="AM72">
        <f t="shared" si="221"/>
        <v>29.880375023122408</v>
      </c>
      <c r="AN72">
        <f t="shared" si="222"/>
        <v>92.07806149148648</v>
      </c>
      <c r="AO72">
        <f t="shared" si="223"/>
        <v>60.342080299612952</v>
      </c>
      <c r="AP72">
        <f t="shared" si="224"/>
        <v>118.61166666666666</v>
      </c>
      <c r="AQ72" t="e">
        <f t="shared" si="225"/>
        <v>#DIV/0!</v>
      </c>
      <c r="AR72" t="e">
        <f>[1]Sheet1!J25/W72*100</f>
        <v>#DIV/0!</v>
      </c>
      <c r="AS72" t="e">
        <f t="shared" si="226"/>
        <v>#DIV/0!</v>
      </c>
      <c r="AT72" t="e">
        <f t="shared" si="227"/>
        <v>#DIV/0!</v>
      </c>
      <c r="AU72" t="e">
        <f t="shared" si="228"/>
        <v>#DIV/0!</v>
      </c>
      <c r="AV72" t="e">
        <f t="shared" si="229"/>
        <v>#DIV/0!</v>
      </c>
      <c r="AW72" t="e">
        <f t="shared" si="230"/>
        <v>#DIV/0!</v>
      </c>
      <c r="AX72" s="14">
        <v>155</v>
      </c>
      <c r="AY72">
        <f t="shared" si="231"/>
        <v>154.88028211428571</v>
      </c>
      <c r="AZ72" s="13">
        <f t="shared" si="170"/>
        <v>154.98588888857142</v>
      </c>
      <c r="BA72" s="8">
        <f t="shared" si="232"/>
        <v>154.93329777714285</v>
      </c>
      <c r="BB72" s="8">
        <f t="shared" si="233"/>
        <v>154.96898361885715</v>
      </c>
      <c r="BC72" s="8">
        <f t="shared" si="234"/>
        <v>154.98053248571429</v>
      </c>
      <c r="BD72" s="8">
        <f t="shared" si="235"/>
        <v>154.96101756571429</v>
      </c>
      <c r="BE72" s="8">
        <f t="shared" si="236"/>
        <v>155.00127622857144</v>
      </c>
      <c r="BF72" s="13">
        <f t="shared" si="237"/>
        <v>-0.28872132114284454</v>
      </c>
      <c r="BG72" s="8"/>
      <c r="BH72" s="13">
        <f t="shared" si="251"/>
        <v>154.95875409697959</v>
      </c>
      <c r="BI72" s="13">
        <f t="shared" si="250"/>
        <v>-4.1245903020410424E-2</v>
      </c>
    </row>
    <row r="73" spans="1:61" x14ac:dyDescent="0.25">
      <c r="A73" s="10" t="s">
        <v>55</v>
      </c>
      <c r="B73" s="8">
        <v>21</v>
      </c>
      <c r="C73" s="8" t="s">
        <v>58</v>
      </c>
      <c r="D73">
        <v>5</v>
      </c>
      <c r="E73">
        <v>11</v>
      </c>
      <c r="F73">
        <f t="shared" si="262"/>
        <v>71</v>
      </c>
      <c r="G73">
        <f t="shared" si="263"/>
        <v>180.34</v>
      </c>
      <c r="H73">
        <v>11</v>
      </c>
      <c r="I73">
        <v>1</v>
      </c>
      <c r="J73">
        <f t="shared" si="264"/>
        <v>155</v>
      </c>
      <c r="K73">
        <f t="shared" si="265"/>
        <v>70.306759999999997</v>
      </c>
      <c r="L73" s="8">
        <v>23</v>
      </c>
      <c r="M73" s="8">
        <v>1</v>
      </c>
      <c r="N73" s="1">
        <v>42915</v>
      </c>
      <c r="O73">
        <v>1357.46</v>
      </c>
      <c r="P73">
        <v>44.26</v>
      </c>
      <c r="Q73">
        <v>40.15</v>
      </c>
      <c r="R73">
        <v>8.98</v>
      </c>
      <c r="S73">
        <v>178.03</v>
      </c>
      <c r="T73">
        <v>73.180000000000007</v>
      </c>
      <c r="U73">
        <v>6.4928999999999997</v>
      </c>
      <c r="AC73">
        <f t="shared" si="266"/>
        <v>1720.1925999999999</v>
      </c>
      <c r="AD73">
        <f t="shared" si="267"/>
        <v>64.507222499999997</v>
      </c>
      <c r="AE73">
        <f t="shared" si="268"/>
        <v>57.339753333333334</v>
      </c>
      <c r="AF73">
        <f t="shared" si="269"/>
        <v>17.201926</v>
      </c>
      <c r="AG73">
        <f t="shared" si="270"/>
        <v>215.02407499999998</v>
      </c>
      <c r="AH73">
        <f t="shared" si="271"/>
        <v>86.009630000000001</v>
      </c>
      <c r="AI73">
        <v>6</v>
      </c>
      <c r="AJ73">
        <f t="shared" si="219"/>
        <v>78.913256573711578</v>
      </c>
      <c r="AK73">
        <f t="shared" si="184"/>
        <v>68.612472037530367</v>
      </c>
      <c r="AL73">
        <f t="shared" si="220"/>
        <v>70.0212290181925</v>
      </c>
      <c r="AM73">
        <f t="shared" si="221"/>
        <v>52.203456752458997</v>
      </c>
      <c r="AN73">
        <f t="shared" si="222"/>
        <v>82.795380005704018</v>
      </c>
      <c r="AO73">
        <f t="shared" si="223"/>
        <v>85.083495882961017</v>
      </c>
      <c r="AP73">
        <f t="shared" si="224"/>
        <v>108.21499999999999</v>
      </c>
      <c r="AQ73" t="e">
        <f t="shared" si="225"/>
        <v>#DIV/0!</v>
      </c>
      <c r="AR73" t="e">
        <f>[1]Sheet1!J26/W73*100</f>
        <v>#DIV/0!</v>
      </c>
      <c r="AS73" t="e">
        <f t="shared" si="226"/>
        <v>#DIV/0!</v>
      </c>
      <c r="AT73" t="e">
        <f t="shared" si="227"/>
        <v>#DIV/0!</v>
      </c>
      <c r="AU73" t="e">
        <f t="shared" si="228"/>
        <v>#DIV/0!</v>
      </c>
      <c r="AV73" t="e">
        <f t="shared" si="229"/>
        <v>#DIV/0!</v>
      </c>
      <c r="AW73" t="e">
        <f t="shared" si="230"/>
        <v>#DIV/0!</v>
      </c>
      <c r="AX73" s="14">
        <v>155</v>
      </c>
      <c r="AY73">
        <f t="shared" si="231"/>
        <v>154.89636211428572</v>
      </c>
      <c r="AZ73" s="13">
        <f t="shared" si="170"/>
        <v>154.97686031714287</v>
      </c>
      <c r="BA73" s="8">
        <f t="shared" si="232"/>
        <v>154.95579777714286</v>
      </c>
      <c r="BB73" s="8">
        <f t="shared" si="233"/>
        <v>154.97885790457144</v>
      </c>
      <c r="BC73" s="8">
        <f t="shared" si="234"/>
        <v>154.95772105714286</v>
      </c>
      <c r="BD73" s="8">
        <f t="shared" si="235"/>
        <v>154.98533756571427</v>
      </c>
      <c r="BE73" s="8">
        <f t="shared" si="236"/>
        <v>155.00056331428573</v>
      </c>
      <c r="BF73" s="13">
        <f t="shared" si="237"/>
        <v>-0.24849994971424394</v>
      </c>
      <c r="BG73" s="8"/>
      <c r="BH73" s="13">
        <f t="shared" si="251"/>
        <v>154.96450000718369</v>
      </c>
      <c r="BI73" s="13">
        <f t="shared" si="250"/>
        <v>-3.5499992816312442E-2</v>
      </c>
    </row>
    <row r="74" spans="1:61" x14ac:dyDescent="0.25">
      <c r="A74" s="10" t="s">
        <v>55</v>
      </c>
      <c r="B74" s="8">
        <v>21</v>
      </c>
      <c r="C74" s="8" t="s">
        <v>58</v>
      </c>
      <c r="D74">
        <v>5</v>
      </c>
      <c r="E74">
        <v>11</v>
      </c>
      <c r="F74">
        <f t="shared" si="262"/>
        <v>71</v>
      </c>
      <c r="G74">
        <f t="shared" si="263"/>
        <v>180.34</v>
      </c>
      <c r="H74">
        <v>11</v>
      </c>
      <c r="I74">
        <v>1</v>
      </c>
      <c r="J74">
        <f t="shared" si="264"/>
        <v>155</v>
      </c>
      <c r="K74">
        <f t="shared" si="265"/>
        <v>70.306759999999997</v>
      </c>
      <c r="L74" s="8">
        <v>23</v>
      </c>
      <c r="M74" s="8">
        <v>1</v>
      </c>
      <c r="N74" s="1">
        <v>42916</v>
      </c>
      <c r="O74">
        <v>2113.7199999999998</v>
      </c>
      <c r="P74">
        <v>30.17</v>
      </c>
      <c r="Q74">
        <v>39.020000000000003</v>
      </c>
      <c r="R74">
        <v>15.14</v>
      </c>
      <c r="S74">
        <v>225.72</v>
      </c>
      <c r="T74">
        <v>54.44</v>
      </c>
      <c r="U74">
        <v>5.4821</v>
      </c>
      <c r="AC74">
        <f t="shared" si="266"/>
        <v>1720.1925999999999</v>
      </c>
      <c r="AD74">
        <f t="shared" si="267"/>
        <v>64.507222499999997</v>
      </c>
      <c r="AE74">
        <f t="shared" si="268"/>
        <v>57.339753333333334</v>
      </c>
      <c r="AF74">
        <f t="shared" si="269"/>
        <v>17.201926</v>
      </c>
      <c r="AG74">
        <f t="shared" si="270"/>
        <v>215.02407499999998</v>
      </c>
      <c r="AH74">
        <f t="shared" si="271"/>
        <v>86.009630000000001</v>
      </c>
      <c r="AI74">
        <v>6</v>
      </c>
      <c r="AJ74">
        <f t="shared" si="219"/>
        <v>122.87693831493054</v>
      </c>
      <c r="AK74">
        <f t="shared" si="184"/>
        <v>46.769956650978116</v>
      </c>
      <c r="AL74">
        <f t="shared" si="220"/>
        <v>68.050519459274511</v>
      </c>
      <c r="AM74">
        <f t="shared" si="221"/>
        <v>88.013400359936441</v>
      </c>
      <c r="AN74">
        <f t="shared" si="222"/>
        <v>104.9742918322053</v>
      </c>
      <c r="AO74">
        <f t="shared" si="223"/>
        <v>63.295237986723109</v>
      </c>
      <c r="AP74">
        <f t="shared" si="224"/>
        <v>91.368333333333325</v>
      </c>
      <c r="AQ74" t="e">
        <f t="shared" si="225"/>
        <v>#DIV/0!</v>
      </c>
      <c r="AR74" t="e">
        <f>[1]Sheet1!J27/W74*100</f>
        <v>#DIV/0!</v>
      </c>
      <c r="AS74" t="e">
        <f t="shared" si="226"/>
        <v>#DIV/0!</v>
      </c>
      <c r="AT74" t="e">
        <f t="shared" si="227"/>
        <v>#DIV/0!</v>
      </c>
      <c r="AU74" t="e">
        <f t="shared" si="228"/>
        <v>#DIV/0!</v>
      </c>
      <c r="AV74" t="e">
        <f t="shared" si="229"/>
        <v>#DIV/0!</v>
      </c>
      <c r="AW74" t="e">
        <f t="shared" si="230"/>
        <v>#DIV/0!</v>
      </c>
      <c r="AX74" s="14">
        <v>155</v>
      </c>
      <c r="AY74">
        <f t="shared" si="231"/>
        <v>155.11243640000001</v>
      </c>
      <c r="AZ74" s="13">
        <f t="shared" si="170"/>
        <v>154.96075746</v>
      </c>
      <c r="BA74" s="8">
        <f t="shared" si="232"/>
        <v>154.95289206285713</v>
      </c>
      <c r="BB74" s="8">
        <f t="shared" si="233"/>
        <v>154.99469790457144</v>
      </c>
      <c r="BC74" s="8">
        <f t="shared" si="234"/>
        <v>155.01222391428573</v>
      </c>
      <c r="BD74" s="8">
        <f t="shared" si="235"/>
        <v>154.96392042285714</v>
      </c>
      <c r="BE74" s="8">
        <f t="shared" si="236"/>
        <v>154.99940811428573</v>
      </c>
      <c r="BF74" s="13">
        <f t="shared" si="237"/>
        <v>-3.6637211428285354E-3</v>
      </c>
      <c r="BG74" s="8"/>
      <c r="BH74" s="13">
        <f t="shared" si="251"/>
        <v>154.99947661126529</v>
      </c>
      <c r="BI74" s="13">
        <f t="shared" si="250"/>
        <v>-5.2338873470603176E-4</v>
      </c>
    </row>
    <row r="75" spans="1:61" x14ac:dyDescent="0.25">
      <c r="A75" s="10" t="s">
        <v>55</v>
      </c>
      <c r="B75" s="8">
        <v>21</v>
      </c>
      <c r="C75" s="8" t="s">
        <v>58</v>
      </c>
      <c r="D75">
        <v>5</v>
      </c>
      <c r="E75">
        <v>11</v>
      </c>
      <c r="F75">
        <f t="shared" si="262"/>
        <v>71</v>
      </c>
      <c r="G75">
        <f t="shared" si="263"/>
        <v>180.34</v>
      </c>
      <c r="H75">
        <v>11</v>
      </c>
      <c r="I75">
        <v>1</v>
      </c>
      <c r="J75">
        <f t="shared" si="264"/>
        <v>155</v>
      </c>
      <c r="K75">
        <f t="shared" si="265"/>
        <v>70.306759999999997</v>
      </c>
      <c r="L75" s="8">
        <v>23</v>
      </c>
      <c r="M75" s="8">
        <v>1</v>
      </c>
      <c r="N75" s="1">
        <v>42917</v>
      </c>
      <c r="O75">
        <v>1537.47</v>
      </c>
      <c r="P75">
        <v>43.41</v>
      </c>
      <c r="Q75">
        <v>20.94</v>
      </c>
      <c r="R75">
        <v>7.45</v>
      </c>
      <c r="S75">
        <v>156.83000000000001</v>
      </c>
      <c r="T75">
        <v>43.09</v>
      </c>
      <c r="U75">
        <v>4.4927000000000001</v>
      </c>
      <c r="AC75">
        <f t="shared" si="266"/>
        <v>1720.1925999999999</v>
      </c>
      <c r="AD75">
        <f t="shared" si="267"/>
        <v>64.507222499999997</v>
      </c>
      <c r="AE75">
        <f t="shared" si="268"/>
        <v>57.339753333333334</v>
      </c>
      <c r="AF75">
        <f t="shared" si="269"/>
        <v>17.201926</v>
      </c>
      <c r="AG75">
        <f t="shared" si="270"/>
        <v>215.02407499999998</v>
      </c>
      <c r="AH75">
        <f t="shared" si="271"/>
        <v>86.009630000000001</v>
      </c>
      <c r="AI75">
        <v>6</v>
      </c>
      <c r="AJ75">
        <f t="shared" si="219"/>
        <v>89.377782464591476</v>
      </c>
      <c r="AK75">
        <f t="shared" si="184"/>
        <v>67.294790129895915</v>
      </c>
      <c r="AL75">
        <f t="shared" si="220"/>
        <v>36.51916651658658</v>
      </c>
      <c r="AM75">
        <f t="shared" si="221"/>
        <v>43.309103875926453</v>
      </c>
      <c r="AN75">
        <f t="shared" si="222"/>
        <v>72.936018908580365</v>
      </c>
      <c r="AO75">
        <f t="shared" si="223"/>
        <v>50.099041235266327</v>
      </c>
      <c r="AP75">
        <f t="shared" si="224"/>
        <v>74.87833333333333</v>
      </c>
      <c r="AQ75" t="e">
        <f t="shared" si="225"/>
        <v>#DIV/0!</v>
      </c>
      <c r="AR75" t="e">
        <f>[1]Sheet1!J28/W75*100</f>
        <v>#DIV/0!</v>
      </c>
      <c r="AS75" t="e">
        <f t="shared" si="226"/>
        <v>#DIV/0!</v>
      </c>
      <c r="AT75" t="e">
        <f t="shared" si="227"/>
        <v>#DIV/0!</v>
      </c>
      <c r="AU75" t="e">
        <f t="shared" si="228"/>
        <v>#DIV/0!</v>
      </c>
      <c r="AV75" t="e">
        <f t="shared" si="229"/>
        <v>#DIV/0!</v>
      </c>
      <c r="AW75" t="e">
        <f t="shared" si="230"/>
        <v>#DIV/0!</v>
      </c>
      <c r="AX75" s="14">
        <v>155</v>
      </c>
      <c r="AY75">
        <f t="shared" si="231"/>
        <v>154.94779354285714</v>
      </c>
      <c r="AZ75" s="13">
        <f t="shared" si="170"/>
        <v>154.97588888857143</v>
      </c>
      <c r="BA75" s="8">
        <f t="shared" si="232"/>
        <v>154.90640063428572</v>
      </c>
      <c r="BB75" s="8">
        <f t="shared" si="233"/>
        <v>154.97492361885713</v>
      </c>
      <c r="BC75" s="8">
        <f t="shared" si="234"/>
        <v>154.93349248571428</v>
      </c>
      <c r="BD75" s="8">
        <f t="shared" si="235"/>
        <v>154.95094899428571</v>
      </c>
      <c r="BE75" s="8">
        <f t="shared" si="236"/>
        <v>154.99827737142857</v>
      </c>
      <c r="BF75" s="13">
        <f t="shared" si="237"/>
        <v>-0.31227446400001213</v>
      </c>
      <c r="BG75" s="8"/>
      <c r="BH75" s="13">
        <f t="shared" si="251"/>
        <v>154.95538936228573</v>
      </c>
      <c r="BI75" s="13">
        <f t="shared" si="250"/>
        <v>-4.4610637714271206E-2</v>
      </c>
    </row>
    <row r="76" spans="1:61" x14ac:dyDescent="0.25">
      <c r="A76" s="10" t="s">
        <v>55</v>
      </c>
      <c r="B76" s="8">
        <v>21</v>
      </c>
      <c r="C76" s="8" t="s">
        <v>58</v>
      </c>
      <c r="D76">
        <v>5</v>
      </c>
      <c r="E76">
        <v>11</v>
      </c>
      <c r="F76">
        <f t="shared" si="262"/>
        <v>71</v>
      </c>
      <c r="G76">
        <f t="shared" si="263"/>
        <v>180.34</v>
      </c>
      <c r="H76">
        <v>11</v>
      </c>
      <c r="I76">
        <v>1</v>
      </c>
      <c r="J76">
        <f t="shared" si="264"/>
        <v>155</v>
      </c>
      <c r="K76">
        <f t="shared" si="265"/>
        <v>70.306759999999997</v>
      </c>
      <c r="L76" s="8">
        <v>23</v>
      </c>
      <c r="M76" s="8">
        <v>1</v>
      </c>
      <c r="N76" s="1">
        <v>42918</v>
      </c>
      <c r="O76">
        <v>1257.71</v>
      </c>
      <c r="P76">
        <v>58.6</v>
      </c>
      <c r="Q76">
        <v>35.21</v>
      </c>
      <c r="R76">
        <v>11.57</v>
      </c>
      <c r="S76">
        <v>177.42</v>
      </c>
      <c r="T76">
        <v>56.79</v>
      </c>
      <c r="U76">
        <v>3.7456999999999998</v>
      </c>
      <c r="AC76">
        <f t="shared" si="266"/>
        <v>1720.1925999999999</v>
      </c>
      <c r="AD76">
        <f t="shared" si="267"/>
        <v>64.507222499999997</v>
      </c>
      <c r="AE76">
        <f t="shared" si="268"/>
        <v>57.339753333333334</v>
      </c>
      <c r="AF76">
        <f t="shared" si="269"/>
        <v>17.201926</v>
      </c>
      <c r="AG76">
        <f t="shared" si="270"/>
        <v>215.02407499999998</v>
      </c>
      <c r="AH76">
        <f t="shared" si="271"/>
        <v>86.009630000000001</v>
      </c>
      <c r="AI76">
        <v>6</v>
      </c>
      <c r="AJ76">
        <f t="shared" si="219"/>
        <v>73.114487296364388</v>
      </c>
      <c r="AK76">
        <f t="shared" si="184"/>
        <v>90.84254092632807</v>
      </c>
      <c r="AL76">
        <f t="shared" si="220"/>
        <v>61.405914663276661</v>
      </c>
      <c r="AM76">
        <f t="shared" si="221"/>
        <v>67.259910314693826</v>
      </c>
      <c r="AN76">
        <f t="shared" si="222"/>
        <v>82.511690842060361</v>
      </c>
      <c r="AO76">
        <f t="shared" si="223"/>
        <v>66.027490177553375</v>
      </c>
      <c r="AP76">
        <f t="shared" si="224"/>
        <v>62.428333333333327</v>
      </c>
      <c r="AQ76" t="e">
        <f t="shared" si="225"/>
        <v>#DIV/0!</v>
      </c>
      <c r="AR76" t="e">
        <f>[1]Sheet1!J29/W76*100</f>
        <v>#DIV/0!</v>
      </c>
      <c r="AS76" t="e">
        <f t="shared" si="226"/>
        <v>#DIV/0!</v>
      </c>
      <c r="AT76" t="e">
        <f t="shared" si="227"/>
        <v>#DIV/0!</v>
      </c>
      <c r="AU76" t="e">
        <f t="shared" si="228"/>
        <v>#DIV/0!</v>
      </c>
      <c r="AV76" t="e">
        <f t="shared" si="229"/>
        <v>#DIV/0!</v>
      </c>
      <c r="AW76" t="e">
        <f t="shared" si="230"/>
        <v>#DIV/0!</v>
      </c>
      <c r="AX76" s="14">
        <v>155</v>
      </c>
      <c r="AY76">
        <f t="shared" si="231"/>
        <v>154.86786211428571</v>
      </c>
      <c r="AZ76" s="13">
        <f t="shared" si="170"/>
        <v>154.99324888857143</v>
      </c>
      <c r="BA76" s="8">
        <f t="shared" si="232"/>
        <v>154.94309491999999</v>
      </c>
      <c r="BB76" s="8">
        <f t="shared" si="233"/>
        <v>154.98551790457142</v>
      </c>
      <c r="BC76" s="8">
        <f t="shared" si="234"/>
        <v>154.95702391428571</v>
      </c>
      <c r="BD76" s="8">
        <f t="shared" si="235"/>
        <v>154.96660613714286</v>
      </c>
      <c r="BE76" s="8">
        <f t="shared" si="236"/>
        <v>154.99742365714286</v>
      </c>
      <c r="BF76" s="13">
        <f t="shared" si="237"/>
        <v>-0.28922246400000517</v>
      </c>
      <c r="BG76" s="8"/>
      <c r="BH76" s="13">
        <f t="shared" si="251"/>
        <v>154.95868250514286</v>
      </c>
      <c r="BI76" s="13">
        <f t="shared" si="250"/>
        <v>-4.1317494857139536E-2</v>
      </c>
    </row>
    <row r="77" spans="1:61" x14ac:dyDescent="0.25">
      <c r="A77" s="10" t="s">
        <v>55</v>
      </c>
      <c r="B77" s="8">
        <v>21</v>
      </c>
      <c r="C77" s="8" t="s">
        <v>58</v>
      </c>
      <c r="D77">
        <v>5</v>
      </c>
      <c r="E77">
        <v>11</v>
      </c>
      <c r="F77">
        <f t="shared" si="262"/>
        <v>71</v>
      </c>
      <c r="G77">
        <f t="shared" si="263"/>
        <v>180.34</v>
      </c>
      <c r="H77">
        <v>11</v>
      </c>
      <c r="I77">
        <v>1</v>
      </c>
      <c r="J77">
        <f t="shared" si="264"/>
        <v>155</v>
      </c>
      <c r="K77">
        <f t="shared" si="265"/>
        <v>70.306759999999997</v>
      </c>
      <c r="L77" s="8">
        <v>23</v>
      </c>
      <c r="M77" s="8">
        <v>1</v>
      </c>
      <c r="N77" s="1">
        <v>42919</v>
      </c>
      <c r="O77">
        <v>1336.2</v>
      </c>
      <c r="P77">
        <v>58.09</v>
      </c>
      <c r="Q77">
        <v>29.01</v>
      </c>
      <c r="R77">
        <v>6.72</v>
      </c>
      <c r="S77">
        <v>185.34</v>
      </c>
      <c r="T77">
        <v>57.07</v>
      </c>
      <c r="U77">
        <v>5.0393999999999997</v>
      </c>
      <c r="AC77">
        <f t="shared" si="266"/>
        <v>1720.1925999999999</v>
      </c>
      <c r="AD77">
        <f t="shared" si="267"/>
        <v>64.507222499999997</v>
      </c>
      <c r="AE77">
        <f t="shared" si="268"/>
        <v>57.339753333333334</v>
      </c>
      <c r="AF77">
        <f t="shared" si="269"/>
        <v>17.201926</v>
      </c>
      <c r="AG77">
        <f t="shared" si="270"/>
        <v>215.02407499999998</v>
      </c>
      <c r="AH77">
        <f t="shared" si="271"/>
        <v>86.009630000000001</v>
      </c>
      <c r="AI77">
        <v>6</v>
      </c>
      <c r="AJ77">
        <f t="shared" si="219"/>
        <v>77.677348455050904</v>
      </c>
      <c r="AK77">
        <f t="shared" si="184"/>
        <v>90.051931781747399</v>
      </c>
      <c r="AL77">
        <f t="shared" si="220"/>
        <v>50.593171950629255</v>
      </c>
      <c r="AM77">
        <f t="shared" si="221"/>
        <v>39.065393026339024</v>
      </c>
      <c r="AN77">
        <f t="shared" si="222"/>
        <v>86.194999327400907</v>
      </c>
      <c r="AO77">
        <f t="shared" si="223"/>
        <v>66.353035119439525</v>
      </c>
      <c r="AP77">
        <f t="shared" si="224"/>
        <v>83.99</v>
      </c>
      <c r="AQ77" t="e">
        <f t="shared" si="225"/>
        <v>#DIV/0!</v>
      </c>
      <c r="AR77" t="e">
        <f>[1]Sheet1!J30/W77*100</f>
        <v>#DIV/0!</v>
      </c>
      <c r="AS77" t="e">
        <f t="shared" si="226"/>
        <v>#DIV/0!</v>
      </c>
      <c r="AT77" t="e">
        <f t="shared" si="227"/>
        <v>#DIV/0!</v>
      </c>
      <c r="AU77" t="e">
        <f t="shared" si="228"/>
        <v>#DIV/0!</v>
      </c>
      <c r="AV77" t="e">
        <f t="shared" si="229"/>
        <v>#DIV/0!</v>
      </c>
      <c r="AW77" t="e">
        <f t="shared" si="230"/>
        <v>#DIV/0!</v>
      </c>
      <c r="AX77" s="14">
        <v>155</v>
      </c>
      <c r="AY77">
        <f t="shared" si="231"/>
        <v>154.89028782857142</v>
      </c>
      <c r="AZ77" s="13">
        <f t="shared" si="170"/>
        <v>154.99266603142857</v>
      </c>
      <c r="BA77" s="8">
        <f t="shared" si="232"/>
        <v>154.92715206285715</v>
      </c>
      <c r="BB77" s="8">
        <f t="shared" si="233"/>
        <v>154.97304647600001</v>
      </c>
      <c r="BC77" s="8">
        <f t="shared" si="234"/>
        <v>154.96607534285715</v>
      </c>
      <c r="BD77" s="8">
        <f t="shared" si="235"/>
        <v>154.96692613714285</v>
      </c>
      <c r="BE77" s="8">
        <f t="shared" si="236"/>
        <v>154.99890217142857</v>
      </c>
      <c r="BF77" s="13">
        <f t="shared" si="237"/>
        <v>-0.2849439497142896</v>
      </c>
      <c r="BG77" s="8"/>
      <c r="BH77" s="13">
        <f t="shared" si="251"/>
        <v>154.95929372146938</v>
      </c>
      <c r="BI77" s="13">
        <f t="shared" si="250"/>
        <v>-4.0706278530620921E-2</v>
      </c>
    </row>
    <row r="78" spans="1:61" x14ac:dyDescent="0.25">
      <c r="B78" s="3">
        <v>7</v>
      </c>
      <c r="C78" s="2" t="s">
        <v>42</v>
      </c>
      <c r="D78">
        <v>6</v>
      </c>
      <c r="E78">
        <v>1</v>
      </c>
      <c r="F78">
        <f t="shared" ref="F78:F82" si="272">D78*12+E78</f>
        <v>73</v>
      </c>
      <c r="G78">
        <f t="shared" ref="G78:G82" si="273">F78*2.54</f>
        <v>185.42000000000002</v>
      </c>
      <c r="H78">
        <v>12</v>
      </c>
      <c r="I78">
        <v>8</v>
      </c>
      <c r="J78">
        <f t="shared" ref="J78:J82" si="274">H78*14+I78</f>
        <v>176</v>
      </c>
      <c r="K78">
        <f t="shared" ref="K78:K82" si="275">J78*0.453592</f>
        <v>79.832191999999992</v>
      </c>
      <c r="L78" s="2">
        <v>23</v>
      </c>
      <c r="M78" s="2">
        <v>1</v>
      </c>
      <c r="N78" s="1">
        <v>42912</v>
      </c>
      <c r="O78">
        <v>709.51</v>
      </c>
      <c r="P78">
        <v>4.13</v>
      </c>
      <c r="Q78">
        <v>43.01</v>
      </c>
      <c r="R78">
        <v>15.08</v>
      </c>
      <c r="S78">
        <v>55.91</v>
      </c>
      <c r="T78">
        <v>23.84</v>
      </c>
      <c r="U78">
        <v>1.4563999999999999</v>
      </c>
      <c r="V78">
        <v>2000</v>
      </c>
      <c r="W78">
        <v>90</v>
      </c>
      <c r="X78">
        <v>70</v>
      </c>
      <c r="Y78">
        <v>20</v>
      </c>
      <c r="Z78">
        <v>260</v>
      </c>
      <c r="AA78">
        <v>50</v>
      </c>
      <c r="AB78">
        <v>6</v>
      </c>
      <c r="AC78">
        <f t="shared" ref="AC78:AC82" si="276">(10*K78) + (6.25*G78) - (5 *L78) + (M78*166) - 161</f>
        <v>1847.1969199999999</v>
      </c>
      <c r="AD78">
        <f t="shared" ref="AD78:AD82" si="277">(AC78 * 0.15)/4</f>
        <v>69.269884499999989</v>
      </c>
      <c r="AE78">
        <f t="shared" ref="AE78:AE82" si="278">(AC78* 0.3)/9</f>
        <v>61.57323066666666</v>
      </c>
      <c r="AF78">
        <f t="shared" ref="AF78:AF82" si="279">(AC78*0.09) / 9</f>
        <v>18.4719692</v>
      </c>
      <c r="AG78">
        <f t="shared" ref="AG78:AG82" si="280">(AC78*0.5)/4</f>
        <v>230.89961499999998</v>
      </c>
      <c r="AH78">
        <f t="shared" ref="AH78:AH82" si="281">(AC78*0.2)/4</f>
        <v>92.359846000000005</v>
      </c>
      <c r="AI78">
        <v>6</v>
      </c>
      <c r="AJ78">
        <f t="shared" ref="AJ78:AP82" si="282">O78/AC78*100</f>
        <v>38.410090029816644</v>
      </c>
      <c r="AK78">
        <f t="shared" si="282"/>
        <v>5.9621869298771539</v>
      </c>
      <c r="AL78">
        <f t="shared" si="282"/>
        <v>69.851783858539576</v>
      </c>
      <c r="AM78">
        <f t="shared" si="282"/>
        <v>81.637208446623006</v>
      </c>
      <c r="AN78">
        <f t="shared" si="282"/>
        <v>24.21398580504346</v>
      </c>
      <c r="AO78">
        <f t="shared" si="282"/>
        <v>25.81208288285799</v>
      </c>
      <c r="AP78">
        <f t="shared" si="282"/>
        <v>24.273333333333333</v>
      </c>
      <c r="AQ78">
        <f t="shared" ref="AQ78:AQ82" si="283">O78/V78*100</f>
        <v>35.475499999999997</v>
      </c>
      <c r="AR78">
        <f t="shared" ref="AR78:AR82" si="284">P78/W78*100</f>
        <v>4.5888888888888886</v>
      </c>
      <c r="AS78">
        <f t="shared" ref="AS78:AS82" si="285">Q78/X78*100</f>
        <v>61.442857142857143</v>
      </c>
      <c r="AT78">
        <f t="shared" ref="AT78:AT82" si="286">R78/Y78*100</f>
        <v>75.400000000000006</v>
      </c>
      <c r="AU78">
        <f t="shared" ref="AU78:AU82" si="287">S78/Z78*100</f>
        <v>21.503846153846151</v>
      </c>
      <c r="AV78">
        <f t="shared" ref="AV78:AV82" si="288">T78/AA78*100</f>
        <v>47.68</v>
      </c>
      <c r="AW78">
        <f t="shared" ref="AW78:AW82" si="289">U78/AB78*100</f>
        <v>24.273333333333333</v>
      </c>
      <c r="AX78" s="3">
        <v>176</v>
      </c>
      <c r="AY78">
        <f t="shared" ref="AY78:AY82" si="290">(J78) + 1/(3500/(O78-AC78))</f>
        <v>175.67494659428573</v>
      </c>
      <c r="AZ78" s="13">
        <f t="shared" si="170"/>
        <v>175.9255544177143</v>
      </c>
      <c r="BA78" s="6">
        <f t="shared" ref="BA78:BA82" si="291">(J78) + 1/(3500/((Q78*9)-(AE78*9)))</f>
        <v>175.95226597828571</v>
      </c>
      <c r="BB78" s="6">
        <f t="shared" ref="BB78:BB82" si="292">(J78) + 1/(3500/((R78*9)-(AF78*9)))</f>
        <v>175.99127779348572</v>
      </c>
      <c r="BC78" s="6">
        <f t="shared" ref="BC78:BC82" si="293">(J78) + 1/(3500/((S78*4)-(AG78*4)))</f>
        <v>175.80001186857143</v>
      </c>
      <c r="BD78" s="6">
        <f t="shared" ref="BD78:BD82" si="294">(J78) + 1/(3500/((T78*4)-(AH78*4)))</f>
        <v>175.92169160457144</v>
      </c>
      <c r="BE78" s="6">
        <f t="shared" ref="BE78:BE82" si="295">(J78) + 1/(3500/((U78*4)-(AI78*4)))</f>
        <v>175.99480731428571</v>
      </c>
      <c r="BF78" s="13">
        <f t="shared" si="237"/>
        <v>-0.73944442879997041</v>
      </c>
      <c r="BG78" s="6"/>
      <c r="BH78" s="13">
        <f t="shared" si="251"/>
        <v>175.8943650816</v>
      </c>
      <c r="BI78" s="13">
        <f t="shared" si="250"/>
        <v>-0.10563491839999983</v>
      </c>
    </row>
    <row r="79" spans="1:61" x14ac:dyDescent="0.25">
      <c r="B79" s="3">
        <v>7</v>
      </c>
      <c r="C79" s="2" t="s">
        <v>42</v>
      </c>
      <c r="D79">
        <v>6</v>
      </c>
      <c r="E79">
        <v>1</v>
      </c>
      <c r="F79">
        <f t="shared" si="272"/>
        <v>73</v>
      </c>
      <c r="G79">
        <f t="shared" si="273"/>
        <v>185.42000000000002</v>
      </c>
      <c r="H79">
        <v>12</v>
      </c>
      <c r="I79">
        <v>8</v>
      </c>
      <c r="J79">
        <f t="shared" si="274"/>
        <v>176</v>
      </c>
      <c r="K79">
        <f t="shared" si="275"/>
        <v>79.832191999999992</v>
      </c>
      <c r="L79" s="2">
        <v>23</v>
      </c>
      <c r="M79" s="2">
        <v>1</v>
      </c>
      <c r="N79" s="1">
        <v>42913</v>
      </c>
      <c r="O79">
        <v>1383.28</v>
      </c>
      <c r="P79">
        <v>58.56</v>
      </c>
      <c r="Q79">
        <v>44.28</v>
      </c>
      <c r="R79">
        <v>13.98</v>
      </c>
      <c r="S79">
        <v>177</v>
      </c>
      <c r="T79">
        <v>69.290000000000006</v>
      </c>
      <c r="U79">
        <v>1.3511</v>
      </c>
      <c r="V79">
        <v>2000</v>
      </c>
      <c r="W79">
        <v>90</v>
      </c>
      <c r="X79">
        <v>70</v>
      </c>
      <c r="Y79">
        <v>20</v>
      </c>
      <c r="Z79">
        <v>260</v>
      </c>
      <c r="AA79">
        <v>50</v>
      </c>
      <c r="AB79">
        <v>6</v>
      </c>
      <c r="AC79">
        <f t="shared" si="276"/>
        <v>1847.1969199999999</v>
      </c>
      <c r="AD79">
        <f t="shared" si="277"/>
        <v>69.269884499999989</v>
      </c>
      <c r="AE79">
        <f t="shared" si="278"/>
        <v>61.57323066666666</v>
      </c>
      <c r="AF79">
        <f t="shared" si="279"/>
        <v>18.4719692</v>
      </c>
      <c r="AG79">
        <f t="shared" si="280"/>
        <v>230.89961499999998</v>
      </c>
      <c r="AH79">
        <f t="shared" si="281"/>
        <v>92.359846000000005</v>
      </c>
      <c r="AI79">
        <v>6</v>
      </c>
      <c r="AJ79">
        <f t="shared" si="282"/>
        <v>74.885356565016366</v>
      </c>
      <c r="AK79">
        <f t="shared" si="282"/>
        <v>84.538902327749682</v>
      </c>
      <c r="AL79">
        <f t="shared" si="282"/>
        <v>71.914368501653854</v>
      </c>
      <c r="AM79">
        <f t="shared" si="282"/>
        <v>75.682239660728754</v>
      </c>
      <c r="AN79">
        <f t="shared" si="282"/>
        <v>76.656689098420543</v>
      </c>
      <c r="AO79">
        <f t="shared" si="282"/>
        <v>75.021779486293212</v>
      </c>
      <c r="AP79">
        <f t="shared" si="282"/>
        <v>22.518333333333331</v>
      </c>
      <c r="AQ79">
        <f t="shared" si="283"/>
        <v>69.164000000000001</v>
      </c>
      <c r="AR79">
        <f t="shared" si="284"/>
        <v>65.066666666666677</v>
      </c>
      <c r="AS79">
        <f t="shared" si="285"/>
        <v>63.257142857142853</v>
      </c>
      <c r="AT79">
        <f t="shared" si="286"/>
        <v>69.900000000000006</v>
      </c>
      <c r="AU79">
        <f t="shared" si="287"/>
        <v>68.07692307692308</v>
      </c>
      <c r="AV79">
        <f t="shared" si="288"/>
        <v>138.58000000000001</v>
      </c>
      <c r="AW79">
        <f t="shared" si="289"/>
        <v>22.518333333333331</v>
      </c>
      <c r="AX79" s="3">
        <v>176</v>
      </c>
      <c r="AY79">
        <f t="shared" si="290"/>
        <v>175.86745230857142</v>
      </c>
      <c r="AZ79" s="13">
        <f t="shared" si="170"/>
        <v>175.98776013200001</v>
      </c>
      <c r="BA79" s="6">
        <f t="shared" si="291"/>
        <v>175.95553169257144</v>
      </c>
      <c r="BB79" s="6">
        <f t="shared" si="292"/>
        <v>175.98844922205714</v>
      </c>
      <c r="BC79" s="6">
        <f t="shared" si="293"/>
        <v>175.93840044000001</v>
      </c>
      <c r="BD79" s="6">
        <f t="shared" si="294"/>
        <v>175.97363446171428</v>
      </c>
      <c r="BE79" s="6">
        <f t="shared" si="295"/>
        <v>175.99468697142856</v>
      </c>
      <c r="BF79" s="13">
        <f t="shared" si="237"/>
        <v>-0.29408477165713975</v>
      </c>
      <c r="BG79" s="6"/>
      <c r="BH79" s="13">
        <f t="shared" si="251"/>
        <v>175.95798788976327</v>
      </c>
      <c r="BI79" s="13">
        <f t="shared" si="250"/>
        <v>-4.201211023672613E-2</v>
      </c>
    </row>
    <row r="80" spans="1:61" x14ac:dyDescent="0.25">
      <c r="B80" s="3">
        <v>7</v>
      </c>
      <c r="C80" s="2" t="s">
        <v>42</v>
      </c>
      <c r="D80">
        <v>6</v>
      </c>
      <c r="E80">
        <v>1</v>
      </c>
      <c r="F80">
        <f t="shared" si="272"/>
        <v>73</v>
      </c>
      <c r="G80">
        <f t="shared" si="273"/>
        <v>185.42000000000002</v>
      </c>
      <c r="H80">
        <v>12</v>
      </c>
      <c r="I80">
        <v>8</v>
      </c>
      <c r="J80">
        <f t="shared" si="274"/>
        <v>176</v>
      </c>
      <c r="K80">
        <f t="shared" si="275"/>
        <v>79.832191999999992</v>
      </c>
      <c r="L80" s="2">
        <v>23</v>
      </c>
      <c r="M80" s="2">
        <v>1</v>
      </c>
      <c r="N80" s="1">
        <v>42915</v>
      </c>
      <c r="O80">
        <v>2185.7199999999998</v>
      </c>
      <c r="P80">
        <v>11.37</v>
      </c>
      <c r="Q80">
        <v>109.49</v>
      </c>
      <c r="R80">
        <v>36.9</v>
      </c>
      <c r="S80">
        <v>124.12</v>
      </c>
      <c r="T80">
        <v>167.97</v>
      </c>
      <c r="U80">
        <v>3.3875000000000002</v>
      </c>
      <c r="V80">
        <v>2000</v>
      </c>
      <c r="W80">
        <v>90</v>
      </c>
      <c r="X80">
        <v>70</v>
      </c>
      <c r="Y80">
        <v>20</v>
      </c>
      <c r="Z80">
        <v>260</v>
      </c>
      <c r="AA80">
        <v>50</v>
      </c>
      <c r="AB80">
        <v>6</v>
      </c>
      <c r="AC80">
        <f t="shared" si="276"/>
        <v>1847.1969199999999</v>
      </c>
      <c r="AD80">
        <f t="shared" si="277"/>
        <v>69.269884499999989</v>
      </c>
      <c r="AE80">
        <f t="shared" si="278"/>
        <v>61.57323066666666</v>
      </c>
      <c r="AF80">
        <f t="shared" si="279"/>
        <v>18.4719692</v>
      </c>
      <c r="AG80">
        <f t="shared" si="280"/>
        <v>230.89961499999998</v>
      </c>
      <c r="AH80">
        <f t="shared" si="281"/>
        <v>92.359846000000005</v>
      </c>
      <c r="AI80">
        <v>6</v>
      </c>
      <c r="AJ80">
        <f t="shared" si="282"/>
        <v>118.3263124973162</v>
      </c>
      <c r="AK80">
        <f t="shared" si="282"/>
        <v>16.414059417119429</v>
      </c>
      <c r="AL80">
        <f t="shared" si="282"/>
        <v>177.82078155478953</v>
      </c>
      <c r="AM80">
        <f t="shared" si="282"/>
        <v>199.76213472681624</v>
      </c>
      <c r="AN80">
        <f t="shared" si="282"/>
        <v>53.754961869468687</v>
      </c>
      <c r="AO80">
        <f t="shared" si="282"/>
        <v>181.86474672121042</v>
      </c>
      <c r="AP80">
        <f t="shared" si="282"/>
        <v>56.458333333333336</v>
      </c>
      <c r="AQ80">
        <f t="shared" si="283"/>
        <v>109.286</v>
      </c>
      <c r="AR80">
        <f t="shared" si="284"/>
        <v>12.633333333333333</v>
      </c>
      <c r="AS80">
        <f t="shared" si="285"/>
        <v>156.41428571428571</v>
      </c>
      <c r="AT80">
        <f t="shared" si="286"/>
        <v>184.5</v>
      </c>
      <c r="AU80">
        <f t="shared" si="287"/>
        <v>47.738461538461543</v>
      </c>
      <c r="AV80">
        <f t="shared" si="288"/>
        <v>335.94</v>
      </c>
      <c r="AW80">
        <f t="shared" si="289"/>
        <v>56.458333333333336</v>
      </c>
      <c r="AX80" s="3">
        <v>176</v>
      </c>
      <c r="AY80">
        <f t="shared" si="290"/>
        <v>176.09672087999999</v>
      </c>
      <c r="AZ80" s="13">
        <f t="shared" si="170"/>
        <v>175.93382870342856</v>
      </c>
      <c r="BA80" s="6">
        <f t="shared" si="291"/>
        <v>176.12321454971428</v>
      </c>
      <c r="BB80" s="6">
        <f t="shared" si="292"/>
        <v>176.04738636491427</v>
      </c>
      <c r="BC80" s="6">
        <f t="shared" si="293"/>
        <v>175.8779661542857</v>
      </c>
      <c r="BD80" s="6">
        <f t="shared" si="294"/>
        <v>176.08641160457142</v>
      </c>
      <c r="BE80" s="6">
        <f t="shared" si="295"/>
        <v>175.99701428571427</v>
      </c>
      <c r="BF80" s="13">
        <f t="shared" si="237"/>
        <v>0.16254254262850054</v>
      </c>
      <c r="BG80" s="6"/>
      <c r="BH80" s="13">
        <f t="shared" si="251"/>
        <v>176.02322036323261</v>
      </c>
      <c r="BI80" s="13">
        <f t="shared" si="250"/>
        <v>2.3220363232610453E-2</v>
      </c>
    </row>
    <row r="81" spans="1:61" x14ac:dyDescent="0.25">
      <c r="B81" s="3">
        <v>7</v>
      </c>
      <c r="C81" s="2" t="s">
        <v>42</v>
      </c>
      <c r="D81">
        <v>6</v>
      </c>
      <c r="E81">
        <v>1</v>
      </c>
      <c r="F81">
        <f t="shared" si="272"/>
        <v>73</v>
      </c>
      <c r="G81">
        <f t="shared" si="273"/>
        <v>185.42000000000002</v>
      </c>
      <c r="H81">
        <v>12</v>
      </c>
      <c r="I81">
        <v>8</v>
      </c>
      <c r="J81">
        <f t="shared" si="274"/>
        <v>176</v>
      </c>
      <c r="K81">
        <f t="shared" si="275"/>
        <v>79.832191999999992</v>
      </c>
      <c r="L81" s="2">
        <v>23</v>
      </c>
      <c r="M81" s="2">
        <v>1</v>
      </c>
      <c r="N81" s="1">
        <v>42916</v>
      </c>
      <c r="O81">
        <v>1200.8</v>
      </c>
      <c r="P81">
        <v>27.74</v>
      </c>
      <c r="Q81">
        <v>43.39</v>
      </c>
      <c r="R81">
        <v>8.73</v>
      </c>
      <c r="S81">
        <v>143.26</v>
      </c>
      <c r="T81">
        <v>59.04</v>
      </c>
      <c r="U81">
        <v>2.5118</v>
      </c>
      <c r="V81">
        <v>2000</v>
      </c>
      <c r="W81">
        <v>90</v>
      </c>
      <c r="X81">
        <v>70</v>
      </c>
      <c r="Y81">
        <v>20</v>
      </c>
      <c r="Z81">
        <v>260</v>
      </c>
      <c r="AA81">
        <v>50</v>
      </c>
      <c r="AB81">
        <v>6</v>
      </c>
      <c r="AC81">
        <f t="shared" si="276"/>
        <v>1847.1969199999999</v>
      </c>
      <c r="AD81">
        <f t="shared" si="277"/>
        <v>69.269884499999989</v>
      </c>
      <c r="AE81">
        <f t="shared" si="278"/>
        <v>61.57323066666666</v>
      </c>
      <c r="AF81">
        <f t="shared" si="279"/>
        <v>18.4719692</v>
      </c>
      <c r="AG81">
        <f t="shared" si="280"/>
        <v>230.89961499999998</v>
      </c>
      <c r="AH81">
        <f t="shared" si="281"/>
        <v>92.359846000000005</v>
      </c>
      <c r="AI81">
        <v>6</v>
      </c>
      <c r="AJ81">
        <f t="shared" si="282"/>
        <v>65.006604710016518</v>
      </c>
      <c r="AK81">
        <f t="shared" si="282"/>
        <v>40.046262817140985</v>
      </c>
      <c r="AL81">
        <f t="shared" si="282"/>
        <v>70.46893516907771</v>
      </c>
      <c r="AM81">
        <f t="shared" si="282"/>
        <v>47.260797728051649</v>
      </c>
      <c r="AN81">
        <f t="shared" si="282"/>
        <v>62.044278419433482</v>
      </c>
      <c r="AO81">
        <f t="shared" si="282"/>
        <v>63.923883112581194</v>
      </c>
      <c r="AP81">
        <f t="shared" si="282"/>
        <v>41.863333333333337</v>
      </c>
      <c r="AQ81">
        <f t="shared" si="283"/>
        <v>60.039999999999992</v>
      </c>
      <c r="AR81">
        <f t="shared" si="284"/>
        <v>30.822222222222223</v>
      </c>
      <c r="AS81">
        <f t="shared" si="285"/>
        <v>61.985714285714288</v>
      </c>
      <c r="AT81">
        <f t="shared" si="286"/>
        <v>43.65</v>
      </c>
      <c r="AU81">
        <f t="shared" si="287"/>
        <v>55.099999999999994</v>
      </c>
      <c r="AV81">
        <f t="shared" si="288"/>
        <v>118.08000000000001</v>
      </c>
      <c r="AW81">
        <f t="shared" si="289"/>
        <v>41.863333333333337</v>
      </c>
      <c r="AX81" s="3">
        <v>176</v>
      </c>
      <c r="AY81">
        <f t="shared" si="290"/>
        <v>175.81531516571428</v>
      </c>
      <c r="AZ81" s="13">
        <f t="shared" si="170"/>
        <v>175.95253727485715</v>
      </c>
      <c r="BA81" s="6">
        <f t="shared" si="291"/>
        <v>175.95324312114286</v>
      </c>
      <c r="BB81" s="6">
        <f t="shared" si="292"/>
        <v>175.97494922205715</v>
      </c>
      <c r="BC81" s="6">
        <f t="shared" si="293"/>
        <v>175.89984043999999</v>
      </c>
      <c r="BD81" s="6">
        <f t="shared" si="294"/>
        <v>175.96192017600001</v>
      </c>
      <c r="BE81" s="6">
        <f t="shared" si="295"/>
        <v>175.99601348571429</v>
      </c>
      <c r="BF81" s="13">
        <f t="shared" si="237"/>
        <v>-0.44618111451427467</v>
      </c>
      <c r="BG81" s="6"/>
      <c r="BH81" s="13">
        <f t="shared" si="251"/>
        <v>175.93625984078363</v>
      </c>
      <c r="BI81" s="13">
        <f t="shared" si="250"/>
        <v>-6.3740159216365555E-2</v>
      </c>
    </row>
    <row r="82" spans="1:61" x14ac:dyDescent="0.25">
      <c r="B82" s="3">
        <v>7</v>
      </c>
      <c r="C82" s="2" t="s">
        <v>42</v>
      </c>
      <c r="D82">
        <v>6</v>
      </c>
      <c r="E82">
        <v>1</v>
      </c>
      <c r="F82">
        <f t="shared" si="272"/>
        <v>73</v>
      </c>
      <c r="G82">
        <f t="shared" si="273"/>
        <v>185.42000000000002</v>
      </c>
      <c r="H82">
        <v>12</v>
      </c>
      <c r="I82">
        <v>8</v>
      </c>
      <c r="J82">
        <f t="shared" si="274"/>
        <v>176</v>
      </c>
      <c r="K82">
        <f t="shared" si="275"/>
        <v>79.832191999999992</v>
      </c>
      <c r="L82" s="2">
        <v>23</v>
      </c>
      <c r="M82" s="2">
        <v>1</v>
      </c>
      <c r="N82" s="1">
        <v>42919</v>
      </c>
      <c r="O82">
        <v>1955.8</v>
      </c>
      <c r="P82">
        <v>17.809999999999999</v>
      </c>
      <c r="Q82">
        <v>84.76</v>
      </c>
      <c r="R82">
        <v>25.24</v>
      </c>
      <c r="S82">
        <v>212.88</v>
      </c>
      <c r="T82">
        <v>86.86</v>
      </c>
      <c r="U82">
        <v>2.7382</v>
      </c>
      <c r="V82">
        <v>2000</v>
      </c>
      <c r="W82">
        <v>90</v>
      </c>
      <c r="X82">
        <v>70</v>
      </c>
      <c r="Y82">
        <v>20</v>
      </c>
      <c r="Z82">
        <v>260</v>
      </c>
      <c r="AA82">
        <v>50</v>
      </c>
      <c r="AB82">
        <v>6</v>
      </c>
      <c r="AC82">
        <f t="shared" si="276"/>
        <v>1847.1969199999999</v>
      </c>
      <c r="AD82">
        <f t="shared" si="277"/>
        <v>69.269884499999989</v>
      </c>
      <c r="AE82">
        <f t="shared" si="278"/>
        <v>61.57323066666666</v>
      </c>
      <c r="AF82">
        <f t="shared" si="279"/>
        <v>18.4719692</v>
      </c>
      <c r="AG82">
        <f t="shared" si="280"/>
        <v>230.89961499999998</v>
      </c>
      <c r="AH82">
        <f t="shared" si="281"/>
        <v>92.359846000000005</v>
      </c>
      <c r="AI82">
        <v>6</v>
      </c>
      <c r="AJ82">
        <f t="shared" si="282"/>
        <v>105.8793450131998</v>
      </c>
      <c r="AK82">
        <f t="shared" si="282"/>
        <v>25.711028867097362</v>
      </c>
      <c r="AL82">
        <f t="shared" si="282"/>
        <v>137.6572238979264</v>
      </c>
      <c r="AM82">
        <f t="shared" si="282"/>
        <v>136.63946559633717</v>
      </c>
      <c r="AN82">
        <f t="shared" si="282"/>
        <v>92.195909464812232</v>
      </c>
      <c r="AO82">
        <f t="shared" si="282"/>
        <v>94.045197953231749</v>
      </c>
      <c r="AP82">
        <f t="shared" si="282"/>
        <v>45.636666666666663</v>
      </c>
      <c r="AQ82">
        <f t="shared" si="283"/>
        <v>97.789999999999992</v>
      </c>
      <c r="AR82">
        <f t="shared" si="284"/>
        <v>19.788888888888888</v>
      </c>
      <c r="AS82">
        <f t="shared" si="285"/>
        <v>121.08571428571429</v>
      </c>
      <c r="AT82">
        <f t="shared" si="286"/>
        <v>126.2</v>
      </c>
      <c r="AU82">
        <f t="shared" si="287"/>
        <v>81.876923076923077</v>
      </c>
      <c r="AV82">
        <f t="shared" si="288"/>
        <v>173.72</v>
      </c>
      <c r="AW82">
        <f t="shared" si="289"/>
        <v>45.636666666666663</v>
      </c>
      <c r="AX82" s="3">
        <v>176</v>
      </c>
      <c r="AY82">
        <f t="shared" si="290"/>
        <v>176.03102945142857</v>
      </c>
      <c r="AZ82" s="13">
        <f t="shared" si="170"/>
        <v>175.94118870342857</v>
      </c>
      <c r="BA82" s="6">
        <f t="shared" si="291"/>
        <v>176.05962312114286</v>
      </c>
      <c r="BB82" s="6">
        <f t="shared" si="292"/>
        <v>176.01740350777143</v>
      </c>
      <c r="BC82" s="6">
        <f t="shared" si="293"/>
        <v>175.97940615428573</v>
      </c>
      <c r="BD82" s="6">
        <f t="shared" si="294"/>
        <v>175.99371446171429</v>
      </c>
      <c r="BE82" s="6">
        <f t="shared" si="295"/>
        <v>175.99627222857143</v>
      </c>
      <c r="BF82" s="13">
        <f t="shared" si="237"/>
        <v>1.8637628342872858E-2</v>
      </c>
      <c r="BG82" s="6"/>
      <c r="BH82" s="13">
        <f t="shared" si="251"/>
        <v>176.00266251833469</v>
      </c>
      <c r="BI82" s="13">
        <f t="shared" si="250"/>
        <v>2.6625183346880021E-3</v>
      </c>
    </row>
    <row r="83" spans="1:61" x14ac:dyDescent="0.25">
      <c r="A83" s="10" t="s">
        <v>55</v>
      </c>
      <c r="B83" s="3">
        <v>10</v>
      </c>
      <c r="C83" s="2" t="s">
        <v>41</v>
      </c>
      <c r="D83">
        <v>5</v>
      </c>
      <c r="E83">
        <v>9</v>
      </c>
      <c r="F83">
        <f>D83*12+E83</f>
        <v>69</v>
      </c>
      <c r="G83">
        <f>F83*2.54</f>
        <v>175.26</v>
      </c>
      <c r="H83">
        <v>11</v>
      </c>
      <c r="I83">
        <v>11</v>
      </c>
      <c r="J83">
        <f>H83*14+I83</f>
        <v>165</v>
      </c>
      <c r="K83">
        <f>J83*0.453592</f>
        <v>74.842680000000001</v>
      </c>
      <c r="L83" s="2">
        <v>23</v>
      </c>
      <c r="M83" s="2">
        <v>0</v>
      </c>
      <c r="N83" s="1">
        <v>42912</v>
      </c>
      <c r="O83">
        <v>1169.8399999999999</v>
      </c>
      <c r="P83">
        <v>45.58</v>
      </c>
      <c r="Q83">
        <v>50.88</v>
      </c>
      <c r="R83">
        <v>18.28</v>
      </c>
      <c r="S83">
        <v>124.87</v>
      </c>
      <c r="T83">
        <v>64.17</v>
      </c>
      <c r="U83">
        <v>2.7122000000000002</v>
      </c>
      <c r="V83">
        <v>2000</v>
      </c>
      <c r="W83">
        <v>90</v>
      </c>
      <c r="X83">
        <v>70</v>
      </c>
      <c r="Y83">
        <v>20</v>
      </c>
      <c r="Z83">
        <v>260</v>
      </c>
      <c r="AA83">
        <v>50</v>
      </c>
      <c r="AB83">
        <v>6</v>
      </c>
      <c r="AC83">
        <f>(10*K83) + (6.25*G83) - (5 *L83) + (M83*166) - 161</f>
        <v>1567.8018</v>
      </c>
      <c r="AD83">
        <f>(AC83 * 0.15)/4</f>
        <v>58.792567499999997</v>
      </c>
      <c r="AE83">
        <f>(AC83* 0.3)/9</f>
        <v>52.260059999999996</v>
      </c>
      <c r="AF83">
        <f>(AC83*0.09) / 9</f>
        <v>15.678018</v>
      </c>
      <c r="AG83">
        <f>(AC83*0.5)/4</f>
        <v>195.97522499999999</v>
      </c>
      <c r="AH83">
        <f>(AC83*0.2)/4</f>
        <v>78.390090000000001</v>
      </c>
      <c r="AI83">
        <v>6</v>
      </c>
      <c r="AJ83">
        <f t="shared" ref="AJ83:AP83" si="296">O83/AC83*100</f>
        <v>74.616574620592985</v>
      </c>
      <c r="AK83">
        <f t="shared" si="296"/>
        <v>77.526806428380596</v>
      </c>
      <c r="AL83">
        <f t="shared" si="296"/>
        <v>97.359245282152386</v>
      </c>
      <c r="AM83">
        <f t="shared" si="296"/>
        <v>116.5963707912569</v>
      </c>
      <c r="AN83">
        <f t="shared" si="296"/>
        <v>63.7172377273709</v>
      </c>
      <c r="AO83">
        <f t="shared" si="296"/>
        <v>81.859837129922937</v>
      </c>
      <c r="AP83">
        <f t="shared" si="296"/>
        <v>45.203333333333333</v>
      </c>
      <c r="AQ83">
        <f t="shared" ref="AQ83" si="297">O83/V83*100</f>
        <v>58.491999999999997</v>
      </c>
      <c r="AR83">
        <f t="shared" ref="AR83" si="298">P83/W83*100</f>
        <v>50.644444444444446</v>
      </c>
      <c r="AS83">
        <f t="shared" ref="AS83" si="299">Q83/X83*100</f>
        <v>72.685714285714283</v>
      </c>
      <c r="AT83">
        <f t="shared" ref="AT83" si="300">R83/Y83*100</f>
        <v>91.4</v>
      </c>
      <c r="AU83">
        <f t="shared" ref="AU83" si="301">S83/Z83*100</f>
        <v>48.026923076923076</v>
      </c>
      <c r="AV83">
        <f t="shared" ref="AV83" si="302">T83/AA83*100</f>
        <v>128.34</v>
      </c>
      <c r="AW83">
        <f t="shared" ref="AW83" si="303">U83/AB83*100</f>
        <v>45.203333333333333</v>
      </c>
      <c r="AX83" s="3">
        <v>165</v>
      </c>
      <c r="AY83">
        <f>(J83) + 1/(3500/(O83-AC83))</f>
        <v>164.88629662857142</v>
      </c>
      <c r="AZ83" s="13">
        <f t="shared" si="170"/>
        <v>164.98489992285715</v>
      </c>
      <c r="BA83" s="6">
        <f>(J83) + 1/(3500/((Q83*9)-(AE83*9)))</f>
        <v>164.9964512742857</v>
      </c>
      <c r="BB83" s="6">
        <f>(J83) + 1/(3500/((R83*9)-(AF83*9)))</f>
        <v>165.00669081085715</v>
      </c>
      <c r="BC83" s="6">
        <f>(J83) + 1/(3500/((S83*4)-(AG83*4)))</f>
        <v>164.91873688571428</v>
      </c>
      <c r="BD83" s="6">
        <f>(J83) + 1/(3500/((T83*4)-(AH83*4)))</f>
        <v>164.98374846857143</v>
      </c>
      <c r="BE83" s="6">
        <f>(J83) + 1/(3500/((U83*4)-(AI83*4)))</f>
        <v>164.99624251428571</v>
      </c>
      <c r="BF83" s="13">
        <f t="shared" si="237"/>
        <v>-0.22693349485714975</v>
      </c>
      <c r="BG83" s="6"/>
      <c r="BH83" s="13">
        <f t="shared" si="251"/>
        <v>164.96758092930608</v>
      </c>
      <c r="BI83" s="13">
        <f t="shared" si="250"/>
        <v>-3.2419070693919139E-2</v>
      </c>
    </row>
    <row r="84" spans="1:61" x14ac:dyDescent="0.25">
      <c r="A84" s="10" t="s">
        <v>55</v>
      </c>
      <c r="B84" s="8">
        <v>10</v>
      </c>
      <c r="C84" s="8" t="s">
        <v>41</v>
      </c>
      <c r="D84">
        <v>5</v>
      </c>
      <c r="E84">
        <v>9</v>
      </c>
      <c r="F84">
        <f t="shared" ref="F84:F85" si="304">D84*12+E84</f>
        <v>69</v>
      </c>
      <c r="G84">
        <f t="shared" ref="G84:G85" si="305">F84*2.54</f>
        <v>175.26</v>
      </c>
      <c r="H84">
        <v>11</v>
      </c>
      <c r="I84">
        <v>11</v>
      </c>
      <c r="J84">
        <f t="shared" ref="J84:J85" si="306">H84*14+I84</f>
        <v>165</v>
      </c>
      <c r="K84">
        <f t="shared" ref="K84:K85" si="307">J84*0.453592</f>
        <v>74.842680000000001</v>
      </c>
      <c r="L84" s="8">
        <v>23</v>
      </c>
      <c r="M84" s="8">
        <v>0</v>
      </c>
      <c r="N84" s="1">
        <v>42913</v>
      </c>
      <c r="O84">
        <v>1170.4100000000001</v>
      </c>
      <c r="P84">
        <v>110.96</v>
      </c>
      <c r="Q84">
        <v>24.94</v>
      </c>
      <c r="R84">
        <v>11.81</v>
      </c>
      <c r="S84">
        <v>214.45</v>
      </c>
      <c r="T84">
        <v>25.48</v>
      </c>
      <c r="U84">
        <v>1.0983000000000001</v>
      </c>
      <c r="V84">
        <v>2000</v>
      </c>
      <c r="W84">
        <v>90</v>
      </c>
      <c r="X84">
        <v>70</v>
      </c>
      <c r="Y84">
        <v>20</v>
      </c>
      <c r="Z84">
        <v>260</v>
      </c>
      <c r="AA84">
        <v>50</v>
      </c>
      <c r="AB84">
        <v>6</v>
      </c>
      <c r="AC84">
        <f t="shared" ref="AC84:AC90" si="308">(10*K84) + (6.25*G84) - (5 *L84) + (M84*166) - 161</f>
        <v>1567.8018</v>
      </c>
      <c r="AD84">
        <f t="shared" ref="AD84:AD90" si="309">(AC84 * 0.15)/4</f>
        <v>58.792567499999997</v>
      </c>
      <c r="AE84">
        <f t="shared" ref="AE84:AE90" si="310">(AC84* 0.3)/9</f>
        <v>52.260059999999996</v>
      </c>
      <c r="AF84">
        <f t="shared" ref="AF84:AF90" si="311">(AC84*0.09) / 9</f>
        <v>15.678018</v>
      </c>
      <c r="AG84">
        <f t="shared" ref="AG84:AG90" si="312">(AC84*0.5)/4</f>
        <v>195.97522499999999</v>
      </c>
      <c r="AH84">
        <f t="shared" ref="AH84:AH90" si="313">(AC84*0.2)/4</f>
        <v>78.390090000000001</v>
      </c>
      <c r="AI84">
        <v>6</v>
      </c>
      <c r="AJ84">
        <f t="shared" ref="AJ84:AJ90" si="314">O84/AC84*100</f>
        <v>74.652931256999452</v>
      </c>
      <c r="AK84">
        <f t="shared" ref="AK84:AK90" si="315">P84/AD84*100</f>
        <v>188.73133921222268</v>
      </c>
      <c r="AL84">
        <f t="shared" ref="AL84:AL90" si="316">Q84/AE84*100</f>
        <v>47.722869051432397</v>
      </c>
      <c r="AM84">
        <f t="shared" ref="AM84:AM90" si="317">R84/AF84*100</f>
        <v>75.32839929128798</v>
      </c>
      <c r="AN84">
        <f t="shared" ref="AN84:AN90" si="318">S84/AG84*100</f>
        <v>109.42709722619274</v>
      </c>
      <c r="AO84">
        <f t="shared" ref="AO84:AO90" si="319">T84/AH84*100</f>
        <v>32.504108618831793</v>
      </c>
      <c r="AP84">
        <f t="shared" ref="AP84:AP90" si="320">U84/AI84*100</f>
        <v>18.305000000000003</v>
      </c>
      <c r="AQ84">
        <f t="shared" ref="AQ84:AQ90" si="321">O84/V84*100</f>
        <v>58.520500000000006</v>
      </c>
      <c r="AR84">
        <f t="shared" ref="AR84:AR90" si="322">P84/W84*100</f>
        <v>123.28888888888889</v>
      </c>
      <c r="AS84">
        <f t="shared" ref="AS84:AS90" si="323">Q84/X84*100</f>
        <v>35.628571428571433</v>
      </c>
      <c r="AT84">
        <f t="shared" ref="AT84:AT90" si="324">R84/Y84*100</f>
        <v>59.050000000000004</v>
      </c>
      <c r="AU84">
        <f t="shared" ref="AU84:AU90" si="325">S84/Z84*100</f>
        <v>82.480769230769226</v>
      </c>
      <c r="AV84">
        <f t="shared" ref="AV84:AV90" si="326">T84/AA84*100</f>
        <v>50.960000000000008</v>
      </c>
      <c r="AW84">
        <f t="shared" ref="AW84:AW90" si="327">U84/AB84*100</f>
        <v>18.305000000000003</v>
      </c>
      <c r="AX84" s="8">
        <v>165</v>
      </c>
      <c r="AY84">
        <f t="shared" ref="AY84:AY90" si="328">(J84) + 1/(3500/(O84-AC84))</f>
        <v>164.88645948571428</v>
      </c>
      <c r="AZ84" s="13">
        <f t="shared" si="170"/>
        <v>165.05961992285714</v>
      </c>
      <c r="BA84" s="8">
        <f t="shared" ref="BA84:BA90" si="329">(J84) + 1/(3500/((Q84*9)-(AE84*9)))</f>
        <v>164.92974841714286</v>
      </c>
      <c r="BB84" s="8">
        <f t="shared" ref="BB84:BB90" si="330">(J84) + 1/(3500/((R84*9)-(AF84*9)))</f>
        <v>164.990053668</v>
      </c>
      <c r="BC84" s="8">
        <f t="shared" ref="BC84:BC90" si="331">(J84) + 1/(3500/((S84*4)-(AG84*4)))</f>
        <v>165.02111402857142</v>
      </c>
      <c r="BD84" s="8">
        <f t="shared" ref="BD84:BD90" si="332">(J84) + 1/(3500/((T84*4)-(AH84*4)))</f>
        <v>164.93953132571428</v>
      </c>
      <c r="BE84" s="8">
        <f t="shared" ref="BE84:BE90" si="333">(J84) + 1/(3500/((U84*4)-(AI84*4)))</f>
        <v>164.99439805714286</v>
      </c>
      <c r="BF84" s="13">
        <f t="shared" si="237"/>
        <v>-0.17907509485715423</v>
      </c>
      <c r="BG84" s="8"/>
      <c r="BH84" s="13">
        <f t="shared" si="251"/>
        <v>164.97441784359185</v>
      </c>
      <c r="BI84" s="13">
        <f t="shared" si="250"/>
        <v>-2.5582156408148649E-2</v>
      </c>
    </row>
    <row r="85" spans="1:61" x14ac:dyDescent="0.25">
      <c r="A85" s="10" t="s">
        <v>55</v>
      </c>
      <c r="B85" s="8">
        <v>10</v>
      </c>
      <c r="C85" s="8" t="s">
        <v>41</v>
      </c>
      <c r="D85">
        <v>5</v>
      </c>
      <c r="E85">
        <v>9</v>
      </c>
      <c r="F85">
        <f t="shared" si="304"/>
        <v>69</v>
      </c>
      <c r="G85">
        <f t="shared" si="305"/>
        <v>175.26</v>
      </c>
      <c r="H85">
        <v>11</v>
      </c>
      <c r="I85">
        <v>11</v>
      </c>
      <c r="J85">
        <f t="shared" si="306"/>
        <v>165</v>
      </c>
      <c r="K85">
        <f t="shared" si="307"/>
        <v>74.842680000000001</v>
      </c>
      <c r="L85" s="8">
        <v>23</v>
      </c>
      <c r="M85" s="8">
        <v>0</v>
      </c>
      <c r="N85" s="1">
        <v>42914</v>
      </c>
      <c r="O85">
        <v>1670.75</v>
      </c>
      <c r="P85">
        <v>50.75</v>
      </c>
      <c r="Q85">
        <v>67.36</v>
      </c>
      <c r="R85">
        <v>28.02</v>
      </c>
      <c r="S85">
        <v>155.28</v>
      </c>
      <c r="T85">
        <v>82.69</v>
      </c>
      <c r="U85">
        <v>2.0499999999999998</v>
      </c>
      <c r="V85">
        <v>2000</v>
      </c>
      <c r="W85">
        <v>90</v>
      </c>
      <c r="X85">
        <v>70</v>
      </c>
      <c r="Y85">
        <v>20</v>
      </c>
      <c r="Z85">
        <v>260</v>
      </c>
      <c r="AA85">
        <v>50</v>
      </c>
      <c r="AB85">
        <v>6</v>
      </c>
      <c r="AC85">
        <f t="shared" si="308"/>
        <v>1567.8018</v>
      </c>
      <c r="AD85">
        <f t="shared" si="309"/>
        <v>58.792567499999997</v>
      </c>
      <c r="AE85">
        <f t="shared" si="310"/>
        <v>52.260059999999996</v>
      </c>
      <c r="AF85">
        <f t="shared" si="311"/>
        <v>15.678018</v>
      </c>
      <c r="AG85">
        <f t="shared" si="312"/>
        <v>195.97522499999999</v>
      </c>
      <c r="AH85">
        <f t="shared" si="313"/>
        <v>78.390090000000001</v>
      </c>
      <c r="AI85">
        <v>6</v>
      </c>
      <c r="AJ85">
        <f t="shared" si="314"/>
        <v>106.56640399315782</v>
      </c>
      <c r="AK85">
        <f t="shared" si="315"/>
        <v>86.320434976751102</v>
      </c>
      <c r="AL85">
        <f t="shared" si="316"/>
        <v>128.89384359681179</v>
      </c>
      <c r="AM85">
        <f t="shared" si="317"/>
        <v>178.72157054546054</v>
      </c>
      <c r="AN85">
        <f t="shared" si="318"/>
        <v>79.234505279940365</v>
      </c>
      <c r="AO85">
        <f t="shared" si="319"/>
        <v>105.48527243686033</v>
      </c>
      <c r="AP85">
        <f t="shared" si="320"/>
        <v>34.166666666666664</v>
      </c>
      <c r="AQ85">
        <f t="shared" si="321"/>
        <v>83.537499999999994</v>
      </c>
      <c r="AR85">
        <f t="shared" si="322"/>
        <v>56.388888888888886</v>
      </c>
      <c r="AS85">
        <f t="shared" si="323"/>
        <v>96.228571428571428</v>
      </c>
      <c r="AT85">
        <f t="shared" si="324"/>
        <v>140.1</v>
      </c>
      <c r="AU85">
        <f t="shared" si="325"/>
        <v>59.723076923076924</v>
      </c>
      <c r="AV85">
        <f t="shared" si="326"/>
        <v>165.38</v>
      </c>
      <c r="AW85">
        <f t="shared" si="327"/>
        <v>34.166666666666664</v>
      </c>
      <c r="AX85" s="8">
        <v>165</v>
      </c>
      <c r="AY85">
        <f t="shared" si="328"/>
        <v>165.02941377142858</v>
      </c>
      <c r="AZ85" s="13">
        <f t="shared" si="170"/>
        <v>164.99080849428572</v>
      </c>
      <c r="BA85" s="8">
        <f t="shared" si="329"/>
        <v>165.03882841714287</v>
      </c>
      <c r="BB85" s="8">
        <f t="shared" si="330"/>
        <v>165.03173652514286</v>
      </c>
      <c r="BC85" s="8">
        <f t="shared" si="331"/>
        <v>164.95349117142857</v>
      </c>
      <c r="BD85" s="8">
        <f t="shared" si="332"/>
        <v>165.00491418285714</v>
      </c>
      <c r="BE85" s="8">
        <f t="shared" si="333"/>
        <v>164.99548571428571</v>
      </c>
      <c r="BF85" s="13">
        <f t="shared" si="237"/>
        <v>4.4678276571431752E-2</v>
      </c>
      <c r="BG85" s="8"/>
      <c r="BH85" s="13">
        <f t="shared" si="251"/>
        <v>165.00638261093877</v>
      </c>
      <c r="BI85" s="13">
        <f t="shared" si="250"/>
        <v>6.3826109387719043E-3</v>
      </c>
    </row>
    <row r="86" spans="1:61" x14ac:dyDescent="0.25">
      <c r="A86" s="10" t="s">
        <v>55</v>
      </c>
      <c r="B86" s="8">
        <v>10</v>
      </c>
      <c r="C86" s="8" t="s">
        <v>41</v>
      </c>
      <c r="D86">
        <v>5</v>
      </c>
      <c r="E86">
        <v>9</v>
      </c>
      <c r="F86">
        <f t="shared" ref="F86:F90" si="334">D86*12+E86</f>
        <v>69</v>
      </c>
      <c r="G86">
        <f t="shared" ref="G86:G90" si="335">F86*2.54</f>
        <v>175.26</v>
      </c>
      <c r="H86">
        <v>11</v>
      </c>
      <c r="I86">
        <v>11</v>
      </c>
      <c r="J86">
        <f t="shared" ref="J86:J90" si="336">H86*14+I86</f>
        <v>165</v>
      </c>
      <c r="K86">
        <f t="shared" ref="K86:K90" si="337">J86*0.453592</f>
        <v>74.842680000000001</v>
      </c>
      <c r="L86" s="8">
        <v>23</v>
      </c>
      <c r="M86" s="8">
        <v>0</v>
      </c>
      <c r="N86" s="1">
        <v>42915</v>
      </c>
      <c r="O86">
        <v>1924.83</v>
      </c>
      <c r="P86">
        <v>66.599999999999994</v>
      </c>
      <c r="Q86">
        <v>78.760000000000005</v>
      </c>
      <c r="R86">
        <v>42.73</v>
      </c>
      <c r="S86">
        <v>173.45</v>
      </c>
      <c r="T86">
        <v>71.95</v>
      </c>
      <c r="U86">
        <v>1.9809000000000001</v>
      </c>
      <c r="V86">
        <v>2000</v>
      </c>
      <c r="W86">
        <v>90</v>
      </c>
      <c r="X86">
        <v>70</v>
      </c>
      <c r="Y86">
        <v>20</v>
      </c>
      <c r="Z86">
        <v>260</v>
      </c>
      <c r="AA86">
        <v>50</v>
      </c>
      <c r="AB86">
        <v>6</v>
      </c>
      <c r="AC86">
        <f t="shared" si="308"/>
        <v>1567.8018</v>
      </c>
      <c r="AD86">
        <f t="shared" si="309"/>
        <v>58.792567499999997</v>
      </c>
      <c r="AE86">
        <f t="shared" si="310"/>
        <v>52.260059999999996</v>
      </c>
      <c r="AF86">
        <f t="shared" si="311"/>
        <v>15.678018</v>
      </c>
      <c r="AG86">
        <f t="shared" si="312"/>
        <v>195.97522499999999</v>
      </c>
      <c r="AH86">
        <f t="shared" si="313"/>
        <v>78.390090000000001</v>
      </c>
      <c r="AI86">
        <v>6</v>
      </c>
      <c r="AJ86">
        <f t="shared" si="314"/>
        <v>122.7725341302708</v>
      </c>
      <c r="AK86">
        <f t="shared" si="315"/>
        <v>113.2796250138251</v>
      </c>
      <c r="AL86">
        <f t="shared" si="316"/>
        <v>150.7078254406903</v>
      </c>
      <c r="AM86">
        <f t="shared" si="317"/>
        <v>272.54720590319516</v>
      </c>
      <c r="AN86">
        <f t="shared" si="318"/>
        <v>88.50608539931514</v>
      </c>
      <c r="AO86">
        <f t="shared" si="319"/>
        <v>91.784561033161211</v>
      </c>
      <c r="AP86">
        <f t="shared" si="320"/>
        <v>33.015000000000001</v>
      </c>
      <c r="AQ86">
        <f t="shared" si="321"/>
        <v>96.241499999999988</v>
      </c>
      <c r="AR86">
        <f t="shared" si="322"/>
        <v>74</v>
      </c>
      <c r="AS86">
        <f t="shared" si="323"/>
        <v>112.51428571428572</v>
      </c>
      <c r="AT86">
        <f t="shared" si="324"/>
        <v>213.64999999999998</v>
      </c>
      <c r="AU86">
        <f t="shared" si="325"/>
        <v>66.711538461538453</v>
      </c>
      <c r="AV86">
        <f t="shared" si="326"/>
        <v>143.9</v>
      </c>
      <c r="AW86">
        <f t="shared" si="327"/>
        <v>33.015000000000001</v>
      </c>
      <c r="AX86" s="8">
        <v>165</v>
      </c>
      <c r="AY86">
        <f t="shared" si="328"/>
        <v>165.10200805714285</v>
      </c>
      <c r="AZ86" s="13">
        <f t="shared" si="170"/>
        <v>165.00892278000001</v>
      </c>
      <c r="BA86" s="8">
        <f t="shared" si="329"/>
        <v>165.06814270285713</v>
      </c>
      <c r="BB86" s="8">
        <f t="shared" si="330"/>
        <v>165.06956223942856</v>
      </c>
      <c r="BC86" s="8">
        <f t="shared" si="331"/>
        <v>164.97425688571428</v>
      </c>
      <c r="BD86" s="8">
        <f t="shared" si="332"/>
        <v>164.99263989714285</v>
      </c>
      <c r="BE86" s="8">
        <f t="shared" si="333"/>
        <v>164.99540674285714</v>
      </c>
      <c r="BF86" s="13">
        <f t="shared" si="237"/>
        <v>0.21093930514282988</v>
      </c>
      <c r="BG86" s="8"/>
      <c r="BH86" s="13">
        <f t="shared" si="251"/>
        <v>165.03013418644898</v>
      </c>
      <c r="BI86" s="13">
        <f t="shared" si="250"/>
        <v>3.0134186448975697E-2</v>
      </c>
    </row>
    <row r="87" spans="1:61" x14ac:dyDescent="0.25">
      <c r="A87" s="10" t="s">
        <v>55</v>
      </c>
      <c r="B87" s="8">
        <v>10</v>
      </c>
      <c r="C87" s="8" t="s">
        <v>41</v>
      </c>
      <c r="D87">
        <v>5</v>
      </c>
      <c r="E87">
        <v>9</v>
      </c>
      <c r="F87">
        <f t="shared" si="334"/>
        <v>69</v>
      </c>
      <c r="G87">
        <f t="shared" si="335"/>
        <v>175.26</v>
      </c>
      <c r="H87">
        <v>11</v>
      </c>
      <c r="I87">
        <v>11</v>
      </c>
      <c r="J87">
        <f t="shared" si="336"/>
        <v>165</v>
      </c>
      <c r="K87">
        <f t="shared" si="337"/>
        <v>74.842680000000001</v>
      </c>
      <c r="L87" s="8">
        <v>23</v>
      </c>
      <c r="M87" s="8">
        <v>0</v>
      </c>
      <c r="N87" s="1">
        <v>42916</v>
      </c>
      <c r="O87">
        <v>1551.04</v>
      </c>
      <c r="P87">
        <v>98.1</v>
      </c>
      <c r="Q87">
        <v>29.51</v>
      </c>
      <c r="R87">
        <v>13.2</v>
      </c>
      <c r="S87">
        <v>158.63999999999999</v>
      </c>
      <c r="T87">
        <v>20.62</v>
      </c>
      <c r="U87">
        <v>0.93179999999999996</v>
      </c>
      <c r="V87">
        <v>2000</v>
      </c>
      <c r="W87">
        <v>90</v>
      </c>
      <c r="X87">
        <v>70</v>
      </c>
      <c r="Y87">
        <v>20</v>
      </c>
      <c r="Z87">
        <v>260</v>
      </c>
      <c r="AA87">
        <v>50</v>
      </c>
      <c r="AB87">
        <v>6</v>
      </c>
      <c r="AC87">
        <f t="shared" si="308"/>
        <v>1567.8018</v>
      </c>
      <c r="AD87">
        <f t="shared" si="309"/>
        <v>58.792567499999997</v>
      </c>
      <c r="AE87">
        <f t="shared" si="310"/>
        <v>52.260059999999996</v>
      </c>
      <c r="AF87">
        <f t="shared" si="311"/>
        <v>15.678018</v>
      </c>
      <c r="AG87">
        <f t="shared" si="312"/>
        <v>195.97522499999999</v>
      </c>
      <c r="AH87">
        <f t="shared" si="313"/>
        <v>78.390090000000001</v>
      </c>
      <c r="AI87">
        <v>6</v>
      </c>
      <c r="AJ87">
        <f t="shared" si="314"/>
        <v>98.930872512073904</v>
      </c>
      <c r="AK87">
        <f t="shared" si="315"/>
        <v>166.8578260338775</v>
      </c>
      <c r="AL87">
        <f t="shared" si="316"/>
        <v>56.467596860776666</v>
      </c>
      <c r="AM87">
        <f t="shared" si="317"/>
        <v>84.194315888653776</v>
      </c>
      <c r="AN87">
        <f t="shared" si="318"/>
        <v>80.949007712582031</v>
      </c>
      <c r="AO87">
        <f t="shared" si="319"/>
        <v>26.304345357940019</v>
      </c>
      <c r="AP87">
        <f t="shared" si="320"/>
        <v>15.53</v>
      </c>
      <c r="AQ87">
        <f t="shared" si="321"/>
        <v>77.551999999999992</v>
      </c>
      <c r="AR87">
        <f t="shared" si="322"/>
        <v>108.99999999999999</v>
      </c>
      <c r="AS87">
        <f t="shared" si="323"/>
        <v>42.157142857142858</v>
      </c>
      <c r="AT87">
        <f t="shared" si="324"/>
        <v>65.999999999999986</v>
      </c>
      <c r="AU87">
        <f t="shared" si="325"/>
        <v>61.015384615384605</v>
      </c>
      <c r="AV87">
        <f t="shared" si="326"/>
        <v>41.24</v>
      </c>
      <c r="AW87">
        <f t="shared" si="327"/>
        <v>15.53</v>
      </c>
      <c r="AX87" s="8">
        <v>165</v>
      </c>
      <c r="AY87">
        <f t="shared" si="328"/>
        <v>164.99521091428571</v>
      </c>
      <c r="AZ87" s="13">
        <f t="shared" si="170"/>
        <v>165.04492278000001</v>
      </c>
      <c r="BA87" s="8">
        <f t="shared" si="329"/>
        <v>164.94149984571428</v>
      </c>
      <c r="BB87" s="8">
        <f t="shared" si="330"/>
        <v>164.99362795371428</v>
      </c>
      <c r="BC87" s="8">
        <f t="shared" si="331"/>
        <v>164.95733117142856</v>
      </c>
      <c r="BD87" s="8">
        <f t="shared" si="332"/>
        <v>164.93397704</v>
      </c>
      <c r="BE87" s="8">
        <f t="shared" si="333"/>
        <v>164.99420777142856</v>
      </c>
      <c r="BF87" s="13">
        <f t="shared" si="237"/>
        <v>-0.1392225234286002</v>
      </c>
      <c r="BG87" s="8"/>
      <c r="BH87" s="13">
        <f t="shared" si="251"/>
        <v>164.98011106808164</v>
      </c>
      <c r="BI87" s="13">
        <f t="shared" si="250"/>
        <v>-1.9888931918359276E-2</v>
      </c>
    </row>
    <row r="88" spans="1:61" x14ac:dyDescent="0.25">
      <c r="A88" s="10" t="s">
        <v>55</v>
      </c>
      <c r="B88" s="8">
        <v>10</v>
      </c>
      <c r="C88" s="8" t="s">
        <v>41</v>
      </c>
      <c r="D88">
        <v>5</v>
      </c>
      <c r="E88">
        <v>9</v>
      </c>
      <c r="F88">
        <f t="shared" si="334"/>
        <v>69</v>
      </c>
      <c r="G88">
        <f t="shared" si="335"/>
        <v>175.26</v>
      </c>
      <c r="H88">
        <v>11</v>
      </c>
      <c r="I88">
        <v>11</v>
      </c>
      <c r="J88">
        <f t="shared" si="336"/>
        <v>165</v>
      </c>
      <c r="K88">
        <f t="shared" si="337"/>
        <v>74.842680000000001</v>
      </c>
      <c r="L88" s="8">
        <v>23</v>
      </c>
      <c r="M88" s="8">
        <v>0</v>
      </c>
      <c r="N88" s="1">
        <v>42917</v>
      </c>
      <c r="O88">
        <v>2451.7399999999998</v>
      </c>
      <c r="P88">
        <v>81.260000000000005</v>
      </c>
      <c r="Q88">
        <v>99.86</v>
      </c>
      <c r="R88">
        <v>27.43</v>
      </c>
      <c r="S88">
        <v>191.78</v>
      </c>
      <c r="T88">
        <v>82.01</v>
      </c>
      <c r="U88">
        <v>9.9999000000000002</v>
      </c>
      <c r="V88">
        <v>2000</v>
      </c>
      <c r="W88">
        <v>90</v>
      </c>
      <c r="X88">
        <v>70</v>
      </c>
      <c r="Y88">
        <v>20</v>
      </c>
      <c r="Z88">
        <v>260</v>
      </c>
      <c r="AA88">
        <v>50</v>
      </c>
      <c r="AB88">
        <v>6</v>
      </c>
      <c r="AC88">
        <f t="shared" si="308"/>
        <v>1567.8018</v>
      </c>
      <c r="AD88">
        <f t="shared" si="309"/>
        <v>58.792567499999997</v>
      </c>
      <c r="AE88">
        <f t="shared" si="310"/>
        <v>52.260059999999996</v>
      </c>
      <c r="AF88">
        <f t="shared" si="311"/>
        <v>15.678018</v>
      </c>
      <c r="AG88">
        <f t="shared" si="312"/>
        <v>195.97522499999999</v>
      </c>
      <c r="AH88">
        <f t="shared" si="313"/>
        <v>78.390090000000001</v>
      </c>
      <c r="AI88">
        <v>6</v>
      </c>
      <c r="AJ88">
        <f t="shared" si="314"/>
        <v>156.38073639155152</v>
      </c>
      <c r="AK88">
        <f t="shared" si="315"/>
        <v>138.21474967903043</v>
      </c>
      <c r="AL88">
        <f t="shared" si="316"/>
        <v>191.08282692365833</v>
      </c>
      <c r="AM88">
        <f t="shared" si="317"/>
        <v>174.95833975952829</v>
      </c>
      <c r="AN88">
        <f t="shared" si="318"/>
        <v>97.859308491672863</v>
      </c>
      <c r="AO88">
        <f t="shared" si="319"/>
        <v>104.61781584891663</v>
      </c>
      <c r="AP88">
        <f t="shared" si="320"/>
        <v>166.66499999999999</v>
      </c>
      <c r="AQ88">
        <f t="shared" si="321"/>
        <v>122.58699999999997</v>
      </c>
      <c r="AR88">
        <f t="shared" si="322"/>
        <v>90.288888888888891</v>
      </c>
      <c r="AS88">
        <f t="shared" si="323"/>
        <v>142.65714285714287</v>
      </c>
      <c r="AT88">
        <f t="shared" si="324"/>
        <v>137.15</v>
      </c>
      <c r="AU88">
        <f t="shared" si="325"/>
        <v>73.761538461538464</v>
      </c>
      <c r="AV88">
        <f t="shared" si="326"/>
        <v>164.02</v>
      </c>
      <c r="AW88">
        <f t="shared" si="327"/>
        <v>166.66499999999999</v>
      </c>
      <c r="AX88" s="8">
        <v>165</v>
      </c>
      <c r="AY88">
        <f t="shared" si="328"/>
        <v>165.25255377142858</v>
      </c>
      <c r="AZ88" s="13">
        <f t="shared" si="170"/>
        <v>165.02567706571429</v>
      </c>
      <c r="BA88" s="8">
        <f t="shared" si="329"/>
        <v>165.12239984571428</v>
      </c>
      <c r="BB88" s="8">
        <f t="shared" si="330"/>
        <v>165.03021938228571</v>
      </c>
      <c r="BC88" s="8">
        <f t="shared" si="331"/>
        <v>164.99520545714284</v>
      </c>
      <c r="BD88" s="8">
        <f t="shared" si="332"/>
        <v>165.00413703999999</v>
      </c>
      <c r="BE88" s="8">
        <f t="shared" si="333"/>
        <v>165.00457131428573</v>
      </c>
      <c r="BF88" s="13">
        <f t="shared" si="237"/>
        <v>0.43476387657142368</v>
      </c>
      <c r="BG88" s="8"/>
      <c r="BH88" s="13">
        <f t="shared" si="251"/>
        <v>165.06210912522445</v>
      </c>
      <c r="BI88" s="13">
        <f t="shared" si="250"/>
        <v>6.2109125224452555E-2</v>
      </c>
    </row>
    <row r="89" spans="1:61" x14ac:dyDescent="0.25">
      <c r="A89" s="10" t="s">
        <v>55</v>
      </c>
      <c r="B89" s="8">
        <v>10</v>
      </c>
      <c r="C89" s="8" t="s">
        <v>41</v>
      </c>
      <c r="D89">
        <v>5</v>
      </c>
      <c r="E89">
        <v>9</v>
      </c>
      <c r="F89">
        <f t="shared" si="334"/>
        <v>69</v>
      </c>
      <c r="G89">
        <f t="shared" si="335"/>
        <v>175.26</v>
      </c>
      <c r="H89">
        <v>11</v>
      </c>
      <c r="I89">
        <v>11</v>
      </c>
      <c r="J89">
        <f t="shared" si="336"/>
        <v>165</v>
      </c>
      <c r="K89">
        <f t="shared" si="337"/>
        <v>74.842680000000001</v>
      </c>
      <c r="L89" s="8">
        <v>23</v>
      </c>
      <c r="M89" s="8">
        <v>0</v>
      </c>
      <c r="N89" s="1">
        <v>42918</v>
      </c>
      <c r="O89">
        <v>1616.47</v>
      </c>
      <c r="P89">
        <v>68.239999999999995</v>
      </c>
      <c r="Q89">
        <v>46.52</v>
      </c>
      <c r="R89">
        <v>19.239999999999998</v>
      </c>
      <c r="S89">
        <v>174.2</v>
      </c>
      <c r="T89">
        <v>55.67</v>
      </c>
      <c r="U89">
        <v>5.1542000000000003</v>
      </c>
      <c r="V89">
        <v>2000</v>
      </c>
      <c r="W89">
        <v>90</v>
      </c>
      <c r="X89">
        <v>70</v>
      </c>
      <c r="Y89">
        <v>20</v>
      </c>
      <c r="Z89">
        <v>260</v>
      </c>
      <c r="AA89">
        <v>50</v>
      </c>
      <c r="AB89">
        <v>6</v>
      </c>
      <c r="AC89">
        <f t="shared" si="308"/>
        <v>1567.8018</v>
      </c>
      <c r="AD89">
        <f t="shared" si="309"/>
        <v>58.792567499999997</v>
      </c>
      <c r="AE89">
        <f t="shared" si="310"/>
        <v>52.260059999999996</v>
      </c>
      <c r="AF89">
        <f t="shared" si="311"/>
        <v>15.678018</v>
      </c>
      <c r="AG89">
        <f t="shared" si="312"/>
        <v>195.97522499999999</v>
      </c>
      <c r="AH89">
        <f t="shared" si="313"/>
        <v>78.390090000000001</v>
      </c>
      <c r="AI89">
        <v>6</v>
      </c>
      <c r="AJ89">
        <f t="shared" si="314"/>
        <v>103.10423167010015</v>
      </c>
      <c r="AK89">
        <f t="shared" si="315"/>
        <v>116.06909325740877</v>
      </c>
      <c r="AL89">
        <f t="shared" si="316"/>
        <v>89.016353980458518</v>
      </c>
      <c r="AM89">
        <f t="shared" si="317"/>
        <v>122.71959376497716</v>
      </c>
      <c r="AN89">
        <f t="shared" si="318"/>
        <v>88.888786835172667</v>
      </c>
      <c r="AO89">
        <f t="shared" si="319"/>
        <v>71.016629780626602</v>
      </c>
      <c r="AP89">
        <f t="shared" si="320"/>
        <v>85.903333333333336</v>
      </c>
      <c r="AQ89">
        <f t="shared" si="321"/>
        <v>80.82350000000001</v>
      </c>
      <c r="AR89">
        <f t="shared" si="322"/>
        <v>75.822222222222209</v>
      </c>
      <c r="AS89">
        <f t="shared" si="323"/>
        <v>66.457142857142856</v>
      </c>
      <c r="AT89">
        <f t="shared" si="324"/>
        <v>96.2</v>
      </c>
      <c r="AU89">
        <f t="shared" si="325"/>
        <v>67</v>
      </c>
      <c r="AV89">
        <f t="shared" si="326"/>
        <v>111.33999999999999</v>
      </c>
      <c r="AW89">
        <f t="shared" si="327"/>
        <v>85.903333333333336</v>
      </c>
      <c r="AX89" s="8">
        <v>165</v>
      </c>
      <c r="AY89">
        <f t="shared" si="328"/>
        <v>165.01390520000001</v>
      </c>
      <c r="AZ89" s="13">
        <f t="shared" si="170"/>
        <v>165.01079706571429</v>
      </c>
      <c r="BA89" s="8">
        <f t="shared" si="329"/>
        <v>164.98523984571429</v>
      </c>
      <c r="BB89" s="8">
        <f t="shared" si="330"/>
        <v>165.0091593822857</v>
      </c>
      <c r="BC89" s="8">
        <f t="shared" si="331"/>
        <v>164.97511402857143</v>
      </c>
      <c r="BD89" s="8">
        <f t="shared" si="332"/>
        <v>164.97403418285714</v>
      </c>
      <c r="BE89" s="8">
        <f t="shared" si="333"/>
        <v>164.99903337142857</v>
      </c>
      <c r="BF89" s="13">
        <f t="shared" si="237"/>
        <v>-3.2716923428580458E-2</v>
      </c>
      <c r="BG89" s="8"/>
      <c r="BH89" s="13">
        <f t="shared" si="251"/>
        <v>164.99532615379593</v>
      </c>
      <c r="BI89" s="13">
        <f t="shared" si="250"/>
        <v>-4.6738462040707418E-3</v>
      </c>
    </row>
    <row r="90" spans="1:61" x14ac:dyDescent="0.25">
      <c r="A90" s="10" t="s">
        <v>55</v>
      </c>
      <c r="B90" s="8">
        <v>10</v>
      </c>
      <c r="C90" s="8" t="s">
        <v>41</v>
      </c>
      <c r="D90">
        <v>5</v>
      </c>
      <c r="E90">
        <v>9</v>
      </c>
      <c r="F90">
        <f t="shared" si="334"/>
        <v>69</v>
      </c>
      <c r="G90">
        <f t="shared" si="335"/>
        <v>175.26</v>
      </c>
      <c r="H90">
        <v>11</v>
      </c>
      <c r="I90">
        <v>11</v>
      </c>
      <c r="J90">
        <f t="shared" si="336"/>
        <v>165</v>
      </c>
      <c r="K90">
        <f t="shared" si="337"/>
        <v>74.842680000000001</v>
      </c>
      <c r="L90" s="8">
        <v>23</v>
      </c>
      <c r="M90" s="8">
        <v>0</v>
      </c>
      <c r="N90" s="1">
        <v>42919</v>
      </c>
      <c r="O90">
        <v>1642.34</v>
      </c>
      <c r="P90">
        <v>17</v>
      </c>
      <c r="Q90">
        <v>40.659999999999997</v>
      </c>
      <c r="R90">
        <v>16.829999999999998</v>
      </c>
      <c r="S90">
        <v>174.23</v>
      </c>
      <c r="T90">
        <v>47.58</v>
      </c>
      <c r="U90">
        <v>4.8868999999999998</v>
      </c>
      <c r="V90">
        <v>2000</v>
      </c>
      <c r="W90">
        <v>90</v>
      </c>
      <c r="X90">
        <v>70</v>
      </c>
      <c r="Y90">
        <v>20</v>
      </c>
      <c r="Z90">
        <v>260</v>
      </c>
      <c r="AA90">
        <v>50</v>
      </c>
      <c r="AB90">
        <v>6</v>
      </c>
      <c r="AC90">
        <f t="shared" si="308"/>
        <v>1567.8018</v>
      </c>
      <c r="AD90">
        <f t="shared" si="309"/>
        <v>58.792567499999997</v>
      </c>
      <c r="AE90">
        <f t="shared" si="310"/>
        <v>52.260059999999996</v>
      </c>
      <c r="AF90">
        <f t="shared" si="311"/>
        <v>15.678018</v>
      </c>
      <c r="AG90">
        <f t="shared" si="312"/>
        <v>195.97522499999999</v>
      </c>
      <c r="AH90">
        <f t="shared" si="313"/>
        <v>78.390090000000001</v>
      </c>
      <c r="AI90">
        <v>6</v>
      </c>
      <c r="AJ90">
        <f t="shared" si="314"/>
        <v>104.75431269437246</v>
      </c>
      <c r="AK90">
        <f t="shared" si="315"/>
        <v>28.915219598123521</v>
      </c>
      <c r="AL90">
        <f t="shared" si="316"/>
        <v>77.803201909833248</v>
      </c>
      <c r="AM90">
        <f t="shared" si="317"/>
        <v>107.34775275803356</v>
      </c>
      <c r="AN90">
        <f t="shared" si="318"/>
        <v>88.904094892606949</v>
      </c>
      <c r="AO90">
        <f t="shared" si="319"/>
        <v>60.696447727002223</v>
      </c>
      <c r="AP90">
        <f t="shared" si="320"/>
        <v>81.448333333333338</v>
      </c>
      <c r="AQ90">
        <f t="shared" si="321"/>
        <v>82.11699999999999</v>
      </c>
      <c r="AR90">
        <f t="shared" si="322"/>
        <v>18.888888888888889</v>
      </c>
      <c r="AS90">
        <f t="shared" si="323"/>
        <v>58.085714285714282</v>
      </c>
      <c r="AT90">
        <f t="shared" si="324"/>
        <v>84.149999999999991</v>
      </c>
      <c r="AU90">
        <f t="shared" si="325"/>
        <v>67.01153846153845</v>
      </c>
      <c r="AV90">
        <f t="shared" si="326"/>
        <v>95.16</v>
      </c>
      <c r="AW90">
        <f t="shared" si="327"/>
        <v>81.448333333333338</v>
      </c>
      <c r="AX90" s="8">
        <v>165</v>
      </c>
      <c r="AY90">
        <f t="shared" si="328"/>
        <v>165.02129662857143</v>
      </c>
      <c r="AZ90" s="13">
        <f t="shared" si="170"/>
        <v>164.95223706571429</v>
      </c>
      <c r="BA90" s="8">
        <f t="shared" si="329"/>
        <v>164.97017127428572</v>
      </c>
      <c r="BB90" s="8">
        <f t="shared" si="330"/>
        <v>165.00296223942857</v>
      </c>
      <c r="BC90" s="8">
        <f t="shared" si="331"/>
        <v>164.97514831428572</v>
      </c>
      <c r="BD90" s="8">
        <f t="shared" si="332"/>
        <v>164.96478846857144</v>
      </c>
      <c r="BE90" s="8">
        <f t="shared" si="333"/>
        <v>164.99872788571429</v>
      </c>
      <c r="BF90" s="13">
        <f t="shared" si="237"/>
        <v>-0.11466812342854382</v>
      </c>
      <c r="BG90" s="8"/>
      <c r="BH90" s="13">
        <f t="shared" si="251"/>
        <v>164.9836188395102</v>
      </c>
      <c r="BI90" s="13">
        <f t="shared" si="250"/>
        <v>-1.6381160489800095E-2</v>
      </c>
    </row>
    <row r="91" spans="1:61" x14ac:dyDescent="0.25">
      <c r="B91" s="12">
        <v>10</v>
      </c>
      <c r="C91" s="12" t="s">
        <v>41</v>
      </c>
      <c r="D91">
        <v>5</v>
      </c>
      <c r="E91">
        <v>9</v>
      </c>
      <c r="F91">
        <f>D91*12+E91</f>
        <v>69</v>
      </c>
      <c r="G91">
        <f>F91*2.54</f>
        <v>175.26</v>
      </c>
      <c r="H91">
        <v>11</v>
      </c>
      <c r="I91">
        <v>11</v>
      </c>
      <c r="J91">
        <f>H91*14+I91</f>
        <v>165</v>
      </c>
      <c r="K91">
        <f>J91*0.453592</f>
        <v>74.842680000000001</v>
      </c>
      <c r="L91" s="12">
        <v>23</v>
      </c>
      <c r="M91" s="12">
        <v>0</v>
      </c>
      <c r="N91" s="1">
        <v>42923</v>
      </c>
      <c r="O91">
        <v>2568.91</v>
      </c>
      <c r="P91">
        <v>72.72</v>
      </c>
      <c r="Q91">
        <v>38.18</v>
      </c>
      <c r="R91">
        <v>8.59</v>
      </c>
      <c r="S91">
        <v>240.96</v>
      </c>
      <c r="T91">
        <v>43.74</v>
      </c>
      <c r="U91">
        <v>4.8451000000000004</v>
      </c>
      <c r="V91">
        <v>2000</v>
      </c>
      <c r="W91">
        <v>90</v>
      </c>
      <c r="X91">
        <v>70</v>
      </c>
      <c r="Y91">
        <v>20</v>
      </c>
      <c r="Z91">
        <v>260</v>
      </c>
      <c r="AA91">
        <v>50</v>
      </c>
      <c r="AB91">
        <v>6</v>
      </c>
      <c r="AC91">
        <f>(10*K91) + (6.25*G91) - (5 *L91) + (M91*166) - 161</f>
        <v>1567.8018</v>
      </c>
      <c r="AD91">
        <f>(AC91 * 0.15)/4</f>
        <v>58.792567499999997</v>
      </c>
      <c r="AE91">
        <f>(AC91* 0.3)/9</f>
        <v>52.260059999999996</v>
      </c>
      <c r="AF91">
        <f>(AC91*0.09) / 9</f>
        <v>15.678018</v>
      </c>
      <c r="AG91">
        <f>(AC91*0.5)/4</f>
        <v>195.97522499999999</v>
      </c>
      <c r="AH91">
        <f>(AC91*0.2)/4</f>
        <v>78.390090000000001</v>
      </c>
      <c r="AI91">
        <v>6</v>
      </c>
      <c r="AJ91">
        <f t="shared" ref="AJ91:AP91" si="338">O91/AC91*100</f>
        <v>163.85425759812242</v>
      </c>
      <c r="AK91">
        <f t="shared" si="338"/>
        <v>123.68910406914956</v>
      </c>
      <c r="AL91">
        <f t="shared" si="338"/>
        <v>73.057704105200045</v>
      </c>
      <c r="AM91">
        <f t="shared" si="338"/>
        <v>54.790088900267875</v>
      </c>
      <c r="AN91">
        <f t="shared" si="338"/>
        <v>122.95431731230313</v>
      </c>
      <c r="AO91">
        <f t="shared" si="338"/>
        <v>55.797869348026005</v>
      </c>
      <c r="AP91">
        <f t="shared" si="338"/>
        <v>80.751666666666679</v>
      </c>
      <c r="AQ91">
        <f t="shared" ref="AQ91:AW91" si="339">O91/V91*100</f>
        <v>128.44549999999998</v>
      </c>
      <c r="AR91">
        <f t="shared" si="339"/>
        <v>80.8</v>
      </c>
      <c r="AS91">
        <f t="shared" si="339"/>
        <v>54.542857142857137</v>
      </c>
      <c r="AT91">
        <f t="shared" si="339"/>
        <v>42.95</v>
      </c>
      <c r="AU91">
        <f t="shared" si="339"/>
        <v>92.676923076923075</v>
      </c>
      <c r="AV91">
        <f t="shared" si="339"/>
        <v>87.48</v>
      </c>
      <c r="AW91">
        <f t="shared" si="339"/>
        <v>80.751666666666679</v>
      </c>
      <c r="AX91" s="12">
        <v>165</v>
      </c>
      <c r="AY91">
        <f>(J91) + 1/(3500/(O91-AC91))</f>
        <v>165.2860309142857</v>
      </c>
      <c r="AZ91" s="13">
        <f t="shared" si="170"/>
        <v>165.01591706571429</v>
      </c>
      <c r="BA91" s="12">
        <f>(J91) + 1/(3500/((Q91*9)-(AE91*9)))</f>
        <v>164.96379413142859</v>
      </c>
      <c r="BB91" s="12">
        <f>(J91) + 1/(3500/((R91*9)-(AF91*9)))</f>
        <v>164.98177366799999</v>
      </c>
      <c r="BC91" s="12">
        <f>(J91) + 1/(3500/((S91*4)-(AG91*4)))</f>
        <v>165.05141117142858</v>
      </c>
      <c r="BD91" s="12">
        <f>(J91) + 1/(3500/((T91*4)-(AH91*4)))</f>
        <v>164.96039989714285</v>
      </c>
      <c r="BE91" s="12">
        <f>(J91) + 1/(3500/((U91*4)-(AI91*4)))</f>
        <v>164.99868011428572</v>
      </c>
      <c r="BF91" s="13">
        <f t="shared" si="237"/>
        <v>0.25800696228571951</v>
      </c>
      <c r="BG91" s="12"/>
      <c r="BH91" s="13">
        <f t="shared" si="251"/>
        <v>165.03685813746938</v>
      </c>
      <c r="BI91" s="13">
        <f t="shared" si="250"/>
        <v>3.6858137469380381E-2</v>
      </c>
    </row>
    <row r="92" spans="1:61" x14ac:dyDescent="0.25">
      <c r="B92" s="3">
        <v>13</v>
      </c>
      <c r="C92" s="2" t="s">
        <v>52</v>
      </c>
      <c r="D92">
        <v>5</v>
      </c>
      <c r="E92">
        <v>6</v>
      </c>
      <c r="F92">
        <f t="shared" ref="F92:F98" si="340">D92*12+E92</f>
        <v>66</v>
      </c>
      <c r="G92">
        <f t="shared" ref="G92:G98" si="341">F92*2.54</f>
        <v>167.64000000000001</v>
      </c>
      <c r="H92">
        <v>11</v>
      </c>
      <c r="I92">
        <v>0</v>
      </c>
      <c r="J92">
        <f t="shared" ref="J92:J98" si="342">H92*14+I92</f>
        <v>154</v>
      </c>
      <c r="K92">
        <f t="shared" ref="K92:K98" si="343">J92*0.453592</f>
        <v>69.853167999999997</v>
      </c>
      <c r="L92" s="2">
        <v>54</v>
      </c>
      <c r="M92" s="2">
        <v>1</v>
      </c>
      <c r="N92" s="1">
        <v>42919</v>
      </c>
      <c r="O92">
        <v>1813.08</v>
      </c>
      <c r="P92">
        <v>65.77</v>
      </c>
      <c r="Q92">
        <v>57.62</v>
      </c>
      <c r="R92">
        <v>12.81</v>
      </c>
      <c r="S92">
        <v>247.89</v>
      </c>
      <c r="T92">
        <v>83.19</v>
      </c>
      <c r="U92">
        <v>8.0332000000000008</v>
      </c>
      <c r="AC92">
        <f t="shared" ref="AC92:AC98" si="344">(10*K92) + (6.25*G92) - (5 *L92) + (M92*166) - 161</f>
        <v>1481.2816800000001</v>
      </c>
      <c r="AD92">
        <f t="shared" ref="AD92:AD98" si="345">(AC92 * 0.15)/4</f>
        <v>55.548062999999999</v>
      </c>
      <c r="AE92">
        <f t="shared" ref="AE92:AE98" si="346">(AC92* 0.3)/9</f>
        <v>49.376055999999998</v>
      </c>
      <c r="AF92">
        <f t="shared" ref="AF92:AF98" si="347">(AC92*0.09) / 9</f>
        <v>14.8128168</v>
      </c>
      <c r="AG92">
        <f t="shared" ref="AG92:AG98" si="348">(AC92*0.5)/4</f>
        <v>185.16021000000001</v>
      </c>
      <c r="AH92">
        <f t="shared" ref="AH92:AH98" si="349">(AC92*0.2)/4</f>
        <v>74.064084000000008</v>
      </c>
      <c r="AI92">
        <v>6</v>
      </c>
      <c r="AJ92">
        <f t="shared" ref="AJ92:AP98" si="350">O92/AC92*100</f>
        <v>122.39940751849439</v>
      </c>
      <c r="AK92">
        <f t="shared" si="350"/>
        <v>118.4019683998702</v>
      </c>
      <c r="AL92">
        <f t="shared" si="350"/>
        <v>116.69623835488197</v>
      </c>
      <c r="AM92">
        <f t="shared" si="350"/>
        <v>86.479163098810488</v>
      </c>
      <c r="AN92">
        <f t="shared" si="350"/>
        <v>133.87865567877677</v>
      </c>
      <c r="AO92">
        <f t="shared" si="350"/>
        <v>112.32164837142923</v>
      </c>
      <c r="AP92">
        <f t="shared" si="350"/>
        <v>133.88666666666668</v>
      </c>
      <c r="AX92" s="3">
        <v>154</v>
      </c>
      <c r="AY92">
        <f t="shared" ref="AY92:AY109" si="351">(J92) + 1/(3500/(O92-AC92))</f>
        <v>154.09479952000001</v>
      </c>
      <c r="AZ92" s="13">
        <f t="shared" si="170"/>
        <v>154.01168221371429</v>
      </c>
      <c r="BA92" s="8">
        <f t="shared" ref="BA92:BA109" si="352">(J92) + 1/(3500/((Q92*9)-(AE92*9)))</f>
        <v>154.02119871314287</v>
      </c>
      <c r="BB92" s="8">
        <f t="shared" ref="BB92:BB109" si="353">(J92) + 1/(3500/((R92*9)-(AF92*9)))</f>
        <v>153.99484989965714</v>
      </c>
      <c r="BC92" s="8">
        <f t="shared" ref="BC92:BC109" si="354">(J92) + 1/(3500/((S92*4)-(AG92*4)))</f>
        <v>154.07169118857144</v>
      </c>
      <c r="BD92" s="8">
        <f t="shared" ref="BD92:BD109" si="355">(J92) + 1/(3500/((T92*4)-(AH92*4)))</f>
        <v>154.01042961828571</v>
      </c>
      <c r="BE92" s="8">
        <f t="shared" ref="BE92:BE109" si="356">(J92) + 1/(3500/((U92*4)-(AI92*4)))</f>
        <v>154.00232365714285</v>
      </c>
      <c r="BF92" s="13">
        <f t="shared" si="237"/>
        <v>0.20697481051431055</v>
      </c>
      <c r="BH92" s="13">
        <f t="shared" si="251"/>
        <v>154.02956783007349</v>
      </c>
      <c r="BI92" s="13">
        <f t="shared" si="250"/>
        <v>2.9567830073489176E-2</v>
      </c>
    </row>
    <row r="93" spans="1:61" x14ac:dyDescent="0.25">
      <c r="B93" s="8">
        <v>13</v>
      </c>
      <c r="C93" s="8" t="s">
        <v>52</v>
      </c>
      <c r="D93">
        <v>5</v>
      </c>
      <c r="E93">
        <v>6</v>
      </c>
      <c r="F93">
        <f t="shared" si="340"/>
        <v>66</v>
      </c>
      <c r="G93">
        <f t="shared" si="341"/>
        <v>167.64000000000001</v>
      </c>
      <c r="H93">
        <v>11</v>
      </c>
      <c r="I93">
        <v>0</v>
      </c>
      <c r="J93">
        <f t="shared" si="342"/>
        <v>154</v>
      </c>
      <c r="K93">
        <f t="shared" si="343"/>
        <v>69.853167999999997</v>
      </c>
      <c r="L93" s="8">
        <v>54</v>
      </c>
      <c r="M93" s="8">
        <v>1</v>
      </c>
      <c r="N93" s="1">
        <v>42920</v>
      </c>
      <c r="O93">
        <v>1136.1300000000001</v>
      </c>
      <c r="P93">
        <v>34.43</v>
      </c>
      <c r="Q93">
        <v>55.89</v>
      </c>
      <c r="R93">
        <v>15.17</v>
      </c>
      <c r="S93">
        <v>97.49</v>
      </c>
      <c r="T93">
        <v>63.36</v>
      </c>
      <c r="U93">
        <v>2.1318000000000001</v>
      </c>
      <c r="AC93">
        <f t="shared" si="344"/>
        <v>1481.2816800000001</v>
      </c>
      <c r="AD93">
        <f t="shared" si="345"/>
        <v>55.548062999999999</v>
      </c>
      <c r="AE93">
        <f t="shared" si="346"/>
        <v>49.376055999999998</v>
      </c>
      <c r="AF93">
        <f t="shared" si="347"/>
        <v>14.8128168</v>
      </c>
      <c r="AG93">
        <f t="shared" si="348"/>
        <v>185.16021000000001</v>
      </c>
      <c r="AH93">
        <f t="shared" si="349"/>
        <v>74.064084000000008</v>
      </c>
      <c r="AI93">
        <v>6</v>
      </c>
      <c r="AJ93">
        <f t="shared" si="350"/>
        <v>76.69911910339701</v>
      </c>
      <c r="AK93">
        <f t="shared" si="350"/>
        <v>61.982359312871097</v>
      </c>
      <c r="AL93">
        <f t="shared" si="350"/>
        <v>113.19251582183882</v>
      </c>
      <c r="AM93">
        <f t="shared" si="350"/>
        <v>102.41131180397775</v>
      </c>
      <c r="AN93">
        <f t="shared" si="350"/>
        <v>52.651700924296854</v>
      </c>
      <c r="AO93">
        <f t="shared" si="350"/>
        <v>85.547537454186283</v>
      </c>
      <c r="AP93">
        <f t="shared" si="350"/>
        <v>35.53</v>
      </c>
      <c r="AX93" s="8">
        <v>154</v>
      </c>
      <c r="AY93">
        <f t="shared" si="351"/>
        <v>153.90138523428573</v>
      </c>
      <c r="AZ93" s="13">
        <f t="shared" si="170"/>
        <v>153.97586507085714</v>
      </c>
      <c r="BA93" s="8">
        <f t="shared" si="352"/>
        <v>154.01675014171428</v>
      </c>
      <c r="BB93" s="8">
        <f t="shared" si="353"/>
        <v>154.00091847108573</v>
      </c>
      <c r="BC93" s="8">
        <f t="shared" si="354"/>
        <v>153.89980547428573</v>
      </c>
      <c r="BD93" s="8">
        <f t="shared" si="355"/>
        <v>153.98776676114286</v>
      </c>
      <c r="BE93" s="8">
        <f t="shared" si="356"/>
        <v>153.99557920000001</v>
      </c>
      <c r="BF93" s="13">
        <f t="shared" si="237"/>
        <v>-0.22192964662852432</v>
      </c>
      <c r="BH93" s="13">
        <f t="shared" si="251"/>
        <v>153.96829576476736</v>
      </c>
      <c r="BI93" s="13">
        <f t="shared" si="250"/>
        <v>-3.1704235232638212E-2</v>
      </c>
    </row>
    <row r="94" spans="1:61" x14ac:dyDescent="0.25">
      <c r="B94" s="8">
        <v>13</v>
      </c>
      <c r="C94" s="8" t="s">
        <v>52</v>
      </c>
      <c r="D94">
        <v>5</v>
      </c>
      <c r="E94">
        <v>6</v>
      </c>
      <c r="F94">
        <f t="shared" si="340"/>
        <v>66</v>
      </c>
      <c r="G94">
        <f t="shared" si="341"/>
        <v>167.64000000000001</v>
      </c>
      <c r="H94">
        <v>11</v>
      </c>
      <c r="I94">
        <v>0</v>
      </c>
      <c r="J94">
        <f t="shared" si="342"/>
        <v>154</v>
      </c>
      <c r="K94">
        <f t="shared" si="343"/>
        <v>69.853167999999997</v>
      </c>
      <c r="L94" s="8">
        <v>54</v>
      </c>
      <c r="M94" s="8">
        <v>1</v>
      </c>
      <c r="N94" s="1">
        <v>42921</v>
      </c>
      <c r="O94">
        <v>1561.19</v>
      </c>
      <c r="P94">
        <v>58.74</v>
      </c>
      <c r="Q94">
        <v>72.069999999999993</v>
      </c>
      <c r="R94">
        <v>15.81</v>
      </c>
      <c r="S94">
        <v>162.03</v>
      </c>
      <c r="T94">
        <v>69.900000000000006</v>
      </c>
      <c r="U94">
        <v>4.4016999999999999</v>
      </c>
      <c r="AC94">
        <f t="shared" si="344"/>
        <v>1481.2816800000001</v>
      </c>
      <c r="AD94">
        <f t="shared" si="345"/>
        <v>55.548062999999999</v>
      </c>
      <c r="AE94">
        <f t="shared" si="346"/>
        <v>49.376055999999998</v>
      </c>
      <c r="AF94">
        <f t="shared" si="347"/>
        <v>14.8128168</v>
      </c>
      <c r="AG94">
        <f t="shared" si="348"/>
        <v>185.16021000000001</v>
      </c>
      <c r="AH94">
        <f t="shared" si="349"/>
        <v>74.064084000000008</v>
      </c>
      <c r="AI94">
        <v>6</v>
      </c>
      <c r="AJ94">
        <f t="shared" si="350"/>
        <v>105.39453913991564</v>
      </c>
      <c r="AK94">
        <f t="shared" si="350"/>
        <v>105.74626157531361</v>
      </c>
      <c r="AL94">
        <f t="shared" si="350"/>
        <v>145.96143523492438</v>
      </c>
      <c r="AM94">
        <f t="shared" si="350"/>
        <v>106.73189450368415</v>
      </c>
      <c r="AN94">
        <f t="shared" si="350"/>
        <v>87.508001854178062</v>
      </c>
      <c r="AO94">
        <f t="shared" si="350"/>
        <v>94.377728346711208</v>
      </c>
      <c r="AP94">
        <f t="shared" si="350"/>
        <v>73.361666666666665</v>
      </c>
      <c r="AX94" s="8">
        <v>154</v>
      </c>
      <c r="AY94">
        <f t="shared" si="351"/>
        <v>154.02283094857142</v>
      </c>
      <c r="AZ94" s="13">
        <f t="shared" si="170"/>
        <v>154.00364792799999</v>
      </c>
      <c r="BA94" s="8">
        <f t="shared" si="352"/>
        <v>154.05835585599999</v>
      </c>
      <c r="BB94" s="8">
        <f t="shared" si="353"/>
        <v>154.00256418537143</v>
      </c>
      <c r="BC94" s="8">
        <f t="shared" si="354"/>
        <v>153.97356547428572</v>
      </c>
      <c r="BD94" s="8">
        <f t="shared" si="355"/>
        <v>153.99524104685713</v>
      </c>
      <c r="BE94" s="8">
        <f t="shared" si="356"/>
        <v>153.99817337142858</v>
      </c>
      <c r="BF94" s="13">
        <f t="shared" si="237"/>
        <v>5.4378810514265297E-2</v>
      </c>
      <c r="BH94" s="13">
        <f t="shared" si="251"/>
        <v>154.00776840150203</v>
      </c>
      <c r="BI94" s="13">
        <f t="shared" si="250"/>
        <v>7.7684015020338393E-3</v>
      </c>
    </row>
    <row r="95" spans="1:61" x14ac:dyDescent="0.25">
      <c r="B95" s="8">
        <v>13</v>
      </c>
      <c r="C95" s="8" t="s">
        <v>52</v>
      </c>
      <c r="D95">
        <v>5</v>
      </c>
      <c r="E95">
        <v>6</v>
      </c>
      <c r="F95">
        <f t="shared" si="340"/>
        <v>66</v>
      </c>
      <c r="G95">
        <f t="shared" si="341"/>
        <v>167.64000000000001</v>
      </c>
      <c r="H95">
        <v>11</v>
      </c>
      <c r="I95">
        <v>0</v>
      </c>
      <c r="J95">
        <f t="shared" si="342"/>
        <v>154</v>
      </c>
      <c r="K95">
        <f t="shared" si="343"/>
        <v>69.853167999999997</v>
      </c>
      <c r="L95" s="8">
        <v>54</v>
      </c>
      <c r="M95" s="8">
        <v>1</v>
      </c>
      <c r="N95" s="1">
        <v>42922</v>
      </c>
      <c r="O95">
        <v>1489.4</v>
      </c>
      <c r="P95">
        <v>23.74</v>
      </c>
      <c r="Q95">
        <v>53.38</v>
      </c>
      <c r="R95">
        <v>17.02</v>
      </c>
      <c r="S95">
        <v>137.49</v>
      </c>
      <c r="T95">
        <v>62.59</v>
      </c>
      <c r="U95">
        <v>3.4268999999999998</v>
      </c>
      <c r="AC95">
        <f t="shared" si="344"/>
        <v>1481.2816800000001</v>
      </c>
      <c r="AD95">
        <f t="shared" si="345"/>
        <v>55.548062999999999</v>
      </c>
      <c r="AE95">
        <f t="shared" si="346"/>
        <v>49.376055999999998</v>
      </c>
      <c r="AF95">
        <f t="shared" si="347"/>
        <v>14.8128168</v>
      </c>
      <c r="AG95">
        <f t="shared" si="348"/>
        <v>185.16021000000001</v>
      </c>
      <c r="AH95">
        <f t="shared" si="349"/>
        <v>74.064084000000008</v>
      </c>
      <c r="AI95">
        <v>6</v>
      </c>
      <c r="AJ95">
        <f t="shared" si="350"/>
        <v>100.54806051472937</v>
      </c>
      <c r="AK95">
        <f t="shared" si="350"/>
        <v>42.73776387126226</v>
      </c>
      <c r="AL95">
        <f t="shared" si="350"/>
        <v>108.10908023921554</v>
      </c>
      <c r="AM95">
        <f t="shared" si="350"/>
        <v>114.9004961703165</v>
      </c>
      <c r="AN95">
        <f t="shared" si="350"/>
        <v>74.254614422828752</v>
      </c>
      <c r="AO95">
        <f t="shared" si="350"/>
        <v>84.507897242069447</v>
      </c>
      <c r="AP95">
        <f t="shared" si="350"/>
        <v>57.114999999999995</v>
      </c>
      <c r="AX95" s="8">
        <v>154</v>
      </c>
      <c r="AY95">
        <f t="shared" si="351"/>
        <v>154.00231951999999</v>
      </c>
      <c r="AZ95" s="13">
        <f t="shared" si="170"/>
        <v>153.963647928</v>
      </c>
      <c r="BA95" s="8">
        <f t="shared" si="352"/>
        <v>154.010295856</v>
      </c>
      <c r="BB95" s="8">
        <f t="shared" si="353"/>
        <v>154.00567561394286</v>
      </c>
      <c r="BC95" s="8">
        <f t="shared" si="354"/>
        <v>153.94551976</v>
      </c>
      <c r="BD95" s="8">
        <f t="shared" si="355"/>
        <v>153.98688676114287</v>
      </c>
      <c r="BE95" s="8">
        <f t="shared" si="356"/>
        <v>153.99705931428571</v>
      </c>
      <c r="BF95" s="13">
        <f t="shared" si="237"/>
        <v>-8.8595246628585755E-2</v>
      </c>
      <c r="BH95" s="13">
        <f t="shared" si="251"/>
        <v>153.98734353619594</v>
      </c>
      <c r="BI95" s="13">
        <f t="shared" si="250"/>
        <v>-1.2656463804063378E-2</v>
      </c>
    </row>
    <row r="96" spans="1:61" x14ac:dyDescent="0.25">
      <c r="B96" s="8">
        <v>13</v>
      </c>
      <c r="C96" s="8" t="s">
        <v>52</v>
      </c>
      <c r="D96">
        <v>5</v>
      </c>
      <c r="E96">
        <v>6</v>
      </c>
      <c r="F96">
        <f t="shared" si="340"/>
        <v>66</v>
      </c>
      <c r="G96">
        <f t="shared" si="341"/>
        <v>167.64000000000001</v>
      </c>
      <c r="H96">
        <v>11</v>
      </c>
      <c r="I96">
        <v>0</v>
      </c>
      <c r="J96">
        <f t="shared" si="342"/>
        <v>154</v>
      </c>
      <c r="K96">
        <f t="shared" si="343"/>
        <v>69.853167999999997</v>
      </c>
      <c r="L96" s="8">
        <v>54</v>
      </c>
      <c r="M96" s="8">
        <v>1</v>
      </c>
      <c r="N96" s="1">
        <v>42923</v>
      </c>
      <c r="O96">
        <v>1512.49</v>
      </c>
      <c r="P96">
        <v>23.29</v>
      </c>
      <c r="Q96">
        <v>53.98</v>
      </c>
      <c r="R96">
        <v>22.65</v>
      </c>
      <c r="S96">
        <v>94.97</v>
      </c>
      <c r="T96">
        <v>74.790000000000006</v>
      </c>
      <c r="U96">
        <v>3.3723999999999998</v>
      </c>
      <c r="AC96">
        <f t="shared" si="344"/>
        <v>1481.2816800000001</v>
      </c>
      <c r="AD96">
        <f t="shared" si="345"/>
        <v>55.548062999999999</v>
      </c>
      <c r="AE96">
        <f t="shared" si="346"/>
        <v>49.376055999999998</v>
      </c>
      <c r="AF96">
        <f t="shared" si="347"/>
        <v>14.8128168</v>
      </c>
      <c r="AG96">
        <f t="shared" si="348"/>
        <v>185.16021000000001</v>
      </c>
      <c r="AH96">
        <f t="shared" si="349"/>
        <v>74.064084000000008</v>
      </c>
      <c r="AI96">
        <v>6</v>
      </c>
      <c r="AJ96">
        <f t="shared" si="350"/>
        <v>102.10684574185782</v>
      </c>
      <c r="AK96">
        <f t="shared" si="350"/>
        <v>41.927654615067318</v>
      </c>
      <c r="AL96">
        <f t="shared" si="350"/>
        <v>109.32424412350797</v>
      </c>
      <c r="AM96">
        <f t="shared" si="350"/>
        <v>152.90812210679604</v>
      </c>
      <c r="AN96">
        <f t="shared" si="350"/>
        <v>51.29071737388935</v>
      </c>
      <c r="AO96">
        <f t="shared" si="350"/>
        <v>100.98011878470001</v>
      </c>
      <c r="AP96">
        <f t="shared" si="350"/>
        <v>56.206666666666663</v>
      </c>
      <c r="AX96" s="8">
        <v>154</v>
      </c>
      <c r="AY96">
        <f t="shared" si="351"/>
        <v>154.00891666285713</v>
      </c>
      <c r="AZ96" s="13">
        <f t="shared" si="170"/>
        <v>153.96313364228573</v>
      </c>
      <c r="BA96" s="8">
        <f t="shared" si="352"/>
        <v>154.01183871314285</v>
      </c>
      <c r="BB96" s="8">
        <f t="shared" si="353"/>
        <v>154.0201527568</v>
      </c>
      <c r="BC96" s="8">
        <f t="shared" si="354"/>
        <v>153.89692547428572</v>
      </c>
      <c r="BD96" s="8">
        <f t="shared" si="355"/>
        <v>154.00082961828571</v>
      </c>
      <c r="BE96" s="8">
        <f t="shared" si="356"/>
        <v>153.99699702857143</v>
      </c>
      <c r="BF96" s="13">
        <f t="shared" si="237"/>
        <v>-0.1012061037714318</v>
      </c>
      <c r="BH96" s="13">
        <f t="shared" si="251"/>
        <v>153.98554198517553</v>
      </c>
      <c r="BI96" s="13">
        <f t="shared" si="250"/>
        <v>-1.4458014824469956E-2</v>
      </c>
    </row>
    <row r="97" spans="1:61" x14ac:dyDescent="0.25">
      <c r="B97" s="8">
        <v>13</v>
      </c>
      <c r="C97" s="8" t="s">
        <v>52</v>
      </c>
      <c r="D97">
        <v>5</v>
      </c>
      <c r="E97">
        <v>6</v>
      </c>
      <c r="F97">
        <f t="shared" si="340"/>
        <v>66</v>
      </c>
      <c r="G97">
        <f t="shared" si="341"/>
        <v>167.64000000000001</v>
      </c>
      <c r="H97">
        <v>11</v>
      </c>
      <c r="I97">
        <v>0</v>
      </c>
      <c r="J97">
        <f t="shared" si="342"/>
        <v>154</v>
      </c>
      <c r="K97">
        <f t="shared" si="343"/>
        <v>69.853167999999997</v>
      </c>
      <c r="L97" s="8">
        <v>54</v>
      </c>
      <c r="M97" s="8">
        <v>1</v>
      </c>
      <c r="N97" s="1">
        <v>42924</v>
      </c>
      <c r="O97">
        <v>2135.04</v>
      </c>
      <c r="P97">
        <v>47.88</v>
      </c>
      <c r="Q97">
        <v>118.3</v>
      </c>
      <c r="R97">
        <v>41.65</v>
      </c>
      <c r="S97">
        <v>154.25</v>
      </c>
      <c r="T97">
        <v>87.5</v>
      </c>
      <c r="U97">
        <v>6.7055999999999996</v>
      </c>
      <c r="AC97">
        <f t="shared" si="344"/>
        <v>1481.2816800000001</v>
      </c>
      <c r="AD97">
        <f t="shared" si="345"/>
        <v>55.548062999999999</v>
      </c>
      <c r="AE97">
        <f t="shared" si="346"/>
        <v>49.376055999999998</v>
      </c>
      <c r="AF97">
        <f t="shared" si="347"/>
        <v>14.8128168</v>
      </c>
      <c r="AG97">
        <f t="shared" si="348"/>
        <v>185.16021000000001</v>
      </c>
      <c r="AH97">
        <f t="shared" si="349"/>
        <v>74.064084000000008</v>
      </c>
      <c r="AI97">
        <v>6</v>
      </c>
      <c r="AJ97">
        <f t="shared" si="350"/>
        <v>144.13463886220478</v>
      </c>
      <c r="AK97">
        <f t="shared" si="350"/>
        <v>86.195624859142256</v>
      </c>
      <c r="AL97">
        <f t="shared" si="350"/>
        <v>239.58981251965531</v>
      </c>
      <c r="AM97">
        <f t="shared" si="350"/>
        <v>281.17542100432917</v>
      </c>
      <c r="AN97">
        <f t="shared" si="350"/>
        <v>83.306235178713607</v>
      </c>
      <c r="AO97">
        <f t="shared" si="350"/>
        <v>118.14093319509628</v>
      </c>
      <c r="AP97">
        <f t="shared" si="350"/>
        <v>111.75999999999999</v>
      </c>
      <c r="AX97" s="8">
        <v>154</v>
      </c>
      <c r="AY97">
        <f t="shared" si="351"/>
        <v>154.18678809142858</v>
      </c>
      <c r="AZ97" s="13">
        <f t="shared" si="170"/>
        <v>153.99123649942857</v>
      </c>
      <c r="BA97" s="8">
        <f t="shared" si="352"/>
        <v>154.17723299885714</v>
      </c>
      <c r="BB97" s="8">
        <f t="shared" si="353"/>
        <v>154.06900989965715</v>
      </c>
      <c r="BC97" s="8">
        <f t="shared" si="354"/>
        <v>153.96467404571428</v>
      </c>
      <c r="BD97" s="8">
        <f t="shared" si="355"/>
        <v>154.01535533257143</v>
      </c>
      <c r="BE97" s="8">
        <f t="shared" si="356"/>
        <v>154.00080639999999</v>
      </c>
      <c r="BF97" s="13">
        <f t="shared" si="237"/>
        <v>0.40510326765712534</v>
      </c>
      <c r="BH97" s="13">
        <f t="shared" si="251"/>
        <v>154.05787189537958</v>
      </c>
      <c r="BI97" s="13">
        <f t="shared" si="250"/>
        <v>5.7871895379577154E-2</v>
      </c>
    </row>
    <row r="98" spans="1:61" x14ac:dyDescent="0.25">
      <c r="B98" s="8">
        <v>13</v>
      </c>
      <c r="C98" s="8" t="s">
        <v>52</v>
      </c>
      <c r="D98">
        <v>5</v>
      </c>
      <c r="E98">
        <v>6</v>
      </c>
      <c r="F98">
        <f t="shared" si="340"/>
        <v>66</v>
      </c>
      <c r="G98">
        <f t="shared" si="341"/>
        <v>167.64000000000001</v>
      </c>
      <c r="H98">
        <v>11</v>
      </c>
      <c r="I98">
        <v>0</v>
      </c>
      <c r="J98">
        <f t="shared" si="342"/>
        <v>154</v>
      </c>
      <c r="K98">
        <f t="shared" si="343"/>
        <v>69.853167999999997</v>
      </c>
      <c r="L98" s="8">
        <v>54</v>
      </c>
      <c r="M98" s="8">
        <v>1</v>
      </c>
      <c r="N98" s="1">
        <v>42925</v>
      </c>
      <c r="O98">
        <v>2074.27</v>
      </c>
      <c r="P98">
        <v>54.13</v>
      </c>
      <c r="Q98">
        <v>71.44</v>
      </c>
      <c r="R98">
        <v>24.3</v>
      </c>
      <c r="S98">
        <v>203.46</v>
      </c>
      <c r="T98">
        <v>72.62</v>
      </c>
      <c r="U98">
        <v>4.6130000000000004</v>
      </c>
      <c r="AC98">
        <f t="shared" si="344"/>
        <v>1481.2816800000001</v>
      </c>
      <c r="AD98">
        <f t="shared" si="345"/>
        <v>55.548062999999999</v>
      </c>
      <c r="AE98">
        <f t="shared" si="346"/>
        <v>49.376055999999998</v>
      </c>
      <c r="AF98">
        <f t="shared" si="347"/>
        <v>14.8128168</v>
      </c>
      <c r="AG98">
        <f t="shared" si="348"/>
        <v>185.16021000000001</v>
      </c>
      <c r="AH98">
        <f t="shared" si="349"/>
        <v>74.064084000000008</v>
      </c>
      <c r="AI98">
        <v>6</v>
      </c>
      <c r="AJ98">
        <f t="shared" si="350"/>
        <v>140.03211057062421</v>
      </c>
      <c r="AK98">
        <f t="shared" si="350"/>
        <v>97.447142306294282</v>
      </c>
      <c r="AL98">
        <f t="shared" si="350"/>
        <v>144.68551315641736</v>
      </c>
      <c r="AM98">
        <f t="shared" si="350"/>
        <v>164.04712437947657</v>
      </c>
      <c r="AN98">
        <f t="shared" si="350"/>
        <v>109.88321951028249</v>
      </c>
      <c r="AO98">
        <f t="shared" si="350"/>
        <v>98.050223641461614</v>
      </c>
      <c r="AP98">
        <f t="shared" si="350"/>
        <v>76.88333333333334</v>
      </c>
      <c r="AX98" s="8">
        <v>154</v>
      </c>
      <c r="AY98">
        <f t="shared" si="351"/>
        <v>154.16942523428571</v>
      </c>
      <c r="AZ98" s="13">
        <f t="shared" si="170"/>
        <v>153.99837935657143</v>
      </c>
      <c r="BA98" s="8">
        <f t="shared" si="352"/>
        <v>154.05673585599999</v>
      </c>
      <c r="BB98" s="8">
        <f t="shared" si="353"/>
        <v>154.02439561394286</v>
      </c>
      <c r="BC98" s="8">
        <f t="shared" si="354"/>
        <v>154.02091404571428</v>
      </c>
      <c r="BD98" s="8">
        <f t="shared" si="355"/>
        <v>153.99834961828572</v>
      </c>
      <c r="BE98" s="8">
        <f t="shared" si="356"/>
        <v>153.99841485714285</v>
      </c>
      <c r="BF98" s="13">
        <f t="shared" si="237"/>
        <v>0.26661458194283227</v>
      </c>
      <c r="BH98" s="13">
        <f t="shared" si="251"/>
        <v>154.03808779742039</v>
      </c>
      <c r="BI98" s="13">
        <f t="shared" si="250"/>
        <v>3.808779742038837E-2</v>
      </c>
    </row>
    <row r="99" spans="1:61" x14ac:dyDescent="0.25">
      <c r="B99" s="13">
        <v>13</v>
      </c>
      <c r="C99" s="13" t="s">
        <v>52</v>
      </c>
      <c r="D99">
        <v>5</v>
      </c>
      <c r="E99">
        <v>6</v>
      </c>
      <c r="F99">
        <f t="shared" ref="F99" si="357">D99*12+E99</f>
        <v>66</v>
      </c>
      <c r="G99">
        <f t="shared" ref="G99" si="358">F99*2.54</f>
        <v>167.64000000000001</v>
      </c>
      <c r="H99">
        <v>11</v>
      </c>
      <c r="I99">
        <v>0</v>
      </c>
      <c r="J99">
        <f t="shared" ref="J99" si="359">H99*14+I99</f>
        <v>154</v>
      </c>
      <c r="K99">
        <f t="shared" ref="K99" si="360">J99*0.453592</f>
        <v>69.853167999999997</v>
      </c>
      <c r="L99" s="13">
        <v>54</v>
      </c>
      <c r="M99" s="13">
        <v>1</v>
      </c>
      <c r="N99" s="1">
        <v>42926</v>
      </c>
      <c r="O99">
        <v>2172.42</v>
      </c>
      <c r="P99">
        <v>44.22</v>
      </c>
      <c r="Q99">
        <v>50.34</v>
      </c>
      <c r="R99">
        <v>17.03</v>
      </c>
      <c r="S99">
        <v>260.33</v>
      </c>
      <c r="T99">
        <v>166.86</v>
      </c>
      <c r="U99">
        <v>5.6661999999999999</v>
      </c>
      <c r="AC99">
        <f t="shared" ref="AC99" si="361">(10*K99) + (6.25*G99) - (5 *L99) + (M99*166) - 161</f>
        <v>1481.2816800000001</v>
      </c>
      <c r="AD99">
        <f t="shared" ref="AD99" si="362">(AC99 * 0.15)/4</f>
        <v>55.548062999999999</v>
      </c>
      <c r="AE99">
        <f t="shared" ref="AE99" si="363">(AC99* 0.3)/9</f>
        <v>49.376055999999998</v>
      </c>
      <c r="AF99">
        <f t="shared" ref="AF99" si="364">(AC99*0.09) / 9</f>
        <v>14.8128168</v>
      </c>
      <c r="AG99">
        <f t="shared" ref="AG99" si="365">(AC99*0.5)/4</f>
        <v>185.16021000000001</v>
      </c>
      <c r="AH99">
        <f t="shared" ref="AH99" si="366">(AC99*0.2)/4</f>
        <v>74.064084000000008</v>
      </c>
      <c r="AI99">
        <v>6</v>
      </c>
      <c r="AJ99">
        <f t="shared" ref="AJ99" si="367">O99/AC99*100</f>
        <v>146.65812919525206</v>
      </c>
      <c r="AK99">
        <f t="shared" ref="AK99" si="368">P99/AD99*100</f>
        <v>79.606736242090022</v>
      </c>
      <c r="AL99">
        <f t="shared" ref="AL99" si="369">Q99/AE99*100</f>
        <v>101.95224989213396</v>
      </c>
      <c r="AM99">
        <f t="shared" ref="AM99" si="370">R99/AF99*100</f>
        <v>114.96800527499941</v>
      </c>
      <c r="AN99">
        <f t="shared" ref="AN99" si="371">S99/AG99*100</f>
        <v>140.59716177682017</v>
      </c>
      <c r="AO99">
        <f t="shared" ref="AO99" si="372">T99/AH99*100</f>
        <v>225.29138414781448</v>
      </c>
      <c r="AP99">
        <f t="shared" ref="AP99" si="373">U99/AI99*100</f>
        <v>94.436666666666667</v>
      </c>
      <c r="AX99" s="13">
        <v>154</v>
      </c>
      <c r="AY99">
        <f t="shared" ref="AY99" si="374">(J99) + 1/(3500/(O99-AC99))</f>
        <v>154.19746809142856</v>
      </c>
      <c r="AZ99" s="13">
        <f t="shared" si="170"/>
        <v>153.9870536422857</v>
      </c>
      <c r="BA99" s="13">
        <f t="shared" ref="BA99" si="375">(J99) + 1/(3500/((Q99*9)-(AE99*9)))</f>
        <v>154.00247871314286</v>
      </c>
      <c r="BB99" s="13">
        <f t="shared" ref="BB99" si="376">(J99) + 1/(3500/((R99*9)-(AF99*9)))</f>
        <v>154.00570132822858</v>
      </c>
      <c r="BC99" s="13">
        <f t="shared" ref="BC99" si="377">(J99) + 1/(3500/((S99*4)-(AG99*4)))</f>
        <v>154.08590833142858</v>
      </c>
      <c r="BD99" s="13">
        <f t="shared" ref="BD99" si="378">(J99) + 1/(3500/((T99*4)-(AH99*4)))</f>
        <v>154.10605247542858</v>
      </c>
      <c r="BE99" s="13">
        <f t="shared" ref="BE99" si="379">(J99) + 1/(3500/((U99*4)-(AI99*4)))</f>
        <v>153.99961851428571</v>
      </c>
      <c r="BF99" s="13">
        <f t="shared" si="237"/>
        <v>0.38428109622859097</v>
      </c>
      <c r="BH99" s="13">
        <f t="shared" si="251"/>
        <v>154.05489729946126</v>
      </c>
      <c r="BI99" s="13">
        <f t="shared" si="250"/>
        <v>5.4897299461259763E-2</v>
      </c>
    </row>
    <row r="100" spans="1:61" x14ac:dyDescent="0.25">
      <c r="B100" s="16">
        <v>13</v>
      </c>
      <c r="C100" s="16" t="s">
        <v>52</v>
      </c>
      <c r="D100">
        <v>5</v>
      </c>
      <c r="E100">
        <v>6</v>
      </c>
      <c r="F100">
        <f t="shared" ref="F100:F101" si="380">D100*12+E100</f>
        <v>66</v>
      </c>
      <c r="G100">
        <f t="shared" ref="G100:G101" si="381">F100*2.54</f>
        <v>167.64000000000001</v>
      </c>
      <c r="H100">
        <v>11</v>
      </c>
      <c r="I100">
        <v>0</v>
      </c>
      <c r="J100">
        <f t="shared" ref="J100:J101" si="382">H100*14+I100</f>
        <v>154</v>
      </c>
      <c r="K100">
        <f t="shared" ref="K100:K101" si="383">J100*0.453592</f>
        <v>69.853167999999997</v>
      </c>
      <c r="L100" s="16">
        <v>54</v>
      </c>
      <c r="M100" s="16">
        <v>1</v>
      </c>
      <c r="N100" s="1">
        <v>42927</v>
      </c>
      <c r="O100">
        <v>1822.08</v>
      </c>
      <c r="P100">
        <v>45</v>
      </c>
      <c r="Q100">
        <v>70.989999999999995</v>
      </c>
      <c r="R100">
        <v>23.96</v>
      </c>
      <c r="S100">
        <v>188.94</v>
      </c>
      <c r="T100">
        <v>78.05</v>
      </c>
      <c r="U100">
        <v>2.9878</v>
      </c>
      <c r="AC100">
        <f t="shared" ref="AC100:AC101" si="384">(10*K100) + (6.25*G100) - (5 *L100) + (M100*166) - 161</f>
        <v>1481.2816800000001</v>
      </c>
      <c r="AD100">
        <f t="shared" ref="AD100:AD101" si="385">(AC100 * 0.15)/4</f>
        <v>55.548062999999999</v>
      </c>
      <c r="AE100">
        <f t="shared" ref="AE100:AE101" si="386">(AC100* 0.3)/9</f>
        <v>49.376055999999998</v>
      </c>
      <c r="AF100">
        <f t="shared" ref="AF100:AF101" si="387">(AC100*0.09) / 9</f>
        <v>14.8128168</v>
      </c>
      <c r="AG100">
        <f t="shared" ref="AG100:AG101" si="388">(AC100*0.5)/4</f>
        <v>185.16021000000001</v>
      </c>
      <c r="AH100">
        <f t="shared" ref="AH100:AH101" si="389">(AC100*0.2)/4</f>
        <v>74.064084000000008</v>
      </c>
      <c r="AI100">
        <v>6</v>
      </c>
      <c r="AJ100">
        <f t="shared" ref="AJ100:AJ101" si="390">O100/AC100*100</f>
        <v>123.0069894606406</v>
      </c>
      <c r="AK100">
        <f t="shared" ref="AK100:AK101" si="391">P100/AD100*100</f>
        <v>81.0109256194946</v>
      </c>
      <c r="AL100">
        <f t="shared" ref="AL100:AL101" si="392">Q100/AE100*100</f>
        <v>143.77414024319805</v>
      </c>
      <c r="AM100">
        <f t="shared" ref="AM100:AM101" si="393">R100/AF100*100</f>
        <v>161.75181482025755</v>
      </c>
      <c r="AN100">
        <f t="shared" ref="AN100:AN101" si="394">S100/AG100*100</f>
        <v>102.04136191031539</v>
      </c>
      <c r="AO100">
        <f t="shared" ref="AO100:AO101" si="395">T100/AH100*100</f>
        <v>105.38171241002587</v>
      </c>
      <c r="AP100">
        <f t="shared" ref="AP100:AP101" si="396">U100/AI100*100</f>
        <v>49.796666666666667</v>
      </c>
      <c r="AX100" s="16">
        <v>154</v>
      </c>
      <c r="AY100">
        <f t="shared" ref="AY100:AY101" si="397">(J100) + 1/(3500/(O100-AC100))</f>
        <v>154.09737094857144</v>
      </c>
      <c r="AZ100" s="16">
        <f t="shared" ref="AZ100:AZ101" si="398">(J100) + 1/(3500/((P100*4)-(AD100*4)))</f>
        <v>153.98794507085714</v>
      </c>
      <c r="BA100" s="16">
        <f t="shared" ref="BA100:BA101" si="399">(J100) + 1/(3500/((Q100*9)-(AE100*9)))</f>
        <v>154.05557871314286</v>
      </c>
      <c r="BB100" s="16">
        <f t="shared" ref="BB100:BB101" si="400">(J100) + 1/(3500/((R100*9)-(AF100*9)))</f>
        <v>154.02352132822858</v>
      </c>
      <c r="BC100" s="16">
        <f t="shared" ref="BC100:BC101" si="401">(J100) + 1/(3500/((S100*4)-(AG100*4)))</f>
        <v>154.00431975999999</v>
      </c>
      <c r="BD100" s="16">
        <f t="shared" ref="BD100:BD101" si="402">(J100) + 1/(3500/((T100*4)-(AH100*4)))</f>
        <v>154.00455533257144</v>
      </c>
      <c r="BE100" s="16">
        <f t="shared" ref="BE100:BE101" si="403">(J100) + 1/(3500/((U100*4)-(AI100*4)))</f>
        <v>153.99655748571428</v>
      </c>
      <c r="BF100" s="16">
        <f t="shared" ref="BF100:BF101" si="404">(AY100-J100)+(AZ100-J100)+(BA100-J100)+(BB100-J100)+(BC100-J100)+(BD100-J100)+(BE100-J100)</f>
        <v>0.16984863908572834</v>
      </c>
      <c r="BH100" s="16">
        <f t="shared" ref="BH100:BH101" si="405">(AY100+AZ100+BA100+BB100+BC100+BD100+BE100)/7</f>
        <v>154.02426409129797</v>
      </c>
      <c r="BI100" s="16">
        <f t="shared" ref="BI100:BI101" si="406">BH100-AX100</f>
        <v>2.4264091297965251E-2</v>
      </c>
    </row>
    <row r="101" spans="1:61" x14ac:dyDescent="0.25">
      <c r="B101" s="16">
        <v>13</v>
      </c>
      <c r="C101" s="16" t="s">
        <v>52</v>
      </c>
      <c r="D101">
        <v>5</v>
      </c>
      <c r="E101">
        <v>6</v>
      </c>
      <c r="F101">
        <f t="shared" si="380"/>
        <v>66</v>
      </c>
      <c r="G101">
        <f t="shared" si="381"/>
        <v>167.64000000000001</v>
      </c>
      <c r="H101">
        <v>11</v>
      </c>
      <c r="I101">
        <v>0</v>
      </c>
      <c r="J101">
        <f t="shared" si="382"/>
        <v>154</v>
      </c>
      <c r="K101">
        <f t="shared" si="383"/>
        <v>69.853167999999997</v>
      </c>
      <c r="L101" s="16">
        <v>54</v>
      </c>
      <c r="M101" s="16">
        <v>1</v>
      </c>
      <c r="N101" s="1">
        <v>42928</v>
      </c>
      <c r="O101">
        <v>1573.96</v>
      </c>
      <c r="P101">
        <v>81.73</v>
      </c>
      <c r="Q101">
        <v>29.01</v>
      </c>
      <c r="R101">
        <v>5.09</v>
      </c>
      <c r="S101">
        <v>202.95</v>
      </c>
      <c r="T101">
        <v>74.13</v>
      </c>
      <c r="U101">
        <v>3.9565999999999999</v>
      </c>
      <c r="AC101">
        <f t="shared" si="384"/>
        <v>1481.2816800000001</v>
      </c>
      <c r="AD101">
        <f t="shared" si="385"/>
        <v>55.548062999999999</v>
      </c>
      <c r="AE101">
        <f t="shared" si="386"/>
        <v>49.376055999999998</v>
      </c>
      <c r="AF101">
        <f t="shared" si="387"/>
        <v>14.8128168</v>
      </c>
      <c r="AG101">
        <f t="shared" si="388"/>
        <v>185.16021000000001</v>
      </c>
      <c r="AH101">
        <f t="shared" si="389"/>
        <v>74.064084000000008</v>
      </c>
      <c r="AI101">
        <v>6</v>
      </c>
      <c r="AJ101">
        <f t="shared" si="390"/>
        <v>106.25663040671643</v>
      </c>
      <c r="AK101">
        <f t="shared" si="391"/>
        <v>147.13384335291764</v>
      </c>
      <c r="AL101">
        <f t="shared" si="392"/>
        <v>58.753173805538459</v>
      </c>
      <c r="AM101">
        <f t="shared" si="393"/>
        <v>34.362134283602295</v>
      </c>
      <c r="AN101">
        <f t="shared" si="394"/>
        <v>109.60778236317618</v>
      </c>
      <c r="AO101">
        <f t="shared" si="395"/>
        <v>100.08899860288555</v>
      </c>
      <c r="AP101">
        <f t="shared" si="396"/>
        <v>65.943333333333328</v>
      </c>
      <c r="AX101" s="16">
        <v>154</v>
      </c>
      <c r="AY101">
        <f t="shared" si="397"/>
        <v>154.02647952000001</v>
      </c>
      <c r="AZ101" s="16">
        <f t="shared" si="398"/>
        <v>154.02992221371429</v>
      </c>
      <c r="BA101" s="16">
        <f t="shared" si="399"/>
        <v>153.94763014171428</v>
      </c>
      <c r="BB101" s="16">
        <f t="shared" si="400"/>
        <v>153.97499847108571</v>
      </c>
      <c r="BC101" s="16">
        <f t="shared" si="401"/>
        <v>154.02033118857142</v>
      </c>
      <c r="BD101" s="16">
        <f t="shared" si="402"/>
        <v>154.00007533257144</v>
      </c>
      <c r="BE101" s="16">
        <f t="shared" si="403"/>
        <v>153.99766468571428</v>
      </c>
      <c r="BF101" s="16">
        <f t="shared" si="404"/>
        <v>-2.8984466285635335E-3</v>
      </c>
      <c r="BH101" s="16">
        <f t="shared" si="405"/>
        <v>153.9995859361959</v>
      </c>
      <c r="BI101" s="16">
        <f t="shared" si="406"/>
        <v>-4.1406380410080601E-4</v>
      </c>
    </row>
    <row r="102" spans="1:61" s="2" customFormat="1" x14ac:dyDescent="0.25">
      <c r="A102" s="11"/>
      <c r="B102" s="3">
        <v>8</v>
      </c>
      <c r="C102" s="2" t="s">
        <v>39</v>
      </c>
      <c r="D102">
        <v>5</v>
      </c>
      <c r="E102">
        <v>9</v>
      </c>
      <c r="F102">
        <f t="shared" ref="F102:F108" si="407">D102*12+E102</f>
        <v>69</v>
      </c>
      <c r="G102">
        <f t="shared" ref="G102:G108" si="408">F102*2.54</f>
        <v>175.26</v>
      </c>
      <c r="H102">
        <v>9</v>
      </c>
      <c r="I102">
        <v>9</v>
      </c>
      <c r="J102">
        <f t="shared" ref="J102:J108" si="409">H102*14+I102</f>
        <v>135</v>
      </c>
      <c r="K102">
        <f t="shared" ref="K102:K108" si="410">J102*0.453592</f>
        <v>61.234920000000002</v>
      </c>
      <c r="L102" s="2">
        <v>23</v>
      </c>
      <c r="M102" s="2">
        <v>1</v>
      </c>
      <c r="N102" s="1">
        <v>42912</v>
      </c>
      <c r="O102">
        <v>1760.9</v>
      </c>
      <c r="P102">
        <v>97.21</v>
      </c>
      <c r="Q102">
        <v>74.98</v>
      </c>
      <c r="R102">
        <v>26.28</v>
      </c>
      <c r="S102">
        <v>221.86</v>
      </c>
      <c r="T102">
        <v>50.82</v>
      </c>
      <c r="U102">
        <v>1.3748</v>
      </c>
      <c r="V102">
        <v>2000</v>
      </c>
      <c r="W102">
        <v>90</v>
      </c>
      <c r="X102">
        <v>70</v>
      </c>
      <c r="Y102">
        <v>20</v>
      </c>
      <c r="Z102">
        <v>260</v>
      </c>
      <c r="AA102">
        <v>50</v>
      </c>
      <c r="AB102">
        <v>6</v>
      </c>
      <c r="AC102">
        <f t="shared" ref="AC102:AC108" si="411">(10*K102) + (6.25*G102) - (5 *L102) + (M102*166) - 161</f>
        <v>1597.7242000000001</v>
      </c>
      <c r="AD102">
        <f t="shared" ref="AD102:AD108" si="412">(AC102 * 0.15)/4</f>
        <v>59.914657500000004</v>
      </c>
      <c r="AE102">
        <f t="shared" ref="AE102:AE108" si="413">(AC102* 0.3)/9</f>
        <v>53.257473333333337</v>
      </c>
      <c r="AF102">
        <f t="shared" ref="AF102:AF108" si="414">(AC102*0.09) / 9</f>
        <v>15.977241999999999</v>
      </c>
      <c r="AG102">
        <f t="shared" ref="AG102:AG108" si="415">(AC102*0.5)/4</f>
        <v>199.71552500000001</v>
      </c>
      <c r="AH102">
        <f t="shared" ref="AH102:AH108" si="416">(AC102*0.2)/4</f>
        <v>79.886210000000005</v>
      </c>
      <c r="AI102">
        <v>6</v>
      </c>
      <c r="AJ102">
        <f t="shared" ref="AJ102:AJ116" si="417">O102/AC102*100</f>
        <v>110.21301423612411</v>
      </c>
      <c r="AK102">
        <f t="shared" ref="AK102:AK116" si="418">P102/AD102*100</f>
        <v>162.24744337393565</v>
      </c>
      <c r="AL102">
        <f t="shared" ref="AL102:AL116" si="419">Q102/AE102*100</f>
        <v>140.78775298014514</v>
      </c>
      <c r="AM102">
        <f t="shared" ref="AM102:AM116" si="420">R102/AF102*100</f>
        <v>164.48395786957474</v>
      </c>
      <c r="AN102">
        <f t="shared" ref="AN102:AN116" si="421">S102/AG102*100</f>
        <v>111.08800880652619</v>
      </c>
      <c r="AO102">
        <f t="shared" ref="AO102:AO116" si="422">T102/AH102*100</f>
        <v>63.615485075584374</v>
      </c>
      <c r="AP102">
        <f t="shared" ref="AP102:AP116" si="423">U102/AI102*100</f>
        <v>22.913333333333334</v>
      </c>
      <c r="AQ102">
        <f t="shared" ref="AQ102:AQ108" si="424">O102/V102*100</f>
        <v>88.045000000000002</v>
      </c>
      <c r="AR102">
        <f t="shared" ref="AR102:AW102" si="425">P102/W102*100</f>
        <v>108.01111111111111</v>
      </c>
      <c r="AS102">
        <f t="shared" si="425"/>
        <v>107.11428571428571</v>
      </c>
      <c r="AT102">
        <f t="shared" si="425"/>
        <v>131.4</v>
      </c>
      <c r="AU102">
        <f t="shared" si="425"/>
        <v>85.330769230769235</v>
      </c>
      <c r="AV102">
        <f t="shared" si="425"/>
        <v>101.64</v>
      </c>
      <c r="AW102">
        <f t="shared" si="425"/>
        <v>22.913333333333334</v>
      </c>
      <c r="AX102" s="3">
        <v>135</v>
      </c>
      <c r="AY102">
        <f t="shared" si="351"/>
        <v>135.04662165714285</v>
      </c>
      <c r="AZ102" s="13">
        <f t="shared" si="170"/>
        <v>135.04262324857143</v>
      </c>
      <c r="BA102" s="6">
        <f t="shared" si="352"/>
        <v>135.05585792571429</v>
      </c>
      <c r="BB102" s="6">
        <f t="shared" si="353"/>
        <v>135.02649280628572</v>
      </c>
      <c r="BC102" s="6">
        <f t="shared" si="354"/>
        <v>135.02530797142856</v>
      </c>
      <c r="BD102" s="6">
        <f t="shared" si="355"/>
        <v>134.96678147428571</v>
      </c>
      <c r="BE102" s="6">
        <f t="shared" si="356"/>
        <v>134.99471405714286</v>
      </c>
      <c r="BF102" s="13">
        <f t="shared" si="237"/>
        <v>0.15839914057141868</v>
      </c>
      <c r="BG102" s="6"/>
      <c r="BH102" s="13">
        <f t="shared" si="251"/>
        <v>135.02262844865305</v>
      </c>
      <c r="BI102" s="13">
        <f t="shared" si="250"/>
        <v>2.2628448653051692E-2</v>
      </c>
    </row>
    <row r="103" spans="1:61" x14ac:dyDescent="0.25">
      <c r="B103" s="3">
        <v>8</v>
      </c>
      <c r="C103" s="2" t="s">
        <v>39</v>
      </c>
      <c r="D103">
        <v>5</v>
      </c>
      <c r="E103">
        <v>9</v>
      </c>
      <c r="F103">
        <f t="shared" si="407"/>
        <v>69</v>
      </c>
      <c r="G103">
        <f t="shared" si="408"/>
        <v>175.26</v>
      </c>
      <c r="H103">
        <v>9</v>
      </c>
      <c r="I103">
        <v>9</v>
      </c>
      <c r="J103">
        <f t="shared" si="409"/>
        <v>135</v>
      </c>
      <c r="K103">
        <f t="shared" si="410"/>
        <v>61.234920000000002</v>
      </c>
      <c r="L103" s="2">
        <v>23</v>
      </c>
      <c r="M103" s="2">
        <v>1</v>
      </c>
      <c r="N103" s="1">
        <v>42913</v>
      </c>
      <c r="O103">
        <v>1370.13</v>
      </c>
      <c r="P103">
        <v>75.64</v>
      </c>
      <c r="Q103">
        <v>23.53</v>
      </c>
      <c r="R103">
        <v>9.7100000000000009</v>
      </c>
      <c r="S103">
        <v>234.3</v>
      </c>
      <c r="T103">
        <v>56.5</v>
      </c>
      <c r="U103">
        <v>3.4916999999999998</v>
      </c>
      <c r="V103">
        <v>2000</v>
      </c>
      <c r="W103">
        <v>90</v>
      </c>
      <c r="X103">
        <v>70</v>
      </c>
      <c r="Y103">
        <v>20</v>
      </c>
      <c r="Z103">
        <v>260</v>
      </c>
      <c r="AA103">
        <v>50</v>
      </c>
      <c r="AB103">
        <v>6</v>
      </c>
      <c r="AC103">
        <f t="shared" si="411"/>
        <v>1597.7242000000001</v>
      </c>
      <c r="AD103">
        <f t="shared" si="412"/>
        <v>59.914657500000004</v>
      </c>
      <c r="AE103">
        <f t="shared" si="413"/>
        <v>53.257473333333337</v>
      </c>
      <c r="AF103">
        <f t="shared" si="414"/>
        <v>15.977241999999999</v>
      </c>
      <c r="AG103">
        <f t="shared" si="415"/>
        <v>199.71552500000001</v>
      </c>
      <c r="AH103">
        <f t="shared" si="416"/>
        <v>79.886210000000005</v>
      </c>
      <c r="AI103">
        <v>6</v>
      </c>
      <c r="AJ103">
        <f t="shared" si="417"/>
        <v>85.755100911659227</v>
      </c>
      <c r="AK103">
        <f t="shared" si="418"/>
        <v>126.24623615682023</v>
      </c>
      <c r="AL103">
        <f t="shared" si="419"/>
        <v>44.181592793049013</v>
      </c>
      <c r="AM103">
        <f t="shared" si="420"/>
        <v>60.773943337654913</v>
      </c>
      <c r="AN103">
        <f t="shared" si="421"/>
        <v>117.31686858094783</v>
      </c>
      <c r="AO103">
        <f t="shared" si="422"/>
        <v>70.72559832291455</v>
      </c>
      <c r="AP103">
        <f t="shared" si="423"/>
        <v>58.194999999999993</v>
      </c>
      <c r="AQ103">
        <f t="shared" si="424"/>
        <v>68.506500000000003</v>
      </c>
      <c r="AR103">
        <f t="shared" ref="AR103:AR108" si="426">P103/W103*100</f>
        <v>84.044444444444437</v>
      </c>
      <c r="AS103">
        <f t="shared" ref="AS103:AS108" si="427">Q103/X103*100</f>
        <v>33.614285714285714</v>
      </c>
      <c r="AT103">
        <f t="shared" ref="AT103:AT108" si="428">R103/Y103*100</f>
        <v>48.550000000000004</v>
      </c>
      <c r="AU103">
        <f t="shared" ref="AU103:AU108" si="429">S103/Z103*100</f>
        <v>90.115384615384613</v>
      </c>
      <c r="AV103">
        <f t="shared" ref="AV103:AV108" si="430">T103/AA103*100</f>
        <v>112.99999999999999</v>
      </c>
      <c r="AW103">
        <f t="shared" ref="AW103:AW108" si="431">U103/AB103*100</f>
        <v>58.194999999999993</v>
      </c>
      <c r="AX103" s="3">
        <v>135</v>
      </c>
      <c r="AY103">
        <f t="shared" si="351"/>
        <v>134.93497308571429</v>
      </c>
      <c r="AZ103" s="13">
        <f t="shared" si="170"/>
        <v>135.01797182000001</v>
      </c>
      <c r="BA103" s="6">
        <f t="shared" si="352"/>
        <v>134.92355792571428</v>
      </c>
      <c r="BB103" s="6">
        <f t="shared" si="353"/>
        <v>134.98388423485713</v>
      </c>
      <c r="BC103" s="6">
        <f t="shared" si="354"/>
        <v>135.03952511428571</v>
      </c>
      <c r="BD103" s="6">
        <f t="shared" si="355"/>
        <v>134.97327290285713</v>
      </c>
      <c r="BE103" s="6">
        <f t="shared" si="356"/>
        <v>134.99713337142856</v>
      </c>
      <c r="BF103" s="13">
        <f t="shared" si="237"/>
        <v>-0.12968154514288699</v>
      </c>
      <c r="BG103" s="6"/>
      <c r="BH103" s="13">
        <f t="shared" si="251"/>
        <v>134.98147406497961</v>
      </c>
      <c r="BI103" s="13">
        <f t="shared" si="250"/>
        <v>-1.8525935020392126E-2</v>
      </c>
    </row>
    <row r="104" spans="1:61" x14ac:dyDescent="0.25">
      <c r="B104" s="3">
        <v>8</v>
      </c>
      <c r="C104" s="2" t="s">
        <v>39</v>
      </c>
      <c r="D104">
        <v>5</v>
      </c>
      <c r="E104">
        <v>9</v>
      </c>
      <c r="F104">
        <f t="shared" si="407"/>
        <v>69</v>
      </c>
      <c r="G104">
        <f t="shared" si="408"/>
        <v>175.26</v>
      </c>
      <c r="H104">
        <v>9</v>
      </c>
      <c r="I104">
        <v>9</v>
      </c>
      <c r="J104">
        <f t="shared" si="409"/>
        <v>135</v>
      </c>
      <c r="K104">
        <f t="shared" si="410"/>
        <v>61.234920000000002</v>
      </c>
      <c r="L104" s="2">
        <v>23</v>
      </c>
      <c r="M104" s="2">
        <v>1</v>
      </c>
      <c r="N104" s="1">
        <v>42914</v>
      </c>
      <c r="O104">
        <v>2048.94</v>
      </c>
      <c r="P104">
        <v>71.44</v>
      </c>
      <c r="Q104">
        <v>69.5</v>
      </c>
      <c r="R104">
        <v>28.84</v>
      </c>
      <c r="S104">
        <v>247.78</v>
      </c>
      <c r="T104">
        <v>79.11</v>
      </c>
      <c r="U104">
        <v>2.1326999999999998</v>
      </c>
      <c r="V104">
        <v>2000</v>
      </c>
      <c r="W104">
        <v>90</v>
      </c>
      <c r="X104">
        <v>70</v>
      </c>
      <c r="Y104">
        <v>20</v>
      </c>
      <c r="Z104">
        <v>260</v>
      </c>
      <c r="AA104">
        <v>50</v>
      </c>
      <c r="AB104">
        <v>6</v>
      </c>
      <c r="AC104">
        <f t="shared" si="411"/>
        <v>1597.7242000000001</v>
      </c>
      <c r="AD104">
        <f t="shared" si="412"/>
        <v>59.914657500000004</v>
      </c>
      <c r="AE104">
        <f t="shared" si="413"/>
        <v>53.257473333333337</v>
      </c>
      <c r="AF104">
        <f t="shared" si="414"/>
        <v>15.977241999999999</v>
      </c>
      <c r="AG104">
        <f t="shared" si="415"/>
        <v>199.71552500000001</v>
      </c>
      <c r="AH104">
        <f t="shared" si="416"/>
        <v>79.886210000000005</v>
      </c>
      <c r="AI104">
        <v>6</v>
      </c>
      <c r="AJ104">
        <f t="shared" si="417"/>
        <v>128.24115701571023</v>
      </c>
      <c r="AK104">
        <f t="shared" si="418"/>
        <v>119.23626534959328</v>
      </c>
      <c r="AL104">
        <f t="shared" si="419"/>
        <v>130.49811725953703</v>
      </c>
      <c r="AM104">
        <f t="shared" si="420"/>
        <v>180.50674828609345</v>
      </c>
      <c r="AN104">
        <f t="shared" si="421"/>
        <v>124.06646904390632</v>
      </c>
      <c r="AO104">
        <f t="shared" si="422"/>
        <v>99.028355457093269</v>
      </c>
      <c r="AP104">
        <f t="shared" si="423"/>
        <v>35.545000000000002</v>
      </c>
      <c r="AQ104">
        <f t="shared" si="424"/>
        <v>102.447</v>
      </c>
      <c r="AR104">
        <f t="shared" si="426"/>
        <v>79.37777777777778</v>
      </c>
      <c r="AS104">
        <f t="shared" si="427"/>
        <v>99.285714285714292</v>
      </c>
      <c r="AT104">
        <f t="shared" si="428"/>
        <v>144.19999999999999</v>
      </c>
      <c r="AU104">
        <f t="shared" si="429"/>
        <v>95.3</v>
      </c>
      <c r="AV104">
        <f t="shared" si="430"/>
        <v>158.22</v>
      </c>
      <c r="AW104">
        <f t="shared" si="431"/>
        <v>35.545000000000002</v>
      </c>
      <c r="AX104" s="3">
        <v>135</v>
      </c>
      <c r="AY104">
        <f t="shared" si="351"/>
        <v>135.12891880000001</v>
      </c>
      <c r="AZ104" s="13">
        <f t="shared" si="170"/>
        <v>135.01317182</v>
      </c>
      <c r="BA104" s="6">
        <f t="shared" si="352"/>
        <v>135.04176649714285</v>
      </c>
      <c r="BB104" s="6">
        <f t="shared" si="353"/>
        <v>135.03307566342858</v>
      </c>
      <c r="BC104" s="6">
        <f t="shared" si="354"/>
        <v>135.05493082857143</v>
      </c>
      <c r="BD104" s="6">
        <f t="shared" si="355"/>
        <v>134.99911290285715</v>
      </c>
      <c r="BE104" s="6">
        <f t="shared" si="356"/>
        <v>134.99558022857144</v>
      </c>
      <c r="BF104" s="13">
        <f t="shared" si="237"/>
        <v>0.26655674057144552</v>
      </c>
      <c r="BG104" s="6"/>
      <c r="BH104" s="13">
        <f t="shared" si="251"/>
        <v>135.03807953436734</v>
      </c>
      <c r="BI104" s="13">
        <f t="shared" si="250"/>
        <v>3.8079534367341239E-2</v>
      </c>
    </row>
    <row r="105" spans="1:61" x14ac:dyDescent="0.25">
      <c r="B105" s="3">
        <v>8</v>
      </c>
      <c r="C105" s="2" t="s">
        <v>39</v>
      </c>
      <c r="D105">
        <v>5</v>
      </c>
      <c r="E105">
        <v>9</v>
      </c>
      <c r="F105">
        <f t="shared" si="407"/>
        <v>69</v>
      </c>
      <c r="G105">
        <f t="shared" si="408"/>
        <v>175.26</v>
      </c>
      <c r="H105">
        <v>9</v>
      </c>
      <c r="I105">
        <v>9</v>
      </c>
      <c r="J105">
        <f t="shared" si="409"/>
        <v>135</v>
      </c>
      <c r="K105">
        <f t="shared" si="410"/>
        <v>61.234920000000002</v>
      </c>
      <c r="L105" s="2">
        <v>23</v>
      </c>
      <c r="M105" s="2">
        <v>1</v>
      </c>
      <c r="N105" s="1">
        <v>42915</v>
      </c>
      <c r="O105">
        <v>1760.33</v>
      </c>
      <c r="P105">
        <v>72.19</v>
      </c>
      <c r="Q105">
        <v>59.05</v>
      </c>
      <c r="R105">
        <v>25.59</v>
      </c>
      <c r="S105">
        <v>225.64</v>
      </c>
      <c r="T105">
        <v>79.08</v>
      </c>
      <c r="U105">
        <v>3.1930999999999998</v>
      </c>
      <c r="V105">
        <v>2000</v>
      </c>
      <c r="W105">
        <v>90</v>
      </c>
      <c r="X105">
        <v>70</v>
      </c>
      <c r="Y105">
        <v>20</v>
      </c>
      <c r="Z105">
        <v>260</v>
      </c>
      <c r="AA105">
        <v>50</v>
      </c>
      <c r="AB105">
        <v>6</v>
      </c>
      <c r="AC105">
        <f t="shared" si="411"/>
        <v>1597.7242000000001</v>
      </c>
      <c r="AD105">
        <f t="shared" si="412"/>
        <v>59.914657500000004</v>
      </c>
      <c r="AE105">
        <f t="shared" si="413"/>
        <v>53.257473333333337</v>
      </c>
      <c r="AF105">
        <f t="shared" si="414"/>
        <v>15.977241999999999</v>
      </c>
      <c r="AG105">
        <f t="shared" si="415"/>
        <v>199.71552500000001</v>
      </c>
      <c r="AH105">
        <f t="shared" si="416"/>
        <v>79.886210000000005</v>
      </c>
      <c r="AI105">
        <v>6</v>
      </c>
      <c r="AJ105">
        <f t="shared" si="417"/>
        <v>110.1773384918373</v>
      </c>
      <c r="AK105">
        <f t="shared" si="418"/>
        <v>120.48804585088379</v>
      </c>
      <c r="AL105">
        <f t="shared" si="419"/>
        <v>110.87645790180807</v>
      </c>
      <c r="AM105">
        <f t="shared" si="420"/>
        <v>160.16531514012243</v>
      </c>
      <c r="AN105">
        <f t="shared" si="421"/>
        <v>112.98070092447743</v>
      </c>
      <c r="AO105">
        <f t="shared" si="422"/>
        <v>98.990802042054554</v>
      </c>
      <c r="AP105">
        <f t="shared" si="423"/>
        <v>53.218333333333334</v>
      </c>
      <c r="AQ105">
        <f t="shared" si="424"/>
        <v>88.016499999999994</v>
      </c>
      <c r="AR105">
        <f t="shared" si="426"/>
        <v>80.211111111111109</v>
      </c>
      <c r="AS105">
        <f t="shared" si="427"/>
        <v>84.357142857142847</v>
      </c>
      <c r="AT105">
        <f t="shared" si="428"/>
        <v>127.95</v>
      </c>
      <c r="AU105">
        <f t="shared" si="429"/>
        <v>86.784615384615378</v>
      </c>
      <c r="AV105">
        <f t="shared" si="430"/>
        <v>158.16</v>
      </c>
      <c r="AW105">
        <f t="shared" si="431"/>
        <v>53.218333333333334</v>
      </c>
      <c r="AX105" s="3">
        <v>135</v>
      </c>
      <c r="AY105">
        <f t="shared" si="351"/>
        <v>135.04645880000001</v>
      </c>
      <c r="AZ105" s="13">
        <f t="shared" si="170"/>
        <v>135.01402896285714</v>
      </c>
      <c r="BA105" s="6">
        <f t="shared" si="352"/>
        <v>135.01489506857143</v>
      </c>
      <c r="BB105" s="6">
        <f t="shared" si="353"/>
        <v>135.02471852057144</v>
      </c>
      <c r="BC105" s="6">
        <f t="shared" si="354"/>
        <v>135.02962797142857</v>
      </c>
      <c r="BD105" s="6">
        <f t="shared" si="355"/>
        <v>134.99907861714286</v>
      </c>
      <c r="BE105" s="6">
        <f t="shared" si="356"/>
        <v>134.99679211428571</v>
      </c>
      <c r="BF105" s="13">
        <f t="shared" si="237"/>
        <v>0.12560005485715919</v>
      </c>
      <c r="BG105" s="6"/>
      <c r="BH105" s="13">
        <f t="shared" si="251"/>
        <v>135.0179428649796</v>
      </c>
      <c r="BI105" s="13">
        <f t="shared" si="250"/>
        <v>1.7942864979602291E-2</v>
      </c>
    </row>
    <row r="106" spans="1:61" x14ac:dyDescent="0.25">
      <c r="B106" s="3">
        <v>8</v>
      </c>
      <c r="C106" s="2" t="s">
        <v>39</v>
      </c>
      <c r="D106">
        <v>5</v>
      </c>
      <c r="E106">
        <v>9</v>
      </c>
      <c r="F106">
        <f t="shared" si="407"/>
        <v>69</v>
      </c>
      <c r="G106">
        <f t="shared" si="408"/>
        <v>175.26</v>
      </c>
      <c r="H106">
        <v>9</v>
      </c>
      <c r="I106">
        <v>9</v>
      </c>
      <c r="J106">
        <f t="shared" si="409"/>
        <v>135</v>
      </c>
      <c r="K106">
        <f t="shared" si="410"/>
        <v>61.234920000000002</v>
      </c>
      <c r="L106" s="2">
        <v>23</v>
      </c>
      <c r="M106" s="2">
        <v>1</v>
      </c>
      <c r="N106" s="1">
        <v>42916</v>
      </c>
      <c r="O106">
        <v>2685.4</v>
      </c>
      <c r="P106">
        <v>80.73</v>
      </c>
      <c r="Q106">
        <v>67.709999999999994</v>
      </c>
      <c r="R106">
        <v>28.89</v>
      </c>
      <c r="S106">
        <v>298.14</v>
      </c>
      <c r="T106">
        <v>65.489999999999995</v>
      </c>
      <c r="U106">
        <v>3.0301</v>
      </c>
      <c r="V106">
        <v>2000</v>
      </c>
      <c r="W106">
        <v>90</v>
      </c>
      <c r="X106">
        <v>70</v>
      </c>
      <c r="Y106">
        <v>20</v>
      </c>
      <c r="Z106">
        <v>260</v>
      </c>
      <c r="AA106">
        <v>50</v>
      </c>
      <c r="AB106">
        <v>6</v>
      </c>
      <c r="AC106">
        <f t="shared" si="411"/>
        <v>1597.7242000000001</v>
      </c>
      <c r="AD106">
        <f t="shared" si="412"/>
        <v>59.914657500000004</v>
      </c>
      <c r="AE106">
        <f t="shared" si="413"/>
        <v>53.257473333333337</v>
      </c>
      <c r="AF106">
        <f t="shared" si="414"/>
        <v>15.977241999999999</v>
      </c>
      <c r="AG106">
        <f t="shared" si="415"/>
        <v>199.71552500000001</v>
      </c>
      <c r="AH106">
        <f t="shared" si="416"/>
        <v>79.886210000000005</v>
      </c>
      <c r="AI106">
        <v>6</v>
      </c>
      <c r="AJ106">
        <f t="shared" si="417"/>
        <v>168.07656790827855</v>
      </c>
      <c r="AK106">
        <f t="shared" si="418"/>
        <v>134.7416531589119</v>
      </c>
      <c r="AL106">
        <f t="shared" si="419"/>
        <v>127.13708661357195</v>
      </c>
      <c r="AM106">
        <f t="shared" si="420"/>
        <v>180.8196934114161</v>
      </c>
      <c r="AN106">
        <f t="shared" si="421"/>
        <v>149.28233546190262</v>
      </c>
      <c r="AO106">
        <f t="shared" si="422"/>
        <v>81.979105029516347</v>
      </c>
      <c r="AP106">
        <f t="shared" si="423"/>
        <v>50.501666666666665</v>
      </c>
      <c r="AQ106">
        <f t="shared" si="424"/>
        <v>134.27000000000001</v>
      </c>
      <c r="AR106">
        <f t="shared" si="426"/>
        <v>89.7</v>
      </c>
      <c r="AS106">
        <f t="shared" si="427"/>
        <v>96.728571428571414</v>
      </c>
      <c r="AT106">
        <f t="shared" si="428"/>
        <v>144.45000000000002</v>
      </c>
      <c r="AU106">
        <f t="shared" si="429"/>
        <v>114.66923076923077</v>
      </c>
      <c r="AV106">
        <f t="shared" si="430"/>
        <v>130.97999999999999</v>
      </c>
      <c r="AW106">
        <f t="shared" si="431"/>
        <v>50.501666666666665</v>
      </c>
      <c r="AX106" s="3">
        <v>135</v>
      </c>
      <c r="AY106">
        <f t="shared" si="351"/>
        <v>135.31076451428572</v>
      </c>
      <c r="AZ106" s="13">
        <f t="shared" si="170"/>
        <v>135.02378896285714</v>
      </c>
      <c r="BA106" s="6">
        <f t="shared" si="352"/>
        <v>135.03716363999999</v>
      </c>
      <c r="BB106" s="6">
        <f t="shared" si="353"/>
        <v>135.03320423485715</v>
      </c>
      <c r="BC106" s="6">
        <f t="shared" si="354"/>
        <v>135.1124851142857</v>
      </c>
      <c r="BD106" s="6">
        <f t="shared" si="355"/>
        <v>134.98354718857144</v>
      </c>
      <c r="BE106" s="6">
        <f t="shared" si="356"/>
        <v>134.99660582857143</v>
      </c>
      <c r="BF106" s="13">
        <f t="shared" si="237"/>
        <v>0.49755948342857437</v>
      </c>
      <c r="BG106" s="6"/>
      <c r="BH106" s="13">
        <f t="shared" si="251"/>
        <v>135.07107992620411</v>
      </c>
      <c r="BI106" s="13">
        <f t="shared" si="250"/>
        <v>7.1079926204106414E-2</v>
      </c>
    </row>
    <row r="107" spans="1:61" x14ac:dyDescent="0.25">
      <c r="B107" s="3">
        <v>8</v>
      </c>
      <c r="C107" s="2" t="s">
        <v>39</v>
      </c>
      <c r="D107">
        <v>5</v>
      </c>
      <c r="E107">
        <v>9</v>
      </c>
      <c r="F107">
        <f t="shared" si="407"/>
        <v>69</v>
      </c>
      <c r="G107">
        <f t="shared" si="408"/>
        <v>175.26</v>
      </c>
      <c r="H107">
        <v>9</v>
      </c>
      <c r="I107">
        <v>9</v>
      </c>
      <c r="J107">
        <f t="shared" si="409"/>
        <v>135</v>
      </c>
      <c r="K107">
        <f t="shared" si="410"/>
        <v>61.234920000000002</v>
      </c>
      <c r="L107" s="2">
        <v>23</v>
      </c>
      <c r="M107" s="2">
        <v>1</v>
      </c>
      <c r="N107" s="1">
        <v>42917</v>
      </c>
      <c r="O107">
        <v>1354.75</v>
      </c>
      <c r="P107">
        <v>26.04</v>
      </c>
      <c r="Q107">
        <v>47.51</v>
      </c>
      <c r="R107">
        <v>11.02</v>
      </c>
      <c r="S107">
        <v>160.35</v>
      </c>
      <c r="T107">
        <v>63.96</v>
      </c>
      <c r="U107">
        <v>2.3573</v>
      </c>
      <c r="V107">
        <v>2000</v>
      </c>
      <c r="W107">
        <v>90</v>
      </c>
      <c r="X107">
        <v>70</v>
      </c>
      <c r="Y107">
        <v>20</v>
      </c>
      <c r="Z107">
        <v>260</v>
      </c>
      <c r="AA107">
        <v>50</v>
      </c>
      <c r="AB107">
        <v>6</v>
      </c>
      <c r="AC107">
        <f t="shared" si="411"/>
        <v>1597.7242000000001</v>
      </c>
      <c r="AD107">
        <f t="shared" si="412"/>
        <v>59.914657500000004</v>
      </c>
      <c r="AE107">
        <f t="shared" si="413"/>
        <v>53.257473333333337</v>
      </c>
      <c r="AF107">
        <f t="shared" si="414"/>
        <v>15.977241999999999</v>
      </c>
      <c r="AG107">
        <f t="shared" si="415"/>
        <v>199.71552500000001</v>
      </c>
      <c r="AH107">
        <f t="shared" si="416"/>
        <v>79.886210000000005</v>
      </c>
      <c r="AI107">
        <v>6</v>
      </c>
      <c r="AJ107">
        <f t="shared" si="417"/>
        <v>84.792481706166797</v>
      </c>
      <c r="AK107">
        <f t="shared" si="418"/>
        <v>43.461819004806955</v>
      </c>
      <c r="AL107">
        <f t="shared" si="419"/>
        <v>89.208137424469115</v>
      </c>
      <c r="AM107">
        <f t="shared" si="420"/>
        <v>68.97310562110782</v>
      </c>
      <c r="AN107">
        <f t="shared" si="421"/>
        <v>80.289201352774143</v>
      </c>
      <c r="AO107">
        <f t="shared" si="422"/>
        <v>80.063880862541865</v>
      </c>
      <c r="AP107">
        <f t="shared" si="423"/>
        <v>39.288333333333334</v>
      </c>
      <c r="AQ107">
        <f t="shared" si="424"/>
        <v>67.737499999999997</v>
      </c>
      <c r="AR107">
        <f t="shared" si="426"/>
        <v>28.933333333333334</v>
      </c>
      <c r="AS107">
        <f t="shared" si="427"/>
        <v>67.871428571428567</v>
      </c>
      <c r="AT107">
        <f t="shared" si="428"/>
        <v>55.099999999999994</v>
      </c>
      <c r="AU107">
        <f t="shared" si="429"/>
        <v>61.67307692307692</v>
      </c>
      <c r="AV107">
        <f t="shared" si="430"/>
        <v>127.92000000000002</v>
      </c>
      <c r="AW107">
        <f t="shared" si="431"/>
        <v>39.288333333333334</v>
      </c>
      <c r="AX107" s="3">
        <v>135</v>
      </c>
      <c r="AY107">
        <f t="shared" si="351"/>
        <v>134.93057880000001</v>
      </c>
      <c r="AZ107" s="13">
        <f t="shared" si="170"/>
        <v>134.96128610571429</v>
      </c>
      <c r="BA107" s="6">
        <f t="shared" si="352"/>
        <v>134.98522078285714</v>
      </c>
      <c r="BB107" s="6">
        <f t="shared" si="353"/>
        <v>134.98725280628571</v>
      </c>
      <c r="BC107" s="6">
        <f t="shared" si="354"/>
        <v>134.95501082857143</v>
      </c>
      <c r="BD107" s="6">
        <f t="shared" si="355"/>
        <v>134.98179861714286</v>
      </c>
      <c r="BE107" s="6">
        <f t="shared" si="356"/>
        <v>134.99583691428572</v>
      </c>
      <c r="BF107" s="13">
        <f t="shared" si="237"/>
        <v>-0.20301514514284236</v>
      </c>
      <c r="BG107" s="6"/>
      <c r="BH107" s="13">
        <f t="shared" si="251"/>
        <v>134.97099783640817</v>
      </c>
      <c r="BI107" s="13">
        <f t="shared" si="250"/>
        <v>-2.9002163591826502E-2</v>
      </c>
    </row>
    <row r="108" spans="1:61" x14ac:dyDescent="0.25">
      <c r="B108" s="3">
        <v>8</v>
      </c>
      <c r="C108" s="2" t="s">
        <v>39</v>
      </c>
      <c r="D108">
        <v>5</v>
      </c>
      <c r="E108">
        <v>9</v>
      </c>
      <c r="F108">
        <f t="shared" si="407"/>
        <v>69</v>
      </c>
      <c r="G108">
        <f t="shared" si="408"/>
        <v>175.26</v>
      </c>
      <c r="H108">
        <v>9</v>
      </c>
      <c r="I108">
        <v>9</v>
      </c>
      <c r="J108">
        <f t="shared" si="409"/>
        <v>135</v>
      </c>
      <c r="K108">
        <f t="shared" si="410"/>
        <v>61.234920000000002</v>
      </c>
      <c r="L108" s="2">
        <v>23</v>
      </c>
      <c r="M108" s="2">
        <v>1</v>
      </c>
      <c r="N108" s="1">
        <v>42918</v>
      </c>
      <c r="O108">
        <v>1709.6</v>
      </c>
      <c r="P108">
        <v>51.54</v>
      </c>
      <c r="Q108">
        <v>65.84</v>
      </c>
      <c r="R108">
        <v>18.13</v>
      </c>
      <c r="S108">
        <v>188.14</v>
      </c>
      <c r="T108">
        <v>93.07</v>
      </c>
      <c r="U108">
        <v>2.1080000000000001</v>
      </c>
      <c r="V108">
        <v>2000</v>
      </c>
      <c r="W108">
        <v>90</v>
      </c>
      <c r="X108">
        <v>70</v>
      </c>
      <c r="Y108">
        <v>20</v>
      </c>
      <c r="Z108">
        <v>260</v>
      </c>
      <c r="AA108">
        <v>50</v>
      </c>
      <c r="AB108">
        <v>6</v>
      </c>
      <c r="AC108">
        <f t="shared" si="411"/>
        <v>1597.7242000000001</v>
      </c>
      <c r="AD108">
        <f t="shared" si="412"/>
        <v>59.914657500000004</v>
      </c>
      <c r="AE108">
        <f t="shared" si="413"/>
        <v>53.257473333333337</v>
      </c>
      <c r="AF108">
        <f t="shared" si="414"/>
        <v>15.977241999999999</v>
      </c>
      <c r="AG108">
        <f t="shared" si="415"/>
        <v>199.71552500000001</v>
      </c>
      <c r="AH108">
        <f t="shared" si="416"/>
        <v>79.886210000000005</v>
      </c>
      <c r="AI108">
        <v>6</v>
      </c>
      <c r="AJ108">
        <f t="shared" si="417"/>
        <v>107.0021972503139</v>
      </c>
      <c r="AK108">
        <f t="shared" si="418"/>
        <v>86.022356048684742</v>
      </c>
      <c r="AL108">
        <f t="shared" si="419"/>
        <v>123.62584230745206</v>
      </c>
      <c r="AM108">
        <f t="shared" si="420"/>
        <v>113.47390244198591</v>
      </c>
      <c r="AN108">
        <f t="shared" si="421"/>
        <v>94.20399340511959</v>
      </c>
      <c r="AO108">
        <f t="shared" si="422"/>
        <v>116.50321125510897</v>
      </c>
      <c r="AP108">
        <f t="shared" si="423"/>
        <v>35.133333333333333</v>
      </c>
      <c r="AQ108">
        <f t="shared" si="424"/>
        <v>85.48</v>
      </c>
      <c r="AR108">
        <f t="shared" si="426"/>
        <v>57.266666666666666</v>
      </c>
      <c r="AS108">
        <f t="shared" si="427"/>
        <v>94.057142857142864</v>
      </c>
      <c r="AT108">
        <f t="shared" si="428"/>
        <v>90.649999999999991</v>
      </c>
      <c r="AU108">
        <f t="shared" si="429"/>
        <v>72.361538461538458</v>
      </c>
      <c r="AV108">
        <f t="shared" si="430"/>
        <v>186.14</v>
      </c>
      <c r="AW108">
        <f t="shared" si="431"/>
        <v>35.133333333333333</v>
      </c>
      <c r="AX108" s="3">
        <v>135</v>
      </c>
      <c r="AY108">
        <f t="shared" si="351"/>
        <v>135.0319645142857</v>
      </c>
      <c r="AZ108" s="13">
        <f t="shared" si="170"/>
        <v>134.99042896285715</v>
      </c>
      <c r="BA108" s="6">
        <f t="shared" si="352"/>
        <v>135.03235506857143</v>
      </c>
      <c r="BB108" s="6">
        <f t="shared" si="353"/>
        <v>135.00553566342856</v>
      </c>
      <c r="BC108" s="6">
        <f t="shared" si="354"/>
        <v>134.98677082857142</v>
      </c>
      <c r="BD108" s="6">
        <f t="shared" si="355"/>
        <v>135.01506718857144</v>
      </c>
      <c r="BE108" s="6">
        <f t="shared" si="356"/>
        <v>134.995552</v>
      </c>
      <c r="BF108" s="13">
        <f t="shared" si="237"/>
        <v>5.7674226285712393E-2</v>
      </c>
      <c r="BG108" s="6"/>
      <c r="BH108" s="13">
        <f t="shared" si="251"/>
        <v>135.00823917518366</v>
      </c>
      <c r="BI108" s="13">
        <f t="shared" si="250"/>
        <v>8.2391751836610183E-3</v>
      </c>
    </row>
    <row r="109" spans="1:61" x14ac:dyDescent="0.25">
      <c r="B109" s="3">
        <v>8</v>
      </c>
      <c r="C109" s="2" t="s">
        <v>39</v>
      </c>
      <c r="D109">
        <v>5</v>
      </c>
      <c r="E109">
        <v>9</v>
      </c>
      <c r="F109">
        <f>D109*12+E109</f>
        <v>69</v>
      </c>
      <c r="G109">
        <f>F109*2.54</f>
        <v>175.26</v>
      </c>
      <c r="H109">
        <v>9</v>
      </c>
      <c r="I109">
        <v>9</v>
      </c>
      <c r="J109">
        <f>H109*14+I109</f>
        <v>135</v>
      </c>
      <c r="K109">
        <f>J109*0.453592</f>
        <v>61.234920000000002</v>
      </c>
      <c r="L109" s="2">
        <v>23</v>
      </c>
      <c r="M109" s="2">
        <v>1</v>
      </c>
      <c r="N109" s="1">
        <v>42919</v>
      </c>
      <c r="O109">
        <v>1685.53</v>
      </c>
      <c r="P109">
        <v>79.930000000000007</v>
      </c>
      <c r="Q109">
        <v>65.180000000000007</v>
      </c>
      <c r="R109">
        <v>25.72</v>
      </c>
      <c r="S109">
        <v>189.9</v>
      </c>
      <c r="T109">
        <v>81.42</v>
      </c>
      <c r="U109">
        <v>2.8172000000000001</v>
      </c>
      <c r="V109">
        <v>2000</v>
      </c>
      <c r="W109">
        <v>90</v>
      </c>
      <c r="X109">
        <v>70</v>
      </c>
      <c r="Y109">
        <v>20</v>
      </c>
      <c r="Z109">
        <v>260</v>
      </c>
      <c r="AA109">
        <v>50</v>
      </c>
      <c r="AB109">
        <v>6</v>
      </c>
      <c r="AC109">
        <f>(10*K109) + (6.25*G109) - (5 *L109) + (M109*166) - 161</f>
        <v>1597.7242000000001</v>
      </c>
      <c r="AD109">
        <f>(AC109 * 0.15)/4</f>
        <v>59.914657500000004</v>
      </c>
      <c r="AE109">
        <f>(AC109* 0.3)/9</f>
        <v>53.257473333333337</v>
      </c>
      <c r="AF109">
        <f>(AC109*0.09) / 9</f>
        <v>15.977241999999999</v>
      </c>
      <c r="AG109">
        <f>(AC109*0.5)/4</f>
        <v>199.71552500000001</v>
      </c>
      <c r="AH109">
        <f>(AC109*0.2)/4</f>
        <v>79.886210000000005</v>
      </c>
      <c r="AI109">
        <v>6</v>
      </c>
      <c r="AJ109">
        <f t="shared" si="417"/>
        <v>105.49567941701076</v>
      </c>
      <c r="AK109">
        <f t="shared" si="418"/>
        <v>133.40642062420201</v>
      </c>
      <c r="AL109">
        <f t="shared" si="419"/>
        <v>122.38657961117445</v>
      </c>
      <c r="AM109">
        <f t="shared" si="420"/>
        <v>160.97897246596128</v>
      </c>
      <c r="AN109">
        <f t="shared" si="421"/>
        <v>95.08524687802813</v>
      </c>
      <c r="AO109">
        <f t="shared" si="422"/>
        <v>101.91996841507438</v>
      </c>
      <c r="AP109">
        <f t="shared" si="423"/>
        <v>46.953333333333333</v>
      </c>
      <c r="AQ109">
        <f>O109/V109*100</f>
        <v>84.276499999999999</v>
      </c>
      <c r="AR109">
        <f t="shared" ref="AR109" si="432">P109/W109*100</f>
        <v>88.811111111111117</v>
      </c>
      <c r="AS109">
        <f t="shared" ref="AS109" si="433">Q109/X109*100</f>
        <v>93.114285714285728</v>
      </c>
      <c r="AT109">
        <f t="shared" ref="AT109" si="434">R109/Y109*100</f>
        <v>128.6</v>
      </c>
      <c r="AU109">
        <f t="shared" ref="AU109" si="435">S109/Z109*100</f>
        <v>73.038461538461547</v>
      </c>
      <c r="AV109">
        <f t="shared" ref="AV109" si="436">T109/AA109*100</f>
        <v>162.84</v>
      </c>
      <c r="AW109">
        <f t="shared" ref="AW109" si="437">U109/AB109*100</f>
        <v>46.953333333333333</v>
      </c>
      <c r="AX109" s="3">
        <v>135</v>
      </c>
      <c r="AY109">
        <f t="shared" si="351"/>
        <v>135.02508737142858</v>
      </c>
      <c r="AZ109" s="13">
        <f t="shared" si="170"/>
        <v>135.02287467714285</v>
      </c>
      <c r="BA109" s="6">
        <f t="shared" si="352"/>
        <v>135.03065792571428</v>
      </c>
      <c r="BB109" s="6">
        <f t="shared" si="353"/>
        <v>135.02505280628571</v>
      </c>
      <c r="BC109" s="6">
        <f t="shared" si="354"/>
        <v>134.98878225714284</v>
      </c>
      <c r="BD109" s="6">
        <f t="shared" si="355"/>
        <v>135.00175290285713</v>
      </c>
      <c r="BE109" s="6">
        <f t="shared" si="356"/>
        <v>134.99636251428572</v>
      </c>
      <c r="BF109" s="13">
        <f t="shared" si="237"/>
        <v>9.0570454857129334E-2</v>
      </c>
      <c r="BG109" s="6"/>
      <c r="BH109" s="13">
        <f t="shared" si="251"/>
        <v>135.01293863640817</v>
      </c>
      <c r="BI109" s="13">
        <f t="shared" si="250"/>
        <v>1.2938636408165394E-2</v>
      </c>
    </row>
    <row r="110" spans="1:61" x14ac:dyDescent="0.25">
      <c r="B110" s="7">
        <v>8</v>
      </c>
      <c r="C110" s="7" t="s">
        <v>39</v>
      </c>
      <c r="D110">
        <v>5</v>
      </c>
      <c r="E110">
        <v>9</v>
      </c>
      <c r="F110">
        <f t="shared" ref="F110:F111" si="438">D110*12+E110</f>
        <v>69</v>
      </c>
      <c r="G110">
        <f t="shared" ref="G110:G111" si="439">F110*2.54</f>
        <v>175.26</v>
      </c>
      <c r="H110">
        <v>9</v>
      </c>
      <c r="I110">
        <v>9</v>
      </c>
      <c r="J110">
        <f t="shared" ref="J110:J111" si="440">H110*14+I110</f>
        <v>135</v>
      </c>
      <c r="K110">
        <f t="shared" ref="K110:K111" si="441">J110*0.453592</f>
        <v>61.234920000000002</v>
      </c>
      <c r="L110" s="7">
        <v>23</v>
      </c>
      <c r="M110" s="7">
        <v>1</v>
      </c>
      <c r="N110" s="1">
        <v>42920</v>
      </c>
      <c r="O110">
        <v>2425.62</v>
      </c>
      <c r="P110">
        <v>118.98</v>
      </c>
      <c r="Q110">
        <v>68.84</v>
      </c>
      <c r="R110">
        <v>21.02</v>
      </c>
      <c r="S110">
        <v>358.61</v>
      </c>
      <c r="T110">
        <v>94.83</v>
      </c>
      <c r="U110">
        <v>8.4574999999999996</v>
      </c>
      <c r="AC110">
        <f t="shared" ref="AC110" si="442">(10*K110) + (6.25*G110) - (5 *L110) + (M110*166) - 161</f>
        <v>1597.7242000000001</v>
      </c>
      <c r="AD110">
        <f t="shared" ref="AD110" si="443">(AC110 * 0.15)/4</f>
        <v>59.914657500000004</v>
      </c>
      <c r="AE110">
        <f t="shared" ref="AE110" si="444">(AC110* 0.3)/9</f>
        <v>53.257473333333337</v>
      </c>
      <c r="AF110">
        <f t="shared" ref="AF110" si="445">(AC110*0.09) / 9</f>
        <v>15.977241999999999</v>
      </c>
      <c r="AG110">
        <f t="shared" ref="AG110" si="446">(AC110*0.5)/4</f>
        <v>199.71552500000001</v>
      </c>
      <c r="AH110">
        <f t="shared" ref="AH110" si="447">(AC110*0.2)/4</f>
        <v>79.886210000000005</v>
      </c>
      <c r="AI110">
        <v>6</v>
      </c>
      <c r="AJ110">
        <f t="shared" si="417"/>
        <v>151.81719097701591</v>
      </c>
      <c r="AK110">
        <f t="shared" si="418"/>
        <v>198.58245872472858</v>
      </c>
      <c r="AL110">
        <f t="shared" si="419"/>
        <v>129.2588545632594</v>
      </c>
      <c r="AM110">
        <f t="shared" si="420"/>
        <v>131.56213068563397</v>
      </c>
      <c r="AN110">
        <f t="shared" si="421"/>
        <v>179.56040222711781</v>
      </c>
      <c r="AO110">
        <f t="shared" si="422"/>
        <v>118.70634493738031</v>
      </c>
      <c r="AP110">
        <f t="shared" si="423"/>
        <v>140.95833333333331</v>
      </c>
      <c r="AQ110" t="e">
        <f t="shared" ref="AQ110:AQ112" si="448">O110/V110*100</f>
        <v>#DIV/0!</v>
      </c>
      <c r="AR110" t="e">
        <f t="shared" ref="AR110:AR112" si="449">P110/W110*100</f>
        <v>#DIV/0!</v>
      </c>
      <c r="AS110" t="e">
        <f t="shared" ref="AS110:AS112" si="450">Q110/X110*100</f>
        <v>#DIV/0!</v>
      </c>
      <c r="AT110" t="e">
        <f t="shared" ref="AT110:AT112" si="451">R110/Y110*100</f>
        <v>#DIV/0!</v>
      </c>
      <c r="AU110" t="e">
        <f t="shared" ref="AU110:AU112" si="452">S110/Z110*100</f>
        <v>#DIV/0!</v>
      </c>
      <c r="AV110" t="e">
        <f t="shared" ref="AV110:AV112" si="453">T110/AA110*100</f>
        <v>#DIV/0!</v>
      </c>
      <c r="AW110" t="e">
        <f t="shared" ref="AW110:AW112" si="454">U110/AB110*100</f>
        <v>#DIV/0!</v>
      </c>
      <c r="AX110" s="14">
        <v>135</v>
      </c>
      <c r="AY110">
        <f t="shared" ref="AY110:AY112" si="455">(J110) + 1/(3500/(O110-AC110))</f>
        <v>135.23654165714285</v>
      </c>
      <c r="AZ110" s="13">
        <f t="shared" si="170"/>
        <v>135.06750324857143</v>
      </c>
      <c r="BA110" s="7">
        <f t="shared" ref="BA110:BA112" si="456">(J110) + 1/(3500/((Q110*9)-(AE110*9)))</f>
        <v>135.04006935428572</v>
      </c>
      <c r="BB110" s="7">
        <f t="shared" ref="BB110:BB112" si="457">(J110) + 1/(3500/((R110*9)-(AF110*9)))</f>
        <v>135.012967092</v>
      </c>
      <c r="BC110" s="7">
        <f t="shared" ref="BC110:BC112" si="458">(J110) + 1/(3500/((S110*4)-(AG110*4)))</f>
        <v>135.18159368571429</v>
      </c>
      <c r="BD110" s="7">
        <f t="shared" ref="BD110:BD112" si="459">(J110) + 1/(3500/((T110*4)-(AH110*4)))</f>
        <v>135.01707861714286</v>
      </c>
      <c r="BE110" s="7">
        <f t="shared" ref="BE110:BE112" si="460">(J110) + 1/(3500/((U110*4)-(AI110*4)))</f>
        <v>135.00280857142857</v>
      </c>
      <c r="BF110" s="13">
        <f t="shared" si="237"/>
        <v>0.55856222628571572</v>
      </c>
      <c r="BG110" s="7"/>
      <c r="BH110" s="13">
        <f t="shared" si="251"/>
        <v>135.07979460375509</v>
      </c>
      <c r="BI110" s="13">
        <f t="shared" si="250"/>
        <v>7.9794603755090066E-2</v>
      </c>
    </row>
    <row r="111" spans="1:61" x14ac:dyDescent="0.25">
      <c r="B111" s="7">
        <v>8</v>
      </c>
      <c r="C111" s="7" t="s">
        <v>39</v>
      </c>
      <c r="D111">
        <v>5</v>
      </c>
      <c r="E111">
        <v>9</v>
      </c>
      <c r="F111">
        <f t="shared" si="438"/>
        <v>69</v>
      </c>
      <c r="G111">
        <f t="shared" si="439"/>
        <v>175.26</v>
      </c>
      <c r="H111">
        <v>9</v>
      </c>
      <c r="I111">
        <v>9</v>
      </c>
      <c r="J111">
        <f t="shared" si="440"/>
        <v>135</v>
      </c>
      <c r="K111">
        <f t="shared" si="441"/>
        <v>61.234920000000002</v>
      </c>
      <c r="L111" s="7">
        <v>23</v>
      </c>
      <c r="M111" s="7">
        <v>1</v>
      </c>
      <c r="N111" s="1">
        <v>42921</v>
      </c>
      <c r="O111">
        <v>1632.68</v>
      </c>
      <c r="P111">
        <v>90.2</v>
      </c>
      <c r="Q111">
        <v>31.85</v>
      </c>
      <c r="R111">
        <v>5.37</v>
      </c>
      <c r="S111">
        <v>220.79</v>
      </c>
      <c r="T111">
        <v>50.48</v>
      </c>
      <c r="U111">
        <v>4.3520000000000003</v>
      </c>
      <c r="AC111">
        <f t="shared" ref="AC111:AC112" si="461">(10*K111) + (6.25*G111) - (5 *L111) + (M111*166) - 161</f>
        <v>1597.7242000000001</v>
      </c>
      <c r="AD111">
        <f t="shared" ref="AD111:AD112" si="462">(AC111 * 0.15)/4</f>
        <v>59.914657500000004</v>
      </c>
      <c r="AE111">
        <f t="shared" ref="AE111:AE112" si="463">(AC111* 0.3)/9</f>
        <v>53.257473333333337</v>
      </c>
      <c r="AF111">
        <f t="shared" ref="AF111:AF112" si="464">(AC111*0.09) / 9</f>
        <v>15.977241999999999</v>
      </c>
      <c r="AG111">
        <f t="shared" ref="AG111:AG112" si="465">(AC111*0.5)/4</f>
        <v>199.71552500000001</v>
      </c>
      <c r="AH111">
        <f t="shared" ref="AH111:AH112" si="466">(AC111*0.2)/4</f>
        <v>79.886210000000005</v>
      </c>
      <c r="AI111">
        <v>6</v>
      </c>
      <c r="AJ111">
        <f t="shared" si="417"/>
        <v>102.18784944235055</v>
      </c>
      <c r="AK111">
        <f t="shared" si="418"/>
        <v>150.54746828854024</v>
      </c>
      <c r="AL111">
        <f t="shared" si="419"/>
        <v>59.803813449154738</v>
      </c>
      <c r="AM111">
        <f t="shared" si="420"/>
        <v>33.610306459650545</v>
      </c>
      <c r="AN111">
        <f t="shared" si="421"/>
        <v>110.55224675197384</v>
      </c>
      <c r="AO111">
        <f t="shared" si="422"/>
        <v>63.1898797051456</v>
      </c>
      <c r="AP111">
        <f t="shared" si="423"/>
        <v>72.533333333333331</v>
      </c>
      <c r="AQ111" t="e">
        <f t="shared" si="448"/>
        <v>#DIV/0!</v>
      </c>
      <c r="AR111" t="e">
        <f t="shared" si="449"/>
        <v>#DIV/0!</v>
      </c>
      <c r="AS111" t="e">
        <f t="shared" si="450"/>
        <v>#DIV/0!</v>
      </c>
      <c r="AT111" t="e">
        <f t="shared" si="451"/>
        <v>#DIV/0!</v>
      </c>
      <c r="AU111" t="e">
        <f t="shared" si="452"/>
        <v>#DIV/0!</v>
      </c>
      <c r="AV111" t="e">
        <f t="shared" si="453"/>
        <v>#DIV/0!</v>
      </c>
      <c r="AW111" t="e">
        <f t="shared" si="454"/>
        <v>#DIV/0!</v>
      </c>
      <c r="AX111" s="14">
        <v>135</v>
      </c>
      <c r="AY111">
        <f t="shared" si="455"/>
        <v>135.00998737142856</v>
      </c>
      <c r="AZ111" s="13">
        <f t="shared" ref="AZ111:AZ128" si="467">(J111) + 1/(3500/((P111*4)-(AD111*4)))</f>
        <v>135.03461182000001</v>
      </c>
      <c r="BA111" s="7">
        <f t="shared" si="456"/>
        <v>134.94495221142859</v>
      </c>
      <c r="BB111" s="7">
        <f t="shared" si="457"/>
        <v>134.97272423485714</v>
      </c>
      <c r="BC111" s="7">
        <f t="shared" si="458"/>
        <v>135.02408511428573</v>
      </c>
      <c r="BD111" s="7">
        <f t="shared" si="459"/>
        <v>134.96639290285714</v>
      </c>
      <c r="BE111" s="7">
        <f t="shared" si="460"/>
        <v>134.99811657142857</v>
      </c>
      <c r="BF111" s="13">
        <f t="shared" si="237"/>
        <v>-4.9129773714270186E-2</v>
      </c>
      <c r="BG111" s="7"/>
      <c r="BH111" s="13">
        <f t="shared" si="251"/>
        <v>134.99298146089797</v>
      </c>
      <c r="BI111" s="13">
        <f t="shared" si="250"/>
        <v>-7.0185391020345378E-3</v>
      </c>
    </row>
    <row r="112" spans="1:61" x14ac:dyDescent="0.25">
      <c r="B112" s="7">
        <v>8</v>
      </c>
      <c r="C112" s="7" t="s">
        <v>39</v>
      </c>
      <c r="D112">
        <v>5</v>
      </c>
      <c r="E112">
        <v>9</v>
      </c>
      <c r="F112">
        <f t="shared" ref="F112" si="468">D112*12+E112</f>
        <v>69</v>
      </c>
      <c r="G112">
        <f t="shared" ref="G112" si="469">F112*2.54</f>
        <v>175.26</v>
      </c>
      <c r="H112">
        <v>9</v>
      </c>
      <c r="I112">
        <v>9</v>
      </c>
      <c r="J112">
        <f t="shared" ref="J112" si="470">H112*14+I112</f>
        <v>135</v>
      </c>
      <c r="K112">
        <f t="shared" ref="K112" si="471">J112*0.453592</f>
        <v>61.234920000000002</v>
      </c>
      <c r="L112" s="7">
        <v>23</v>
      </c>
      <c r="M112" s="7">
        <v>1</v>
      </c>
      <c r="N112" s="1">
        <v>42922</v>
      </c>
      <c r="O112">
        <v>1402.67</v>
      </c>
      <c r="P112">
        <v>105.96</v>
      </c>
      <c r="Q112">
        <v>52.16</v>
      </c>
      <c r="R112">
        <v>14.31</v>
      </c>
      <c r="S112">
        <v>197.57</v>
      </c>
      <c r="T112">
        <v>45.64</v>
      </c>
      <c r="U112">
        <v>3.8018999999999998</v>
      </c>
      <c r="AC112">
        <f t="shared" si="461"/>
        <v>1597.7242000000001</v>
      </c>
      <c r="AD112">
        <f t="shared" si="462"/>
        <v>59.914657500000004</v>
      </c>
      <c r="AE112">
        <f t="shared" si="463"/>
        <v>53.257473333333337</v>
      </c>
      <c r="AF112">
        <f t="shared" si="464"/>
        <v>15.977241999999999</v>
      </c>
      <c r="AG112">
        <f t="shared" si="465"/>
        <v>199.71552500000001</v>
      </c>
      <c r="AH112">
        <f t="shared" si="466"/>
        <v>79.886210000000005</v>
      </c>
      <c r="AI112">
        <v>6</v>
      </c>
      <c r="AJ112">
        <f t="shared" si="417"/>
        <v>87.791747787258899</v>
      </c>
      <c r="AK112">
        <f t="shared" si="418"/>
        <v>176.85154922232508</v>
      </c>
      <c r="AL112">
        <f t="shared" si="419"/>
        <v>97.939306420970524</v>
      </c>
      <c r="AM112">
        <f t="shared" si="420"/>
        <v>89.564894867336946</v>
      </c>
      <c r="AN112">
        <f t="shared" si="421"/>
        <v>98.925709455987459</v>
      </c>
      <c r="AO112">
        <f t="shared" si="422"/>
        <v>57.131262078899468</v>
      </c>
      <c r="AP112">
        <f t="shared" si="423"/>
        <v>63.364999999999995</v>
      </c>
      <c r="AQ112" t="e">
        <f t="shared" si="448"/>
        <v>#DIV/0!</v>
      </c>
      <c r="AR112" t="e">
        <f t="shared" si="449"/>
        <v>#DIV/0!</v>
      </c>
      <c r="AS112" t="e">
        <f t="shared" si="450"/>
        <v>#DIV/0!</v>
      </c>
      <c r="AT112" t="e">
        <f t="shared" si="451"/>
        <v>#DIV/0!</v>
      </c>
      <c r="AU112" t="e">
        <f t="shared" si="452"/>
        <v>#DIV/0!</v>
      </c>
      <c r="AV112" t="e">
        <f t="shared" si="453"/>
        <v>#DIV/0!</v>
      </c>
      <c r="AW112" t="e">
        <f t="shared" si="454"/>
        <v>#DIV/0!</v>
      </c>
      <c r="AX112" s="14">
        <v>135</v>
      </c>
      <c r="AY112">
        <f t="shared" si="455"/>
        <v>134.94427022857144</v>
      </c>
      <c r="AZ112" s="13">
        <f t="shared" si="467"/>
        <v>135.05262324857142</v>
      </c>
      <c r="BA112" s="7">
        <f t="shared" si="456"/>
        <v>134.99717792571428</v>
      </c>
      <c r="BB112" s="7">
        <f t="shared" si="457"/>
        <v>134.99571280628572</v>
      </c>
      <c r="BC112" s="7">
        <f t="shared" si="458"/>
        <v>134.99754797142856</v>
      </c>
      <c r="BD112" s="7">
        <f t="shared" si="459"/>
        <v>134.96086147428571</v>
      </c>
      <c r="BE112" s="7">
        <f t="shared" si="460"/>
        <v>134.99748788571429</v>
      </c>
      <c r="BF112" s="13">
        <f t="shared" si="237"/>
        <v>-5.4318459428571941E-2</v>
      </c>
      <c r="BG112" s="7"/>
      <c r="BH112" s="13">
        <f t="shared" si="251"/>
        <v>134.99224022008164</v>
      </c>
      <c r="BI112" s="13">
        <f t="shared" si="250"/>
        <v>-7.7597799183592997E-3</v>
      </c>
    </row>
    <row r="113" spans="2:63" x14ac:dyDescent="0.25">
      <c r="B113" s="13">
        <v>8</v>
      </c>
      <c r="C113" s="13" t="s">
        <v>39</v>
      </c>
      <c r="D113">
        <v>5</v>
      </c>
      <c r="E113">
        <v>9</v>
      </c>
      <c r="F113">
        <f t="shared" ref="F113:F116" si="472">D113*12+E113</f>
        <v>69</v>
      </c>
      <c r="G113">
        <f t="shared" ref="G113:G116" si="473">F113*2.54</f>
        <v>175.26</v>
      </c>
      <c r="H113">
        <v>9</v>
      </c>
      <c r="I113">
        <v>9</v>
      </c>
      <c r="J113">
        <f t="shared" ref="J113:J116" si="474">H113*14+I113</f>
        <v>135</v>
      </c>
      <c r="K113">
        <f t="shared" ref="K113:K116" si="475">J113*0.453592</f>
        <v>61.234920000000002</v>
      </c>
      <c r="L113" s="13">
        <v>23</v>
      </c>
      <c r="M113" s="13">
        <v>1</v>
      </c>
      <c r="N113" s="1">
        <v>42923</v>
      </c>
      <c r="O113">
        <v>2403.7600000000002</v>
      </c>
      <c r="P113">
        <v>93.89</v>
      </c>
      <c r="Q113">
        <v>44.76</v>
      </c>
      <c r="R113">
        <v>16.09</v>
      </c>
      <c r="S113">
        <v>221.7</v>
      </c>
      <c r="T113">
        <v>96.3</v>
      </c>
      <c r="U113">
        <v>5.9467999999999996</v>
      </c>
      <c r="AC113">
        <f t="shared" ref="AC113:AC116" si="476">(10*K113) + (6.25*G113) - (5 *L113) + (M113*166) - 161</f>
        <v>1597.7242000000001</v>
      </c>
      <c r="AD113">
        <f t="shared" ref="AD113:AD116" si="477">(AC113 * 0.15)/4</f>
        <v>59.914657500000004</v>
      </c>
      <c r="AE113">
        <f t="shared" ref="AE113:AE116" si="478">(AC113* 0.3)/9</f>
        <v>53.257473333333337</v>
      </c>
      <c r="AF113">
        <f t="shared" ref="AF113:AF116" si="479">(AC113*0.09) / 9</f>
        <v>15.977241999999999</v>
      </c>
      <c r="AG113">
        <f t="shared" ref="AG113:AG116" si="480">(AC113*0.5)/4</f>
        <v>199.71552500000001</v>
      </c>
      <c r="AH113">
        <f t="shared" ref="AH113:AH116" si="481">(AC113*0.2)/4</f>
        <v>79.886210000000005</v>
      </c>
      <c r="AI113">
        <v>6</v>
      </c>
      <c r="AJ113">
        <f t="shared" si="417"/>
        <v>150.44899488910539</v>
      </c>
      <c r="AK113">
        <f t="shared" si="418"/>
        <v>156.70622835488962</v>
      </c>
      <c r="AL113">
        <f t="shared" si="419"/>
        <v>84.044542856645705</v>
      </c>
      <c r="AM113">
        <f t="shared" si="420"/>
        <v>100.7057413288226</v>
      </c>
      <c r="AN113">
        <f t="shared" si="421"/>
        <v>111.00789485444358</v>
      </c>
      <c r="AO113">
        <f t="shared" si="422"/>
        <v>120.54646227427736</v>
      </c>
      <c r="AP113">
        <f t="shared" si="423"/>
        <v>99.11333333333333</v>
      </c>
      <c r="AQ113" t="e">
        <f t="shared" ref="AQ113:AQ117" si="482">O113/V113*100</f>
        <v>#DIV/0!</v>
      </c>
      <c r="AR113" t="e">
        <f t="shared" ref="AR113:AR117" si="483">P113/W113*100</f>
        <v>#DIV/0!</v>
      </c>
      <c r="AS113" t="e">
        <f t="shared" ref="AS113:AS117" si="484">Q113/X113*100</f>
        <v>#DIV/0!</v>
      </c>
      <c r="AT113" t="e">
        <f t="shared" ref="AT113:AT117" si="485">R113/Y113*100</f>
        <v>#DIV/0!</v>
      </c>
      <c r="AU113" t="e">
        <f t="shared" ref="AU113:AU117" si="486">S113/Z113*100</f>
        <v>#DIV/0!</v>
      </c>
      <c r="AV113" t="e">
        <f t="shared" ref="AV113:AV117" si="487">T113/AA113*100</f>
        <v>#DIV/0!</v>
      </c>
      <c r="AW113" t="e">
        <f t="shared" ref="AW113:AW117" si="488">U113/AB113*100</f>
        <v>#DIV/0!</v>
      </c>
      <c r="AX113" s="14">
        <v>135</v>
      </c>
      <c r="AY113">
        <f t="shared" ref="AY113:AY116" si="489">(J113) + 1/(3500/(O113-AC113))</f>
        <v>135.23029594285714</v>
      </c>
      <c r="AZ113" s="13">
        <f t="shared" si="467"/>
        <v>135.03882896285714</v>
      </c>
      <c r="BA113" s="13">
        <f t="shared" ref="BA113:BA116" si="490">(J113) + 1/(3500/((Q113*9)-(AE113*9)))</f>
        <v>134.9781493542857</v>
      </c>
      <c r="BB113" s="13">
        <f t="shared" ref="BB113:BB116" si="491">(J113) + 1/(3500/((R113*9)-(AF113*9)))</f>
        <v>135.00028994914285</v>
      </c>
      <c r="BC113" s="13">
        <f t="shared" ref="BC113:BC116" si="492">(J113) + 1/(3500/((S113*4)-(AG113*4)))</f>
        <v>135.02512511428571</v>
      </c>
      <c r="BD113" s="13">
        <f t="shared" ref="BD113:BD116" si="493">(J113) + 1/(3500/((T113*4)-(AH113*4)))</f>
        <v>135.01875861714285</v>
      </c>
      <c r="BE113" s="13">
        <f t="shared" ref="BE113:BE116" si="494">(J113) + 1/(3500/((U113*4)-(AI113*4)))</f>
        <v>134.9999392</v>
      </c>
      <c r="BF113" s="13">
        <f t="shared" si="237"/>
        <v>0.29138714057140191</v>
      </c>
      <c r="BG113" s="13"/>
      <c r="BH113" s="13">
        <f t="shared" si="251"/>
        <v>135.04162673436736</v>
      </c>
      <c r="BI113" s="13">
        <f t="shared" si="250"/>
        <v>4.1626734367355311E-2</v>
      </c>
    </row>
    <row r="114" spans="2:63" x14ac:dyDescent="0.25">
      <c r="B114" s="13">
        <v>8</v>
      </c>
      <c r="C114" s="13" t="s">
        <v>39</v>
      </c>
      <c r="D114">
        <v>5</v>
      </c>
      <c r="E114">
        <v>9</v>
      </c>
      <c r="F114">
        <f t="shared" si="472"/>
        <v>69</v>
      </c>
      <c r="G114">
        <f t="shared" si="473"/>
        <v>175.26</v>
      </c>
      <c r="H114">
        <v>9</v>
      </c>
      <c r="I114">
        <v>9</v>
      </c>
      <c r="J114">
        <f t="shared" si="474"/>
        <v>135</v>
      </c>
      <c r="K114">
        <f t="shared" si="475"/>
        <v>61.234920000000002</v>
      </c>
      <c r="L114" s="13">
        <v>23</v>
      </c>
      <c r="M114" s="13">
        <v>1</v>
      </c>
      <c r="N114" s="1">
        <v>42924</v>
      </c>
      <c r="O114">
        <v>1837.43</v>
      </c>
      <c r="P114">
        <v>47.6</v>
      </c>
      <c r="Q114">
        <v>87.53</v>
      </c>
      <c r="R114">
        <v>33.67</v>
      </c>
      <c r="S114">
        <v>152.02000000000001</v>
      </c>
      <c r="T114">
        <v>110.28</v>
      </c>
      <c r="U114">
        <v>7.0134999999999996</v>
      </c>
      <c r="AC114">
        <f t="shared" si="476"/>
        <v>1597.7242000000001</v>
      </c>
      <c r="AD114">
        <f t="shared" si="477"/>
        <v>59.914657500000004</v>
      </c>
      <c r="AE114">
        <f t="shared" si="478"/>
        <v>53.257473333333337</v>
      </c>
      <c r="AF114">
        <f t="shared" si="479"/>
        <v>15.977241999999999</v>
      </c>
      <c r="AG114">
        <f t="shared" si="480"/>
        <v>199.71552500000001</v>
      </c>
      <c r="AH114">
        <f t="shared" si="481"/>
        <v>79.886210000000005</v>
      </c>
      <c r="AI114">
        <v>6</v>
      </c>
      <c r="AJ114">
        <f t="shared" si="417"/>
        <v>115.00295232431228</v>
      </c>
      <c r="AK114">
        <f t="shared" si="418"/>
        <v>79.446335815238527</v>
      </c>
      <c r="AL114">
        <f t="shared" si="419"/>
        <v>164.35252091693923</v>
      </c>
      <c r="AM114">
        <f t="shared" si="420"/>
        <v>210.7372473922596</v>
      </c>
      <c r="AN114">
        <f t="shared" si="421"/>
        <v>76.118268722474127</v>
      </c>
      <c r="AO114">
        <f t="shared" si="422"/>
        <v>138.04635368231888</v>
      </c>
      <c r="AP114">
        <f t="shared" si="423"/>
        <v>116.89166666666667</v>
      </c>
      <c r="AQ114" t="e">
        <f t="shared" si="482"/>
        <v>#DIV/0!</v>
      </c>
      <c r="AR114" t="e">
        <f t="shared" si="483"/>
        <v>#DIV/0!</v>
      </c>
      <c r="AS114" t="e">
        <f t="shared" si="484"/>
        <v>#DIV/0!</v>
      </c>
      <c r="AT114" t="e">
        <f t="shared" si="485"/>
        <v>#DIV/0!</v>
      </c>
      <c r="AU114" t="e">
        <f t="shared" si="486"/>
        <v>#DIV/0!</v>
      </c>
      <c r="AV114" t="e">
        <f t="shared" si="487"/>
        <v>#DIV/0!</v>
      </c>
      <c r="AW114" t="e">
        <f t="shared" si="488"/>
        <v>#DIV/0!</v>
      </c>
      <c r="AX114" s="14">
        <v>135</v>
      </c>
      <c r="AY114">
        <f t="shared" si="489"/>
        <v>135.06848737142857</v>
      </c>
      <c r="AZ114" s="13">
        <f t="shared" si="467"/>
        <v>134.9859261057143</v>
      </c>
      <c r="BA114" s="13">
        <f t="shared" si="490"/>
        <v>135.08812935428571</v>
      </c>
      <c r="BB114" s="13">
        <f t="shared" si="491"/>
        <v>135.04549566342857</v>
      </c>
      <c r="BC114" s="13">
        <f t="shared" si="492"/>
        <v>134.94549082857142</v>
      </c>
      <c r="BD114" s="13">
        <f t="shared" si="493"/>
        <v>135.03473575999999</v>
      </c>
      <c r="BE114" s="13">
        <f t="shared" si="494"/>
        <v>135.0011582857143</v>
      </c>
      <c r="BF114" s="13">
        <f t="shared" si="237"/>
        <v>0.16942336914286216</v>
      </c>
      <c r="BG114" s="13"/>
      <c r="BH114" s="13">
        <f t="shared" si="251"/>
        <v>135.02420333844898</v>
      </c>
      <c r="BI114" s="13">
        <f t="shared" si="250"/>
        <v>2.4203338448984368E-2</v>
      </c>
    </row>
    <row r="115" spans="2:63" x14ac:dyDescent="0.25">
      <c r="B115" s="13">
        <v>8</v>
      </c>
      <c r="C115" s="13" t="s">
        <v>39</v>
      </c>
      <c r="D115">
        <v>5</v>
      </c>
      <c r="E115">
        <v>9</v>
      </c>
      <c r="F115">
        <f t="shared" si="472"/>
        <v>69</v>
      </c>
      <c r="G115">
        <f t="shared" si="473"/>
        <v>175.26</v>
      </c>
      <c r="H115">
        <v>9</v>
      </c>
      <c r="I115">
        <v>9</v>
      </c>
      <c r="J115">
        <f t="shared" si="474"/>
        <v>135</v>
      </c>
      <c r="K115">
        <f t="shared" si="475"/>
        <v>61.234920000000002</v>
      </c>
      <c r="L115" s="13">
        <v>23</v>
      </c>
      <c r="M115" s="13">
        <v>1</v>
      </c>
      <c r="N115" s="1">
        <v>42925</v>
      </c>
      <c r="O115">
        <v>1923.04</v>
      </c>
      <c r="P115">
        <v>94.93</v>
      </c>
      <c r="Q115">
        <v>53.16</v>
      </c>
      <c r="R115">
        <v>20.2</v>
      </c>
      <c r="S115">
        <v>277.26</v>
      </c>
      <c r="T115">
        <v>74.7</v>
      </c>
      <c r="U115">
        <v>4.4267000000000003</v>
      </c>
      <c r="AC115">
        <f t="shared" si="476"/>
        <v>1597.7242000000001</v>
      </c>
      <c r="AD115">
        <f t="shared" si="477"/>
        <v>59.914657500000004</v>
      </c>
      <c r="AE115">
        <f t="shared" si="478"/>
        <v>53.257473333333337</v>
      </c>
      <c r="AF115">
        <f t="shared" si="479"/>
        <v>15.977241999999999</v>
      </c>
      <c r="AG115">
        <f t="shared" si="480"/>
        <v>199.71552500000001</v>
      </c>
      <c r="AH115">
        <f t="shared" si="481"/>
        <v>79.886210000000005</v>
      </c>
      <c r="AI115">
        <v>6</v>
      </c>
      <c r="AJ115">
        <f t="shared" si="417"/>
        <v>120.36119876008638</v>
      </c>
      <c r="AK115">
        <f t="shared" si="418"/>
        <v>158.44203065001247</v>
      </c>
      <c r="AL115">
        <f t="shared" si="419"/>
        <v>99.816977172906292</v>
      </c>
      <c r="AM115">
        <f t="shared" si="420"/>
        <v>126.42983063034283</v>
      </c>
      <c r="AN115">
        <f t="shared" si="421"/>
        <v>138.82746471512417</v>
      </c>
      <c r="AO115">
        <f t="shared" si="422"/>
        <v>93.508003446402071</v>
      </c>
      <c r="AP115">
        <f t="shared" si="423"/>
        <v>73.778333333333336</v>
      </c>
      <c r="AQ115" t="e">
        <f t="shared" si="482"/>
        <v>#DIV/0!</v>
      </c>
      <c r="AR115" t="e">
        <f t="shared" si="483"/>
        <v>#DIV/0!</v>
      </c>
      <c r="AS115" t="e">
        <f t="shared" si="484"/>
        <v>#DIV/0!</v>
      </c>
      <c r="AT115" t="e">
        <f t="shared" si="485"/>
        <v>#DIV/0!</v>
      </c>
      <c r="AU115" t="e">
        <f t="shared" si="486"/>
        <v>#DIV/0!</v>
      </c>
      <c r="AV115" t="e">
        <f t="shared" si="487"/>
        <v>#DIV/0!</v>
      </c>
      <c r="AW115" t="e">
        <f t="shared" si="488"/>
        <v>#DIV/0!</v>
      </c>
      <c r="AX115" s="14">
        <v>135</v>
      </c>
      <c r="AY115">
        <f t="shared" si="489"/>
        <v>135.09294737142858</v>
      </c>
      <c r="AZ115" s="13">
        <f t="shared" si="467"/>
        <v>135.04001753428571</v>
      </c>
      <c r="BA115" s="13">
        <f t="shared" si="490"/>
        <v>134.99974935428571</v>
      </c>
      <c r="BB115" s="13">
        <f t="shared" si="491"/>
        <v>135.01085852057142</v>
      </c>
      <c r="BC115" s="13">
        <f t="shared" si="492"/>
        <v>135.08862225714284</v>
      </c>
      <c r="BD115" s="13">
        <f t="shared" si="493"/>
        <v>134.99407290285714</v>
      </c>
      <c r="BE115" s="13">
        <f t="shared" si="494"/>
        <v>134.99820194285715</v>
      </c>
      <c r="BF115" s="13">
        <f t="shared" si="237"/>
        <v>0.22446988342855434</v>
      </c>
      <c r="BG115" s="13"/>
      <c r="BH115" s="13">
        <f t="shared" si="251"/>
        <v>135.03206712620408</v>
      </c>
      <c r="BI115" s="13">
        <f t="shared" si="250"/>
        <v>3.2067126204083252E-2</v>
      </c>
    </row>
    <row r="116" spans="2:63" x14ac:dyDescent="0.25">
      <c r="B116" s="13">
        <v>8</v>
      </c>
      <c r="C116" s="13" t="s">
        <v>39</v>
      </c>
      <c r="D116">
        <v>5</v>
      </c>
      <c r="E116">
        <v>9</v>
      </c>
      <c r="F116">
        <f t="shared" si="472"/>
        <v>69</v>
      </c>
      <c r="G116">
        <f t="shared" si="473"/>
        <v>175.26</v>
      </c>
      <c r="H116">
        <v>9</v>
      </c>
      <c r="I116">
        <v>9</v>
      </c>
      <c r="J116">
        <f t="shared" si="474"/>
        <v>135</v>
      </c>
      <c r="K116">
        <f t="shared" si="475"/>
        <v>61.234920000000002</v>
      </c>
      <c r="L116" s="13">
        <v>23</v>
      </c>
      <c r="M116" s="13">
        <v>1</v>
      </c>
      <c r="N116" s="1">
        <v>42926</v>
      </c>
      <c r="O116">
        <v>1735.33</v>
      </c>
      <c r="P116">
        <v>54.27</v>
      </c>
      <c r="Q116">
        <v>42.84</v>
      </c>
      <c r="R116">
        <v>15.66</v>
      </c>
      <c r="S116">
        <v>257.48</v>
      </c>
      <c r="T116">
        <v>76.819999999999993</v>
      </c>
      <c r="U116">
        <v>7.0819999999999999</v>
      </c>
      <c r="AC116">
        <f t="shared" si="476"/>
        <v>1597.7242000000001</v>
      </c>
      <c r="AD116">
        <f t="shared" si="477"/>
        <v>59.914657500000004</v>
      </c>
      <c r="AE116">
        <f t="shared" si="478"/>
        <v>53.257473333333337</v>
      </c>
      <c r="AF116">
        <f t="shared" si="479"/>
        <v>15.977241999999999</v>
      </c>
      <c r="AG116">
        <f t="shared" si="480"/>
        <v>199.71552500000001</v>
      </c>
      <c r="AH116">
        <f t="shared" si="481"/>
        <v>79.886210000000005</v>
      </c>
      <c r="AI116">
        <v>6</v>
      </c>
      <c r="AJ116">
        <f t="shared" si="417"/>
        <v>108.61261286522416</v>
      </c>
      <c r="AK116">
        <f t="shared" si="418"/>
        <v>90.578837073382246</v>
      </c>
      <c r="AL116">
        <f t="shared" si="419"/>
        <v>80.439415012929018</v>
      </c>
      <c r="AM116">
        <f t="shared" si="420"/>
        <v>98.014413251047969</v>
      </c>
      <c r="AN116">
        <f t="shared" si="421"/>
        <v>128.92337738891356</v>
      </c>
      <c r="AO116">
        <f t="shared" si="422"/>
        <v>96.16177810913797</v>
      </c>
      <c r="AP116">
        <f t="shared" si="423"/>
        <v>118.03333333333332</v>
      </c>
      <c r="AQ116" t="e">
        <f t="shared" si="482"/>
        <v>#DIV/0!</v>
      </c>
      <c r="AR116" t="e">
        <f t="shared" si="483"/>
        <v>#DIV/0!</v>
      </c>
      <c r="AS116" t="e">
        <f t="shared" si="484"/>
        <v>#DIV/0!</v>
      </c>
      <c r="AT116" t="e">
        <f t="shared" si="485"/>
        <v>#DIV/0!</v>
      </c>
      <c r="AU116" t="e">
        <f t="shared" si="486"/>
        <v>#DIV/0!</v>
      </c>
      <c r="AV116" t="e">
        <f t="shared" si="487"/>
        <v>#DIV/0!</v>
      </c>
      <c r="AW116" t="e">
        <f t="shared" si="488"/>
        <v>#DIV/0!</v>
      </c>
      <c r="AX116" s="14">
        <v>135</v>
      </c>
      <c r="AY116">
        <f t="shared" si="489"/>
        <v>135.03931594285714</v>
      </c>
      <c r="AZ116" s="13">
        <f t="shared" si="467"/>
        <v>134.99354896285715</v>
      </c>
      <c r="BA116" s="13">
        <f t="shared" si="490"/>
        <v>134.97321221142857</v>
      </c>
      <c r="BB116" s="13">
        <f t="shared" si="491"/>
        <v>134.99918423485715</v>
      </c>
      <c r="BC116" s="13">
        <f t="shared" si="492"/>
        <v>135.06601654285714</v>
      </c>
      <c r="BD116" s="13">
        <f t="shared" si="493"/>
        <v>134.99649575999999</v>
      </c>
      <c r="BE116" s="13">
        <f t="shared" si="494"/>
        <v>135.00123657142856</v>
      </c>
      <c r="BF116" s="13">
        <f t="shared" si="237"/>
        <v>6.9010226285712406E-2</v>
      </c>
      <c r="BG116" s="13"/>
      <c r="BH116" s="13">
        <f t="shared" si="251"/>
        <v>135.00985860375511</v>
      </c>
      <c r="BI116" s="13">
        <f t="shared" si="250"/>
        <v>9.8586037551058325E-3</v>
      </c>
    </row>
    <row r="117" spans="2:63" x14ac:dyDescent="0.25">
      <c r="B117" s="16">
        <v>8</v>
      </c>
      <c r="C117" s="16" t="s">
        <v>39</v>
      </c>
      <c r="D117">
        <v>5</v>
      </c>
      <c r="E117">
        <v>9</v>
      </c>
      <c r="F117">
        <f t="shared" ref="F117" si="495">D117*12+E117</f>
        <v>69</v>
      </c>
      <c r="G117">
        <f t="shared" ref="G117" si="496">F117*2.54</f>
        <v>175.26</v>
      </c>
      <c r="H117">
        <v>9</v>
      </c>
      <c r="I117">
        <v>9</v>
      </c>
      <c r="J117">
        <f t="shared" ref="J117" si="497">H117*14+I117</f>
        <v>135</v>
      </c>
      <c r="K117">
        <f t="shared" ref="K117" si="498">J117*0.453592</f>
        <v>61.234920000000002</v>
      </c>
      <c r="L117" s="16">
        <v>23</v>
      </c>
      <c r="M117" s="16">
        <v>1</v>
      </c>
      <c r="N117" s="1">
        <v>42927</v>
      </c>
      <c r="O117">
        <v>1729.52</v>
      </c>
      <c r="P117">
        <v>68.05</v>
      </c>
      <c r="Q117">
        <v>57.68</v>
      </c>
      <c r="R117">
        <v>18.39</v>
      </c>
      <c r="S117">
        <v>238.89</v>
      </c>
      <c r="T117">
        <v>67.13</v>
      </c>
      <c r="U117">
        <v>2.7054999999999998</v>
      </c>
      <c r="AC117">
        <f t="shared" ref="AC117:AC118" si="499">(10*K117) + (6.25*G117) - (5 *L117) + (M117*166) - 161</f>
        <v>1597.7242000000001</v>
      </c>
      <c r="AD117">
        <f t="shared" ref="AD117:AD118" si="500">(AC117 * 0.15)/4</f>
        <v>59.914657500000004</v>
      </c>
      <c r="AE117">
        <f t="shared" ref="AE117:AE118" si="501">(AC117* 0.3)/9</f>
        <v>53.257473333333337</v>
      </c>
      <c r="AF117">
        <f t="shared" ref="AF117:AF118" si="502">(AC117*0.09) / 9</f>
        <v>15.977241999999999</v>
      </c>
      <c r="AG117">
        <f t="shared" ref="AG117:AG118" si="503">(AC117*0.5)/4</f>
        <v>199.71552500000001</v>
      </c>
      <c r="AH117">
        <f t="shared" ref="AH117:AH118" si="504">(AC117*0.2)/4</f>
        <v>79.886210000000005</v>
      </c>
      <c r="AI117">
        <v>6</v>
      </c>
      <c r="AJ117">
        <f t="shared" ref="AJ117:AJ118" si="505">O117/AC117*100</f>
        <v>108.24897062959926</v>
      </c>
      <c r="AK117">
        <f t="shared" ref="AK117:AK118" si="506">P117/AD117*100</f>
        <v>113.57821748376011</v>
      </c>
      <c r="AL117">
        <f t="shared" ref="AL117:AL118" si="507">Q117/AE117*100</f>
        <v>108.30404897165604</v>
      </c>
      <c r="AM117">
        <f t="shared" ref="AM117:AM118" si="508">R117/AF117*100</f>
        <v>115.10121709366361</v>
      </c>
      <c r="AN117">
        <f t="shared" ref="AN117:AN118" si="509">S117/AG117*100</f>
        <v>119.61513758131721</v>
      </c>
      <c r="AO117">
        <f t="shared" ref="AO117:AO118" si="510">T117/AH117*100</f>
        <v>84.032025051632814</v>
      </c>
      <c r="AP117">
        <f t="shared" ref="AP117:AP118" si="511">U117/AI117*100</f>
        <v>45.091666666666661</v>
      </c>
      <c r="AQ117" t="e">
        <f t="shared" si="482"/>
        <v>#DIV/0!</v>
      </c>
      <c r="AR117" t="e">
        <f t="shared" si="483"/>
        <v>#DIV/0!</v>
      </c>
      <c r="AS117" t="e">
        <f t="shared" si="484"/>
        <v>#DIV/0!</v>
      </c>
      <c r="AT117" t="e">
        <f t="shared" si="485"/>
        <v>#DIV/0!</v>
      </c>
      <c r="AU117" t="e">
        <f t="shared" si="486"/>
        <v>#DIV/0!</v>
      </c>
      <c r="AV117" t="e">
        <f t="shared" si="487"/>
        <v>#DIV/0!</v>
      </c>
      <c r="AW117" t="e">
        <f t="shared" si="488"/>
        <v>#DIV/0!</v>
      </c>
      <c r="AX117" s="16">
        <v>135</v>
      </c>
      <c r="AY117">
        <f t="shared" ref="AY117:AY118" si="512">(J117) + 1/(3500/(O117-AC117))</f>
        <v>135.03765594285716</v>
      </c>
      <c r="AZ117" s="16">
        <f t="shared" ref="AZ117:AZ118" si="513">(J117) + 1/(3500/((P117*4)-(AD117*4)))</f>
        <v>135.00929753428571</v>
      </c>
      <c r="BA117" s="16">
        <f t="shared" ref="BA117:BA118" si="514">(J117) + 1/(3500/((Q117*9)-(AE117*9)))</f>
        <v>135.01137221142858</v>
      </c>
      <c r="BB117" s="16">
        <f t="shared" ref="BB117:BB118" si="515">(J117) + 1/(3500/((R117*9)-(AF117*9)))</f>
        <v>135.00620423485714</v>
      </c>
      <c r="BC117" s="16">
        <f t="shared" ref="BC117:BC118" si="516">(J117) + 1/(3500/((S117*4)-(AG117*4)))</f>
        <v>135.04477082857142</v>
      </c>
      <c r="BD117" s="16">
        <f t="shared" ref="BD117:BD118" si="517">(J117) + 1/(3500/((T117*4)-(AH117*4)))</f>
        <v>134.98542147428572</v>
      </c>
      <c r="BE117" s="16">
        <f t="shared" ref="BE117:BE118" si="518">(J117) + 1/(3500/((U117*4)-(AI117*4)))</f>
        <v>134.99623485714287</v>
      </c>
      <c r="BF117" s="16">
        <f t="shared" ref="BF117:BF118" si="519">(AY117-J117)+(AZ117-J117)+(BA117-J117)+(BB117-J117)+(BC117-J117)+(BD117-J117)+(BE117-J117)</f>
        <v>9.0957083428577334E-2</v>
      </c>
      <c r="BG117" s="16"/>
      <c r="BH117" s="16">
        <f t="shared" ref="BH117:BH118" si="520">(AY117+AZ117+BA117+BB117+BC117+BD117+BE117)/7</f>
        <v>135.01299386906123</v>
      </c>
      <c r="BI117" s="16">
        <f t="shared" ref="BI117:BI118" si="521">BH117-AX117</f>
        <v>1.2993869061233454E-2</v>
      </c>
    </row>
    <row r="118" spans="2:63" x14ac:dyDescent="0.25">
      <c r="B118" s="16">
        <v>8</v>
      </c>
      <c r="C118" s="16" t="s">
        <v>39</v>
      </c>
      <c r="D118">
        <v>5</v>
      </c>
      <c r="E118">
        <v>9</v>
      </c>
      <c r="F118">
        <f t="shared" ref="F118" si="522">D118*12+E118</f>
        <v>69</v>
      </c>
      <c r="G118">
        <f t="shared" ref="G118" si="523">F118*2.54</f>
        <v>175.26</v>
      </c>
      <c r="H118">
        <v>9</v>
      </c>
      <c r="I118">
        <v>9</v>
      </c>
      <c r="J118">
        <f t="shared" ref="J118" si="524">H118*14+I118</f>
        <v>135</v>
      </c>
      <c r="K118">
        <f t="shared" ref="K118" si="525">J118*0.453592</f>
        <v>61.234920000000002</v>
      </c>
      <c r="L118" s="16">
        <v>23</v>
      </c>
      <c r="M118" s="16">
        <v>1</v>
      </c>
      <c r="N118" s="1">
        <v>42928</v>
      </c>
      <c r="O118">
        <v>1590.8</v>
      </c>
      <c r="P118">
        <v>85.2</v>
      </c>
      <c r="Q118">
        <v>44.72</v>
      </c>
      <c r="R118">
        <v>10.79</v>
      </c>
      <c r="S118">
        <v>231.75</v>
      </c>
      <c r="T118">
        <v>74.87</v>
      </c>
      <c r="U118">
        <v>4.4362000000000004</v>
      </c>
      <c r="AC118">
        <f t="shared" si="499"/>
        <v>1597.7242000000001</v>
      </c>
      <c r="AD118">
        <f t="shared" si="500"/>
        <v>59.914657500000004</v>
      </c>
      <c r="AE118">
        <f t="shared" si="501"/>
        <v>53.257473333333337</v>
      </c>
      <c r="AF118">
        <f t="shared" si="502"/>
        <v>15.977241999999999</v>
      </c>
      <c r="AG118">
        <f t="shared" si="503"/>
        <v>199.71552500000001</v>
      </c>
      <c r="AH118">
        <f t="shared" si="504"/>
        <v>79.886210000000005</v>
      </c>
      <c r="AI118">
        <v>6</v>
      </c>
      <c r="AJ118">
        <f t="shared" si="505"/>
        <v>99.566621072648203</v>
      </c>
      <c r="AK118">
        <f t="shared" si="506"/>
        <v>142.20226494660341</v>
      </c>
      <c r="AL118">
        <f t="shared" si="507"/>
        <v>83.969436026568275</v>
      </c>
      <c r="AM118">
        <f t="shared" si="508"/>
        <v>67.533558044623717</v>
      </c>
      <c r="AN118">
        <f t="shared" si="509"/>
        <v>116.04005246963149</v>
      </c>
      <c r="AO118">
        <f t="shared" si="510"/>
        <v>93.720806131621458</v>
      </c>
      <c r="AP118">
        <f t="shared" si="511"/>
        <v>73.936666666666667</v>
      </c>
      <c r="AX118" s="16">
        <v>135</v>
      </c>
      <c r="AY118">
        <f t="shared" si="512"/>
        <v>134.99802165714286</v>
      </c>
      <c r="AZ118" s="16">
        <f t="shared" si="513"/>
        <v>135.0288975342857</v>
      </c>
      <c r="BA118" s="16">
        <f t="shared" si="514"/>
        <v>134.97804649714286</v>
      </c>
      <c r="BB118" s="16">
        <f t="shared" si="515"/>
        <v>134.98666137771428</v>
      </c>
      <c r="BC118" s="16">
        <f t="shared" si="516"/>
        <v>135.03661082857144</v>
      </c>
      <c r="BD118" s="16">
        <f t="shared" si="517"/>
        <v>134.99426718857143</v>
      </c>
      <c r="BE118" s="16">
        <f t="shared" si="518"/>
        <v>134.9982128</v>
      </c>
      <c r="BF118" s="16">
        <f t="shared" si="519"/>
        <v>2.0717883428574169E-2</v>
      </c>
      <c r="BG118" s="16"/>
      <c r="BH118" s="16">
        <f t="shared" si="520"/>
        <v>135.00295969763266</v>
      </c>
      <c r="BI118" s="16">
        <f t="shared" si="521"/>
        <v>2.9596976326615732E-3</v>
      </c>
    </row>
    <row r="119" spans="2:63" x14ac:dyDescent="0.25">
      <c r="B119" s="3">
        <v>11</v>
      </c>
      <c r="C119" s="2" t="s">
        <v>40</v>
      </c>
      <c r="D119">
        <v>5</v>
      </c>
      <c r="E119">
        <v>5</v>
      </c>
      <c r="F119">
        <f>D119*12+E119</f>
        <v>65</v>
      </c>
      <c r="G119">
        <f>F119*2.54</f>
        <v>165.1</v>
      </c>
      <c r="H119">
        <v>9</v>
      </c>
      <c r="I119">
        <v>9</v>
      </c>
      <c r="J119">
        <f>H119*14+I119</f>
        <v>135</v>
      </c>
      <c r="K119">
        <f>J119*0.453592</f>
        <v>61.234920000000002</v>
      </c>
      <c r="L119" s="2">
        <v>55</v>
      </c>
      <c r="M119" s="2">
        <v>0</v>
      </c>
      <c r="N119" s="1">
        <v>42912</v>
      </c>
      <c r="O119">
        <v>1366.83</v>
      </c>
      <c r="P119">
        <v>85.05</v>
      </c>
      <c r="Q119">
        <v>57.92</v>
      </c>
      <c r="R119">
        <v>29.11</v>
      </c>
      <c r="S119">
        <v>160.78</v>
      </c>
      <c r="T119">
        <v>45.92</v>
      </c>
      <c r="U119">
        <v>1.7204999999999999</v>
      </c>
      <c r="V119">
        <v>2000</v>
      </c>
      <c r="W119">
        <v>90</v>
      </c>
      <c r="X119">
        <v>70</v>
      </c>
      <c r="Y119">
        <v>20</v>
      </c>
      <c r="Z119">
        <v>260</v>
      </c>
      <c r="AA119">
        <v>50</v>
      </c>
      <c r="AB119">
        <v>6</v>
      </c>
      <c r="AC119">
        <f>(10*K119) + (6.25*G119) - (5 *L119) + (M119*166) - 161</f>
        <v>1208.2242000000001</v>
      </c>
      <c r="AD119">
        <f>(AC119 * 0.15)/4</f>
        <v>45.308407500000001</v>
      </c>
      <c r="AE119">
        <f>(AC119* 0.3)/9</f>
        <v>40.274140000000003</v>
      </c>
      <c r="AF119">
        <f>(AC119*0.09) / 9</f>
        <v>12.082242000000001</v>
      </c>
      <c r="AG119">
        <f>(AC119*0.5)/4</f>
        <v>151.02802500000001</v>
      </c>
      <c r="AH119">
        <f>(AC119*0.2)/4</f>
        <v>60.411210000000011</v>
      </c>
      <c r="AI119">
        <v>6</v>
      </c>
      <c r="AJ119">
        <f t="shared" ref="AJ119:AP119" si="526">O119/AC119*100</f>
        <v>113.1271828523216</v>
      </c>
      <c r="AK119">
        <f t="shared" si="526"/>
        <v>187.71350549012342</v>
      </c>
      <c r="AL119">
        <f t="shared" si="526"/>
        <v>143.81436822735384</v>
      </c>
      <c r="AM119">
        <f t="shared" si="526"/>
        <v>240.9321051506831</v>
      </c>
      <c r="AN119">
        <f t="shared" si="526"/>
        <v>106.4570631841342</v>
      </c>
      <c r="AO119">
        <f t="shared" si="526"/>
        <v>76.01238247007467</v>
      </c>
      <c r="AP119">
        <f t="shared" si="526"/>
        <v>28.675000000000001</v>
      </c>
      <c r="AQ119">
        <f t="shared" ref="AQ119:AW119" si="527">O119/V119*100</f>
        <v>68.341499999999996</v>
      </c>
      <c r="AR119">
        <f t="shared" si="527"/>
        <v>94.5</v>
      </c>
      <c r="AS119">
        <f t="shared" si="527"/>
        <v>82.742857142857133</v>
      </c>
      <c r="AT119">
        <f t="shared" si="527"/>
        <v>145.55000000000001</v>
      </c>
      <c r="AU119">
        <f t="shared" si="527"/>
        <v>61.838461538461544</v>
      </c>
      <c r="AV119">
        <f t="shared" si="527"/>
        <v>91.84</v>
      </c>
      <c r="AW119">
        <f t="shared" si="527"/>
        <v>28.675000000000001</v>
      </c>
      <c r="AX119" s="14">
        <v>135</v>
      </c>
      <c r="AY119">
        <f>(J119) + 1/(3500/(O119-AC119))</f>
        <v>135.04531594285714</v>
      </c>
      <c r="AZ119" s="13">
        <f t="shared" si="467"/>
        <v>135.04541896285716</v>
      </c>
      <c r="BA119" s="6">
        <f>(J119) + 1/(3500/((Q119*9)-(AE119*9)))</f>
        <v>135.04537506857142</v>
      </c>
      <c r="BB119" s="6">
        <f>(J119) + 1/(3500/((R119*9)-(AF119*9)))</f>
        <v>135.04378566342857</v>
      </c>
      <c r="BC119" s="6">
        <f>(J119) + 1/(3500/((S119*4)-(AG119*4)))</f>
        <v>135.01114511428571</v>
      </c>
      <c r="BD119" s="6">
        <f>(J119) + 1/(3500/((T119*4)-(AH119*4)))</f>
        <v>134.98343861714287</v>
      </c>
      <c r="BE119" s="6">
        <f>(J119) + 1/(3500/((U119*4)-(AI119*4)))</f>
        <v>134.99510914285713</v>
      </c>
      <c r="BF119" s="13">
        <f t="shared" si="237"/>
        <v>0.16958851199999003</v>
      </c>
      <c r="BG119" s="6"/>
      <c r="BH119" s="13">
        <f t="shared" si="251"/>
        <v>135.02422693028569</v>
      </c>
      <c r="BI119" s="13">
        <f t="shared" si="250"/>
        <v>2.4226930285692561E-2</v>
      </c>
    </row>
    <row r="120" spans="2:63" x14ac:dyDescent="0.25">
      <c r="B120" s="8">
        <v>11</v>
      </c>
      <c r="C120" s="8" t="s">
        <v>40</v>
      </c>
      <c r="D120">
        <v>5</v>
      </c>
      <c r="E120">
        <v>5</v>
      </c>
      <c r="F120">
        <f t="shared" ref="F120:F129" si="528">D120*12+E120</f>
        <v>65</v>
      </c>
      <c r="G120">
        <f t="shared" ref="G120:G129" si="529">F120*2.54</f>
        <v>165.1</v>
      </c>
      <c r="H120">
        <v>9</v>
      </c>
      <c r="I120">
        <v>9</v>
      </c>
      <c r="J120">
        <f t="shared" ref="J120:J129" si="530">H120*14+I120</f>
        <v>135</v>
      </c>
      <c r="K120">
        <f t="shared" ref="K120:K129" si="531">J120*0.453592</f>
        <v>61.234920000000002</v>
      </c>
      <c r="L120" s="8">
        <v>55</v>
      </c>
      <c r="M120" s="8">
        <v>0</v>
      </c>
      <c r="N120" s="1">
        <v>42913</v>
      </c>
      <c r="V120">
        <v>2000</v>
      </c>
      <c r="W120">
        <v>90</v>
      </c>
      <c r="X120">
        <v>70</v>
      </c>
      <c r="Y120">
        <v>20</v>
      </c>
      <c r="Z120">
        <v>260</v>
      </c>
      <c r="AA120">
        <v>50</v>
      </c>
      <c r="AB120">
        <v>6</v>
      </c>
      <c r="AC120">
        <f t="shared" ref="AC120:AC129" si="532">(10*K120) + (6.25*G120) - (5 *L120) + (M120*166) - 161</f>
        <v>1208.2242000000001</v>
      </c>
      <c r="AD120">
        <f t="shared" ref="AD120:AD129" si="533">(AC120 * 0.15)/4</f>
        <v>45.308407500000001</v>
      </c>
      <c r="AE120">
        <f t="shared" ref="AE120:AE129" si="534">(AC120* 0.3)/9</f>
        <v>40.274140000000003</v>
      </c>
      <c r="AF120">
        <f t="shared" ref="AF120:AF129" si="535">(AC120*0.09) / 9</f>
        <v>12.082242000000001</v>
      </c>
      <c r="AG120">
        <f t="shared" ref="AG120:AG129" si="536">(AC120*0.5)/4</f>
        <v>151.02802500000001</v>
      </c>
      <c r="AH120">
        <f t="shared" ref="AH120:AH129" si="537">(AC120*0.2)/4</f>
        <v>60.411210000000011</v>
      </c>
      <c r="AI120">
        <v>6</v>
      </c>
      <c r="AJ120">
        <f t="shared" ref="AJ120:AJ128" si="538">O120/AC120*100</f>
        <v>0</v>
      </c>
      <c r="AK120">
        <f t="shared" ref="AK120:AK128" si="539">P120/AD120*100</f>
        <v>0</v>
      </c>
      <c r="AL120">
        <f t="shared" ref="AL120:AL128" si="540">Q120/AE120*100</f>
        <v>0</v>
      </c>
      <c r="AM120">
        <f t="shared" ref="AM120:AM128" si="541">R120/AF120*100</f>
        <v>0</v>
      </c>
      <c r="AN120">
        <f t="shared" ref="AN120:AN128" si="542">S120/AG120*100</f>
        <v>0</v>
      </c>
      <c r="AO120">
        <f t="shared" ref="AO120:AO128" si="543">T120/AH120*100</f>
        <v>0</v>
      </c>
      <c r="AP120">
        <f t="shared" ref="AP120:AP128" si="544">U120/AI120*100</f>
        <v>0</v>
      </c>
      <c r="AQ120">
        <f t="shared" ref="AQ120:AQ126" si="545">O120/V120*100</f>
        <v>0</v>
      </c>
      <c r="AR120">
        <f t="shared" ref="AR120:AR126" si="546">P120/W120*100</f>
        <v>0</v>
      </c>
      <c r="AS120">
        <f t="shared" ref="AS120:AS126" si="547">Q120/X120*100</f>
        <v>0</v>
      </c>
      <c r="AT120">
        <f t="shared" ref="AT120:AT126" si="548">R120/Y120*100</f>
        <v>0</v>
      </c>
      <c r="AU120">
        <f t="shared" ref="AU120:AU126" si="549">S120/Z120*100</f>
        <v>0</v>
      </c>
      <c r="AV120">
        <f t="shared" ref="AV120:AV126" si="550">T120/AA120*100</f>
        <v>0</v>
      </c>
      <c r="AW120">
        <f t="shared" ref="AW120:AW126" si="551">U120/AB120*100</f>
        <v>0</v>
      </c>
      <c r="AX120" s="8">
        <v>135</v>
      </c>
      <c r="AY120">
        <f t="shared" ref="AY120:AY128" si="552">(J120) + 1/(3500/(O120-AC120))</f>
        <v>134.65479308571429</v>
      </c>
      <c r="AZ120" s="13">
        <f t="shared" si="467"/>
        <v>134.94821896285714</v>
      </c>
      <c r="BA120" s="8">
        <f t="shared" ref="BA120:BA128" si="553">(J120) + 1/(3500/((Q120*9)-(AE120*9)))</f>
        <v>134.89643792571428</v>
      </c>
      <c r="BB120" s="8">
        <f t="shared" ref="BB120:BB128" si="554">(J120) + 1/(3500/((R120*9)-(AF120*9)))</f>
        <v>134.96893137771428</v>
      </c>
      <c r="BC120" s="8">
        <f t="shared" ref="BC120:BC128" si="555">(J120) + 1/(3500/((S120*4)-(AG120*4)))</f>
        <v>134.82739654285714</v>
      </c>
      <c r="BD120" s="8">
        <f t="shared" ref="BD120:BD128" si="556">(J120) + 1/(3500/((T120*4)-(AH120*4)))</f>
        <v>134.93095861714286</v>
      </c>
      <c r="BE120" s="8">
        <f t="shared" ref="BE120:BE126" si="557">(J120) + 1/(3500/((U120*4)-(AI120*4)))</f>
        <v>134.99314285714286</v>
      </c>
      <c r="BF120" s="13">
        <f t="shared" si="237"/>
        <v>-0.7801206308571409</v>
      </c>
      <c r="BG120" s="8"/>
      <c r="BH120" s="13">
        <f t="shared" si="251"/>
        <v>134.88855419559187</v>
      </c>
      <c r="BI120" s="13">
        <f t="shared" si="250"/>
        <v>-0.11144580440813456</v>
      </c>
    </row>
    <row r="121" spans="2:63" x14ac:dyDescent="0.25">
      <c r="B121" s="8">
        <v>11</v>
      </c>
      <c r="C121" s="8" t="s">
        <v>40</v>
      </c>
      <c r="D121">
        <v>5</v>
      </c>
      <c r="E121">
        <v>5</v>
      </c>
      <c r="F121">
        <f t="shared" si="528"/>
        <v>65</v>
      </c>
      <c r="G121">
        <f t="shared" si="529"/>
        <v>165.1</v>
      </c>
      <c r="H121">
        <v>9</v>
      </c>
      <c r="I121">
        <v>9</v>
      </c>
      <c r="J121">
        <f t="shared" si="530"/>
        <v>135</v>
      </c>
      <c r="K121">
        <f t="shared" si="531"/>
        <v>61.234920000000002</v>
      </c>
      <c r="L121" s="8">
        <v>55</v>
      </c>
      <c r="M121" s="8">
        <v>0</v>
      </c>
      <c r="N121" s="1">
        <v>42914</v>
      </c>
      <c r="V121">
        <v>2000</v>
      </c>
      <c r="W121">
        <v>90</v>
      </c>
      <c r="X121">
        <v>70</v>
      </c>
      <c r="Y121">
        <v>20</v>
      </c>
      <c r="Z121">
        <v>260</v>
      </c>
      <c r="AA121">
        <v>50</v>
      </c>
      <c r="AB121">
        <v>6</v>
      </c>
      <c r="AC121">
        <f t="shared" si="532"/>
        <v>1208.2242000000001</v>
      </c>
      <c r="AD121">
        <f t="shared" si="533"/>
        <v>45.308407500000001</v>
      </c>
      <c r="AE121">
        <f t="shared" si="534"/>
        <v>40.274140000000003</v>
      </c>
      <c r="AF121">
        <f t="shared" si="535"/>
        <v>12.082242000000001</v>
      </c>
      <c r="AG121">
        <f t="shared" si="536"/>
        <v>151.02802500000001</v>
      </c>
      <c r="AH121">
        <f t="shared" si="537"/>
        <v>60.411210000000011</v>
      </c>
      <c r="AI121">
        <v>6</v>
      </c>
      <c r="AJ121">
        <f t="shared" si="538"/>
        <v>0</v>
      </c>
      <c r="AK121">
        <f t="shared" si="539"/>
        <v>0</v>
      </c>
      <c r="AL121">
        <f t="shared" si="540"/>
        <v>0</v>
      </c>
      <c r="AM121">
        <f t="shared" si="541"/>
        <v>0</v>
      </c>
      <c r="AN121">
        <f t="shared" si="542"/>
        <v>0</v>
      </c>
      <c r="AO121">
        <f t="shared" si="543"/>
        <v>0</v>
      </c>
      <c r="AP121">
        <f t="shared" si="544"/>
        <v>0</v>
      </c>
      <c r="AQ121">
        <f t="shared" si="545"/>
        <v>0</v>
      </c>
      <c r="AR121">
        <f t="shared" si="546"/>
        <v>0</v>
      </c>
      <c r="AS121">
        <f t="shared" si="547"/>
        <v>0</v>
      </c>
      <c r="AT121">
        <f t="shared" si="548"/>
        <v>0</v>
      </c>
      <c r="AU121">
        <f t="shared" si="549"/>
        <v>0</v>
      </c>
      <c r="AV121">
        <f t="shared" si="550"/>
        <v>0</v>
      </c>
      <c r="AW121">
        <f t="shared" si="551"/>
        <v>0</v>
      </c>
      <c r="AX121" s="8">
        <v>135</v>
      </c>
      <c r="AY121">
        <f t="shared" si="552"/>
        <v>134.65479308571429</v>
      </c>
      <c r="AZ121" s="13">
        <f t="shared" si="467"/>
        <v>134.94821896285714</v>
      </c>
      <c r="BA121" s="8">
        <f t="shared" si="553"/>
        <v>134.89643792571428</v>
      </c>
      <c r="BB121" s="8">
        <f t="shared" si="554"/>
        <v>134.96893137771428</v>
      </c>
      <c r="BC121" s="8">
        <f t="shared" si="555"/>
        <v>134.82739654285714</v>
      </c>
      <c r="BD121" s="8">
        <f t="shared" si="556"/>
        <v>134.93095861714286</v>
      </c>
      <c r="BE121" s="8">
        <f t="shared" si="557"/>
        <v>134.99314285714286</v>
      </c>
      <c r="BF121" s="13">
        <f t="shared" si="237"/>
        <v>-0.7801206308571409</v>
      </c>
      <c r="BG121" s="8"/>
      <c r="BH121" s="13">
        <f t="shared" si="251"/>
        <v>134.88855419559187</v>
      </c>
      <c r="BI121" s="13">
        <f t="shared" si="250"/>
        <v>-0.11144580440813456</v>
      </c>
    </row>
    <row r="122" spans="2:63" x14ac:dyDescent="0.25">
      <c r="B122" s="8">
        <v>11</v>
      </c>
      <c r="C122" s="8" t="s">
        <v>40</v>
      </c>
      <c r="D122">
        <v>5</v>
      </c>
      <c r="E122">
        <v>5</v>
      </c>
      <c r="F122">
        <f t="shared" si="528"/>
        <v>65</v>
      </c>
      <c r="G122">
        <f t="shared" si="529"/>
        <v>165.1</v>
      </c>
      <c r="H122">
        <v>9</v>
      </c>
      <c r="I122">
        <v>9</v>
      </c>
      <c r="J122">
        <f t="shared" si="530"/>
        <v>135</v>
      </c>
      <c r="K122">
        <f t="shared" si="531"/>
        <v>61.234920000000002</v>
      </c>
      <c r="L122" s="8">
        <v>55</v>
      </c>
      <c r="M122" s="8">
        <v>0</v>
      </c>
      <c r="N122" s="1">
        <v>42915</v>
      </c>
      <c r="V122">
        <v>2000</v>
      </c>
      <c r="W122">
        <v>90</v>
      </c>
      <c r="X122">
        <v>70</v>
      </c>
      <c r="Y122">
        <v>20</v>
      </c>
      <c r="Z122">
        <v>260</v>
      </c>
      <c r="AA122">
        <v>50</v>
      </c>
      <c r="AB122">
        <v>6</v>
      </c>
      <c r="AC122">
        <f t="shared" si="532"/>
        <v>1208.2242000000001</v>
      </c>
      <c r="AD122">
        <f t="shared" si="533"/>
        <v>45.308407500000001</v>
      </c>
      <c r="AE122">
        <f t="shared" si="534"/>
        <v>40.274140000000003</v>
      </c>
      <c r="AF122">
        <f t="shared" si="535"/>
        <v>12.082242000000001</v>
      </c>
      <c r="AG122">
        <f t="shared" si="536"/>
        <v>151.02802500000001</v>
      </c>
      <c r="AH122">
        <f t="shared" si="537"/>
        <v>60.411210000000011</v>
      </c>
      <c r="AI122">
        <v>6</v>
      </c>
      <c r="AJ122">
        <f t="shared" si="538"/>
        <v>0</v>
      </c>
      <c r="AK122">
        <f t="shared" si="539"/>
        <v>0</v>
      </c>
      <c r="AL122">
        <f t="shared" si="540"/>
        <v>0</v>
      </c>
      <c r="AM122">
        <f t="shared" si="541"/>
        <v>0</v>
      </c>
      <c r="AN122">
        <f t="shared" si="542"/>
        <v>0</v>
      </c>
      <c r="AO122">
        <f t="shared" si="543"/>
        <v>0</v>
      </c>
      <c r="AP122">
        <f t="shared" si="544"/>
        <v>0</v>
      </c>
      <c r="AQ122">
        <f t="shared" si="545"/>
        <v>0</v>
      </c>
      <c r="AR122">
        <f t="shared" si="546"/>
        <v>0</v>
      </c>
      <c r="AS122">
        <f t="shared" si="547"/>
        <v>0</v>
      </c>
      <c r="AT122">
        <f t="shared" si="548"/>
        <v>0</v>
      </c>
      <c r="AU122">
        <f t="shared" si="549"/>
        <v>0</v>
      </c>
      <c r="AV122">
        <f t="shared" si="550"/>
        <v>0</v>
      </c>
      <c r="AW122">
        <f t="shared" si="551"/>
        <v>0</v>
      </c>
      <c r="AX122" s="8">
        <v>135</v>
      </c>
      <c r="AY122">
        <f t="shared" si="552"/>
        <v>134.65479308571429</v>
      </c>
      <c r="AZ122" s="13">
        <f t="shared" si="467"/>
        <v>134.94821896285714</v>
      </c>
      <c r="BA122" s="8">
        <f t="shared" si="553"/>
        <v>134.89643792571428</v>
      </c>
      <c r="BB122" s="8">
        <f t="shared" si="554"/>
        <v>134.96893137771428</v>
      </c>
      <c r="BC122" s="8">
        <f t="shared" si="555"/>
        <v>134.82739654285714</v>
      </c>
      <c r="BD122" s="8">
        <f t="shared" si="556"/>
        <v>134.93095861714286</v>
      </c>
      <c r="BE122" s="8">
        <f t="shared" si="557"/>
        <v>134.99314285714286</v>
      </c>
      <c r="BF122" s="13">
        <f t="shared" si="237"/>
        <v>-0.7801206308571409</v>
      </c>
      <c r="BG122" s="8"/>
      <c r="BH122" s="13">
        <f t="shared" si="251"/>
        <v>134.88855419559187</v>
      </c>
      <c r="BI122" s="13">
        <f t="shared" si="250"/>
        <v>-0.11144580440813456</v>
      </c>
    </row>
    <row r="123" spans="2:63" x14ac:dyDescent="0.25">
      <c r="B123" s="8">
        <v>11</v>
      </c>
      <c r="C123" s="8" t="s">
        <v>40</v>
      </c>
      <c r="D123">
        <v>5</v>
      </c>
      <c r="E123">
        <v>5</v>
      </c>
      <c r="F123">
        <f t="shared" si="528"/>
        <v>65</v>
      </c>
      <c r="G123">
        <f t="shared" si="529"/>
        <v>165.1</v>
      </c>
      <c r="H123">
        <v>9</v>
      </c>
      <c r="I123">
        <v>9</v>
      </c>
      <c r="J123">
        <f t="shared" si="530"/>
        <v>135</v>
      </c>
      <c r="K123">
        <f t="shared" si="531"/>
        <v>61.234920000000002</v>
      </c>
      <c r="L123" s="8">
        <v>55</v>
      </c>
      <c r="M123" s="8">
        <v>0</v>
      </c>
      <c r="N123" s="1">
        <v>42916</v>
      </c>
      <c r="V123">
        <v>2000</v>
      </c>
      <c r="W123">
        <v>90</v>
      </c>
      <c r="X123">
        <v>70</v>
      </c>
      <c r="Y123">
        <v>20</v>
      </c>
      <c r="Z123">
        <v>260</v>
      </c>
      <c r="AA123">
        <v>50</v>
      </c>
      <c r="AB123">
        <v>6</v>
      </c>
      <c r="AC123">
        <f t="shared" si="532"/>
        <v>1208.2242000000001</v>
      </c>
      <c r="AD123">
        <f t="shared" si="533"/>
        <v>45.308407500000001</v>
      </c>
      <c r="AE123">
        <f t="shared" si="534"/>
        <v>40.274140000000003</v>
      </c>
      <c r="AF123">
        <f t="shared" si="535"/>
        <v>12.082242000000001</v>
      </c>
      <c r="AG123">
        <f t="shared" si="536"/>
        <v>151.02802500000001</v>
      </c>
      <c r="AH123">
        <f t="shared" si="537"/>
        <v>60.411210000000011</v>
      </c>
      <c r="AI123">
        <v>6</v>
      </c>
      <c r="AJ123">
        <f t="shared" si="538"/>
        <v>0</v>
      </c>
      <c r="AK123">
        <f t="shared" si="539"/>
        <v>0</v>
      </c>
      <c r="AL123">
        <f t="shared" si="540"/>
        <v>0</v>
      </c>
      <c r="AM123">
        <f t="shared" si="541"/>
        <v>0</v>
      </c>
      <c r="AN123">
        <f t="shared" si="542"/>
        <v>0</v>
      </c>
      <c r="AO123">
        <f t="shared" si="543"/>
        <v>0</v>
      </c>
      <c r="AP123">
        <f t="shared" si="544"/>
        <v>0</v>
      </c>
      <c r="AQ123">
        <f t="shared" si="545"/>
        <v>0</v>
      </c>
      <c r="AR123">
        <f t="shared" si="546"/>
        <v>0</v>
      </c>
      <c r="AS123">
        <f t="shared" si="547"/>
        <v>0</v>
      </c>
      <c r="AT123">
        <f t="shared" si="548"/>
        <v>0</v>
      </c>
      <c r="AU123">
        <f t="shared" si="549"/>
        <v>0</v>
      </c>
      <c r="AV123">
        <f t="shared" si="550"/>
        <v>0</v>
      </c>
      <c r="AW123">
        <f t="shared" si="551"/>
        <v>0</v>
      </c>
      <c r="AX123" s="8">
        <v>135</v>
      </c>
      <c r="AY123">
        <f t="shared" si="552"/>
        <v>134.65479308571429</v>
      </c>
      <c r="AZ123" s="13">
        <f t="shared" si="467"/>
        <v>134.94821896285714</v>
      </c>
      <c r="BA123" s="8">
        <f t="shared" si="553"/>
        <v>134.89643792571428</v>
      </c>
      <c r="BB123" s="8">
        <f t="shared" si="554"/>
        <v>134.96893137771428</v>
      </c>
      <c r="BC123" s="8">
        <f t="shared" si="555"/>
        <v>134.82739654285714</v>
      </c>
      <c r="BD123" s="8">
        <f t="shared" si="556"/>
        <v>134.93095861714286</v>
      </c>
      <c r="BE123" s="8">
        <f t="shared" si="557"/>
        <v>134.99314285714286</v>
      </c>
      <c r="BF123" s="13">
        <f t="shared" si="237"/>
        <v>-0.7801206308571409</v>
      </c>
      <c r="BG123" s="8"/>
      <c r="BH123" s="13">
        <f t="shared" si="251"/>
        <v>134.88855419559187</v>
      </c>
      <c r="BI123" s="13">
        <f t="shared" si="250"/>
        <v>-0.11144580440813456</v>
      </c>
    </row>
    <row r="124" spans="2:63" x14ac:dyDescent="0.25">
      <c r="B124" s="8">
        <v>11</v>
      </c>
      <c r="C124" s="8" t="s">
        <v>40</v>
      </c>
      <c r="D124">
        <v>5</v>
      </c>
      <c r="E124">
        <v>5</v>
      </c>
      <c r="F124">
        <f t="shared" si="528"/>
        <v>65</v>
      </c>
      <c r="G124">
        <f t="shared" si="529"/>
        <v>165.1</v>
      </c>
      <c r="H124">
        <v>9</v>
      </c>
      <c r="I124">
        <v>9</v>
      </c>
      <c r="J124">
        <f t="shared" si="530"/>
        <v>135</v>
      </c>
      <c r="K124">
        <f t="shared" si="531"/>
        <v>61.234920000000002</v>
      </c>
      <c r="L124" s="8">
        <v>55</v>
      </c>
      <c r="M124" s="8">
        <v>0</v>
      </c>
      <c r="N124" s="1">
        <v>42917</v>
      </c>
      <c r="V124">
        <v>2000</v>
      </c>
      <c r="W124">
        <v>90</v>
      </c>
      <c r="X124">
        <v>70</v>
      </c>
      <c r="Y124">
        <v>20</v>
      </c>
      <c r="Z124">
        <v>260</v>
      </c>
      <c r="AA124">
        <v>50</v>
      </c>
      <c r="AB124">
        <v>6</v>
      </c>
      <c r="AC124">
        <f t="shared" si="532"/>
        <v>1208.2242000000001</v>
      </c>
      <c r="AD124">
        <f t="shared" si="533"/>
        <v>45.308407500000001</v>
      </c>
      <c r="AE124">
        <f t="shared" si="534"/>
        <v>40.274140000000003</v>
      </c>
      <c r="AF124">
        <f t="shared" si="535"/>
        <v>12.082242000000001</v>
      </c>
      <c r="AG124">
        <f t="shared" si="536"/>
        <v>151.02802500000001</v>
      </c>
      <c r="AH124">
        <f t="shared" si="537"/>
        <v>60.411210000000011</v>
      </c>
      <c r="AI124">
        <v>6</v>
      </c>
      <c r="AJ124">
        <f t="shared" si="538"/>
        <v>0</v>
      </c>
      <c r="AK124">
        <f t="shared" si="539"/>
        <v>0</v>
      </c>
      <c r="AL124">
        <f t="shared" si="540"/>
        <v>0</v>
      </c>
      <c r="AM124">
        <f t="shared" si="541"/>
        <v>0</v>
      </c>
      <c r="AN124">
        <f t="shared" si="542"/>
        <v>0</v>
      </c>
      <c r="AO124">
        <f t="shared" si="543"/>
        <v>0</v>
      </c>
      <c r="AP124">
        <f t="shared" si="544"/>
        <v>0</v>
      </c>
      <c r="AQ124">
        <f t="shared" si="545"/>
        <v>0</v>
      </c>
      <c r="AR124">
        <f t="shared" si="546"/>
        <v>0</v>
      </c>
      <c r="AS124">
        <f t="shared" si="547"/>
        <v>0</v>
      </c>
      <c r="AT124">
        <f t="shared" si="548"/>
        <v>0</v>
      </c>
      <c r="AU124">
        <f t="shared" si="549"/>
        <v>0</v>
      </c>
      <c r="AV124">
        <f t="shared" si="550"/>
        <v>0</v>
      </c>
      <c r="AW124">
        <f t="shared" si="551"/>
        <v>0</v>
      </c>
      <c r="AX124" s="8">
        <v>135</v>
      </c>
      <c r="AY124">
        <f t="shared" si="552"/>
        <v>134.65479308571429</v>
      </c>
      <c r="AZ124" s="13">
        <f t="shared" si="467"/>
        <v>134.94821896285714</v>
      </c>
      <c r="BA124" s="8">
        <f t="shared" si="553"/>
        <v>134.89643792571428</v>
      </c>
      <c r="BB124" s="8">
        <f t="shared" si="554"/>
        <v>134.96893137771428</v>
      </c>
      <c r="BC124" s="8">
        <f t="shared" si="555"/>
        <v>134.82739654285714</v>
      </c>
      <c r="BD124" s="8">
        <f t="shared" si="556"/>
        <v>134.93095861714286</v>
      </c>
      <c r="BE124" s="8">
        <f t="shared" si="557"/>
        <v>134.99314285714286</v>
      </c>
      <c r="BF124" s="13">
        <f t="shared" si="237"/>
        <v>-0.7801206308571409</v>
      </c>
      <c r="BG124" s="8"/>
      <c r="BH124" s="13">
        <f t="shared" si="251"/>
        <v>134.88855419559187</v>
      </c>
      <c r="BI124" s="13">
        <f t="shared" si="250"/>
        <v>-0.11144580440813456</v>
      </c>
    </row>
    <row r="125" spans="2:63" x14ac:dyDescent="0.25">
      <c r="B125" s="8">
        <v>11</v>
      </c>
      <c r="C125" s="8" t="s">
        <v>40</v>
      </c>
      <c r="D125">
        <v>5</v>
      </c>
      <c r="E125">
        <v>5</v>
      </c>
      <c r="F125">
        <f t="shared" si="528"/>
        <v>65</v>
      </c>
      <c r="G125">
        <f t="shared" si="529"/>
        <v>165.1</v>
      </c>
      <c r="H125">
        <v>9</v>
      </c>
      <c r="I125">
        <v>9</v>
      </c>
      <c r="J125">
        <f t="shared" si="530"/>
        <v>135</v>
      </c>
      <c r="K125">
        <f t="shared" si="531"/>
        <v>61.234920000000002</v>
      </c>
      <c r="L125" s="8">
        <v>55</v>
      </c>
      <c r="M125" s="8">
        <v>0</v>
      </c>
      <c r="N125" s="1">
        <v>42918</v>
      </c>
      <c r="V125">
        <v>2000</v>
      </c>
      <c r="W125">
        <v>90</v>
      </c>
      <c r="X125">
        <v>70</v>
      </c>
      <c r="Y125">
        <v>20</v>
      </c>
      <c r="Z125">
        <v>260</v>
      </c>
      <c r="AA125">
        <v>50</v>
      </c>
      <c r="AB125">
        <v>6</v>
      </c>
      <c r="AC125">
        <f t="shared" si="532"/>
        <v>1208.2242000000001</v>
      </c>
      <c r="AD125">
        <f t="shared" si="533"/>
        <v>45.308407500000001</v>
      </c>
      <c r="AE125">
        <f t="shared" si="534"/>
        <v>40.274140000000003</v>
      </c>
      <c r="AF125">
        <f t="shared" si="535"/>
        <v>12.082242000000001</v>
      </c>
      <c r="AG125">
        <f t="shared" si="536"/>
        <v>151.02802500000001</v>
      </c>
      <c r="AH125">
        <f t="shared" si="537"/>
        <v>60.411210000000011</v>
      </c>
      <c r="AI125">
        <v>6</v>
      </c>
      <c r="AJ125">
        <f t="shared" si="538"/>
        <v>0</v>
      </c>
      <c r="AK125">
        <f t="shared" si="539"/>
        <v>0</v>
      </c>
      <c r="AL125">
        <f t="shared" si="540"/>
        <v>0</v>
      </c>
      <c r="AM125">
        <f t="shared" si="541"/>
        <v>0</v>
      </c>
      <c r="AN125">
        <f t="shared" si="542"/>
        <v>0</v>
      </c>
      <c r="AO125">
        <f t="shared" si="543"/>
        <v>0</v>
      </c>
      <c r="AP125">
        <f t="shared" si="544"/>
        <v>0</v>
      </c>
      <c r="AQ125">
        <f t="shared" si="545"/>
        <v>0</v>
      </c>
      <c r="AR125">
        <f t="shared" si="546"/>
        <v>0</v>
      </c>
      <c r="AS125">
        <f t="shared" si="547"/>
        <v>0</v>
      </c>
      <c r="AT125">
        <f t="shared" si="548"/>
        <v>0</v>
      </c>
      <c r="AU125">
        <f t="shared" si="549"/>
        <v>0</v>
      </c>
      <c r="AV125">
        <f t="shared" si="550"/>
        <v>0</v>
      </c>
      <c r="AW125">
        <f t="shared" si="551"/>
        <v>0</v>
      </c>
      <c r="AX125" s="8">
        <v>135</v>
      </c>
      <c r="AY125">
        <f t="shared" si="552"/>
        <v>134.65479308571429</v>
      </c>
      <c r="AZ125" s="13">
        <f t="shared" si="467"/>
        <v>134.94821896285714</v>
      </c>
      <c r="BA125" s="8">
        <f t="shared" si="553"/>
        <v>134.89643792571428</v>
      </c>
      <c r="BB125" s="8">
        <f t="shared" si="554"/>
        <v>134.96893137771428</v>
      </c>
      <c r="BC125" s="8">
        <f t="shared" si="555"/>
        <v>134.82739654285714</v>
      </c>
      <c r="BD125" s="8">
        <f t="shared" si="556"/>
        <v>134.93095861714286</v>
      </c>
      <c r="BE125" s="8">
        <f t="shared" si="557"/>
        <v>134.99314285714286</v>
      </c>
      <c r="BF125" s="13">
        <f t="shared" si="237"/>
        <v>-0.7801206308571409</v>
      </c>
      <c r="BG125" s="8"/>
      <c r="BH125" s="13">
        <f t="shared" si="251"/>
        <v>134.88855419559187</v>
      </c>
      <c r="BI125" s="13">
        <f t="shared" si="250"/>
        <v>-0.11144580440813456</v>
      </c>
    </row>
    <row r="126" spans="2:63" x14ac:dyDescent="0.25">
      <c r="B126" s="8">
        <v>11</v>
      </c>
      <c r="C126" s="8" t="s">
        <v>40</v>
      </c>
      <c r="D126">
        <v>5</v>
      </c>
      <c r="E126">
        <v>5</v>
      </c>
      <c r="F126">
        <f t="shared" si="528"/>
        <v>65</v>
      </c>
      <c r="G126">
        <f t="shared" si="529"/>
        <v>165.1</v>
      </c>
      <c r="H126">
        <v>9</v>
      </c>
      <c r="I126">
        <v>9</v>
      </c>
      <c r="J126">
        <f t="shared" si="530"/>
        <v>135</v>
      </c>
      <c r="K126">
        <f t="shared" si="531"/>
        <v>61.234920000000002</v>
      </c>
      <c r="L126" s="8">
        <v>55</v>
      </c>
      <c r="M126" s="8">
        <v>0</v>
      </c>
      <c r="N126" s="1">
        <v>42919</v>
      </c>
      <c r="V126">
        <v>2000</v>
      </c>
      <c r="W126">
        <v>90</v>
      </c>
      <c r="X126">
        <v>70</v>
      </c>
      <c r="Y126">
        <v>20</v>
      </c>
      <c r="Z126">
        <v>260</v>
      </c>
      <c r="AA126">
        <v>50</v>
      </c>
      <c r="AB126">
        <v>6</v>
      </c>
      <c r="AC126">
        <f t="shared" si="532"/>
        <v>1208.2242000000001</v>
      </c>
      <c r="AD126">
        <f t="shared" si="533"/>
        <v>45.308407500000001</v>
      </c>
      <c r="AE126">
        <f t="shared" si="534"/>
        <v>40.274140000000003</v>
      </c>
      <c r="AF126">
        <f t="shared" si="535"/>
        <v>12.082242000000001</v>
      </c>
      <c r="AG126">
        <f t="shared" si="536"/>
        <v>151.02802500000001</v>
      </c>
      <c r="AH126">
        <f t="shared" si="537"/>
        <v>60.411210000000011</v>
      </c>
      <c r="AI126">
        <v>6</v>
      </c>
      <c r="AJ126">
        <f t="shared" si="538"/>
        <v>0</v>
      </c>
      <c r="AK126">
        <f t="shared" si="539"/>
        <v>0</v>
      </c>
      <c r="AL126">
        <f t="shared" si="540"/>
        <v>0</v>
      </c>
      <c r="AM126">
        <f t="shared" si="541"/>
        <v>0</v>
      </c>
      <c r="AN126">
        <f t="shared" si="542"/>
        <v>0</v>
      </c>
      <c r="AO126">
        <f t="shared" si="543"/>
        <v>0</v>
      </c>
      <c r="AP126">
        <f t="shared" si="544"/>
        <v>0</v>
      </c>
      <c r="AQ126">
        <f t="shared" si="545"/>
        <v>0</v>
      </c>
      <c r="AR126">
        <f t="shared" si="546"/>
        <v>0</v>
      </c>
      <c r="AS126">
        <f t="shared" si="547"/>
        <v>0</v>
      </c>
      <c r="AT126">
        <f t="shared" si="548"/>
        <v>0</v>
      </c>
      <c r="AU126">
        <f t="shared" si="549"/>
        <v>0</v>
      </c>
      <c r="AV126">
        <f t="shared" si="550"/>
        <v>0</v>
      </c>
      <c r="AW126">
        <f t="shared" si="551"/>
        <v>0</v>
      </c>
      <c r="AX126" s="8">
        <v>135</v>
      </c>
      <c r="AY126">
        <f t="shared" si="552"/>
        <v>134.65479308571429</v>
      </c>
      <c r="AZ126" s="13">
        <f t="shared" si="467"/>
        <v>134.94821896285714</v>
      </c>
      <c r="BA126" s="8">
        <f t="shared" si="553"/>
        <v>134.89643792571428</v>
      </c>
      <c r="BB126" s="8">
        <f t="shared" si="554"/>
        <v>134.96893137771428</v>
      </c>
      <c r="BC126" s="8">
        <f t="shared" si="555"/>
        <v>134.82739654285714</v>
      </c>
      <c r="BD126" s="8">
        <f t="shared" si="556"/>
        <v>134.93095861714286</v>
      </c>
      <c r="BE126" s="8">
        <f t="shared" si="557"/>
        <v>134.99314285714286</v>
      </c>
      <c r="BF126" s="13">
        <f t="shared" si="237"/>
        <v>-0.7801206308571409</v>
      </c>
      <c r="BG126" s="8"/>
      <c r="BH126" s="13">
        <f t="shared" si="251"/>
        <v>134.88855419559187</v>
      </c>
      <c r="BI126" s="13">
        <f t="shared" si="250"/>
        <v>-0.11144580440813456</v>
      </c>
    </row>
    <row r="127" spans="2:63" x14ac:dyDescent="0.25">
      <c r="B127" s="16"/>
      <c r="C127" s="16"/>
      <c r="L127" s="16"/>
      <c r="M127" s="16"/>
      <c r="N127" s="1"/>
      <c r="AX127" s="16"/>
      <c r="AZ127" s="16"/>
      <c r="BA127" s="16"/>
      <c r="BB127" s="16"/>
      <c r="BC127" s="16"/>
      <c r="BD127" s="16"/>
      <c r="BE127" s="16"/>
      <c r="BF127" s="16">
        <f>SUM(BF111:BF119)</f>
        <v>0.93210586514283023</v>
      </c>
      <c r="BG127" s="16"/>
      <c r="BH127" s="16"/>
      <c r="BI127" s="16"/>
    </row>
    <row r="128" spans="2:63" x14ac:dyDescent="0.25">
      <c r="C128" s="2" t="s">
        <v>59</v>
      </c>
      <c r="D128">
        <v>6</v>
      </c>
      <c r="E128">
        <v>1</v>
      </c>
      <c r="F128">
        <f t="shared" si="528"/>
        <v>73</v>
      </c>
      <c r="G128">
        <f t="shared" si="529"/>
        <v>185.42000000000002</v>
      </c>
      <c r="H128">
        <v>12</v>
      </c>
      <c r="I128">
        <v>1</v>
      </c>
      <c r="J128">
        <f t="shared" si="530"/>
        <v>169</v>
      </c>
      <c r="K128">
        <f t="shared" si="531"/>
        <v>76.657048000000003</v>
      </c>
      <c r="L128" s="2">
        <v>32</v>
      </c>
      <c r="M128" s="2">
        <v>1</v>
      </c>
      <c r="N128" s="1">
        <v>42919</v>
      </c>
      <c r="O128">
        <v>2000</v>
      </c>
      <c r="P128">
        <v>90</v>
      </c>
      <c r="Q128">
        <v>50</v>
      </c>
      <c r="R128">
        <v>20</v>
      </c>
      <c r="S128">
        <v>260</v>
      </c>
      <c r="T128">
        <v>60</v>
      </c>
      <c r="U128">
        <v>5.9</v>
      </c>
      <c r="AC128">
        <f t="shared" si="532"/>
        <v>1770.4454800000001</v>
      </c>
      <c r="AD128">
        <f t="shared" si="533"/>
        <v>66.3917055</v>
      </c>
      <c r="AE128">
        <f t="shared" si="534"/>
        <v>59.014849333333331</v>
      </c>
      <c r="AF128">
        <f t="shared" si="535"/>
        <v>17.704454800000001</v>
      </c>
      <c r="AG128">
        <f t="shared" si="536"/>
        <v>221.30568500000001</v>
      </c>
      <c r="AH128">
        <f t="shared" si="537"/>
        <v>88.52227400000001</v>
      </c>
      <c r="AI128">
        <v>6</v>
      </c>
      <c r="AJ128">
        <f t="shared" si="538"/>
        <v>112.96591861162536</v>
      </c>
      <c r="AK128">
        <f t="shared" si="539"/>
        <v>135.55910233395042</v>
      </c>
      <c r="AL128">
        <f t="shared" si="540"/>
        <v>84.724438958719034</v>
      </c>
      <c r="AM128">
        <f t="shared" si="541"/>
        <v>112.96591861162536</v>
      </c>
      <c r="AN128">
        <f t="shared" si="542"/>
        <v>117.48455535609037</v>
      </c>
      <c r="AO128">
        <f t="shared" si="543"/>
        <v>67.77955116697521</v>
      </c>
      <c r="AP128">
        <f t="shared" si="544"/>
        <v>98.333333333333343</v>
      </c>
      <c r="AX128" s="3">
        <v>169</v>
      </c>
      <c r="AY128">
        <f t="shared" si="552"/>
        <v>169.06558700571429</v>
      </c>
      <c r="AZ128" s="14">
        <f t="shared" si="467"/>
        <v>169.02698090800001</v>
      </c>
      <c r="BA128" s="14">
        <f t="shared" si="553"/>
        <v>168.97681895885714</v>
      </c>
      <c r="BB128" s="14">
        <f t="shared" si="554"/>
        <v>169.00590283051429</v>
      </c>
      <c r="BC128" s="14">
        <f t="shared" si="555"/>
        <v>169.04422207428573</v>
      </c>
      <c r="BD128" s="14">
        <f t="shared" si="556"/>
        <v>168.96740311542857</v>
      </c>
      <c r="BE128" s="15">
        <f>(J128) + 1/(3500/((U128*4)-(AI128*4)))</f>
        <v>168.99988571428571</v>
      </c>
      <c r="BF128" s="15">
        <f t="shared" ref="BF128" si="558">(AY128-J128)+(AZ128-J128)+(BA128-J128)+(BB128-J128)+(BC128-J128)+(BD128-J128)+(BE128-J128)</f>
        <v>8.6800607085734782E-2</v>
      </c>
      <c r="BH128" s="14">
        <f t="shared" si="251"/>
        <v>169.01240008672653</v>
      </c>
      <c r="BI128" s="14">
        <f t="shared" si="250"/>
        <v>1.240008672652948E-2</v>
      </c>
      <c r="BK128">
        <f>-1.031+(0.0006514*AK128)+(0.004631*AJ128)+(0.001321*AL128)+(0.0003925*AM128)+(0.002169*AN128)+(0.00005999*AO128)+(0.0009994*AP128)</f>
        <v>9.3872904445503308E-2</v>
      </c>
    </row>
    <row r="129" spans="3:63" x14ac:dyDescent="0.25">
      <c r="C129" s="2" t="s">
        <v>59</v>
      </c>
      <c r="D129">
        <v>5</v>
      </c>
      <c r="E129">
        <v>7</v>
      </c>
      <c r="F129">
        <f t="shared" si="528"/>
        <v>67</v>
      </c>
      <c r="G129">
        <f t="shared" si="529"/>
        <v>170.18</v>
      </c>
      <c r="H129">
        <v>10</v>
      </c>
      <c r="I129">
        <v>1</v>
      </c>
      <c r="J129">
        <f t="shared" si="530"/>
        <v>141</v>
      </c>
      <c r="K129">
        <f t="shared" si="531"/>
        <v>63.956471999999998</v>
      </c>
      <c r="L129" s="2">
        <v>20</v>
      </c>
      <c r="M129" s="2">
        <v>0</v>
      </c>
      <c r="O129">
        <v>204.32</v>
      </c>
      <c r="P129">
        <v>0</v>
      </c>
      <c r="Q129">
        <v>0</v>
      </c>
      <c r="R129">
        <v>0</v>
      </c>
      <c r="S129">
        <v>16.8</v>
      </c>
      <c r="T129">
        <v>2.2400000000000002</v>
      </c>
      <c r="U129">
        <v>4.7600000000000003E-2</v>
      </c>
      <c r="AC129">
        <f t="shared" si="532"/>
        <v>1442.1897199999999</v>
      </c>
      <c r="AD129">
        <f t="shared" si="533"/>
        <v>54.082114499999996</v>
      </c>
      <c r="AE129">
        <f t="shared" si="534"/>
        <v>48.072990666666662</v>
      </c>
      <c r="AF129">
        <f t="shared" si="535"/>
        <v>14.421897199999998</v>
      </c>
      <c r="AG129">
        <f t="shared" si="536"/>
        <v>180.27371499999998</v>
      </c>
      <c r="AH129">
        <f t="shared" si="537"/>
        <v>72.10948599999999</v>
      </c>
      <c r="AI129">
        <v>6</v>
      </c>
      <c r="AJ129">
        <f>O129/AC129*100</f>
        <v>14.167345472411217</v>
      </c>
      <c r="AK129">
        <f t="shared" ref="AK129" si="559">P129/AD129*100</f>
        <v>0</v>
      </c>
      <c r="AL129">
        <f t="shared" ref="AL129" si="560">Q129/AE129*100</f>
        <v>0</v>
      </c>
      <c r="AM129">
        <f t="shared" ref="AM129" si="561">R129/AF129*100</f>
        <v>0</v>
      </c>
      <c r="AN129">
        <f t="shared" ref="AN129" si="562">S129/AG129*100</f>
        <v>9.3191622527998614</v>
      </c>
      <c r="AO129">
        <f t="shared" ref="AO129" si="563">T129/AH129*100</f>
        <v>3.1063874175999544</v>
      </c>
      <c r="AP129">
        <f t="shared" ref="AP129" si="564">U129/AI129*100</f>
        <v>0.79333333333333345</v>
      </c>
      <c r="AX129" s="16">
        <v>141</v>
      </c>
      <c r="AY129">
        <f t="shared" ref="AY129" si="565">(J129) + 1/(3500/(O129-AC129))</f>
        <v>140.64632293714286</v>
      </c>
      <c r="AZ129" s="16">
        <f>(J129) + 1/(3500/((P129*4)-(AD129*4)))</f>
        <v>140.93819186914286</v>
      </c>
      <c r="BA129" s="16">
        <f t="shared" ref="BA129" si="566">(J129) + 1/(3500/((Q129*9)-(AE129*9)))</f>
        <v>140.87638373828571</v>
      </c>
      <c r="BB129" s="16">
        <f t="shared" ref="BB129" si="567">(J129) + 1/(3500/((R129*9)-(AF129*9)))</f>
        <v>140.96291512148571</v>
      </c>
      <c r="BC129" s="16">
        <f t="shared" ref="BC129" si="568">(J129) + 1/(3500/((S129*4)-(AG129*4)))</f>
        <v>140.81317289714286</v>
      </c>
      <c r="BD129" s="16">
        <f t="shared" ref="BD129" si="569">(J129) + 1/(3500/((T129*4)-(AH129*4)))</f>
        <v>140.92014915885713</v>
      </c>
      <c r="BE129" s="16">
        <f>(J129) + 1/(3500/((U129*4)-(AI129*4)))</f>
        <v>140.99319725714287</v>
      </c>
      <c r="BF129" s="16">
        <f t="shared" ref="BF129" si="570">(AY129-J129)+(AZ129-J129)+(BA129-J129)+(BB129-J129)+(BC129-J129)+(BD129-J129)+(BE129-J129)</f>
        <v>-0.84966702080001255</v>
      </c>
      <c r="BH129" s="16">
        <f t="shared" ref="BH129" si="571">(AY129+AZ129+BA129+BB129+BC129+BD129+BE129)/7</f>
        <v>140.87861899702858</v>
      </c>
      <c r="BI129" s="16">
        <f>BH129-AX129</f>
        <v>-0.12138100297141818</v>
      </c>
      <c r="BK129">
        <f>-1.031+(0.0006514*AK129)+(0.004631*AJ129)+(0.001321*AL129)+(0.0003925*AM129)+(0.002169*AN129)+(0.00005999*AO129)+(0.0009994*AP129)</f>
        <v>-0.94419855067642555</v>
      </c>
    </row>
  </sheetData>
  <sortState ref="C102:AY112">
    <sortCondition ref="N102:N112"/>
  </sortState>
  <mergeCells count="8">
    <mergeCell ref="AQ1:AW1"/>
    <mergeCell ref="V1:AB1"/>
    <mergeCell ref="D1:G1"/>
    <mergeCell ref="H1:K1"/>
    <mergeCell ref="O1:U1"/>
    <mergeCell ref="L1:N1"/>
    <mergeCell ref="AC1:AI1"/>
    <mergeCell ref="AJ1:AP1"/>
  </mergeCells>
  <conditionalFormatting sqref="AJ3:AW10 AJ92:AW98 AJ11:AP77 AJ82:AP90 AJ119:AP1048576">
    <cfRule type="cellIs" dxfId="15" priority="38" operator="greaterThan">
      <formula>100</formula>
    </cfRule>
  </conditionalFormatting>
  <conditionalFormatting sqref="AJ3:AW10 AJ92:AW98 AJ11:AP77 AJ82:AP90 AJ119:AP1048576">
    <cfRule type="cellIs" dxfId="14" priority="37" operator="between">
      <formula>0.1</formula>
      <formula>100</formula>
    </cfRule>
  </conditionalFormatting>
  <conditionalFormatting sqref="AJ78:AP78">
    <cfRule type="cellIs" dxfId="13" priority="36" operator="greaterThan">
      <formula>100</formula>
    </cfRule>
  </conditionalFormatting>
  <conditionalFormatting sqref="AJ78:AP78">
    <cfRule type="cellIs" dxfId="12" priority="35" operator="between">
      <formula>0.1</formula>
      <formula>100</formula>
    </cfRule>
  </conditionalFormatting>
  <conditionalFormatting sqref="AJ79:AP79">
    <cfRule type="cellIs" dxfId="11" priority="34" operator="greaterThan">
      <formula>100</formula>
    </cfRule>
  </conditionalFormatting>
  <conditionalFormatting sqref="AJ79:AP79">
    <cfRule type="cellIs" dxfId="10" priority="33" operator="between">
      <formula>0.1</formula>
      <formula>100</formula>
    </cfRule>
  </conditionalFormatting>
  <conditionalFormatting sqref="AJ80:AP80">
    <cfRule type="cellIs" dxfId="9" priority="32" operator="greaterThan">
      <formula>100</formula>
    </cfRule>
  </conditionalFormatting>
  <conditionalFormatting sqref="AJ80:AP80">
    <cfRule type="cellIs" dxfId="8" priority="31" operator="between">
      <formula>0.1</formula>
      <formula>100</formula>
    </cfRule>
  </conditionalFormatting>
  <conditionalFormatting sqref="AJ81:AP81">
    <cfRule type="cellIs" dxfId="7" priority="30" operator="greaterThan">
      <formula>100</formula>
    </cfRule>
  </conditionalFormatting>
  <conditionalFormatting sqref="AJ81:AP81">
    <cfRule type="cellIs" dxfId="6" priority="29" operator="between">
      <formula>0.1</formula>
      <formula>100</formula>
    </cfRule>
  </conditionalFormatting>
  <conditionalFormatting sqref="AQ128:AW1048576">
    <cfRule type="cellIs" dxfId="5" priority="24" operator="greaterThan">
      <formula>100</formula>
    </cfRule>
  </conditionalFormatting>
  <conditionalFormatting sqref="AQ128:AW1048576">
    <cfRule type="cellIs" dxfId="4" priority="23" operator="between">
      <formula>0.1</formula>
      <formula>100</formula>
    </cfRule>
  </conditionalFormatting>
  <conditionalFormatting sqref="AJ91:AP91">
    <cfRule type="cellIs" dxfId="3" priority="6" operator="greaterThan">
      <formula>100</formula>
    </cfRule>
  </conditionalFormatting>
  <conditionalFormatting sqref="AJ91:AP91">
    <cfRule type="cellIs" dxfId="2" priority="5" operator="between">
      <formula>0.1</formula>
      <formula>100</formula>
    </cfRule>
  </conditionalFormatting>
  <conditionalFormatting sqref="AJ99:AW101 AJ100:AP118">
    <cfRule type="cellIs" dxfId="1" priority="4" operator="greaterThan">
      <formula>100</formula>
    </cfRule>
  </conditionalFormatting>
  <conditionalFormatting sqref="AJ99:AW101 AJ100:AP118">
    <cfRule type="cellIs" dxfId="0" priority="3" operator="between">
      <formula>0.1</formula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2017-07-03T13:20:50Z</dcterms:created>
  <dcterms:modified xsi:type="dcterms:W3CDTF">2017-07-13T15:24:53Z</dcterms:modified>
</cp:coreProperties>
</file>