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xingbuxing/Desktop/数字货币量化课程/2021/"/>
    </mc:Choice>
  </mc:AlternateContent>
  <xr:revisionPtr revIDLastSave="0" documentId="13_ncr:1_{8F56A3D4-7824-5D48-A454-585F79075877}" xr6:coauthVersionLast="46" xr6:coauthVersionMax="46" xr10:uidLastSave="{00000000-0000-0000-0000-000000000000}"/>
  <bookViews>
    <workbookView xWindow="0" yWindow="500" windowWidth="28800" windowHeight="17500" tabRatio="500" xr2:uid="{00000000-000D-0000-FFFF-FFFF00000000}"/>
  </bookViews>
  <sheets>
    <sheet name="期现套利各种可能性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B15" i="4"/>
  <c r="B20" i="4" s="1"/>
  <c r="B14" i="4"/>
  <c r="G6" i="4" s="1"/>
  <c r="B9" i="4"/>
  <c r="F7" i="4"/>
  <c r="F6" i="4"/>
  <c r="G5" i="4"/>
  <c r="F5" i="4"/>
  <c r="F4" i="4"/>
  <c r="B4" i="4"/>
  <c r="F3" i="4"/>
  <c r="B3" i="4"/>
  <c r="B17" i="4" l="1"/>
  <c r="G7" i="4"/>
  <c r="G4" i="4"/>
  <c r="H3" i="4" l="1"/>
  <c r="I3" i="4" s="1"/>
  <c r="H4" i="4"/>
  <c r="I4" i="4" s="1"/>
  <c r="H7" i="4"/>
  <c r="I7" i="4" s="1"/>
  <c r="H5" i="4"/>
  <c r="I5" i="4" s="1"/>
  <c r="B18" i="4"/>
  <c r="B21" i="4" s="1"/>
  <c r="B22" i="4" s="1"/>
  <c r="H6" i="4"/>
  <c r="I6" i="4" s="1"/>
  <c r="J6" i="4" l="1"/>
  <c r="J3" i="4"/>
  <c r="J5" i="4"/>
  <c r="J7" i="4"/>
  <c r="J4" i="4"/>
</calcChain>
</file>

<file path=xl/sharedStrings.xml><?xml version="1.0" encoding="utf-8"?>
<sst xmlns="http://schemas.openxmlformats.org/spreadsheetml/2006/main" count="39" uniqueCount="39">
  <si>
    <t>固定参数</t>
  </si>
  <si>
    <t>未来各种可能性预演</t>
  </si>
  <si>
    <t>合约面值</t>
  </si>
  <si>
    <t>未来结算价</t>
  </si>
  <si>
    <t>合约涨跌</t>
  </si>
  <si>
    <t>最终eos数量</t>
  </si>
  <si>
    <t>最终usd</t>
  </si>
  <si>
    <t>最终收益</t>
  </si>
  <si>
    <t>合约手续费</t>
  </si>
  <si>
    <t>可能性1</t>
  </si>
  <si>
    <t>现货手续费</t>
  </si>
  <si>
    <t>可能性2</t>
  </si>
  <si>
    <t>可能性3</t>
  </si>
  <si>
    <t>可变参数</t>
  </si>
  <si>
    <t>可能性4</t>
  </si>
  <si>
    <t>可能性5</t>
  </si>
  <si>
    <t>初始价差</t>
  </si>
  <si>
    <t>每次买入花费usd</t>
  </si>
  <si>
    <t>计算结果</t>
  </si>
  <si>
    <t>备注说明</t>
  </si>
  <si>
    <t>买入合约张数</t>
  </si>
  <si>
    <t>每次买入花费usd / 合约面值</t>
  </si>
  <si>
    <t>每次买入花费usd / eos合约价格</t>
  </si>
  <si>
    <t>理论买入eos现货数量</t>
  </si>
  <si>
    <t>合约对应eos数量，这一步是套利平衡的关键</t>
  </si>
  <si>
    <t>实际买入eos现货数量</t>
  </si>
  <si>
    <t>理论买入eos现货数量 / (1 - 现货手续费)</t>
  </si>
  <si>
    <t>买入合约手续费</t>
  </si>
  <si>
    <t>合约对应eos数量 * 合约手续费</t>
  </si>
  <si>
    <t>最终买入eos现货数量</t>
  </si>
  <si>
    <t>实际买入eos现货数量+买入合约手续费</t>
  </si>
  <si>
    <t>初始投入usd</t>
  </si>
  <si>
    <t>最终买入eos现货数量*eos现货价格</t>
  </si>
  <si>
    <t>邢不行-策略分享会 期现套利计算表</t>
  </si>
  <si>
    <t>邢不行微信号：xbx9025</t>
  </si>
  <si>
    <t>dot现货价格</t>
    <phoneticPr fontId="6" type="noConversion"/>
  </si>
  <si>
    <t>dot合约价格</t>
    <phoneticPr fontId="6" type="noConversion"/>
  </si>
  <si>
    <t>合约对应dot数量</t>
    <phoneticPr fontId="6" type="noConversion"/>
  </si>
  <si>
    <t>合约赚取dot数量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</si>
</sst>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2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theme="2" tint="-9.9978637043366805E-2"/>
      <name val="DengXian"/>
      <charset val="134"/>
      <scheme val="minor"/>
    </font>
    <font>
      <b/>
      <sz val="8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12"/>
      <color theme="1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 applyFill="1" applyAlignment="1">
      <alignment wrapText="1"/>
    </xf>
    <xf numFmtId="9" fontId="0" fillId="0" borderId="0" xfId="1" applyFont="1"/>
    <xf numFmtId="176" fontId="0" fillId="0" borderId="0" xfId="0" applyNumberFormat="1"/>
    <xf numFmtId="10" fontId="2" fillId="0" borderId="0" xfId="1" applyNumberFormat="1" applyFont="1"/>
    <xf numFmtId="0" fontId="7" fillId="0" borderId="0" xfId="0" applyFont="1"/>
    <xf numFmtId="0" fontId="0" fillId="2" borderId="0" xfId="0" applyFill="1"/>
    <xf numFmtId="0" fontId="7" fillId="2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488950</xdr:colOff>
      <xdr:row>18</xdr:row>
      <xdr:rowOff>0</xdr:rowOff>
    </xdr:from>
    <xdr:to>
      <xdr:col>9</xdr:col>
      <xdr:colOff>334757</xdr:colOff>
      <xdr:row>26</xdr:row>
      <xdr:rowOff>131445</xdr:rowOff>
    </xdr:to>
    <xdr:pic>
      <xdr:nvPicPr>
        <xdr:cNvPr id="2" name="Picture 1" descr="Screen Shot 2020-02-18 at 7.11.17 P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6530" y="3017520"/>
          <a:ext cx="5192395" cy="1472565"/>
        </a:xfrm>
        <a:prstGeom prst="rect">
          <a:avLst/>
        </a:prstGeom>
      </xdr:spPr>
    </xdr:pic>
    <xdr:clientData/>
  </xdr:twoCellAnchor>
  <xdr:twoCellAnchor>
    <xdr:from>
      <xdr:col>3</xdr:col>
      <xdr:colOff>521970</xdr:colOff>
      <xdr:row>11</xdr:row>
      <xdr:rowOff>41275</xdr:rowOff>
    </xdr:from>
    <xdr:to>
      <xdr:col>9</xdr:col>
      <xdr:colOff>186055</xdr:colOff>
      <xdr:row>18</xdr:row>
      <xdr:rowOff>35560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89550" y="1885315"/>
          <a:ext cx="4994275" cy="1167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1.合约赚取eos数量，这一步的计算公式非常关键</a:t>
          </a:r>
          <a:r>
            <a:rPr lang="zh-CN" altLang="en-US" sz="1100"/>
            <a:t>。</a:t>
          </a:r>
          <a:endParaRPr lang="en-US" sz="1100"/>
        </a:p>
        <a:p>
          <a:pPr algn="l"/>
          <a:r>
            <a:rPr lang="en-US" sz="1100"/>
            <a:t>2.</a:t>
          </a:r>
          <a:r>
            <a:rPr lang="zh-CN" altLang="en-US" sz="1100"/>
            <a:t>当无手续费，最终收益会完全等于初始价差。</a:t>
          </a:r>
        </a:p>
        <a:p>
          <a:pPr algn="l"/>
          <a:r>
            <a:rPr lang="en-US" sz="1100"/>
            <a:t>3.</a:t>
          </a:r>
          <a:r>
            <a:rPr lang="zh-CN" altLang="en-US" sz="1100"/>
            <a:t>最终收益和初始投入资金无关，完美套利。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这就是所为的无风险套利，稳赚。</a:t>
          </a:r>
        </a:p>
        <a:p>
          <a:pPr algn="l"/>
          <a:r>
            <a:rPr lang="en-US" sz="1100"/>
            <a:t>5.</a:t>
          </a:r>
          <a:r>
            <a:rPr lang="zh-CN" altLang="en-US" sz="1100"/>
            <a:t>更加细致的话，要考虑合约的最小精度。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117" zoomScaleNormal="182" workbookViewId="0">
      <selection activeCell="E9" sqref="E9"/>
    </sheetView>
  </sheetViews>
  <sheetFormatPr baseColWidth="10" defaultColWidth="9" defaultRowHeight="16" x14ac:dyDescent="0.2"/>
  <cols>
    <col min="1" max="1" width="20.83203125" customWidth="1"/>
    <col min="2" max="2" width="16.1640625" customWidth="1"/>
    <col min="3" max="3" width="27.5" style="1" customWidth="1"/>
    <col min="5" max="5" width="11.5" customWidth="1"/>
    <col min="6" max="6" width="9.5" bestFit="1" customWidth="1"/>
    <col min="7" max="7" width="15.6640625" customWidth="1"/>
    <col min="8" max="8" width="13" customWidth="1"/>
    <col min="9" max="9" width="11.33203125" customWidth="1"/>
    <col min="10" max="10" width="12.33203125" customWidth="1"/>
  </cols>
  <sheetData>
    <row r="1" spans="1:10" x14ac:dyDescent="0.2">
      <c r="A1" s="2" t="s">
        <v>0</v>
      </c>
      <c r="D1" s="2" t="s">
        <v>1</v>
      </c>
    </row>
    <row r="2" spans="1:10" x14ac:dyDescent="0.2">
      <c r="A2" t="s">
        <v>2</v>
      </c>
      <c r="B2">
        <v>10</v>
      </c>
      <c r="E2" t="s">
        <v>3</v>
      </c>
      <c r="F2" t="s">
        <v>4</v>
      </c>
      <c r="G2" s="9" t="s">
        <v>38</v>
      </c>
      <c r="H2" t="s">
        <v>5</v>
      </c>
      <c r="I2" t="s">
        <v>6</v>
      </c>
      <c r="J2" s="2" t="s">
        <v>7</v>
      </c>
    </row>
    <row r="3" spans="1:10" x14ac:dyDescent="0.2">
      <c r="A3" t="s">
        <v>8</v>
      </c>
      <c r="B3">
        <f>5/10000</f>
        <v>5.0000000000000001E-4</v>
      </c>
      <c r="C3"/>
      <c r="D3" t="s">
        <v>9</v>
      </c>
      <c r="E3">
        <v>22</v>
      </c>
      <c r="F3" s="3">
        <f t="shared" ref="F3:F7" si="0">E3/$B$8-1</f>
        <v>-0.5</v>
      </c>
      <c r="G3" s="7">
        <f>$B$2*(1/E3-1/$B$8)*$B$14</f>
        <v>2.2727272727272729</v>
      </c>
      <c r="H3" s="7">
        <f>$B$17+G3</f>
        <v>4.5454545454545459</v>
      </c>
      <c r="I3" s="7">
        <f>H3*E3</f>
        <v>100.00000000000001</v>
      </c>
      <c r="J3" s="8">
        <f>I3/$B$22-1</f>
        <v>9.7801922390246876E-2</v>
      </c>
    </row>
    <row r="4" spans="1:10" x14ac:dyDescent="0.2">
      <c r="A4" t="s">
        <v>10</v>
      </c>
      <c r="B4">
        <f>1.5/1000</f>
        <v>1.5E-3</v>
      </c>
      <c r="C4"/>
      <c r="D4" t="s">
        <v>11</v>
      </c>
      <c r="E4">
        <v>30</v>
      </c>
      <c r="F4" s="3">
        <f t="shared" si="0"/>
        <v>-0.31818181818181823</v>
      </c>
      <c r="G4" s="7">
        <f>$B$2*(1/E4-1/$B$8)*$B$14</f>
        <v>1.0606060606060606</v>
      </c>
      <c r="H4" s="7">
        <f>$B$17+G4</f>
        <v>3.3333333333333335</v>
      </c>
      <c r="I4" s="7">
        <f t="shared" ref="I4:I7" si="1">H4*E4</f>
        <v>100</v>
      </c>
      <c r="J4" s="8">
        <f>I4/$B$22-1</f>
        <v>9.7801922390246654E-2</v>
      </c>
    </row>
    <row r="5" spans="1:10" x14ac:dyDescent="0.2">
      <c r="D5" t="s">
        <v>12</v>
      </c>
      <c r="E5">
        <v>15</v>
      </c>
      <c r="F5" s="3">
        <f t="shared" si="0"/>
        <v>-0.65909090909090917</v>
      </c>
      <c r="G5" s="7">
        <f>$B$2*(1/E5-1/$B$8)*$B$14</f>
        <v>4.3939393939393936</v>
      </c>
      <c r="H5" s="7">
        <f>$B$17+G5</f>
        <v>6.6666666666666661</v>
      </c>
      <c r="I5" s="7">
        <f t="shared" si="1"/>
        <v>99.999999999999986</v>
      </c>
      <c r="J5" s="8">
        <f>I5/$B$22-1</f>
        <v>9.7801922390246432E-2</v>
      </c>
    </row>
    <row r="6" spans="1:10" x14ac:dyDescent="0.2">
      <c r="A6" s="2" t="s">
        <v>13</v>
      </c>
      <c r="D6" t="s">
        <v>14</v>
      </c>
      <c r="E6">
        <v>2</v>
      </c>
      <c r="F6" s="3">
        <f t="shared" si="0"/>
        <v>-0.95454545454545459</v>
      </c>
      <c r="G6" s="7">
        <f>$B$2*(1/E6-1/$B$8)*$B$14</f>
        <v>47.727272727272734</v>
      </c>
      <c r="H6" s="7">
        <f>$B$17+G6</f>
        <v>50.000000000000007</v>
      </c>
      <c r="I6" s="7">
        <f t="shared" si="1"/>
        <v>100.00000000000001</v>
      </c>
      <c r="J6" s="8">
        <f>I6/$B$22-1</f>
        <v>9.7801922390246876E-2</v>
      </c>
    </row>
    <row r="7" spans="1:10" x14ac:dyDescent="0.2">
      <c r="A7" s="9" t="s">
        <v>35</v>
      </c>
      <c r="B7">
        <v>40</v>
      </c>
      <c r="D7" t="s">
        <v>15</v>
      </c>
      <c r="E7">
        <v>1000</v>
      </c>
      <c r="F7" s="3">
        <f t="shared" si="0"/>
        <v>21.727272727272727</v>
      </c>
      <c r="G7" s="7">
        <f>$B$2*(1/E7-1/$B$8)*$B$14</f>
        <v>-2.1727272727272728</v>
      </c>
      <c r="H7" s="7">
        <f>$B$17+G7</f>
        <v>0.10000000000000009</v>
      </c>
      <c r="I7" s="7">
        <f t="shared" si="1"/>
        <v>100.00000000000009</v>
      </c>
      <c r="J7" s="8">
        <f>I7/$B$22-1</f>
        <v>9.7801922390247542E-2</v>
      </c>
    </row>
    <row r="8" spans="1:10" x14ac:dyDescent="0.2">
      <c r="A8" s="9" t="s">
        <v>36</v>
      </c>
      <c r="B8">
        <v>44</v>
      </c>
      <c r="F8" s="3"/>
      <c r="G8" s="7"/>
      <c r="H8" s="7"/>
      <c r="I8" s="7"/>
      <c r="J8" s="8"/>
    </row>
    <row r="9" spans="1:10" x14ac:dyDescent="0.2">
      <c r="A9" t="s">
        <v>16</v>
      </c>
      <c r="B9" s="3">
        <f>B8/B7-1</f>
        <v>0.10000000000000009</v>
      </c>
      <c r="F9" s="3"/>
      <c r="G9" s="7"/>
    </row>
    <row r="10" spans="1:10" x14ac:dyDescent="0.2">
      <c r="A10" t="s">
        <v>17</v>
      </c>
      <c r="B10">
        <v>100</v>
      </c>
      <c r="F10" s="3"/>
      <c r="G10" s="7"/>
    </row>
    <row r="11" spans="1:10" x14ac:dyDescent="0.2">
      <c r="A11" s="4"/>
      <c r="B11" s="4"/>
    </row>
    <row r="13" spans="1:10" x14ac:dyDescent="0.2">
      <c r="A13" s="2" t="s">
        <v>18</v>
      </c>
      <c r="C13" s="2" t="s">
        <v>19</v>
      </c>
    </row>
    <row r="14" spans="1:10" x14ac:dyDescent="0.2">
      <c r="A14" t="s">
        <v>20</v>
      </c>
      <c r="B14">
        <f>B10/B2</f>
        <v>10</v>
      </c>
      <c r="C14" s="1" t="s">
        <v>21</v>
      </c>
    </row>
    <row r="15" spans="1:10" x14ac:dyDescent="0.2">
      <c r="A15" s="11" t="s">
        <v>37</v>
      </c>
      <c r="B15" s="10">
        <f>B10/B8</f>
        <v>2.2727272727272729</v>
      </c>
      <c r="C15" s="1" t="s">
        <v>22</v>
      </c>
    </row>
    <row r="17" spans="1:3" x14ac:dyDescent="0.2">
      <c r="A17" t="s">
        <v>23</v>
      </c>
      <c r="B17">
        <f>B15</f>
        <v>2.2727272727272729</v>
      </c>
      <c r="C17" s="5" t="s">
        <v>24</v>
      </c>
    </row>
    <row r="18" spans="1:3" x14ac:dyDescent="0.2">
      <c r="A18" t="s">
        <v>25</v>
      </c>
      <c r="B18">
        <f>B17/(1-B4)</f>
        <v>2.2761414849547048</v>
      </c>
      <c r="C18" s="1" t="s">
        <v>26</v>
      </c>
    </row>
    <row r="20" spans="1:3" x14ac:dyDescent="0.2">
      <c r="A20" t="s">
        <v>27</v>
      </c>
      <c r="B20">
        <f>B15*B3</f>
        <v>1.1363636363636365E-3</v>
      </c>
      <c r="C20" s="1" t="s">
        <v>28</v>
      </c>
    </row>
    <row r="21" spans="1:3" x14ac:dyDescent="0.2">
      <c r="A21" s="10" t="s">
        <v>29</v>
      </c>
      <c r="B21" s="10">
        <f>B18+B20</f>
        <v>2.2772778485910683</v>
      </c>
      <c r="C21" s="1" t="s">
        <v>30</v>
      </c>
    </row>
    <row r="22" spans="1:3" x14ac:dyDescent="0.2">
      <c r="A22" t="s">
        <v>31</v>
      </c>
      <c r="B22">
        <f>B21*B7</f>
        <v>91.091113943642739</v>
      </c>
      <c r="C22" s="1" t="s">
        <v>32</v>
      </c>
    </row>
    <row r="25" spans="1:3" x14ac:dyDescent="0.2">
      <c r="A25" s="2"/>
    </row>
    <row r="26" spans="1:3" x14ac:dyDescent="0.2">
      <c r="A26" t="s">
        <v>33</v>
      </c>
    </row>
    <row r="27" spans="1:3" x14ac:dyDescent="0.2">
      <c r="A27" t="s">
        <v>34</v>
      </c>
    </row>
    <row r="32" spans="1:3" x14ac:dyDescent="0.2">
      <c r="B32" s="3"/>
    </row>
    <row r="33" spans="2:2" x14ac:dyDescent="0.2">
      <c r="B33" s="6"/>
    </row>
    <row r="36" spans="2:2" ht="19" customHeight="1" x14ac:dyDescent="0.2"/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期现套利各种可能性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Xing Buxing</cp:lastModifiedBy>
  <dcterms:created xsi:type="dcterms:W3CDTF">2018-04-30T05:59:00Z</dcterms:created>
  <dcterms:modified xsi:type="dcterms:W3CDTF">2021-04-02T12:42:06Z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1033-1.1.0.1454</vt:lpwstr>
  </property>
</Properties>
</file>