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8595" windowHeight="7995"/>
  </bookViews>
  <sheets>
    <sheet name="DAFTAR KEBUTUHAN" sheetId="1" r:id="rId1"/>
    <sheet name="PEMBAYARAN" sheetId="3" r:id="rId2"/>
    <sheet name="REKAP PEMBAYARAN" sheetId="6" r:id="rId3"/>
    <sheet name="PAYMENT PLAN" sheetId="4" r:id="rId4"/>
  </sheets>
  <calcPr calcId="144525"/>
  <pivotCaches>
    <pivotCache cacheId="3" r:id="rId5"/>
  </pivotCaches>
</workbook>
</file>

<file path=xl/calcChain.xml><?xml version="1.0" encoding="utf-8"?>
<calcChain xmlns="http://schemas.openxmlformats.org/spreadsheetml/2006/main">
  <c r="D36" i="1" l="1"/>
  <c r="G36" i="1"/>
  <c r="D39" i="1" l="1"/>
  <c r="G28" i="1"/>
  <c r="D28" i="1"/>
  <c r="D14" i="6"/>
  <c r="D10" i="6"/>
  <c r="D7" i="6"/>
  <c r="D13" i="6"/>
  <c r="D15" i="6"/>
  <c r="D17" i="6"/>
  <c r="G47" i="1" l="1"/>
  <c r="D17" i="1" l="1"/>
  <c r="G46" i="1"/>
  <c r="D43" i="1" l="1"/>
  <c r="G45" i="1" l="1"/>
  <c r="D45" i="1"/>
  <c r="G24" i="1" l="1"/>
  <c r="D24" i="1"/>
  <c r="D23" i="1"/>
  <c r="B20" i="4" l="1"/>
  <c r="G44" i="1"/>
  <c r="G27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D35" i="1"/>
  <c r="D34" i="1"/>
  <c r="D33" i="1"/>
  <c r="D31" i="1"/>
  <c r="D30" i="1"/>
  <c r="G6" i="1"/>
  <c r="D6" i="1" l="1"/>
  <c r="D44" i="1"/>
  <c r="D18" i="1" l="1"/>
  <c r="D19" i="1"/>
  <c r="D20" i="1"/>
  <c r="D21" i="1"/>
  <c r="D22" i="1"/>
  <c r="D25" i="1"/>
  <c r="D26" i="1"/>
  <c r="D27" i="1"/>
  <c r="D29" i="1"/>
  <c r="D32" i="1"/>
  <c r="D37" i="1"/>
  <c r="D38" i="1"/>
  <c r="D40" i="1"/>
  <c r="D41" i="1"/>
  <c r="D4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8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8" i="1" l="1"/>
</calcChain>
</file>

<file path=xl/sharedStrings.xml><?xml version="1.0" encoding="utf-8"?>
<sst xmlns="http://schemas.openxmlformats.org/spreadsheetml/2006/main" count="276" uniqueCount="166">
  <si>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</si>
  <si>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</si>
  <si>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</si>
  <si>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</si>
  <si>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</si>
  <si>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</si>
  <si>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</si>
  <si>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</si>
  <si>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</si>
  <si>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</si>
  <si>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</si>
  <si>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</si>
  <si>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</si>
  <si>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</si>
  <si>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</si>
  <si>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</si>
  <si>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</si>
  <si>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</si>
  <si>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</si>
  <si>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</si>
  <si>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</si>
  <si>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</si>
  <si>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</si>
  <si>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</si>
  <si>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</si>
  <si>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</si>
  <si>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</si>
  <si>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</si>
  <si>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</si>
  <si>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</si>
  <si>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</si>
  <si>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</si>
  <si>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</si>
  <si>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</si>
  <si>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</si>
  <si>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</si>
  <si>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</si>
  <si>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</si>
  <si>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</si>
  <si>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</si>
  <si>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</si>
  <si>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</si>
  <si>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</si>
  <si>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</si>
  <si>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</si>
  <si>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</si>
  <si>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</si>
  <si>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</si>
  <si>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</si>
  <si>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</si>
  <si>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</si>
  <si>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</si>
  <si>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</si>
  <si>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</si>
  <si>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</si>
  <si>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</si>
  <si>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</si>
  <si>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</si>
  <si>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</si>
  <si>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</si>
  <si>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</si>
  <si>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</si>
  <si>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</si>
  <si>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</si>
  <si>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</si>
  <si>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</si>
  <si>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</si>
  <si>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</si>
  <si>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</si>
  <si>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</si>
  <si>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</si>
  <si>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</si>
  <si>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</si>
  <si>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</si>
  <si>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</si>
  <si>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</si>
  <si>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</si>
  <si>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</si>
  <si>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</si>
  <si>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</si>
  <si>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</si>
  <si>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</si>
  <si>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</si>
  <si>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</si>
  <si>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</si>
  <si>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</si>
  <si>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</si>
  <si>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</si>
  <si>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</si>
  <si>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</si>
  <si>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</si>
  <si>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</si>
  <si>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</si>
  <si>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</si>
  <si>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</si>
  <si>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</si>
  <si>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</si>
  <si>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</si>
  <si>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</si>
  <si>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</si>
  <si>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</si>
  <si>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</si>
  <si>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</si>
  <si>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</si>
  <si>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</si>
  <si>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</si>
  <si>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</si>
  <si>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</si>
  <si>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</si>
  <si>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</si>
  <si>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</si>
  <si>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</si>
  <si>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</si>
  <si>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</si>
  <si>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</si>
  <si>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</si>
  <si>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</si>
  <si>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</si>
  <si>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</si>
  <si>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</si>
  <si>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</si>
  <si>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</si>
  <si>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</si>
  <si>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</si>
  <si>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</si>
  <si>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</si>
  <si>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</si>
  <si>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</si>
  <si>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</si>
  <si>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</si>
  <si>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</si>
  <si>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</si>
  <si>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</si>
  <si>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</si>
  <si>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</si>
  <si>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</si>
  <si>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</si>
  <si>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</si>
  <si>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</si>
  <si>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</si>
  <si>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</si>
  <si>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</si>
  <si>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</si>
  <si>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</si>
  <si>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</si>
  <si>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</si>
  <si>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</si>
  <si>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</si>
  <si>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</si>
  <si>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</si>
  <si>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</si>
  <si>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</si>
  <si>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</si>
  <si>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</si>
  <si>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</si>
  <si>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</si>
  <si>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</si>
  <si>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</si>
  <si>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</si>
  <si>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</si>
  <si>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</si>
  <si>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</si>
  <si>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</si>
  <si>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</si>
  <si>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</si>
  <si>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47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</si>
</sst>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1" fontId="0" fillId="0" borderId="0" xfId="0" applyNumberFormat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0" fontId="6" fillId="5" borderId="0" xfId="0" applyFont="1" applyFill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4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numFmt numFmtId="165" formatCode="_([$Rp-421]* #,##0.00_);_([$Rp-421]* \(#,##0.00\);_([$Rp-421]* &quot;-&quot;??_);_(@_)"/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23.824742939818" createdVersion="5" refreshedVersion="4" minRefreshableVersion="3" recordCount="59">
  <cacheSource type="worksheet">
    <worksheetSource ref="C1:E100" sheet="PEMBAYARAN"/>
  </cacheSource>
  <cacheFields count="3">
    <cacheField name="NOMINAL" numFmtId="0">
      <sharedItems containsString="0" containsBlank="1" containsNumber="1" containsInteger="1" minValue="24000" maxValue="16250000"/>
    </cacheField>
    <cacheField name="STATUS" numFmtId="0">
      <sharedItems containsBlank="1"/>
    </cacheField>
    <cacheField name="VENDOR" numFmtId="0">
      <sharedItems containsBlank="1" count="23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m/>
    <m/>
    <x v="22"/>
  </r>
  <r>
    <m/>
    <m/>
    <x v="22"/>
  </r>
  <r>
    <m/>
    <m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27" firstHeaderRow="1" firstDataRow="1" firstDataCol="1"/>
  <pivotFields count="3">
    <pivotField dataField="1" numFmtId="42" showAll="0"/>
    <pivotField showAll="0"/>
    <pivotField axis="axisRow" showAll="0">
      <items count="24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2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NOMINAL" fld="0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16" zoomScale="85" zoomScaleNormal="85" workbookViewId="0">
      <selection activeCell="A36" sqref="A36:G36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2" t="s">
        <v>36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ht="14.45" x14ac:dyDescent="0.35">
      <c r="A3" s="20" t="s">
        <v>9</v>
      </c>
      <c r="B3" s="19">
        <v>2500000</v>
      </c>
      <c r="C3" s="20">
        <v>1</v>
      </c>
      <c r="D3" s="19">
        <f t="shared" si="0"/>
        <v>2500000</v>
      </c>
      <c r="E3" s="19">
        <v>3000000</v>
      </c>
      <c r="F3" s="21">
        <v>1</v>
      </c>
      <c r="G3" s="19">
        <f t="shared" ref="G3:G24" si="1">E3*F3</f>
        <v>3000000</v>
      </c>
      <c r="H3" t="s">
        <v>91</v>
      </c>
    </row>
    <row r="4" spans="1:8" ht="14.45" x14ac:dyDescent="0.35">
      <c r="A4" s="9" t="s">
        <v>10</v>
      </c>
      <c r="B4" s="10">
        <v>2500000</v>
      </c>
      <c r="C4" s="9">
        <v>1</v>
      </c>
      <c r="D4" s="10">
        <f t="shared" si="0"/>
        <v>2500000</v>
      </c>
      <c r="E4" s="10">
        <v>2000000</v>
      </c>
      <c r="F4" s="11">
        <v>1</v>
      </c>
      <c r="G4" s="10">
        <f>E4*F4</f>
        <v>2000000</v>
      </c>
      <c r="H4" t="s">
        <v>67</v>
      </c>
    </row>
    <row r="5" spans="1:8" ht="14.45" x14ac:dyDescent="0.35">
      <c r="A5" s="12" t="s">
        <v>21</v>
      </c>
      <c r="B5" s="13">
        <v>10000000</v>
      </c>
      <c r="C5" s="12">
        <v>1</v>
      </c>
      <c r="D5" s="13">
        <f t="shared" si="0"/>
        <v>10000000</v>
      </c>
      <c r="E5" s="13">
        <v>13837500</v>
      </c>
      <c r="F5" s="14">
        <v>1</v>
      </c>
      <c r="G5" s="13">
        <f t="shared" si="1"/>
        <v>13837500</v>
      </c>
      <c r="H5" t="s">
        <v>95</v>
      </c>
    </row>
    <row r="6" spans="1:8" ht="14.45" x14ac:dyDescent="0.35">
      <c r="A6" s="12" t="s">
        <v>50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ht="14.45" x14ac:dyDescent="0.35">
      <c r="A7" s="12" t="s">
        <v>11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ht="14.45" x14ac:dyDescent="0.35">
      <c r="A8" s="12" t="s">
        <v>12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ht="14.45" x14ac:dyDescent="0.35">
      <c r="A9" s="9" t="s">
        <v>29</v>
      </c>
      <c r="B9" s="10">
        <v>350000</v>
      </c>
      <c r="C9" s="9">
        <v>2</v>
      </c>
      <c r="D9" s="10">
        <f t="shared" si="0"/>
        <v>700000</v>
      </c>
      <c r="E9" s="10">
        <v>550440</v>
      </c>
      <c r="F9" s="11">
        <v>1</v>
      </c>
      <c r="G9" s="10">
        <f>E9*F9</f>
        <v>550440</v>
      </c>
      <c r="H9" t="s">
        <v>115</v>
      </c>
    </row>
    <row r="10" spans="1:8" ht="14.45" x14ac:dyDescent="0.35">
      <c r="A10" s="12" t="s">
        <v>30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44</v>
      </c>
    </row>
    <row r="11" spans="1:8" ht="14.45" x14ac:dyDescent="0.35">
      <c r="A11" s="12" t="s">
        <v>47</v>
      </c>
      <c r="B11" s="13">
        <v>500000</v>
      </c>
      <c r="C11" s="12">
        <v>1</v>
      </c>
      <c r="D11" s="13">
        <f t="shared" si="0"/>
        <v>500000</v>
      </c>
      <c r="E11" s="13">
        <v>1000000</v>
      </c>
      <c r="F11" s="14">
        <v>1</v>
      </c>
      <c r="G11" s="13">
        <f t="shared" ref="G11:G19" si="2">E11*F11</f>
        <v>1000000</v>
      </c>
      <c r="H11" t="s">
        <v>153</v>
      </c>
    </row>
    <row r="12" spans="1:8" ht="14.45" x14ac:dyDescent="0.35">
      <c r="A12" s="20" t="s">
        <v>13</v>
      </c>
      <c r="B12" s="19">
        <v>5000</v>
      </c>
      <c r="C12" s="20">
        <v>350</v>
      </c>
      <c r="D12" s="19">
        <f t="shared" si="0"/>
        <v>1750000</v>
      </c>
      <c r="E12" s="19">
        <v>6500</v>
      </c>
      <c r="F12" s="21">
        <v>350</v>
      </c>
      <c r="G12" s="19">
        <f t="shared" si="2"/>
        <v>2275000</v>
      </c>
    </row>
    <row r="13" spans="1:8" ht="14.45" x14ac:dyDescent="0.35">
      <c r="A13" s="12" t="s">
        <v>14</v>
      </c>
      <c r="B13" s="13">
        <v>8500</v>
      </c>
      <c r="C13" s="12">
        <v>125</v>
      </c>
      <c r="D13" s="13">
        <f t="shared" si="0"/>
        <v>1062500</v>
      </c>
      <c r="E13" s="13">
        <v>12500</v>
      </c>
      <c r="F13" s="14">
        <v>200</v>
      </c>
      <c r="G13" s="13">
        <f t="shared" si="2"/>
        <v>2500000</v>
      </c>
    </row>
    <row r="14" spans="1:8" ht="14.45" x14ac:dyDescent="0.35">
      <c r="A14" s="9" t="s">
        <v>28</v>
      </c>
      <c r="B14" s="10">
        <v>750000</v>
      </c>
      <c r="C14" s="9">
        <v>1</v>
      </c>
      <c r="D14" s="10">
        <f t="shared" si="0"/>
        <v>750000</v>
      </c>
      <c r="E14" s="10">
        <v>1000000</v>
      </c>
      <c r="F14" s="11">
        <v>1</v>
      </c>
      <c r="G14" s="10">
        <f t="shared" si="2"/>
        <v>1000000</v>
      </c>
    </row>
    <row r="15" spans="1:8" ht="14.45" x14ac:dyDescent="0.35">
      <c r="A15" s="9" t="s">
        <v>15</v>
      </c>
      <c r="B15" s="10">
        <v>15000</v>
      </c>
      <c r="C15" s="9">
        <v>2</v>
      </c>
      <c r="D15" s="10">
        <f t="shared" si="0"/>
        <v>30000</v>
      </c>
      <c r="E15" s="10">
        <v>25000</v>
      </c>
      <c r="F15" s="11">
        <v>2</v>
      </c>
      <c r="G15" s="10">
        <f t="shared" si="2"/>
        <v>50000</v>
      </c>
    </row>
    <row r="16" spans="1:8" ht="14.45" x14ac:dyDescent="0.35">
      <c r="A16" t="s">
        <v>89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ht="14.45" x14ac:dyDescent="0.35">
      <c r="A17" s="9" t="s">
        <v>90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ht="14.45" x14ac:dyDescent="0.35">
      <c r="A18" t="s">
        <v>23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ht="14.45" x14ac:dyDescent="0.35">
      <c r="A19" s="9" t="s">
        <v>18</v>
      </c>
      <c r="B19" s="10">
        <v>1300000</v>
      </c>
      <c r="C19" s="9">
        <v>1</v>
      </c>
      <c r="D19" s="10">
        <f t="shared" si="0"/>
        <v>1300000</v>
      </c>
      <c r="E19" s="10">
        <v>600000</v>
      </c>
      <c r="F19" s="11">
        <v>2</v>
      </c>
      <c r="G19" s="10">
        <f t="shared" si="2"/>
        <v>1200000</v>
      </c>
      <c r="H19" t="s">
        <v>46</v>
      </c>
    </row>
    <row r="20" spans="1:8" ht="14.45" x14ac:dyDescent="0.35">
      <c r="A20" s="9" t="s">
        <v>22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ht="14.45" x14ac:dyDescent="0.35">
      <c r="A21" s="9" t="s">
        <v>20</v>
      </c>
      <c r="B21" s="10">
        <v>500000</v>
      </c>
      <c r="C21" s="9">
        <v>1</v>
      </c>
      <c r="D21" s="10">
        <f t="shared" si="0"/>
        <v>500000</v>
      </c>
      <c r="E21" s="10">
        <v>500000</v>
      </c>
      <c r="F21" s="11">
        <v>1</v>
      </c>
      <c r="G21" s="10">
        <f t="shared" si="1"/>
        <v>500000</v>
      </c>
    </row>
    <row r="22" spans="1:8" ht="14.45" x14ac:dyDescent="0.35">
      <c r="A22" s="12" t="s">
        <v>7</v>
      </c>
      <c r="B22" s="13">
        <v>20000</v>
      </c>
      <c r="C22" s="12">
        <v>100</v>
      </c>
      <c r="D22" s="13">
        <f t="shared" si="0"/>
        <v>2000000</v>
      </c>
      <c r="E22" s="13">
        <v>20000</v>
      </c>
      <c r="F22" s="14">
        <v>100</v>
      </c>
      <c r="G22" s="13">
        <f t="shared" si="1"/>
        <v>2000000</v>
      </c>
      <c r="H22" t="s">
        <v>164</v>
      </c>
    </row>
    <row r="23" spans="1:8" ht="14.45" x14ac:dyDescent="0.35">
      <c r="A23" s="9" t="s">
        <v>76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ht="14.45" x14ac:dyDescent="0.35">
      <c r="A24" s="9" t="s">
        <v>77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ht="14.45" x14ac:dyDescent="0.35">
      <c r="A25" s="9" t="s">
        <v>17</v>
      </c>
      <c r="B25" s="10">
        <v>5000000</v>
      </c>
      <c r="C25" s="9">
        <v>1</v>
      </c>
      <c r="D25" s="10">
        <f t="shared" ref="D25:D39" si="3">B25*C25</f>
        <v>5000000</v>
      </c>
      <c r="E25" s="10">
        <v>5848000</v>
      </c>
      <c r="F25" s="11">
        <v>1</v>
      </c>
      <c r="G25" s="10">
        <f t="shared" ref="G25:G26" si="4">E25*F25</f>
        <v>5848000</v>
      </c>
    </row>
    <row r="26" spans="1:8" ht="14.45" x14ac:dyDescent="0.35">
      <c r="A26" s="12" t="s">
        <v>25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ht="14.45" x14ac:dyDescent="0.35">
      <c r="A27" s="12" t="s">
        <v>16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3" si="5">E27*F27</f>
        <v>750000</v>
      </c>
    </row>
    <row r="28" spans="1:8" ht="14.45" x14ac:dyDescent="0.35">
      <c r="A28" s="9" t="s">
        <v>116</v>
      </c>
      <c r="B28" s="10">
        <v>449000</v>
      </c>
      <c r="C28" s="9">
        <v>1</v>
      </c>
      <c r="D28" s="10">
        <f t="shared" si="3"/>
        <v>449000</v>
      </c>
      <c r="E28" s="10">
        <v>449000</v>
      </c>
      <c r="F28" s="11">
        <v>1</v>
      </c>
      <c r="G28" s="10">
        <f t="shared" si="5"/>
        <v>449000</v>
      </c>
    </row>
    <row r="29" spans="1:8" ht="14.45" x14ac:dyDescent="0.35">
      <c r="A29" s="9" t="s">
        <v>114</v>
      </c>
      <c r="B29" s="10">
        <v>500000</v>
      </c>
      <c r="C29" s="9">
        <v>1</v>
      </c>
      <c r="D29" s="10">
        <f t="shared" si="3"/>
        <v>500000</v>
      </c>
      <c r="E29" s="10">
        <v>498500</v>
      </c>
      <c r="F29" s="11">
        <v>1</v>
      </c>
      <c r="G29" s="10">
        <f t="shared" si="5"/>
        <v>498500</v>
      </c>
    </row>
    <row r="30" spans="1:8" ht="14.45" x14ac:dyDescent="0.35">
      <c r="A30" s="9" t="s">
        <v>51</v>
      </c>
      <c r="B30" s="10">
        <v>800000</v>
      </c>
      <c r="C30" s="9">
        <v>1</v>
      </c>
      <c r="D30" s="10">
        <f t="shared" si="3"/>
        <v>800000</v>
      </c>
      <c r="E30" s="10">
        <v>824950</v>
      </c>
      <c r="F30" s="11">
        <v>1</v>
      </c>
      <c r="G30" s="10">
        <f t="shared" si="5"/>
        <v>824950</v>
      </c>
    </row>
    <row r="31" spans="1:8" ht="14.45" x14ac:dyDescent="0.35">
      <c r="A31" s="9" t="s">
        <v>52</v>
      </c>
      <c r="B31" s="10">
        <v>220000</v>
      </c>
      <c r="C31" s="9">
        <v>1</v>
      </c>
      <c r="D31" s="10">
        <f t="shared" si="3"/>
        <v>220000</v>
      </c>
      <c r="E31" s="10">
        <v>259900</v>
      </c>
      <c r="F31" s="11">
        <v>1</v>
      </c>
      <c r="G31" s="10">
        <f t="shared" si="5"/>
        <v>259900</v>
      </c>
    </row>
    <row r="32" spans="1:8" ht="14.45" x14ac:dyDescent="0.35">
      <c r="A32" s="9" t="s">
        <v>19</v>
      </c>
      <c r="B32" s="10">
        <v>560000</v>
      </c>
      <c r="C32" s="9">
        <v>1</v>
      </c>
      <c r="D32" s="10">
        <f t="shared" si="3"/>
        <v>560000</v>
      </c>
      <c r="E32" s="10">
        <v>559930</v>
      </c>
      <c r="F32" s="11">
        <v>1</v>
      </c>
      <c r="G32" s="10">
        <f t="shared" si="5"/>
        <v>559930</v>
      </c>
    </row>
    <row r="33" spans="1:8" ht="14.45" x14ac:dyDescent="0.35">
      <c r="A33" s="9" t="s">
        <v>53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ht="14.45" x14ac:dyDescent="0.35">
      <c r="A34" s="9" t="s">
        <v>54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ht="14.45" x14ac:dyDescent="0.35">
      <c r="A35" s="9" t="s">
        <v>55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56</v>
      </c>
    </row>
    <row r="36" spans="1:8" ht="14.45" x14ac:dyDescent="0.35">
      <c r="A36" s="12" t="s">
        <v>63</v>
      </c>
      <c r="B36" s="13">
        <v>15000</v>
      </c>
      <c r="C36" s="12">
        <v>300</v>
      </c>
      <c r="D36" s="13">
        <f t="shared" si="3"/>
        <v>4500000</v>
      </c>
      <c r="E36" s="13">
        <v>15000</v>
      </c>
      <c r="F36" s="14">
        <v>300</v>
      </c>
      <c r="G36" s="13">
        <f t="shared" si="5"/>
        <v>4500000</v>
      </c>
    </row>
    <row r="37" spans="1:8" x14ac:dyDescent="0.25">
      <c r="A37" s="12" t="s">
        <v>49</v>
      </c>
      <c r="B37" s="13">
        <v>1250000</v>
      </c>
      <c r="C37" s="12">
        <v>2</v>
      </c>
      <c r="D37" s="13">
        <f t="shared" si="3"/>
        <v>2500000</v>
      </c>
      <c r="E37" s="13">
        <v>1250000</v>
      </c>
      <c r="F37" s="14">
        <v>2</v>
      </c>
      <c r="G37" s="13">
        <f t="shared" si="5"/>
        <v>2500000</v>
      </c>
    </row>
    <row r="38" spans="1:8" x14ac:dyDescent="0.25">
      <c r="A38" s="12" t="s">
        <v>38</v>
      </c>
      <c r="B38" s="13">
        <v>25000</v>
      </c>
      <c r="C38" s="12">
        <v>100</v>
      </c>
      <c r="D38" s="13">
        <f t="shared" si="3"/>
        <v>2500000</v>
      </c>
      <c r="E38" s="13">
        <v>20000</v>
      </c>
      <c r="F38" s="14">
        <v>150</v>
      </c>
      <c r="G38" s="13">
        <f t="shared" si="5"/>
        <v>3000000</v>
      </c>
      <c r="H38" t="s">
        <v>94</v>
      </c>
    </row>
    <row r="39" spans="1:8" x14ac:dyDescent="0.25">
      <c r="A39" s="9" t="s">
        <v>85</v>
      </c>
      <c r="B39" s="10">
        <v>33900</v>
      </c>
      <c r="C39" s="9">
        <v>1</v>
      </c>
      <c r="D39" s="10">
        <f t="shared" si="3"/>
        <v>33900</v>
      </c>
      <c r="E39" s="10">
        <v>33900</v>
      </c>
      <c r="F39" s="11">
        <v>1</v>
      </c>
      <c r="G39" s="10">
        <f t="shared" si="5"/>
        <v>33900</v>
      </c>
    </row>
    <row r="40" spans="1:8" x14ac:dyDescent="0.25">
      <c r="A40" s="9" t="s">
        <v>39</v>
      </c>
      <c r="B40" s="10">
        <v>138000</v>
      </c>
      <c r="C40" s="9">
        <v>1</v>
      </c>
      <c r="D40" s="10">
        <f>B40*C40</f>
        <v>138000</v>
      </c>
      <c r="E40" s="10">
        <v>111000</v>
      </c>
      <c r="F40" s="11">
        <v>1</v>
      </c>
      <c r="G40" s="10">
        <f t="shared" si="5"/>
        <v>111000</v>
      </c>
    </row>
    <row r="41" spans="1:8" x14ac:dyDescent="0.25">
      <c r="A41" s="9" t="s">
        <v>40</v>
      </c>
      <c r="B41" s="10">
        <v>110000</v>
      </c>
      <c r="C41" s="9">
        <v>1</v>
      </c>
      <c r="D41" s="10">
        <f>B41*C41</f>
        <v>110000</v>
      </c>
      <c r="E41" s="10">
        <v>74250</v>
      </c>
      <c r="F41" s="11">
        <v>1</v>
      </c>
      <c r="G41" s="10">
        <f t="shared" si="5"/>
        <v>74250</v>
      </c>
    </row>
    <row r="42" spans="1:8" x14ac:dyDescent="0.25">
      <c r="A42" s="9" t="s">
        <v>41</v>
      </c>
      <c r="B42" s="10">
        <v>70000</v>
      </c>
      <c r="C42" s="9">
        <v>1</v>
      </c>
      <c r="D42" s="10">
        <f>B42*C42</f>
        <v>70000</v>
      </c>
      <c r="E42" s="10">
        <v>47250</v>
      </c>
      <c r="F42" s="11">
        <v>1</v>
      </c>
      <c r="G42" s="10">
        <f t="shared" si="5"/>
        <v>47250</v>
      </c>
    </row>
    <row r="43" spans="1:8" x14ac:dyDescent="0.25">
      <c r="A43" s="9" t="s">
        <v>42</v>
      </c>
      <c r="B43" s="10">
        <v>15000</v>
      </c>
      <c r="C43" s="9">
        <v>2</v>
      </c>
      <c r="D43" s="10">
        <f>B43*C43</f>
        <v>30000</v>
      </c>
      <c r="E43" s="10">
        <v>53000</v>
      </c>
      <c r="F43" s="11">
        <v>2</v>
      </c>
      <c r="G43" s="10">
        <f t="shared" si="5"/>
        <v>106000</v>
      </c>
    </row>
    <row r="44" spans="1:8" x14ac:dyDescent="0.25">
      <c r="A44" s="12" t="s">
        <v>48</v>
      </c>
      <c r="B44" s="13">
        <v>100000</v>
      </c>
      <c r="C44" s="12">
        <v>5</v>
      </c>
      <c r="D44" s="13">
        <f>C44*B44</f>
        <v>500000</v>
      </c>
      <c r="E44" s="13">
        <v>100000</v>
      </c>
      <c r="F44" s="14">
        <v>5</v>
      </c>
      <c r="G44" s="13">
        <f t="shared" ref="G44:G47" si="6">E44*F44</f>
        <v>500000</v>
      </c>
    </row>
    <row r="45" spans="1:8" x14ac:dyDescent="0.25">
      <c r="A45" s="9" t="s">
        <v>78</v>
      </c>
      <c r="B45" s="10">
        <v>224000</v>
      </c>
      <c r="C45" s="9">
        <v>1</v>
      </c>
      <c r="D45" s="10">
        <f>C45*B45</f>
        <v>224000</v>
      </c>
      <c r="E45" s="10">
        <v>224000</v>
      </c>
      <c r="F45" s="11">
        <v>1</v>
      </c>
      <c r="G45" s="10">
        <f t="shared" si="6"/>
        <v>224000</v>
      </c>
    </row>
    <row r="46" spans="1:8" x14ac:dyDescent="0.25">
      <c r="A46" s="9" t="s">
        <v>87</v>
      </c>
      <c r="B46" s="19">
        <v>157000</v>
      </c>
      <c r="C46" s="20">
        <v>1</v>
      </c>
      <c r="D46" s="19">
        <v>157000</v>
      </c>
      <c r="E46" s="19">
        <v>157000</v>
      </c>
      <c r="F46" s="21">
        <v>1</v>
      </c>
      <c r="G46" s="19">
        <f t="shared" si="6"/>
        <v>157000</v>
      </c>
    </row>
    <row r="47" spans="1:8" x14ac:dyDescent="0.25">
      <c r="A47" s="9" t="s">
        <v>105</v>
      </c>
      <c r="B47" s="10">
        <v>650000</v>
      </c>
      <c r="C47" s="20">
        <v>1</v>
      </c>
      <c r="D47" s="10">
        <v>650000</v>
      </c>
      <c r="E47" s="10">
        <v>600000</v>
      </c>
      <c r="F47" s="21">
        <v>1</v>
      </c>
      <c r="G47" s="10">
        <f t="shared" si="6"/>
        <v>600000</v>
      </c>
    </row>
    <row r="48" spans="1:8" x14ac:dyDescent="0.25">
      <c r="A48" s="8" t="s">
        <v>24</v>
      </c>
      <c r="B48" s="1" t="s">
        <v>165</v>
      </c>
      <c r="D48" s="1">
        <f>SUM(D2:D47)</f>
        <v>100539100</v>
      </c>
      <c r="E48" s="1"/>
      <c r="F48" s="3"/>
      <c r="G48" s="1">
        <f>SUM(G2:G47)</f>
        <v>108338920</v>
      </c>
    </row>
    <row r="49" spans="1:7" x14ac:dyDescent="0.25">
      <c r="B49" s="1"/>
      <c r="D49" s="1"/>
      <c r="E49" s="1"/>
      <c r="F49" s="3"/>
      <c r="G49" s="1"/>
    </row>
    <row r="50" spans="1:7" x14ac:dyDescent="0.25">
      <c r="B50" s="1"/>
      <c r="D50" s="1"/>
      <c r="E50" s="1"/>
      <c r="F50" s="3"/>
      <c r="G50" s="1"/>
    </row>
    <row r="51" spans="1:7" ht="15.75" x14ac:dyDescent="0.25">
      <c r="A51" s="12"/>
      <c r="B51" s="15" t="s">
        <v>66</v>
      </c>
      <c r="C51">
        <v>16</v>
      </c>
      <c r="D51" s="1"/>
      <c r="E51" s="1"/>
      <c r="F51" s="3"/>
      <c r="G51" s="1"/>
    </row>
    <row r="52" spans="1:7" ht="15.75" x14ac:dyDescent="0.25">
      <c r="A52" s="9"/>
      <c r="B52" s="15" t="s">
        <v>27</v>
      </c>
      <c r="C52">
        <v>29</v>
      </c>
      <c r="D52" s="1"/>
      <c r="E52" s="1"/>
      <c r="F52" s="3"/>
      <c r="G52" s="1"/>
    </row>
    <row r="53" spans="1:7" x14ac:dyDescent="0.25">
      <c r="B53" s="18" t="s">
        <v>86</v>
      </c>
      <c r="C53">
        <v>2</v>
      </c>
      <c r="D53" s="1"/>
      <c r="E53" s="1"/>
      <c r="F53" s="3"/>
      <c r="G53" s="1"/>
    </row>
    <row r="54" spans="1:7" x14ac:dyDescent="0.25">
      <c r="B54" s="18" t="s">
        <v>24</v>
      </c>
      <c r="C54">
        <v>47</v>
      </c>
      <c r="D54" s="1"/>
      <c r="E54" s="1"/>
      <c r="F54" s="3"/>
      <c r="G54" s="1"/>
    </row>
    <row r="55" spans="1:7" x14ac:dyDescent="0.25">
      <c r="B55" s="1"/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0" zoomScaleNormal="100" workbookViewId="0">
      <selection activeCell="A58" sqref="A58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126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127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128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129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130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131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132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145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133</v>
      </c>
    </row>
    <row r="10" spans="1:5" x14ac:dyDescent="0.35">
      <c r="A10" t="s">
        <v>61</v>
      </c>
      <c r="B10" s="4">
        <v>43446</v>
      </c>
      <c r="C10" s="5">
        <v>128250</v>
      </c>
      <c r="D10" t="s">
        <v>62</v>
      </c>
      <c r="E10" t="s">
        <v>140</v>
      </c>
    </row>
    <row r="11" spans="1:5" x14ac:dyDescent="0.35">
      <c r="A11" t="s">
        <v>64</v>
      </c>
      <c r="B11" s="4">
        <v>43827</v>
      </c>
      <c r="C11" s="5">
        <v>1000000</v>
      </c>
      <c r="D11" t="s">
        <v>65</v>
      </c>
      <c r="E11" t="s">
        <v>134</v>
      </c>
    </row>
    <row r="12" spans="1:5" x14ac:dyDescent="0.35">
      <c r="A12" t="s">
        <v>76</v>
      </c>
      <c r="B12" s="4">
        <v>43488</v>
      </c>
      <c r="C12" s="5">
        <v>300000</v>
      </c>
      <c r="D12" t="s">
        <v>27</v>
      </c>
      <c r="E12" t="s">
        <v>135</v>
      </c>
    </row>
    <row r="13" spans="1:5" x14ac:dyDescent="0.35">
      <c r="A13" t="s">
        <v>77</v>
      </c>
      <c r="B13" s="4">
        <v>43488</v>
      </c>
      <c r="C13" s="5">
        <v>130000</v>
      </c>
      <c r="D13" t="s">
        <v>27</v>
      </c>
      <c r="E13" t="s">
        <v>135</v>
      </c>
    </row>
    <row r="14" spans="1:5" x14ac:dyDescent="0.35">
      <c r="A14" t="s">
        <v>13</v>
      </c>
      <c r="B14" s="4">
        <v>43491</v>
      </c>
      <c r="C14" s="5">
        <v>775000</v>
      </c>
      <c r="D14" t="s">
        <v>26</v>
      </c>
      <c r="E14" t="s">
        <v>136</v>
      </c>
    </row>
    <row r="15" spans="1:5" x14ac:dyDescent="0.35">
      <c r="A15" t="s">
        <v>78</v>
      </c>
      <c r="B15" s="4">
        <v>43492</v>
      </c>
      <c r="C15" s="5">
        <v>224000</v>
      </c>
      <c r="D15" t="s">
        <v>27</v>
      </c>
      <c r="E15" t="s">
        <v>132</v>
      </c>
    </row>
    <row r="16" spans="1:5" x14ac:dyDescent="0.35">
      <c r="A16" t="s">
        <v>79</v>
      </c>
      <c r="B16" s="4">
        <v>43497</v>
      </c>
      <c r="C16" s="5">
        <v>285000</v>
      </c>
      <c r="D16" t="s">
        <v>27</v>
      </c>
      <c r="E16" t="s">
        <v>140</v>
      </c>
    </row>
    <row r="17" spans="1:5" x14ac:dyDescent="0.35">
      <c r="A17" t="s">
        <v>51</v>
      </c>
      <c r="B17" s="4">
        <v>43498</v>
      </c>
      <c r="C17" s="5">
        <v>824950</v>
      </c>
      <c r="D17" t="s">
        <v>27</v>
      </c>
      <c r="E17" t="s">
        <v>147</v>
      </c>
    </row>
    <row r="18" spans="1:5" x14ac:dyDescent="0.35">
      <c r="A18" t="s">
        <v>52</v>
      </c>
      <c r="B18" s="4">
        <v>43498</v>
      </c>
      <c r="C18" s="5">
        <v>259900</v>
      </c>
      <c r="D18" t="s">
        <v>27</v>
      </c>
      <c r="E18" t="s">
        <v>147</v>
      </c>
    </row>
    <row r="19" spans="1:5" x14ac:dyDescent="0.35">
      <c r="A19" t="s">
        <v>80</v>
      </c>
      <c r="B19" s="4">
        <v>43500</v>
      </c>
      <c r="C19" s="5">
        <v>100000</v>
      </c>
      <c r="D19" t="s">
        <v>27</v>
      </c>
      <c r="E19" t="s">
        <v>148</v>
      </c>
    </row>
    <row r="20" spans="1:5" x14ac:dyDescent="0.35">
      <c r="A20" t="s">
        <v>81</v>
      </c>
      <c r="B20" s="4">
        <v>43503</v>
      </c>
      <c r="C20" s="5">
        <v>559930</v>
      </c>
      <c r="D20" t="s">
        <v>82</v>
      </c>
      <c r="E20" t="s">
        <v>147</v>
      </c>
    </row>
    <row r="21" spans="1:5" x14ac:dyDescent="0.35">
      <c r="A21" t="s">
        <v>83</v>
      </c>
      <c r="B21" s="4">
        <v>43503</v>
      </c>
      <c r="C21" s="5">
        <v>500000</v>
      </c>
      <c r="D21" t="s">
        <v>84</v>
      </c>
      <c r="E21" t="s">
        <v>137</v>
      </c>
    </row>
    <row r="22" spans="1:5" x14ac:dyDescent="0.35">
      <c r="A22" t="s">
        <v>85</v>
      </c>
      <c r="B22" s="4">
        <v>43503</v>
      </c>
      <c r="C22" s="5">
        <v>33900</v>
      </c>
      <c r="D22" t="s">
        <v>82</v>
      </c>
      <c r="E22" t="s">
        <v>147</v>
      </c>
    </row>
    <row r="23" spans="1:5" x14ac:dyDescent="0.35">
      <c r="A23" t="s">
        <v>88</v>
      </c>
      <c r="B23" s="4">
        <v>43504</v>
      </c>
      <c r="C23" s="5">
        <v>157000</v>
      </c>
      <c r="D23" t="s">
        <v>27</v>
      </c>
      <c r="E23" t="s">
        <v>132</v>
      </c>
    </row>
    <row r="24" spans="1:5" x14ac:dyDescent="0.35">
      <c r="A24" t="s">
        <v>9</v>
      </c>
      <c r="B24" s="4">
        <v>43511</v>
      </c>
      <c r="C24" s="5">
        <v>500000</v>
      </c>
      <c r="D24" t="s">
        <v>26</v>
      </c>
      <c r="E24" t="s">
        <v>138</v>
      </c>
    </row>
    <row r="25" spans="1:5" x14ac:dyDescent="0.35">
      <c r="A25" t="s">
        <v>92</v>
      </c>
      <c r="B25" s="4">
        <v>43512</v>
      </c>
      <c r="C25" s="5">
        <v>50000</v>
      </c>
      <c r="E25" t="s">
        <v>132</v>
      </c>
    </row>
    <row r="26" spans="1:5" x14ac:dyDescent="0.35">
      <c r="A26" t="s">
        <v>97</v>
      </c>
      <c r="B26" s="4">
        <v>43516</v>
      </c>
      <c r="C26" s="5">
        <v>5000000</v>
      </c>
      <c r="D26" t="s">
        <v>125</v>
      </c>
      <c r="E26" t="s">
        <v>139</v>
      </c>
    </row>
    <row r="27" spans="1:5" x14ac:dyDescent="0.35">
      <c r="A27" t="s">
        <v>93</v>
      </c>
      <c r="B27" s="4">
        <v>43514</v>
      </c>
      <c r="C27" s="5">
        <v>350000</v>
      </c>
      <c r="D27" t="s">
        <v>27</v>
      </c>
      <c r="E27" t="s">
        <v>140</v>
      </c>
    </row>
    <row r="28" spans="1:5" x14ac:dyDescent="0.35">
      <c r="A28" t="s">
        <v>98</v>
      </c>
      <c r="B28" s="4">
        <v>43521</v>
      </c>
      <c r="C28" s="5">
        <v>39000</v>
      </c>
      <c r="D28" t="s">
        <v>99</v>
      </c>
      <c r="E28" t="s">
        <v>141</v>
      </c>
    </row>
    <row r="29" spans="1:5" x14ac:dyDescent="0.35">
      <c r="A29" t="s">
        <v>100</v>
      </c>
      <c r="B29" s="4">
        <v>43530</v>
      </c>
      <c r="C29" s="5">
        <v>16250000</v>
      </c>
      <c r="D29" t="s">
        <v>106</v>
      </c>
      <c r="E29" t="s">
        <v>130</v>
      </c>
    </row>
    <row r="30" spans="1:5" x14ac:dyDescent="0.35">
      <c r="A30" t="s">
        <v>101</v>
      </c>
      <c r="B30" s="4">
        <v>43530</v>
      </c>
      <c r="C30" s="5">
        <v>2500000</v>
      </c>
      <c r="D30" t="s">
        <v>26</v>
      </c>
      <c r="E30" t="s">
        <v>129</v>
      </c>
    </row>
    <row r="31" spans="1:5" x14ac:dyDescent="0.35">
      <c r="A31" t="s">
        <v>102</v>
      </c>
      <c r="B31" s="4">
        <v>43559</v>
      </c>
      <c r="C31" s="5">
        <v>848000</v>
      </c>
      <c r="E31" t="s">
        <v>139</v>
      </c>
    </row>
    <row r="32" spans="1:5" x14ac:dyDescent="0.35">
      <c r="A32" s="22" t="s">
        <v>103</v>
      </c>
      <c r="B32" s="23">
        <v>43584</v>
      </c>
      <c r="C32" s="24">
        <v>1500000</v>
      </c>
      <c r="E32" t="s">
        <v>136</v>
      </c>
    </row>
    <row r="33" spans="1:5" x14ac:dyDescent="0.35">
      <c r="A33" t="s">
        <v>104</v>
      </c>
      <c r="B33" s="4">
        <v>43559</v>
      </c>
      <c r="C33" s="5">
        <v>600000</v>
      </c>
      <c r="E33" t="s">
        <v>145</v>
      </c>
    </row>
    <row r="34" spans="1:5" x14ac:dyDescent="0.35">
      <c r="A34" t="s">
        <v>96</v>
      </c>
      <c r="B34" s="4">
        <v>43559</v>
      </c>
      <c r="C34" s="5">
        <v>2000000</v>
      </c>
      <c r="D34" t="s">
        <v>26</v>
      </c>
      <c r="E34" t="s">
        <v>142</v>
      </c>
    </row>
    <row r="35" spans="1:5" x14ac:dyDescent="0.35">
      <c r="A35" t="s">
        <v>108</v>
      </c>
      <c r="B35" s="4">
        <v>43560</v>
      </c>
      <c r="C35" s="5">
        <v>146750</v>
      </c>
      <c r="E35" t="s">
        <v>133</v>
      </c>
    </row>
    <row r="36" spans="1:5" x14ac:dyDescent="0.35">
      <c r="A36" t="s">
        <v>109</v>
      </c>
      <c r="B36" s="4">
        <v>43560</v>
      </c>
      <c r="C36" s="5">
        <v>127500</v>
      </c>
      <c r="E36" t="s">
        <v>148</v>
      </c>
    </row>
    <row r="37" spans="1:5" x14ac:dyDescent="0.35">
      <c r="A37" t="s">
        <v>110</v>
      </c>
      <c r="B37" s="4">
        <v>43560</v>
      </c>
      <c r="C37" s="5">
        <v>224250</v>
      </c>
      <c r="E37" t="s">
        <v>148</v>
      </c>
    </row>
    <row r="38" spans="1:5" x14ac:dyDescent="0.35">
      <c r="A38" t="s">
        <v>111</v>
      </c>
      <c r="B38" s="4">
        <v>43560</v>
      </c>
      <c r="C38" s="5">
        <v>550440</v>
      </c>
      <c r="D38" t="s">
        <v>112</v>
      </c>
      <c r="E38" t="s">
        <v>143</v>
      </c>
    </row>
    <row r="39" spans="1:5" x14ac:dyDescent="0.35">
      <c r="A39" t="s">
        <v>122</v>
      </c>
      <c r="B39" s="4">
        <v>43584</v>
      </c>
      <c r="C39" s="5">
        <v>750000</v>
      </c>
      <c r="E39" t="s">
        <v>131</v>
      </c>
    </row>
    <row r="40" spans="1:5" x14ac:dyDescent="0.35">
      <c r="A40" t="s">
        <v>117</v>
      </c>
      <c r="B40" s="4">
        <v>43560</v>
      </c>
      <c r="C40" s="5">
        <v>32000</v>
      </c>
      <c r="D40" t="s">
        <v>118</v>
      </c>
      <c r="E40" t="s">
        <v>144</v>
      </c>
    </row>
    <row r="41" spans="1:5" x14ac:dyDescent="0.35">
      <c r="A41" t="s">
        <v>113</v>
      </c>
      <c r="B41" s="4">
        <v>43567</v>
      </c>
      <c r="C41" s="5">
        <v>449000</v>
      </c>
      <c r="E41" t="s">
        <v>148</v>
      </c>
    </row>
    <row r="42" spans="1:5" x14ac:dyDescent="0.35">
      <c r="A42" t="s">
        <v>119</v>
      </c>
      <c r="B42" s="4">
        <v>43566</v>
      </c>
      <c r="C42" s="5">
        <v>80000</v>
      </c>
      <c r="D42" t="s">
        <v>120</v>
      </c>
      <c r="E42" t="s">
        <v>135</v>
      </c>
    </row>
    <row r="43" spans="1:5" x14ac:dyDescent="0.35">
      <c r="A43" t="s">
        <v>14</v>
      </c>
      <c r="B43" s="4">
        <v>43569</v>
      </c>
      <c r="C43" s="5">
        <v>1000000</v>
      </c>
      <c r="D43" t="s">
        <v>121</v>
      </c>
      <c r="E43" t="s">
        <v>146</v>
      </c>
    </row>
    <row r="44" spans="1:5" x14ac:dyDescent="0.35">
      <c r="A44" t="s">
        <v>118</v>
      </c>
      <c r="B44" s="4">
        <v>43585</v>
      </c>
      <c r="C44" s="5">
        <v>54500</v>
      </c>
      <c r="E44" t="s">
        <v>144</v>
      </c>
    </row>
    <row r="45" spans="1:5" x14ac:dyDescent="0.35">
      <c r="A45" t="s">
        <v>123</v>
      </c>
      <c r="B45" s="4">
        <v>43585</v>
      </c>
      <c r="C45" s="5">
        <v>1500000</v>
      </c>
      <c r="D45" t="s">
        <v>27</v>
      </c>
      <c r="E45" t="s">
        <v>137</v>
      </c>
    </row>
    <row r="46" spans="1:5" x14ac:dyDescent="0.35">
      <c r="A46" t="s">
        <v>124</v>
      </c>
      <c r="B46" s="4">
        <v>43585</v>
      </c>
      <c r="C46" s="5">
        <v>2500000</v>
      </c>
      <c r="D46" t="s">
        <v>27</v>
      </c>
      <c r="E46" t="s">
        <v>138</v>
      </c>
    </row>
    <row r="47" spans="1:5" x14ac:dyDescent="0.35">
      <c r="A47" t="s">
        <v>20</v>
      </c>
      <c r="B47" s="4">
        <v>43585</v>
      </c>
      <c r="C47" s="5">
        <v>500000</v>
      </c>
      <c r="D47" t="s">
        <v>27</v>
      </c>
      <c r="E47" t="s">
        <v>140</v>
      </c>
    </row>
    <row r="48" spans="1:5" x14ac:dyDescent="0.35">
      <c r="A48" t="s">
        <v>154</v>
      </c>
      <c r="B48" s="4">
        <v>43608</v>
      </c>
      <c r="C48" s="5">
        <v>669500</v>
      </c>
      <c r="D48" t="s">
        <v>27</v>
      </c>
      <c r="E48" t="s">
        <v>147</v>
      </c>
    </row>
    <row r="49" spans="1:5" x14ac:dyDescent="0.35">
      <c r="A49" t="s">
        <v>155</v>
      </c>
      <c r="B49" s="4">
        <v>43605</v>
      </c>
      <c r="C49" s="5">
        <v>85000</v>
      </c>
      <c r="D49" t="s">
        <v>27</v>
      </c>
      <c r="E49" t="s">
        <v>148</v>
      </c>
    </row>
    <row r="50" spans="1:5" x14ac:dyDescent="0.35">
      <c r="A50" s="27" t="s">
        <v>156</v>
      </c>
      <c r="B50" s="4">
        <v>43605</v>
      </c>
      <c r="C50" s="5">
        <v>245000</v>
      </c>
      <c r="D50" t="s">
        <v>27</v>
      </c>
      <c r="E50" t="s">
        <v>148</v>
      </c>
    </row>
    <row r="51" spans="1:5" x14ac:dyDescent="0.35">
      <c r="A51" t="s">
        <v>157</v>
      </c>
      <c r="B51" s="4">
        <v>43607</v>
      </c>
      <c r="C51" s="5">
        <v>270000</v>
      </c>
      <c r="D51" t="s">
        <v>27</v>
      </c>
      <c r="E51" t="s">
        <v>147</v>
      </c>
    </row>
    <row r="52" spans="1:5" x14ac:dyDescent="0.35">
      <c r="A52" t="s">
        <v>158</v>
      </c>
      <c r="B52" s="4">
        <v>43608</v>
      </c>
      <c r="C52" s="5">
        <v>138000</v>
      </c>
      <c r="D52" t="s">
        <v>27</v>
      </c>
      <c r="E52" t="s">
        <v>147</v>
      </c>
    </row>
    <row r="53" spans="1:5" x14ac:dyDescent="0.35">
      <c r="A53" t="s">
        <v>159</v>
      </c>
      <c r="B53" s="4">
        <v>43619</v>
      </c>
      <c r="C53" s="5">
        <v>158000</v>
      </c>
      <c r="D53" t="s">
        <v>27</v>
      </c>
      <c r="E53" t="s">
        <v>147</v>
      </c>
    </row>
    <row r="54" spans="1:5" x14ac:dyDescent="0.35">
      <c r="A54" t="s">
        <v>160</v>
      </c>
      <c r="B54" s="4">
        <v>43621</v>
      </c>
      <c r="C54" s="5">
        <v>481950</v>
      </c>
      <c r="D54" t="s">
        <v>27</v>
      </c>
      <c r="E54" t="s">
        <v>143</v>
      </c>
    </row>
    <row r="55" spans="1:5" x14ac:dyDescent="0.35">
      <c r="A55" t="s">
        <v>161</v>
      </c>
      <c r="B55" s="4">
        <v>43621</v>
      </c>
      <c r="C55" s="5">
        <v>713592</v>
      </c>
      <c r="D55" t="s">
        <v>27</v>
      </c>
      <c r="E55" t="s">
        <v>143</v>
      </c>
    </row>
    <row r="56" spans="1:5" x14ac:dyDescent="0.35">
      <c r="A56" t="s">
        <v>162</v>
      </c>
      <c r="B56" s="4">
        <v>43621</v>
      </c>
      <c r="C56" s="5">
        <v>45000</v>
      </c>
      <c r="D56" t="s">
        <v>27</v>
      </c>
      <c r="E56" t="s">
        <v>148</v>
      </c>
    </row>
    <row r="57" spans="1:5" x14ac:dyDescent="0.35">
      <c r="A57" t="s">
        <v>163</v>
      </c>
      <c r="B57" s="4">
        <v>43621</v>
      </c>
      <c r="C57" s="5">
        <v>24000</v>
      </c>
      <c r="D57" t="s">
        <v>27</v>
      </c>
      <c r="E57" t="s">
        <v>142</v>
      </c>
    </row>
    <row r="58" spans="1:5" x14ac:dyDescent="0.35">
      <c r="B58" s="4"/>
      <c r="C58" s="5"/>
    </row>
    <row r="59" spans="1:5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topLeftCell="A7" workbookViewId="0">
      <selection activeCell="D7" sqref="D7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19" customWidth="1"/>
  </cols>
  <sheetData>
    <row r="3" spans="1:4" x14ac:dyDescent="0.35">
      <c r="A3" s="25" t="s">
        <v>149</v>
      </c>
      <c r="B3" t="s">
        <v>151</v>
      </c>
    </row>
    <row r="4" spans="1:4" x14ac:dyDescent="0.35">
      <c r="A4" s="26" t="s">
        <v>141</v>
      </c>
      <c r="B4" s="16">
        <v>39000</v>
      </c>
    </row>
    <row r="5" spans="1:4" x14ac:dyDescent="0.35">
      <c r="A5" s="26" t="s">
        <v>144</v>
      </c>
      <c r="B5" s="16">
        <v>86500</v>
      </c>
    </row>
    <row r="6" spans="1:4" x14ac:dyDescent="0.35">
      <c r="A6" s="26" t="s">
        <v>132</v>
      </c>
      <c r="B6" s="16">
        <v>1982700</v>
      </c>
    </row>
    <row r="7" spans="1:4" x14ac:dyDescent="0.35">
      <c r="A7" s="26" t="s">
        <v>134</v>
      </c>
      <c r="B7" s="16">
        <v>1000000</v>
      </c>
      <c r="C7">
        <v>5750000</v>
      </c>
      <c r="D7">
        <f>C7-GETPIVOTDATA("NOMINAL",$A$3,"VENDOR","Fams Wo")</f>
        <v>4750000</v>
      </c>
    </row>
    <row r="8" spans="1:4" x14ac:dyDescent="0.35">
      <c r="A8" s="26" t="s">
        <v>140</v>
      </c>
      <c r="B8" s="16">
        <v>1263250</v>
      </c>
    </row>
    <row r="9" spans="1:4" x14ac:dyDescent="0.35">
      <c r="A9" s="26" t="s">
        <v>143</v>
      </c>
      <c r="B9" s="16">
        <v>1745982</v>
      </c>
    </row>
    <row r="10" spans="1:4" x14ac:dyDescent="0.35">
      <c r="A10" s="26" t="s">
        <v>130</v>
      </c>
      <c r="B10" s="16">
        <v>21250000</v>
      </c>
      <c r="C10">
        <v>35750000</v>
      </c>
      <c r="D10">
        <f>C10-GETPIVOTDATA("NOMINAL",$A$3,"VENDOR","Hotel Santika")</f>
        <v>14500000</v>
      </c>
    </row>
    <row r="11" spans="1:4" x14ac:dyDescent="0.35">
      <c r="A11" s="26" t="s">
        <v>138</v>
      </c>
      <c r="B11" s="16">
        <v>3000000</v>
      </c>
      <c r="C11" t="s">
        <v>27</v>
      </c>
    </row>
    <row r="12" spans="1:4" x14ac:dyDescent="0.35">
      <c r="A12" s="26" t="s">
        <v>131</v>
      </c>
      <c r="B12" s="16">
        <v>1000000</v>
      </c>
      <c r="C12" t="s">
        <v>27</v>
      </c>
    </row>
    <row r="13" spans="1:4" x14ac:dyDescent="0.35">
      <c r="A13" s="26" t="s">
        <v>128</v>
      </c>
      <c r="B13" s="16">
        <v>1000000</v>
      </c>
      <c r="C13">
        <v>8000000</v>
      </c>
      <c r="D13">
        <f>C13-GETPIVOTDATA("NOMINAL",$A$3,"VENDOR","Koh Bastian")</f>
        <v>7000000</v>
      </c>
    </row>
    <row r="14" spans="1:4" x14ac:dyDescent="0.35">
      <c r="A14" s="26" t="s">
        <v>129</v>
      </c>
      <c r="B14" s="16">
        <v>3500000</v>
      </c>
      <c r="C14">
        <v>7000000</v>
      </c>
      <c r="D14">
        <f>C14-GETPIVOTDATA("NOMINAL",$A$3,"VENDOR","Laura Salon")</f>
        <v>3500000</v>
      </c>
    </row>
    <row r="15" spans="1:4" x14ac:dyDescent="0.35">
      <c r="A15" s="26" t="s">
        <v>146</v>
      </c>
      <c r="B15" s="16">
        <v>1000000</v>
      </c>
      <c r="C15">
        <v>2500000</v>
      </c>
      <c r="D15">
        <f>C15-GETPIVOTDATA("NOMINAL",$A$3,"VENDOR","Lyonly")</f>
        <v>1500000</v>
      </c>
    </row>
    <row r="16" spans="1:4" x14ac:dyDescent="0.35">
      <c r="A16" s="26" t="s">
        <v>133</v>
      </c>
      <c r="B16" s="16">
        <v>584750</v>
      </c>
    </row>
    <row r="17" spans="1:4" x14ac:dyDescent="0.35">
      <c r="A17" s="26" t="s">
        <v>142</v>
      </c>
      <c r="B17" s="16">
        <v>2024000</v>
      </c>
      <c r="C17">
        <v>13837500</v>
      </c>
      <c r="D17">
        <f>C17-GETPIVOTDATA("NOMINAL",$A$3,"VENDOR","Niumich")</f>
        <v>11813500</v>
      </c>
    </row>
    <row r="18" spans="1:4" x14ac:dyDescent="0.35">
      <c r="A18" s="26" t="s">
        <v>137</v>
      </c>
      <c r="B18" s="16">
        <v>2000000</v>
      </c>
      <c r="C18" t="s">
        <v>27</v>
      </c>
    </row>
    <row r="19" spans="1:4" x14ac:dyDescent="0.35">
      <c r="A19" s="26" t="s">
        <v>148</v>
      </c>
      <c r="B19" s="16">
        <v>1275750</v>
      </c>
    </row>
    <row r="20" spans="1:4" x14ac:dyDescent="0.35">
      <c r="A20" s="26" t="s">
        <v>147</v>
      </c>
      <c r="B20" s="16">
        <v>2914180</v>
      </c>
    </row>
    <row r="21" spans="1:4" x14ac:dyDescent="0.35">
      <c r="A21" s="26" t="s">
        <v>145</v>
      </c>
      <c r="B21" s="16">
        <v>1877600</v>
      </c>
    </row>
    <row r="22" spans="1:4" x14ac:dyDescent="0.35">
      <c r="A22" s="26" t="s">
        <v>139</v>
      </c>
      <c r="B22" s="16">
        <v>5848000</v>
      </c>
      <c r="C22" t="s">
        <v>27</v>
      </c>
    </row>
    <row r="23" spans="1:4" x14ac:dyDescent="0.35">
      <c r="A23" s="26" t="s">
        <v>135</v>
      </c>
      <c r="B23" s="16">
        <v>510000</v>
      </c>
    </row>
    <row r="24" spans="1:4" x14ac:dyDescent="0.35">
      <c r="A24" s="26" t="s">
        <v>136</v>
      </c>
      <c r="B24" s="16">
        <v>2275000</v>
      </c>
      <c r="C24" t="s">
        <v>27</v>
      </c>
    </row>
    <row r="25" spans="1:4" x14ac:dyDescent="0.35">
      <c r="A25" s="26" t="s">
        <v>127</v>
      </c>
      <c r="B25" s="16">
        <v>2000000</v>
      </c>
      <c r="C25" t="s">
        <v>27</v>
      </c>
    </row>
    <row r="26" spans="1:4" x14ac:dyDescent="0.35">
      <c r="A26" s="26" t="s">
        <v>152</v>
      </c>
      <c r="B26" s="16"/>
    </row>
    <row r="27" spans="1:4" x14ac:dyDescent="0.35">
      <c r="A27" s="26" t="s">
        <v>150</v>
      </c>
      <c r="B27" s="16">
        <v>58176712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B25" sqref="B25:B26"/>
    </sheetView>
  </sheetViews>
  <sheetFormatPr defaultRowHeight="15" x14ac:dyDescent="0.25"/>
  <cols>
    <col min="1" max="1" width="24.42578125" customWidth="1"/>
    <col min="2" max="2" width="31.5703125" customWidth="1"/>
    <col min="3" max="3" width="28" customWidth="1"/>
    <col min="4" max="4" width="21.140625" customWidth="1"/>
  </cols>
  <sheetData>
    <row r="1" spans="1:4" x14ac:dyDescent="0.35">
      <c r="A1" s="17" t="s">
        <v>0</v>
      </c>
      <c r="B1" s="17" t="s">
        <v>68</v>
      </c>
    </row>
    <row r="2" spans="1:4" x14ac:dyDescent="0.35">
      <c r="C2" t="s">
        <v>73</v>
      </c>
      <c r="D2" s="16">
        <v>5600000</v>
      </c>
    </row>
    <row r="3" spans="1:4" x14ac:dyDescent="0.35">
      <c r="C3" t="s">
        <v>69</v>
      </c>
      <c r="D3" s="16">
        <v>6300000</v>
      </c>
    </row>
    <row r="4" spans="1:4" x14ac:dyDescent="0.35">
      <c r="A4" t="s">
        <v>70</v>
      </c>
      <c r="B4" s="16">
        <v>3000000</v>
      </c>
    </row>
    <row r="5" spans="1:4" x14ac:dyDescent="0.35">
      <c r="C5" t="s">
        <v>72</v>
      </c>
      <c r="D5" s="16">
        <v>17000000</v>
      </c>
    </row>
    <row r="6" spans="1:4" x14ac:dyDescent="0.35">
      <c r="C6" t="s">
        <v>71</v>
      </c>
      <c r="D6" s="16">
        <v>4000000</v>
      </c>
    </row>
    <row r="7" spans="1:4" x14ac:dyDescent="0.35">
      <c r="A7" t="s">
        <v>74</v>
      </c>
      <c r="B7" s="16"/>
      <c r="C7" t="s">
        <v>107</v>
      </c>
      <c r="D7">
        <v>6000000</v>
      </c>
    </row>
    <row r="8" spans="1:4" x14ac:dyDescent="0.35">
      <c r="A8" t="s">
        <v>75</v>
      </c>
      <c r="B8" s="16"/>
    </row>
    <row r="9" spans="1:4" x14ac:dyDescent="0.35">
      <c r="B9" s="16"/>
    </row>
    <row r="10" spans="1:4" x14ac:dyDescent="0.35">
      <c r="B10" s="16"/>
    </row>
    <row r="11" spans="1:4" x14ac:dyDescent="0.35">
      <c r="B11" s="16"/>
    </row>
    <row r="12" spans="1:4" x14ac:dyDescent="0.35">
      <c r="B12" s="16"/>
    </row>
    <row r="13" spans="1:4" x14ac:dyDescent="0.35">
      <c r="B13" s="16"/>
    </row>
    <row r="14" spans="1:4" x14ac:dyDescent="0.35">
      <c r="B14" s="16"/>
    </row>
    <row r="15" spans="1:4" x14ac:dyDescent="0.35">
      <c r="B15" s="16"/>
    </row>
    <row r="16" spans="1:4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A20" t="s">
        <v>24</v>
      </c>
      <c r="B20" s="16">
        <f>SUM(B2:B19)</f>
        <v>3000000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REKAP PEMBAYARAN</vt:lpstr>
      <vt:lpstr>PAYMENT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2019-06-07T13:10:38Z</dcterms:modified>
</cp:coreProperties>
</file>