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F:\Masterthesis\IEET\pycharmtest\backup_code_masterthesis\"/>
    </mc:Choice>
  </mc:AlternateContent>
  <xr:revisionPtr revIDLastSave="0" documentId="13_ncr:1_{587FAB96-E3AB-41A0-A378-AB82C6DDDEC1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check_sheet" sheetId="1" r:id="rId1"/>
    <sheet name="Line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18" i="1"/>
  <c r="J17" i="1"/>
  <c r="J16" i="1"/>
  <c r="J15" i="1"/>
  <c r="J14" i="1"/>
  <c r="J13" i="1"/>
  <c r="J12" i="1"/>
  <c r="J3" i="1"/>
  <c r="J11" i="1"/>
  <c r="J10" i="1"/>
  <c r="J9" i="1"/>
  <c r="J8" i="1"/>
  <c r="J7" i="1"/>
  <c r="J6" i="1"/>
  <c r="J4" i="1"/>
  <c r="I2" i="1"/>
  <c r="N16" i="2"/>
  <c r="I19" i="1"/>
  <c r="D16" i="2"/>
  <c r="I18" i="1"/>
  <c r="I8" i="1"/>
  <c r="I17" i="1"/>
  <c r="I16" i="1"/>
  <c r="I15" i="1"/>
  <c r="I14" i="1"/>
  <c r="I13" i="1"/>
  <c r="I12" i="1"/>
  <c r="I11" i="1"/>
  <c r="I10" i="1"/>
  <c r="I9" i="1"/>
  <c r="I3" i="1"/>
  <c r="I7" i="1"/>
  <c r="H19" i="1"/>
  <c r="H18" i="1"/>
  <c r="H17" i="1"/>
  <c r="H16" i="1"/>
  <c r="H15" i="1"/>
  <c r="H14" i="1"/>
  <c r="H13" i="1"/>
  <c r="H12" i="1"/>
  <c r="H11" i="1"/>
  <c r="H10" i="1"/>
  <c r="H9" i="1"/>
  <c r="H8" i="1"/>
  <c r="J5" i="1"/>
  <c r="I5" i="1"/>
  <c r="I4" i="1"/>
  <c r="J2" i="1"/>
  <c r="I6" i="1"/>
  <c r="H7" i="1"/>
  <c r="H6" i="1"/>
  <c r="H5" i="1"/>
  <c r="H4" i="1"/>
  <c r="H3" i="1"/>
  <c r="H2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2" i="2"/>
</calcChain>
</file>

<file path=xl/sharedStrings.xml><?xml version="1.0" encoding="utf-8"?>
<sst xmlns="http://schemas.openxmlformats.org/spreadsheetml/2006/main" count="90" uniqueCount="66">
  <si>
    <t>Device ID</t>
  </si>
  <si>
    <t>Bus ID</t>
  </si>
  <si>
    <t>First Line ID</t>
  </si>
  <si>
    <t>Replaced Line ID</t>
  </si>
  <si>
    <t>Zone 1 Impedance</t>
  </si>
  <si>
    <t>Zone 2 Impedance</t>
  </si>
  <si>
    <t>Zone 3 Impedance</t>
  </si>
  <si>
    <t>(0.601065+4.6804428j)</t>
  </si>
  <si>
    <t>(1.41250275+10.999040579999999j)</t>
  </si>
  <si>
    <t>(0.9767306250000001+7.605719549999999j)</t>
  </si>
  <si>
    <t>(1.65292875+12.8712177j)</t>
  </si>
  <si>
    <t>(0.75133125+5.8505535j)</t>
  </si>
  <si>
    <t>(1.5627689999999999+12.16915128j)</t>
  </si>
  <si>
    <t>(1.29228975+10.062952019999999j)</t>
  </si>
  <si>
    <t>(1.20213+9.3608856j)</t>
  </si>
  <si>
    <t>(1.5777956249999998+12.28616235j)</t>
  </si>
  <si>
    <t>(2.3875637500000004+18.5917589j)</t>
  </si>
  <si>
    <t>(1.7430884999999998+13.57328412j)</t>
  </si>
  <si>
    <t>(2.04737765625+15.942758287499998j)</t>
  </si>
  <si>
    <t>(1.05186375+8.190774900000001j)</t>
  </si>
  <si>
    <t>(1.8633015000000002+14.50937268j)</t>
  </si>
  <si>
    <t>(2.1675906562500002+16.8788468475j)</t>
  </si>
  <si>
    <t>(1.59282225+12.40317342j)</t>
  </si>
  <si>
    <t>(1.89711140625+14.7726475875j)</t>
  </si>
  <si>
    <t>(0.9015974999999999+7.0206642j)</t>
  </si>
  <si>
    <t>(1.277263125+9.94594095j)</t>
  </si>
  <si>
    <t>(2.02024625+15.7314883j)</t>
  </si>
  <si>
    <t>(1.8482748750000002+14.39236161j)</t>
  </si>
  <si>
    <t>(1.442556+11.233062720000001j)</t>
  </si>
  <si>
    <t>(1.7468451562499998+13.602536887500001j)</t>
  </si>
  <si>
    <t>Manually calculated impedance</t>
    <phoneticPr fontId="2" type="noConversion"/>
  </si>
  <si>
    <t>from_bus</t>
    <phoneticPr fontId="2" type="noConversion"/>
  </si>
  <si>
    <t>to_bus</t>
    <phoneticPr fontId="2" type="noConversion"/>
  </si>
  <si>
    <t>length_km</t>
  </si>
  <si>
    <t>r_ohm_per_km</t>
    <phoneticPr fontId="2" type="noConversion"/>
  </si>
  <si>
    <t>x_ohm_per_km</t>
  </si>
  <si>
    <t>c_nf_per_km</t>
  </si>
  <si>
    <t>r0_ohm_per_km</t>
  </si>
  <si>
    <t>x0_ohm_per_km</t>
  </si>
  <si>
    <t>c0_nf_per_km</t>
  </si>
  <si>
    <t>max_i_ka</t>
  </si>
  <si>
    <t>parallel</t>
    <phoneticPr fontId="2" type="noConversion"/>
  </si>
  <si>
    <t xml:space="preserve">line impedance </t>
    <phoneticPr fontId="2" type="noConversion"/>
  </si>
  <si>
    <t>0.8348125+6.500615j</t>
  </si>
  <si>
    <t>0.66785+5.200492j</t>
  </si>
  <si>
    <t>1.3357+10.400984j</t>
  </si>
  <si>
    <t>1.001775+7.800738j</t>
  </si>
  <si>
    <t>0.13357+1.0400984j</t>
  </si>
  <si>
    <t>0.5008875+3.900369j</t>
  </si>
  <si>
    <t>0.01669625+0.1300123j</t>
  </si>
  <si>
    <t>0.1669625+1.300123j</t>
  </si>
  <si>
    <t>1.1687375+9.100861j</t>
  </si>
  <si>
    <t>(2.4147786375+18.803678949j)</t>
  </si>
  <si>
    <t>(2.022583725+15.749690022j)</t>
  </si>
  <si>
    <t>(2.335137525+18.183520278j)</t>
  </si>
  <si>
    <t>1.11864875+8.7108241j</t>
  </si>
  <si>
    <t>(2.22799768875+17.3492313489j)</t>
  </si>
  <si>
    <t>(1.8077029875+14.076431721j)</t>
  </si>
  <si>
    <t>(2.7814282875000003+21.658749057j)</t>
  </si>
  <si>
    <t>(1.006783875+7.83974169j)</t>
  </si>
  <si>
    <t>(2.088700875+16.26453873j)</t>
  </si>
  <si>
    <t>(2.3929900312499996+18.6340128975j)</t>
  </si>
  <si>
    <t>(1.818221625+14.15833947j)</t>
  </si>
  <si>
    <t>(2.305084275+17.949498138j)</t>
  </si>
  <si>
    <t>(2.1082354875+16.416653121j)</t>
  </si>
  <si>
    <t>(2.8385294625000004+22.103391122999998j)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</si>
</sst>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76" fontId="0" fillId="0" borderId="0" xfId="0" applyNumberFormat="1"/>
    <xf numFmtId="11" fontId="0" fillId="0" borderId="0" xfId="0" applyNumberFormat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workbookViewId="0">
      <selection activeCell="F33" sqref="F33"/>
    </sheetView>
  </sheetViews>
  <sheetFormatPr defaultRowHeight="14.4" x14ac:dyDescent="0.25"/>
  <cols>
    <col min="1" max="1" width="11.6640625" bestFit="1" customWidth="1"/>
    <col min="2" max="2" width="8.21875" bestFit="1" customWidth="1"/>
    <col min="3" max="3" width="16.5546875" bestFit="1" customWidth="1"/>
    <col min="4" max="4" width="20.21875" bestFit="1" customWidth="1"/>
    <col min="5" max="5" width="34.77734375" bestFit="1" customWidth="1"/>
    <col min="6" max="6" width="43.5546875" bestFit="1" customWidth="1"/>
    <col min="7" max="7" width="44.6640625" bestFit="1" customWidth="1"/>
    <col min="8" max="8" width="23.77734375" bestFit="1" customWidth="1"/>
    <col min="9" max="9" width="26" bestFit="1" customWidth="1"/>
    <col min="10" max="10" width="29.21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30</v>
      </c>
      <c r="I1" s="2"/>
      <c r="J1" s="2"/>
    </row>
    <row r="2" spans="1:10" x14ac:dyDescent="0.25">
      <c r="A2">
        <v>0</v>
      </c>
      <c r="B2">
        <v>0</v>
      </c>
      <c r="C2">
        <v>2</v>
      </c>
      <c r="E2" t="s">
        <v>7</v>
      </c>
      <c r="F2" t="s">
        <v>8</v>
      </c>
      <c r="G2" t="s">
        <v>56</v>
      </c>
      <c r="H2" t="str">
        <f>IMPRODUCT(B27,0.9)</f>
        <v>0.601065+4.6804428j</v>
      </c>
      <c r="I2" t="str">
        <f>IMSUM(IMPRODUCT(0.81,B37),IMPRODUCT(0.9,B27))</f>
        <v>1.41250275+10.99904058j</v>
      </c>
      <c r="J2" t="str">
        <f>IMSUM(IMPRODUCT(0.729,B39),IMPRODUCT(0.81,B37),IMPRODUCT(0.9,B27))</f>
        <v>2.22799768875+17.3492313489j</v>
      </c>
    </row>
    <row r="3" spans="1:10" x14ac:dyDescent="0.25">
      <c r="A3">
        <v>1</v>
      </c>
      <c r="B3">
        <v>4</v>
      </c>
      <c r="C3">
        <v>2</v>
      </c>
      <c r="E3" t="s">
        <v>7</v>
      </c>
      <c r="F3" t="s">
        <v>9</v>
      </c>
      <c r="G3" t="s">
        <v>10</v>
      </c>
      <c r="H3" t="str">
        <f>IMPRODUCT(B27,0.9)</f>
        <v>0.601065+4.6804428j</v>
      </c>
      <c r="I3" t="str">
        <f>IMPRODUCT(0.9, IMSUM(B27, IMPRODUCT(B25, 0.5)))</f>
        <v>0.976730625+7.60571955j</v>
      </c>
      <c r="J3" t="str">
        <f>IMPRODUCT(1.1, IMSUM(B27, B25))</f>
        <v>1.65292875+12.8712177j</v>
      </c>
    </row>
    <row r="4" spans="1:10" x14ac:dyDescent="0.25">
      <c r="A4">
        <v>2</v>
      </c>
      <c r="B4">
        <v>0</v>
      </c>
      <c r="C4">
        <v>0</v>
      </c>
      <c r="E4" t="s">
        <v>11</v>
      </c>
      <c r="F4" t="s">
        <v>12</v>
      </c>
      <c r="G4" t="s">
        <v>52</v>
      </c>
      <c r="H4" t="str">
        <f>IMPRODUCT(B25,0.9)</f>
        <v>0.75133125+5.8505535j</v>
      </c>
      <c r="I4" t="str">
        <f>IMSUM(IMPRODUCT(0.81,B30),IMPRODUCT(0.9,B25))</f>
        <v>1.562769+12.16915128j</v>
      </c>
      <c r="J4" s="7" t="str">
        <f>IMSUM(IMPRODUCT(0.729,B27),IMPRODUCT(0.81,B30),IMPRODUCT(0.9,B25))</f>
        <v>2.04963165+15.960309948j</v>
      </c>
    </row>
    <row r="5" spans="1:10" x14ac:dyDescent="0.25">
      <c r="A5">
        <v>3</v>
      </c>
      <c r="B5">
        <v>1</v>
      </c>
      <c r="C5">
        <v>0</v>
      </c>
      <c r="E5" t="s">
        <v>11</v>
      </c>
      <c r="F5" t="s">
        <v>13</v>
      </c>
      <c r="G5" t="s">
        <v>53</v>
      </c>
      <c r="H5" t="str">
        <f>IMPRODUCT(B25,0.9)</f>
        <v>0.75133125+5.8505535j</v>
      </c>
      <c r="I5" t="str">
        <f>IMSUM(IMPRODUCT(0.81,B27),IMPRODUCT(0.9,B25))</f>
        <v>1.29228975+10.06295202j</v>
      </c>
      <c r="J5" t="str">
        <f>IMSUM(IMPRODUCT(0.729,B37),IMPRODUCT(0.81,B27),IMPRODUCT(0.9,B25))</f>
        <v>2.022583725+15.749690022j</v>
      </c>
    </row>
    <row r="6" spans="1:10" x14ac:dyDescent="0.25">
      <c r="A6">
        <v>4</v>
      </c>
      <c r="B6">
        <v>0</v>
      </c>
      <c r="C6">
        <v>1</v>
      </c>
      <c r="E6" t="s">
        <v>11</v>
      </c>
      <c r="F6" t="s">
        <v>12</v>
      </c>
      <c r="G6" t="s">
        <v>52</v>
      </c>
      <c r="H6" t="str">
        <f>IMPRODUCT(B26,0.9)</f>
        <v>0.75133125+5.8505535j</v>
      </c>
      <c r="I6" t="str">
        <f>IMSUM(IMPRODUCT(0.81,B30),IMPRODUCT(0.9,B26))</f>
        <v>1.562769+12.16915128j</v>
      </c>
      <c r="J6" s="7" t="str">
        <f>IMSUM(IMPRODUCT(0.729,B27),IMPRODUCT(0.81,B30),IMPRODUCT(0.9,B26))</f>
        <v>2.04963165+15.960309948j</v>
      </c>
    </row>
    <row r="7" spans="1:10" x14ac:dyDescent="0.25">
      <c r="A7">
        <v>5</v>
      </c>
      <c r="B7">
        <v>1</v>
      </c>
      <c r="C7">
        <v>1</v>
      </c>
      <c r="E7" t="s">
        <v>11</v>
      </c>
      <c r="F7" t="s">
        <v>13</v>
      </c>
      <c r="G7" t="s">
        <v>53</v>
      </c>
      <c r="H7" t="str">
        <f>IMPRODUCT(B26,0.9)</f>
        <v>0.75133125+5.8505535j</v>
      </c>
      <c r="I7" t="str">
        <f>IMSUM(IMPRODUCT(0.81,B27),IMPRODUCT(0.9,B26))</f>
        <v>1.29228975+10.06295202j</v>
      </c>
      <c r="J7" t="str">
        <f>IMSUM(IMPRODUCT(0.729,B37),IMPRODUCT(0.81,B27),IMPRODUCT(0.9,B26))</f>
        <v>2.022583725+15.749690022j</v>
      </c>
    </row>
    <row r="8" spans="1:10" x14ac:dyDescent="0.25">
      <c r="A8">
        <v>6</v>
      </c>
      <c r="B8">
        <v>4</v>
      </c>
      <c r="C8">
        <v>4</v>
      </c>
      <c r="E8" t="s">
        <v>14</v>
      </c>
      <c r="F8" t="s">
        <v>15</v>
      </c>
      <c r="G8" t="s">
        <v>16</v>
      </c>
      <c r="H8" t="str">
        <f>IMPRODUCT(B29,0.9)</f>
        <v>1.20213+9.3608856j</v>
      </c>
      <c r="I8" t="str">
        <f>IMPRODUCT(0.9, IMSUM(B29, IMPRODUCT(B25, 0.5)))</f>
        <v>1.577795625+12.28616235j</v>
      </c>
      <c r="J8" t="str">
        <f>IMPRODUCT(1.1, IMSUM(B29, B25))</f>
        <v>2.38756375+18.5917589j</v>
      </c>
    </row>
    <row r="9" spans="1:10" x14ac:dyDescent="0.25">
      <c r="A9">
        <v>7</v>
      </c>
      <c r="B9">
        <v>1</v>
      </c>
      <c r="C9">
        <v>4</v>
      </c>
      <c r="E9" t="s">
        <v>14</v>
      </c>
      <c r="F9" t="s">
        <v>17</v>
      </c>
      <c r="G9" t="s">
        <v>18</v>
      </c>
      <c r="H9" t="str">
        <f>IMPRODUCT(B29,0.9)</f>
        <v>1.20213+9.3608856j</v>
      </c>
      <c r="I9" t="str">
        <f>IMSUM(IMPRODUCT(0.81,B27),IMPRODUCT(0.9,B29))</f>
        <v>1.7430885+13.57328412j</v>
      </c>
      <c r="J9" t="str">
        <f>IMSUM(IMPRODUCT(0.729*0.5,B25),IMPRODUCT(0.81,B27),IMPRODUCT(0.9,B29))</f>
        <v>2.04737765625+15.9427582875j</v>
      </c>
    </row>
    <row r="10" spans="1:10" x14ac:dyDescent="0.25">
      <c r="A10">
        <v>8</v>
      </c>
      <c r="B10">
        <v>4</v>
      </c>
      <c r="C10">
        <v>13</v>
      </c>
      <c r="E10" t="s">
        <v>19</v>
      </c>
      <c r="F10" t="s">
        <v>20</v>
      </c>
      <c r="G10" t="s">
        <v>21</v>
      </c>
      <c r="H10" t="str">
        <f>IMPRODUCT(B38,0.9)</f>
        <v>1.05186375+8.1907749j</v>
      </c>
      <c r="I10" t="str">
        <f>IMSUM(IMPRODUCT(0.81,B30),IMPRODUCT(0.9,B38))</f>
        <v>1.8633015+14.50937268j</v>
      </c>
      <c r="J10" t="str">
        <f>IMSUM(IMPRODUCT(0.729*0.5,B25),IMPRODUCT(0.81,B30),IMPRODUCT(0.9,B38))</f>
        <v>2.16759065625+16.8788468475j</v>
      </c>
    </row>
    <row r="11" spans="1:10" x14ac:dyDescent="0.25">
      <c r="A11">
        <v>9</v>
      </c>
      <c r="B11">
        <v>5</v>
      </c>
      <c r="C11">
        <v>13</v>
      </c>
      <c r="E11" t="s">
        <v>19</v>
      </c>
      <c r="F11" t="s">
        <v>22</v>
      </c>
      <c r="G11" t="s">
        <v>23</v>
      </c>
      <c r="H11" t="str">
        <f>IMPRODUCT(B38,0.9)</f>
        <v>1.05186375+8.1907749j</v>
      </c>
      <c r="I11" t="str">
        <f>IMSUM(IMPRODUCT(0.81,B27),IMPRODUCT(0.9,B38))</f>
        <v>1.59282225+12.40317342j</v>
      </c>
      <c r="J11" t="str">
        <f>IMSUM(IMPRODUCT(0.729*0.5,B25),IMPRODUCT(0.81,B27),IMPRODUCT(0.9,B38))</f>
        <v>1.89711140625+14.7726475875j</v>
      </c>
    </row>
    <row r="12" spans="1:10" x14ac:dyDescent="0.25">
      <c r="A12">
        <v>10</v>
      </c>
      <c r="B12">
        <v>5</v>
      </c>
      <c r="C12">
        <v>5</v>
      </c>
      <c r="E12" t="s">
        <v>24</v>
      </c>
      <c r="F12" t="s">
        <v>25</v>
      </c>
      <c r="G12" t="s">
        <v>26</v>
      </c>
      <c r="H12" t="str">
        <f>IMPRODUCT(B30,0.9)</f>
        <v>0.9015975+7.0206642j</v>
      </c>
      <c r="I12" t="str">
        <f>IMPRODUCT(0.9, IMSUM(B30, IMPRODUCT(B25, 0.5)))</f>
        <v>1.277263125+9.94594095j</v>
      </c>
      <c r="J12" t="str">
        <f>IMPRODUCT(1.1, IMSUM(B25, B30))</f>
        <v>2.02024625+15.7314883j</v>
      </c>
    </row>
    <row r="13" spans="1:10" x14ac:dyDescent="0.25">
      <c r="A13">
        <v>11</v>
      </c>
      <c r="B13">
        <v>1</v>
      </c>
      <c r="C13">
        <v>5</v>
      </c>
      <c r="E13" t="s">
        <v>24</v>
      </c>
      <c r="F13" t="s">
        <v>27</v>
      </c>
      <c r="G13" t="s">
        <v>54</v>
      </c>
      <c r="H13" t="str">
        <f>IMPRODUCT(B30,0.9)</f>
        <v>0.9015975+7.0206642j</v>
      </c>
      <c r="I13" t="str">
        <f>IMSUM(IMPRODUCT(0.81,B38),IMPRODUCT(0.9,B30))</f>
        <v>1.848274875+14.39236161j</v>
      </c>
      <c r="J13" t="str">
        <f>IMSUM(IMPRODUCT(0.729,B27),IMPRODUCT(0.81,B38),IMPRODUCT(0.9,B30))</f>
        <v>2.335137525+18.183520278j</v>
      </c>
    </row>
    <row r="14" spans="1:10" x14ac:dyDescent="0.25">
      <c r="A14">
        <v>12</v>
      </c>
      <c r="B14">
        <v>4</v>
      </c>
      <c r="C14">
        <v>12</v>
      </c>
      <c r="E14" t="s">
        <v>24</v>
      </c>
      <c r="F14" t="s">
        <v>57</v>
      </c>
      <c r="G14" t="s">
        <v>58</v>
      </c>
      <c r="H14" t="str">
        <f>IMPRODUCT(B37,0.9)</f>
        <v>0.9015975+7.0206642j</v>
      </c>
      <c r="I14" t="str">
        <f>IMSUM(IMPRODUCT(0.81,B39),IMPRODUCT(0.9,B37))</f>
        <v>1.8077029875+14.076431721j</v>
      </c>
      <c r="J14" t="str">
        <f>IMSUM(IMPRODUCT(0.729,B28),IMPRODUCT(0.81,B39),IMPRODUCT(0.9,B37))</f>
        <v>2.7814282875+21.658749057j</v>
      </c>
    </row>
    <row r="15" spans="1:10" x14ac:dyDescent="0.25">
      <c r="A15">
        <v>13</v>
      </c>
      <c r="B15">
        <v>3</v>
      </c>
      <c r="C15">
        <v>12</v>
      </c>
      <c r="E15" t="s">
        <v>24</v>
      </c>
      <c r="F15" t="s">
        <v>28</v>
      </c>
      <c r="G15" t="s">
        <v>29</v>
      </c>
      <c r="H15" t="str">
        <f>IMPRODUCT(B37,0.9)</f>
        <v>0.9015975+7.0206642j</v>
      </c>
      <c r="I15" t="str">
        <f>IMSUM(IMPRODUCT(0.81,B27),IMPRODUCT(0.9,B37))</f>
        <v>1.442556+11.23306272j</v>
      </c>
      <c r="J15" t="str">
        <f>IMSUM(IMPRODUCT(0.729*0.5,B25),IMPRODUCT(0.81,B27),IMPRODUCT(0.9,B37))</f>
        <v>1.74684515625+13.6025368875j</v>
      </c>
    </row>
    <row r="16" spans="1:10" x14ac:dyDescent="0.25">
      <c r="A16">
        <v>14</v>
      </c>
      <c r="B16">
        <v>3</v>
      </c>
      <c r="C16">
        <v>14</v>
      </c>
      <c r="D16">
        <v>11</v>
      </c>
      <c r="E16" t="s">
        <v>59</v>
      </c>
      <c r="F16" t="s">
        <v>60</v>
      </c>
      <c r="G16" t="s">
        <v>61</v>
      </c>
      <c r="H16" t="str">
        <f>IMPRODUCT(B39,0.9)</f>
        <v>1.006783875+7.83974169j</v>
      </c>
      <c r="I16" s="7" t="str">
        <f>IMSUM(IMPRODUCT(0.81,B28),IMPRODUCT(0.9,B38))</f>
        <v>2.13378075+16.61557194j</v>
      </c>
      <c r="J16" t="str">
        <f>IMSUM(IMPRODUCT(0.729*0.5,B25),IMPRODUCT(0.81,B28),IMPRODUCT(0.9,B39))</f>
        <v>2.39299003125+18.6340128975j</v>
      </c>
    </row>
    <row r="17" spans="1:10" x14ac:dyDescent="0.25">
      <c r="A17">
        <v>15</v>
      </c>
      <c r="B17">
        <v>2</v>
      </c>
      <c r="C17">
        <v>14</v>
      </c>
      <c r="D17">
        <v>6</v>
      </c>
      <c r="E17" t="s">
        <v>59</v>
      </c>
      <c r="F17" t="s">
        <v>62</v>
      </c>
      <c r="G17" t="s">
        <v>63</v>
      </c>
      <c r="H17" t="str">
        <f>IMPRODUCT(B39,0.9)</f>
        <v>1.006783875+7.83974169j</v>
      </c>
      <c r="I17" t="str">
        <f>IMSUM(IMPRODUCT(0.81,B37),IMPRODUCT(0.9,B39))</f>
        <v>1.818221625+14.15833947j</v>
      </c>
      <c r="J17" t="str">
        <f>IMSUM(IMPRODUCT(0.729,B27),IMPRODUCT(0.81,B37),IMPRODUCT(0.9,B39))</f>
        <v>2.305084275+17.949498138j</v>
      </c>
    </row>
    <row r="18" spans="1:10" x14ac:dyDescent="0.25">
      <c r="A18">
        <v>16</v>
      </c>
      <c r="B18">
        <v>2</v>
      </c>
      <c r="C18">
        <v>3</v>
      </c>
      <c r="E18" t="s">
        <v>14</v>
      </c>
      <c r="F18" t="s">
        <v>15</v>
      </c>
      <c r="G18" t="s">
        <v>16</v>
      </c>
      <c r="H18" t="str">
        <f>IMPRODUCT(B28,0.9)</f>
        <v>1.20213+9.3608856j</v>
      </c>
      <c r="I18" t="str">
        <f>IMPRODUCT(0.9, IMSUM(B28, IMPRODUCT(B25, 0.5)))</f>
        <v>1.577795625+12.28616235j</v>
      </c>
      <c r="J18" t="str">
        <f>IMPRODUCT(1.1, IMSUM(B28, B25))</f>
        <v>2.38756375+18.5917589j</v>
      </c>
    </row>
    <row r="19" spans="1:10" x14ac:dyDescent="0.25">
      <c r="A19">
        <v>17</v>
      </c>
      <c r="B19">
        <v>1</v>
      </c>
      <c r="C19">
        <v>3</v>
      </c>
      <c r="E19" t="s">
        <v>14</v>
      </c>
      <c r="F19" t="s">
        <v>64</v>
      </c>
      <c r="G19" t="s">
        <v>65</v>
      </c>
      <c r="H19" t="str">
        <f>IMPRODUCT(B28,0.9)</f>
        <v>1.20213+9.3608856j</v>
      </c>
      <c r="I19" t="str">
        <f>IMSUM(IMPRODUCT(0.81,B39),IMPRODUCT(0.9,B28))</f>
        <v>2.1082354875+16.416653121j</v>
      </c>
      <c r="J19" t="str">
        <f>IMSUM(IMPRODUCT(0.729,B37),IMPRODUCT(0.81,B39),IMPRODUCT(0.9,B28))</f>
        <v>2.8385294625+22.103391123j</v>
      </c>
    </row>
    <row r="24" spans="1:10" x14ac:dyDescent="0.25">
      <c r="B24" t="s">
        <v>42</v>
      </c>
    </row>
    <row r="25" spans="1:10" x14ac:dyDescent="0.25">
      <c r="A25">
        <v>0</v>
      </c>
      <c r="B25" s="6" t="s">
        <v>43</v>
      </c>
    </row>
    <row r="26" spans="1:10" x14ac:dyDescent="0.25">
      <c r="A26">
        <v>1</v>
      </c>
      <c r="B26" s="6" t="s">
        <v>43</v>
      </c>
    </row>
    <row r="27" spans="1:10" x14ac:dyDescent="0.25">
      <c r="A27">
        <v>2</v>
      </c>
      <c r="B27" s="6" t="s">
        <v>44</v>
      </c>
    </row>
    <row r="28" spans="1:10" x14ac:dyDescent="0.25">
      <c r="A28">
        <v>3</v>
      </c>
      <c r="B28" s="6" t="s">
        <v>45</v>
      </c>
    </row>
    <row r="29" spans="1:10" x14ac:dyDescent="0.25">
      <c r="A29">
        <v>4</v>
      </c>
      <c r="B29" s="6" t="s">
        <v>45</v>
      </c>
    </row>
    <row r="30" spans="1:10" x14ac:dyDescent="0.25">
      <c r="A30">
        <v>5</v>
      </c>
      <c r="B30" s="6" t="s">
        <v>46</v>
      </c>
    </row>
    <row r="31" spans="1:10" x14ac:dyDescent="0.25">
      <c r="A31">
        <v>6</v>
      </c>
      <c r="B31" s="6" t="s">
        <v>47</v>
      </c>
    </row>
    <row r="32" spans="1:10" x14ac:dyDescent="0.25">
      <c r="A32">
        <v>7</v>
      </c>
      <c r="B32" s="6" t="s">
        <v>48</v>
      </c>
    </row>
    <row r="33" spans="1:2" x14ac:dyDescent="0.25">
      <c r="A33">
        <v>8</v>
      </c>
      <c r="B33" s="6" t="s">
        <v>49</v>
      </c>
    </row>
    <row r="34" spans="1:2" x14ac:dyDescent="0.25">
      <c r="A34">
        <v>9</v>
      </c>
      <c r="B34" s="6" t="s">
        <v>50</v>
      </c>
    </row>
    <row r="35" spans="1:2" x14ac:dyDescent="0.25">
      <c r="A35">
        <v>10</v>
      </c>
      <c r="B35" s="6" t="s">
        <v>47</v>
      </c>
    </row>
    <row r="36" spans="1:2" x14ac:dyDescent="0.25">
      <c r="A36">
        <v>11</v>
      </c>
      <c r="B36" s="6" t="s">
        <v>50</v>
      </c>
    </row>
    <row r="37" spans="1:2" x14ac:dyDescent="0.25">
      <c r="A37">
        <v>12</v>
      </c>
      <c r="B37" s="6" t="s">
        <v>46</v>
      </c>
    </row>
    <row r="38" spans="1:2" x14ac:dyDescent="0.25">
      <c r="A38">
        <v>13</v>
      </c>
      <c r="B38" s="6" t="s">
        <v>51</v>
      </c>
    </row>
    <row r="39" spans="1:2" x14ac:dyDescent="0.25">
      <c r="A39">
        <v>14</v>
      </c>
      <c r="B39" s="6" t="s">
        <v>55</v>
      </c>
    </row>
  </sheetData>
  <mergeCells count="1">
    <mergeCell ref="H1:J1"/>
  </mergeCells>
  <phoneticPr fontId="2" type="noConversion"/>
  <pageMargins left="0.75" right="0.75" top="1" bottom="1" header="0.5" footer="0.5"/>
  <ignoredErrors>
    <ignoredError sqref="H15:H16 J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7830-74C8-4B00-85BA-9BC8326ABB3E}">
  <dimension ref="A1:N16"/>
  <sheetViews>
    <sheetView workbookViewId="0">
      <selection activeCell="N16" sqref="N16"/>
    </sheetView>
  </sheetViews>
  <sheetFormatPr defaultRowHeight="14.4" x14ac:dyDescent="0.25"/>
  <cols>
    <col min="4" max="4" width="10.5546875" bestFit="1" customWidth="1"/>
    <col min="5" max="6" width="13.88671875" bestFit="1" customWidth="1"/>
    <col min="7" max="7" width="12.77734375" bestFit="1" customWidth="1"/>
    <col min="8" max="9" width="15" bestFit="1" customWidth="1"/>
    <col min="10" max="10" width="13.88671875" bestFit="1" customWidth="1"/>
    <col min="11" max="12" width="9.5546875" bestFit="1" customWidth="1"/>
    <col min="14" max="14" width="21.5546875" bestFit="1" customWidth="1"/>
  </cols>
  <sheetData>
    <row r="1" spans="1:14" x14ac:dyDescent="0.25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N1" t="s">
        <v>42</v>
      </c>
    </row>
    <row r="2" spans="1:14" x14ac:dyDescent="0.25">
      <c r="A2">
        <v>0</v>
      </c>
      <c r="B2" s="4">
        <v>0</v>
      </c>
      <c r="C2" s="4">
        <v>1</v>
      </c>
      <c r="D2" s="5">
        <v>25</v>
      </c>
      <c r="E2" s="5">
        <v>3.3392499999999999E-2</v>
      </c>
      <c r="F2" s="5">
        <v>0.26002459999999999</v>
      </c>
      <c r="G2" s="5">
        <v>1.365E-8</v>
      </c>
      <c r="H2" s="5">
        <v>0.11815589999999999</v>
      </c>
      <c r="I2" s="5">
        <v>0.97861880000000001</v>
      </c>
      <c r="J2" s="5">
        <v>5.4800000000000001E-9</v>
      </c>
      <c r="K2" s="5">
        <v>1.5</v>
      </c>
      <c r="L2" s="4">
        <v>1</v>
      </c>
      <c r="N2" s="6" t="str">
        <f>IMPRODUCT(COMPLEX(E2, F2, "j"), D2)</f>
        <v>0.8348125+6.500615j</v>
      </c>
    </row>
    <row r="3" spans="1:14" x14ac:dyDescent="0.25">
      <c r="A3">
        <v>1</v>
      </c>
      <c r="B3" s="4">
        <v>0</v>
      </c>
      <c r="C3" s="4">
        <v>1</v>
      </c>
      <c r="D3" s="5">
        <v>25</v>
      </c>
      <c r="E3" s="5">
        <v>3.3392499999999999E-2</v>
      </c>
      <c r="F3" s="5">
        <v>0.26002459999999999</v>
      </c>
      <c r="G3" s="5">
        <v>1.365E-8</v>
      </c>
      <c r="H3" s="5">
        <v>0.11815589999999999</v>
      </c>
      <c r="I3" s="5">
        <v>0.97861880000000001</v>
      </c>
      <c r="J3" s="5">
        <v>5.4800000000000001E-9</v>
      </c>
      <c r="K3" s="5">
        <v>1.5</v>
      </c>
      <c r="L3" s="4">
        <v>1</v>
      </c>
      <c r="N3" s="6" t="str">
        <f t="shared" ref="N3:N16" si="0">IMPRODUCT(COMPLEX(E3, F3, "j"), D3)</f>
        <v>0.8348125+6.500615j</v>
      </c>
    </row>
    <row r="4" spans="1:14" x14ac:dyDescent="0.25">
      <c r="A4">
        <v>2</v>
      </c>
      <c r="B4" s="4">
        <v>0</v>
      </c>
      <c r="C4" s="4">
        <v>4</v>
      </c>
      <c r="D4" s="5">
        <v>20</v>
      </c>
      <c r="E4" s="5">
        <v>3.3392499999999999E-2</v>
      </c>
      <c r="F4" s="5">
        <v>0.26002459999999999</v>
      </c>
      <c r="G4" s="5">
        <v>1.365E-8</v>
      </c>
      <c r="H4" s="5">
        <v>0.11815589999999999</v>
      </c>
      <c r="I4" s="5">
        <v>0.97861880000000001</v>
      </c>
      <c r="J4" s="5">
        <v>5.4800000000000001E-9</v>
      </c>
      <c r="K4" s="5">
        <v>1.5</v>
      </c>
      <c r="L4" s="4">
        <v>1</v>
      </c>
      <c r="N4" s="6" t="str">
        <f t="shared" si="0"/>
        <v>0.66785+5.200492j</v>
      </c>
    </row>
    <row r="5" spans="1:14" x14ac:dyDescent="0.25">
      <c r="A5">
        <v>3</v>
      </c>
      <c r="B5" s="4">
        <v>1</v>
      </c>
      <c r="C5" s="4">
        <v>2</v>
      </c>
      <c r="D5" s="5">
        <v>40</v>
      </c>
      <c r="E5" s="5">
        <v>3.3392499999999999E-2</v>
      </c>
      <c r="F5" s="5">
        <v>0.26002459999999999</v>
      </c>
      <c r="G5" s="5">
        <v>1.365E-8</v>
      </c>
      <c r="H5" s="5">
        <v>0.11815589999999999</v>
      </c>
      <c r="I5" s="5">
        <v>0.97861880000000001</v>
      </c>
      <c r="J5" s="5">
        <v>5.4800000000000001E-9</v>
      </c>
      <c r="K5" s="5">
        <v>1.5</v>
      </c>
      <c r="L5" s="4">
        <v>1</v>
      </c>
      <c r="N5" s="6" t="str">
        <f t="shared" si="0"/>
        <v>1.3357+10.400984j</v>
      </c>
    </row>
    <row r="6" spans="1:14" x14ac:dyDescent="0.25">
      <c r="A6">
        <v>4</v>
      </c>
      <c r="B6" s="4">
        <v>1</v>
      </c>
      <c r="C6" s="4">
        <v>4</v>
      </c>
      <c r="D6" s="5">
        <v>40</v>
      </c>
      <c r="E6" s="5">
        <v>3.3392499999999999E-2</v>
      </c>
      <c r="F6" s="5">
        <v>0.26002459999999999</v>
      </c>
      <c r="G6" s="5">
        <v>1.365E-8</v>
      </c>
      <c r="H6" s="5">
        <v>0.11815589999999999</v>
      </c>
      <c r="I6" s="5">
        <v>0.97861880000000001</v>
      </c>
      <c r="J6" s="5">
        <v>5.4800000000000001E-9</v>
      </c>
      <c r="K6" s="5">
        <v>1.5</v>
      </c>
      <c r="L6" s="4">
        <v>1</v>
      </c>
      <c r="N6" s="6" t="str">
        <f t="shared" si="0"/>
        <v>1.3357+10.400984j</v>
      </c>
    </row>
    <row r="7" spans="1:14" x14ac:dyDescent="0.25">
      <c r="A7">
        <v>5</v>
      </c>
      <c r="B7" s="4">
        <v>1</v>
      </c>
      <c r="C7" s="4">
        <v>5</v>
      </c>
      <c r="D7" s="5">
        <v>30</v>
      </c>
      <c r="E7" s="5">
        <v>3.3392499999999999E-2</v>
      </c>
      <c r="F7" s="5">
        <v>0.26002459999999999</v>
      </c>
      <c r="G7" s="5">
        <v>1.365E-8</v>
      </c>
      <c r="H7" s="5">
        <v>0.11815589999999999</v>
      </c>
      <c r="I7" s="5">
        <v>0.97861880000000001</v>
      </c>
      <c r="J7" s="5">
        <v>5.4800000000000001E-9</v>
      </c>
      <c r="K7" s="5">
        <v>1.5</v>
      </c>
      <c r="L7" s="4">
        <v>1</v>
      </c>
      <c r="N7" s="6" t="str">
        <f t="shared" si="0"/>
        <v>1.001775+7.800738j</v>
      </c>
    </row>
    <row r="8" spans="1:14" x14ac:dyDescent="0.25">
      <c r="A8">
        <v>6</v>
      </c>
      <c r="B8" s="4">
        <v>2</v>
      </c>
      <c r="C8" s="4">
        <v>6</v>
      </c>
      <c r="D8" s="5">
        <v>4</v>
      </c>
      <c r="E8" s="5">
        <v>3.3392499999999999E-2</v>
      </c>
      <c r="F8" s="5">
        <v>0.26002459999999999</v>
      </c>
      <c r="G8" s="5">
        <v>1.365E-8</v>
      </c>
      <c r="H8" s="5">
        <v>0.11815589999999999</v>
      </c>
      <c r="I8" s="5">
        <v>0.97861880000000001</v>
      </c>
      <c r="J8" s="5">
        <v>5.4800000000000001E-9</v>
      </c>
      <c r="K8" s="5">
        <v>1.5</v>
      </c>
      <c r="L8" s="4">
        <v>1</v>
      </c>
      <c r="N8" s="6" t="str">
        <f t="shared" si="0"/>
        <v>0.13357+1.0400984j</v>
      </c>
    </row>
    <row r="9" spans="1:14" x14ac:dyDescent="0.25">
      <c r="A9">
        <v>7</v>
      </c>
      <c r="B9" s="4">
        <v>6</v>
      </c>
      <c r="C9" s="4">
        <v>7</v>
      </c>
      <c r="D9" s="5">
        <v>15</v>
      </c>
      <c r="E9" s="5">
        <v>3.3392499999999999E-2</v>
      </c>
      <c r="F9" s="5">
        <v>0.26002459999999999</v>
      </c>
      <c r="G9" s="5">
        <v>1.365E-8</v>
      </c>
      <c r="H9" s="5">
        <v>0.11815589999999999</v>
      </c>
      <c r="I9" s="5">
        <v>0.97861880000000001</v>
      </c>
      <c r="J9" s="5">
        <v>5.4800000000000001E-9</v>
      </c>
      <c r="K9" s="5">
        <v>1.5</v>
      </c>
      <c r="L9" s="4">
        <v>1</v>
      </c>
      <c r="N9" s="6" t="str">
        <f t="shared" si="0"/>
        <v>0.5008875+3.900369j</v>
      </c>
    </row>
    <row r="10" spans="1:14" x14ac:dyDescent="0.25">
      <c r="A10">
        <v>8</v>
      </c>
      <c r="B10" s="4">
        <v>7</v>
      </c>
      <c r="C10" s="4">
        <v>8</v>
      </c>
      <c r="D10" s="5">
        <v>0.5</v>
      </c>
      <c r="E10" s="5">
        <v>3.3392499999999999E-2</v>
      </c>
      <c r="F10" s="5">
        <v>0.26002459999999999</v>
      </c>
      <c r="G10" s="5">
        <v>1.365E-8</v>
      </c>
      <c r="H10" s="5">
        <v>0.11815589999999999</v>
      </c>
      <c r="I10" s="5">
        <v>0.97861880000000001</v>
      </c>
      <c r="J10" s="5">
        <v>5.4800000000000001E-9</v>
      </c>
      <c r="K10" s="5">
        <v>1.5</v>
      </c>
      <c r="L10" s="4">
        <v>1</v>
      </c>
      <c r="N10" s="6" t="str">
        <f t="shared" si="0"/>
        <v>0.01669625+0.1300123j</v>
      </c>
    </row>
    <row r="11" spans="1:14" x14ac:dyDescent="0.25">
      <c r="A11">
        <v>9</v>
      </c>
      <c r="B11" s="4">
        <v>8</v>
      </c>
      <c r="C11" s="4">
        <v>9</v>
      </c>
      <c r="D11" s="5">
        <v>5</v>
      </c>
      <c r="E11" s="5">
        <v>3.3392499999999999E-2</v>
      </c>
      <c r="F11" s="5">
        <v>0.26002459999999999</v>
      </c>
      <c r="G11" s="5">
        <v>1.365E-8</v>
      </c>
      <c r="H11" s="5">
        <v>0.11815589999999999</v>
      </c>
      <c r="I11" s="5">
        <v>0.97861880000000001</v>
      </c>
      <c r="J11" s="5">
        <v>5.4800000000000001E-9</v>
      </c>
      <c r="K11" s="5">
        <v>1.5</v>
      </c>
      <c r="L11" s="4">
        <v>1</v>
      </c>
      <c r="N11" s="6" t="str">
        <f t="shared" si="0"/>
        <v>0.1669625+1.300123j</v>
      </c>
    </row>
    <row r="12" spans="1:14" x14ac:dyDescent="0.25">
      <c r="A12">
        <v>10</v>
      </c>
      <c r="B12" s="4">
        <v>9</v>
      </c>
      <c r="C12" s="4">
        <v>10</v>
      </c>
      <c r="D12" s="5">
        <v>4</v>
      </c>
      <c r="E12" s="5">
        <v>3.3392499999999999E-2</v>
      </c>
      <c r="F12" s="5">
        <v>0.26002459999999999</v>
      </c>
      <c r="G12" s="5">
        <v>1.365E-8</v>
      </c>
      <c r="H12" s="5">
        <v>0.11815589999999999</v>
      </c>
      <c r="I12" s="5">
        <v>0.97861880000000001</v>
      </c>
      <c r="J12" s="5">
        <v>5.4800000000000001E-9</v>
      </c>
      <c r="K12" s="5">
        <v>1.5</v>
      </c>
      <c r="L12" s="4">
        <v>1</v>
      </c>
      <c r="N12" s="6" t="str">
        <f t="shared" si="0"/>
        <v>0.13357+1.0400984j</v>
      </c>
    </row>
    <row r="13" spans="1:14" x14ac:dyDescent="0.25">
      <c r="A13">
        <v>11</v>
      </c>
      <c r="B13" s="4">
        <v>10</v>
      </c>
      <c r="C13" s="4">
        <v>3</v>
      </c>
      <c r="D13" s="5">
        <v>5</v>
      </c>
      <c r="E13" s="5">
        <v>3.3392499999999999E-2</v>
      </c>
      <c r="F13" s="5">
        <v>0.26002459999999999</v>
      </c>
      <c r="G13" s="5">
        <v>1.365E-8</v>
      </c>
      <c r="H13" s="5">
        <v>0.11815589999999999</v>
      </c>
      <c r="I13" s="5">
        <v>0.97861880000000001</v>
      </c>
      <c r="J13" s="5">
        <v>5.4800000000000001E-9</v>
      </c>
      <c r="K13" s="5">
        <v>1.5</v>
      </c>
      <c r="L13" s="4">
        <v>1</v>
      </c>
      <c r="N13" s="6" t="str">
        <f t="shared" si="0"/>
        <v>0.1669625+1.300123j</v>
      </c>
    </row>
    <row r="14" spans="1:14" x14ac:dyDescent="0.25">
      <c r="A14">
        <v>12</v>
      </c>
      <c r="B14" s="4">
        <v>3</v>
      </c>
      <c r="C14" s="4">
        <v>4</v>
      </c>
      <c r="D14" s="5">
        <v>30</v>
      </c>
      <c r="E14" s="5">
        <v>3.3392499999999999E-2</v>
      </c>
      <c r="F14" s="5">
        <v>0.26002459999999999</v>
      </c>
      <c r="G14" s="5">
        <v>1.365E-8</v>
      </c>
      <c r="H14" s="5">
        <v>0.11815589999999999</v>
      </c>
      <c r="I14" s="5">
        <v>0.97861880000000001</v>
      </c>
      <c r="J14" s="5">
        <v>5.4800000000000001E-9</v>
      </c>
      <c r="K14" s="5">
        <v>1.5</v>
      </c>
      <c r="L14" s="4">
        <v>1</v>
      </c>
      <c r="N14" s="6" t="str">
        <f t="shared" si="0"/>
        <v>1.001775+7.800738j</v>
      </c>
    </row>
    <row r="15" spans="1:14" x14ac:dyDescent="0.25">
      <c r="A15">
        <v>13</v>
      </c>
      <c r="B15" s="4">
        <v>4</v>
      </c>
      <c r="C15" s="4">
        <v>5</v>
      </c>
      <c r="D15" s="5">
        <v>35</v>
      </c>
      <c r="E15" s="5">
        <v>3.3392499999999999E-2</v>
      </c>
      <c r="F15" s="5">
        <v>0.26002459999999999</v>
      </c>
      <c r="G15" s="5">
        <v>1.365E-8</v>
      </c>
      <c r="H15" s="5">
        <v>0.11815589999999999</v>
      </c>
      <c r="I15" s="5">
        <v>0.97861880000000001</v>
      </c>
      <c r="J15" s="5">
        <v>5.4800000000000001E-9</v>
      </c>
      <c r="K15" s="5">
        <v>1.5</v>
      </c>
      <c r="L15" s="4">
        <v>1</v>
      </c>
      <c r="N15" s="6" t="str">
        <f t="shared" si="0"/>
        <v>1.1687375+9.100861j</v>
      </c>
    </row>
    <row r="16" spans="1:14" x14ac:dyDescent="0.25">
      <c r="A16">
        <v>14</v>
      </c>
      <c r="D16" s="5">
        <f>SUM(D8:D13)</f>
        <v>33.5</v>
      </c>
      <c r="E16" s="5">
        <v>3.3392499999999999E-2</v>
      </c>
      <c r="F16" s="5">
        <v>0.26002459999999999</v>
      </c>
      <c r="G16" s="5">
        <v>1.365E-8</v>
      </c>
      <c r="H16" s="5">
        <v>0.11815589999999999</v>
      </c>
      <c r="I16" s="5">
        <v>0.97861880000000001</v>
      </c>
      <c r="J16" s="5">
        <v>5.4800000000000001E-9</v>
      </c>
      <c r="K16" s="5">
        <v>1.5</v>
      </c>
      <c r="L16" s="4">
        <v>1</v>
      </c>
      <c r="N16" s="6" t="str">
        <f>IMPRODUCT(COMPLEX(E16, F16, "j"), D16)</f>
        <v>1.11864875+8.7108241j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check_sheet</vt:lpstr>
      <vt:lpstr>Line_data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zhao ming</cp:lastModifiedBy>
  <dcterms:created xsi:type="dcterms:W3CDTF">2024-08-15T18:43:00Z</dcterms:created>
  <dcterms:modified xsi:type="dcterms:W3CDTF">2024-08-16T00:36:12Z</dcterms:modified>
</cp:coreProperties>
</file>