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93E6EF10-36AB-4E69-9AB0-9A26369913FB}" xr6:coauthVersionLast="47" xr6:coauthVersionMax="47" xr10:uidLastSave="{00000000-0000-0000-0000-000000000000}"/>
  <bookViews>
    <workbookView xWindow="-120" yWindow="-120" windowWidth="20730" windowHeight="11160" xr2:uid="{9ACAC161-B833-45B7-83ED-CF5C54873D4E}"/>
  </bookViews>
  <sheets>
    <sheet name="Sheet1" sheetId="1" r:id="rId1"/>
    <sheet name="Sheet2" sheetId="2" r:id="rId2"/>
  </sheets>
  <definedNames>
    <definedName name="_xlnm._FilterDatabase" localSheetId="1" hidden="1">Sheet2!$A$1:$H$9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E3" i="2"/>
  <c r="F3" i="2" s="1"/>
  <c r="E5" i="2"/>
  <c r="F5" i="2" s="1"/>
  <c r="E6" i="2"/>
  <c r="F6" i="2" s="1"/>
  <c r="E7" i="2"/>
  <c r="F7" i="2" s="1"/>
  <c r="E8" i="2"/>
  <c r="F8" i="2" s="1"/>
  <c r="E9" i="2"/>
  <c r="F9" i="2" s="1"/>
  <c r="E4" i="2"/>
  <c r="F4" i="2" s="1"/>
  <c r="D2" i="2"/>
  <c r="D3" i="2"/>
  <c r="D5" i="2"/>
  <c r="D6" i="2"/>
  <c r="D7" i="2"/>
  <c r="D8" i="2"/>
  <c r="D9" i="2"/>
  <c r="D4" i="2"/>
  <c r="F17" i="1"/>
  <c r="F16" i="1"/>
  <c r="G12" i="1"/>
  <c r="G11" i="1"/>
  <c r="G10" i="1"/>
  <c r="F12" i="1"/>
  <c r="C12" i="1"/>
  <c r="C13" i="1"/>
  <c r="C14" i="1"/>
  <c r="C11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G8" i="2" l="1"/>
  <c r="H8" i="2" s="1"/>
  <c r="G2" i="2"/>
  <c r="H2" i="2" s="1"/>
  <c r="G4" i="2"/>
  <c r="H4" i="2" s="1"/>
  <c r="G6" i="2"/>
  <c r="H6" i="2" s="1"/>
  <c r="G3" i="2"/>
  <c r="H3" i="2" s="1"/>
  <c r="G7" i="2"/>
  <c r="H7" i="2" s="1"/>
  <c r="G9" i="2"/>
  <c r="H9" i="2" s="1"/>
  <c r="G5" i="2"/>
  <c r="H5" i="2" s="1"/>
</calcChain>
</file>

<file path=xl/sharedStrings.xml><?xml version="1.0" encoding="utf-8"?>
<sst xmlns="http://schemas.openxmlformats.org/spreadsheetml/2006/main" count="73" uniqueCount="65">
  <si>
    <t>A</t>
  </si>
  <si>
    <t>B</t>
  </si>
  <si>
    <t>A ditambah B</t>
  </si>
  <si>
    <t>A dikurang B</t>
  </si>
  <si>
    <t>A dikali B</t>
  </si>
  <si>
    <t>A dibagi B</t>
  </si>
  <si>
    <t>30% dari A</t>
  </si>
  <si>
    <t>B dipotong diskon 10%</t>
  </si>
  <si>
    <t>Tahun</t>
  </si>
  <si>
    <t>Jumlah
Penduduk</t>
  </si>
  <si>
    <t>Pertumbuhan
Penduduk</t>
  </si>
  <si>
    <t>Jenis
Kelamin</t>
  </si>
  <si>
    <t>%</t>
  </si>
  <si>
    <t>Pria</t>
  </si>
  <si>
    <t>Wanita</t>
  </si>
  <si>
    <t>Total</t>
  </si>
  <si>
    <t>Pendapatan</t>
  </si>
  <si>
    <t>Pengeluaran</t>
  </si>
  <si>
    <t>Keuntungan</t>
  </si>
  <si>
    <t>% Keuntungan</t>
  </si>
  <si>
    <t>No.</t>
  </si>
  <si>
    <t>Nama
Penumpang</t>
  </si>
  <si>
    <t>Kode Tiket</t>
  </si>
  <si>
    <t>Kelas</t>
  </si>
  <si>
    <t>Jenis Tiket</t>
  </si>
  <si>
    <t>Harga Awal</t>
  </si>
  <si>
    <t>Diskon</t>
  </si>
  <si>
    <t>Harga Setelah
Diskon</t>
  </si>
  <si>
    <t>Charlie</t>
  </si>
  <si>
    <t>Ariel</t>
  </si>
  <si>
    <t>Baim</t>
  </si>
  <si>
    <t>Dorothy</t>
  </si>
  <si>
    <t>Elsa</t>
  </si>
  <si>
    <t>Fiona</t>
  </si>
  <si>
    <t xml:space="preserve">Gerry </t>
  </si>
  <si>
    <t>Henry</t>
  </si>
  <si>
    <t>BISA</t>
  </si>
  <si>
    <t>EKOD</t>
  </si>
  <si>
    <t>EXCA</t>
  </si>
  <si>
    <t>EXCD</t>
  </si>
  <si>
    <t>EKOL</t>
  </si>
  <si>
    <t>BISD</t>
  </si>
  <si>
    <t>EKOA</t>
  </si>
  <si>
    <t>EXCL</t>
  </si>
  <si>
    <t>Tabel Kelas</t>
  </si>
  <si>
    <t>Kode</t>
  </si>
  <si>
    <t>EKO</t>
  </si>
  <si>
    <t>Ekonomi</t>
  </si>
  <si>
    <t>BIS</t>
  </si>
  <si>
    <t>Bisnis</t>
  </si>
  <si>
    <t>EXC</t>
  </si>
  <si>
    <t>Executive</t>
  </si>
  <si>
    <t>Tabel Jenis Tiket</t>
  </si>
  <si>
    <t>D</t>
  </si>
  <si>
    <t>L</t>
  </si>
  <si>
    <t>Anak</t>
  </si>
  <si>
    <t>Dewasa</t>
  </si>
  <si>
    <t>Lansia</t>
  </si>
  <si>
    <t>Instruksi:</t>
  </si>
  <si>
    <t>1. Kelas mengacu kepada 3 huruf pertama dikode tiket</t>
  </si>
  <si>
    <t>2. Jenis tiket mengacu pada 1 huruf terakhir dikode tiket</t>
  </si>
  <si>
    <t xml:space="preserve">3. Harga awal tergantung jenis tiket dan kelas masing - masing penumpang </t>
  </si>
  <si>
    <t>4. Diskon sebesar 10% untuk semua tiket</t>
  </si>
  <si>
    <t>5. Harga setelah diskon adalah harga awal dikurangi diskon sebesar 10% tersebut</t>
  </si>
  <si>
    <t>6. Urutkan berdasarkan nama penumpang secara alfabet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</si>
</sst>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164" fontId="0" fillId="0" borderId="1" xfId="1" applyNumberFormat="1" applyFont="1" applyBorder="1"/>
    <xf numFmtId="9" fontId="2" fillId="0" borderId="2" xfId="2" applyFont="1" applyBorder="1"/>
    <xf numFmtId="10" fontId="2" fillId="0" borderId="2" xfId="2" applyNumberFormat="1" applyFont="1" applyBorder="1"/>
    <xf numFmtId="3" fontId="4" fillId="0" borderId="2" xfId="0" applyNumberFormat="1" applyFont="1" applyBorder="1"/>
    <xf numFmtId="0" fontId="2" fillId="0" borderId="0" xfId="0" applyFont="1" applyBorder="1"/>
    <xf numFmtId="0" fontId="5" fillId="0" borderId="0" xfId="0" applyFont="1"/>
    <xf numFmtId="0" fontId="3" fillId="2" borderId="2" xfId="0" applyFont="1" applyFill="1" applyBorder="1"/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6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464D-1A4C-4B7F-9101-31436BAD9B4C}">
  <dimension ref="A1:H17"/>
  <sheetViews>
    <sheetView tabSelected="1" workbookViewId="0">
      <selection activeCell="K9" sqref="K9"/>
    </sheetView>
  </sheetViews>
  <sheetFormatPr defaultRowHeight="15" x14ac:dyDescent="0.25"/>
  <cols>
    <col min="2" max="2" width="17.85546875" customWidth="1"/>
    <col min="3" max="3" width="15.5703125" customWidth="1"/>
    <col min="4" max="5" width="16.140625" customWidth="1"/>
    <col min="6" max="6" width="18.7109375" customWidth="1"/>
    <col min="7" max="7" width="19" customWidth="1"/>
    <col min="8" max="8" width="24" customWidth="1"/>
  </cols>
  <sheetData>
    <row r="1" spans="1:8" ht="16.5" thickBo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15.75" thickBot="1" x14ac:dyDescent="0.3">
      <c r="A2" s="2">
        <v>120</v>
      </c>
      <c r="B2" s="2">
        <v>50</v>
      </c>
      <c r="C2" s="2">
        <f>A2+B2</f>
        <v>170</v>
      </c>
      <c r="D2" s="2">
        <f>A2-B2</f>
        <v>70</v>
      </c>
      <c r="E2" s="5">
        <f>A2*B2</f>
        <v>6000</v>
      </c>
      <c r="F2" s="2">
        <f>A2/B2</f>
        <v>2.4</v>
      </c>
      <c r="G2" s="2">
        <f>30%*A2</f>
        <v>36</v>
      </c>
      <c r="H2" s="2">
        <f>B2-(B2*10%)</f>
        <v>45</v>
      </c>
    </row>
    <row r="3" spans="1:8" ht="15.75" thickBot="1" x14ac:dyDescent="0.3">
      <c r="A3" s="2">
        <v>90</v>
      </c>
      <c r="B3" s="2">
        <v>30</v>
      </c>
      <c r="C3" s="2">
        <f t="shared" ref="C3:C6" si="0">A3+B3</f>
        <v>120</v>
      </c>
      <c r="D3" s="2">
        <f t="shared" ref="D3:D6" si="1">A3-B3</f>
        <v>60</v>
      </c>
      <c r="E3" s="5">
        <f t="shared" ref="E3:E6" si="2">A3*B3</f>
        <v>2700</v>
      </c>
      <c r="F3" s="2">
        <f t="shared" ref="F3:F6" si="3">A3/B3</f>
        <v>3</v>
      </c>
      <c r="G3" s="2">
        <f t="shared" ref="G3:G6" si="4">30%*A3</f>
        <v>27</v>
      </c>
      <c r="H3" s="2">
        <f t="shared" ref="H3:H6" si="5">B3-(B3*10%)</f>
        <v>27</v>
      </c>
    </row>
    <row r="4" spans="1:8" ht="15.75" thickBot="1" x14ac:dyDescent="0.3">
      <c r="A4" s="2">
        <v>100</v>
      </c>
      <c r="B4" s="2">
        <v>25</v>
      </c>
      <c r="C4" s="2">
        <f t="shared" si="0"/>
        <v>125</v>
      </c>
      <c r="D4" s="2">
        <f t="shared" si="1"/>
        <v>75</v>
      </c>
      <c r="E4" s="5">
        <f t="shared" si="2"/>
        <v>2500</v>
      </c>
      <c r="F4" s="2">
        <f t="shared" si="3"/>
        <v>4</v>
      </c>
      <c r="G4" s="2">
        <f t="shared" si="4"/>
        <v>30</v>
      </c>
      <c r="H4" s="2">
        <f t="shared" si="5"/>
        <v>22.5</v>
      </c>
    </row>
    <row r="5" spans="1:8" ht="15.75" thickBot="1" x14ac:dyDescent="0.3">
      <c r="A5" s="2">
        <v>12</v>
      </c>
      <c r="B5" s="2">
        <v>24</v>
      </c>
      <c r="C5" s="2">
        <f t="shared" si="0"/>
        <v>36</v>
      </c>
      <c r="D5" s="2">
        <f t="shared" si="1"/>
        <v>-12</v>
      </c>
      <c r="E5" s="5">
        <f t="shared" si="2"/>
        <v>288</v>
      </c>
      <c r="F5" s="2">
        <f t="shared" si="3"/>
        <v>0.5</v>
      </c>
      <c r="G5" s="2">
        <f t="shared" si="4"/>
        <v>3.5999999999999996</v>
      </c>
      <c r="H5" s="2">
        <f t="shared" si="5"/>
        <v>21.6</v>
      </c>
    </row>
    <row r="6" spans="1:8" ht="15.75" thickBot="1" x14ac:dyDescent="0.3">
      <c r="A6" s="2">
        <v>18</v>
      </c>
      <c r="B6" s="2">
        <v>3</v>
      </c>
      <c r="C6" s="2">
        <f t="shared" si="0"/>
        <v>21</v>
      </c>
      <c r="D6" s="2">
        <f t="shared" si="1"/>
        <v>15</v>
      </c>
      <c r="E6" s="5">
        <f t="shared" si="2"/>
        <v>54</v>
      </c>
      <c r="F6" s="2">
        <f t="shared" si="3"/>
        <v>6</v>
      </c>
      <c r="G6" s="2">
        <f t="shared" si="4"/>
        <v>5.3999999999999995</v>
      </c>
      <c r="H6" s="2">
        <f t="shared" si="5"/>
        <v>2.7</v>
      </c>
    </row>
    <row r="9" spans="1:8" ht="47.25" x14ac:dyDescent="0.25">
      <c r="A9" s="11" t="s">
        <v>8</v>
      </c>
      <c r="B9" s="12" t="s">
        <v>9</v>
      </c>
      <c r="C9" s="12" t="s">
        <v>10</v>
      </c>
      <c r="E9" s="12" t="s">
        <v>11</v>
      </c>
      <c r="F9" s="12" t="s">
        <v>9</v>
      </c>
      <c r="G9" s="13" t="s">
        <v>12</v>
      </c>
    </row>
    <row r="10" spans="1:8" ht="15.75" x14ac:dyDescent="0.25">
      <c r="A10" s="3">
        <v>2015</v>
      </c>
      <c r="B10" s="4">
        <v>4500</v>
      </c>
      <c r="C10" s="3">
        <v>0</v>
      </c>
      <c r="E10" s="3" t="s">
        <v>13</v>
      </c>
      <c r="F10" s="4">
        <v>3500</v>
      </c>
      <c r="G10" s="7">
        <f>F10/$F$12</f>
        <v>0.51851851851851849</v>
      </c>
    </row>
    <row r="11" spans="1:8" ht="15.75" x14ac:dyDescent="0.25">
      <c r="A11" s="3">
        <v>2016</v>
      </c>
      <c r="B11" s="4">
        <v>4800</v>
      </c>
      <c r="C11" s="7">
        <f>(B11-B10)/B10</f>
        <v>6.6666666666666666E-2</v>
      </c>
      <c r="E11" s="3" t="s">
        <v>14</v>
      </c>
      <c r="F11" s="4">
        <v>3250</v>
      </c>
      <c r="G11" s="7">
        <f>F11/$F$12</f>
        <v>0.48148148148148145</v>
      </c>
    </row>
    <row r="12" spans="1:8" ht="15.75" x14ac:dyDescent="0.25">
      <c r="A12" s="3">
        <v>2017</v>
      </c>
      <c r="B12" s="4">
        <v>5400</v>
      </c>
      <c r="C12" s="7">
        <f t="shared" ref="C12:C14" si="6">(B12-B11)/B11</f>
        <v>0.125</v>
      </c>
      <c r="E12" s="3" t="s">
        <v>15</v>
      </c>
      <c r="F12" s="4">
        <f>SUM(F10:F11)</f>
        <v>6750</v>
      </c>
      <c r="G12" s="7">
        <f>F12/$F$12</f>
        <v>1</v>
      </c>
    </row>
    <row r="13" spans="1:8" ht="15.75" x14ac:dyDescent="0.25">
      <c r="A13" s="3">
        <v>2018</v>
      </c>
      <c r="B13" s="4">
        <v>5950</v>
      </c>
      <c r="C13" s="7">
        <f t="shared" si="6"/>
        <v>0.10185185185185185</v>
      </c>
      <c r="E13" s="1"/>
      <c r="F13" s="1"/>
      <c r="G13" s="1"/>
    </row>
    <row r="14" spans="1:8" ht="15.75" x14ac:dyDescent="0.25">
      <c r="A14" s="3">
        <v>2019</v>
      </c>
      <c r="B14" s="4">
        <v>6750</v>
      </c>
      <c r="C14" s="7">
        <f t="shared" si="6"/>
        <v>0.13445378151260504</v>
      </c>
      <c r="E14" s="11" t="s">
        <v>16</v>
      </c>
      <c r="F14" s="4">
        <v>15000000</v>
      </c>
      <c r="G14" s="9"/>
    </row>
    <row r="15" spans="1:8" ht="15.75" x14ac:dyDescent="0.25">
      <c r="E15" s="11" t="s">
        <v>17</v>
      </c>
      <c r="F15" s="8">
        <v>12000000</v>
      </c>
      <c r="G15" s="9"/>
    </row>
    <row r="16" spans="1:8" ht="15.75" x14ac:dyDescent="0.25">
      <c r="E16" s="11" t="s">
        <v>18</v>
      </c>
      <c r="F16" s="3">
        <f>F14-F15</f>
        <v>3000000</v>
      </c>
      <c r="G16" s="9"/>
    </row>
    <row r="17" spans="5:7" ht="15.75" x14ac:dyDescent="0.25">
      <c r="E17" s="11" t="s">
        <v>19</v>
      </c>
      <c r="F17" s="6">
        <f>F16/F14</f>
        <v>0.2</v>
      </c>
      <c r="G1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10F5-33DB-4CCC-9EAF-86D35D2075B0}">
  <dimension ref="A1:Q19"/>
  <sheetViews>
    <sheetView workbookViewId="0">
      <selection activeCell="F11" sqref="F11"/>
    </sheetView>
  </sheetViews>
  <sheetFormatPr defaultRowHeight="15" x14ac:dyDescent="0.25"/>
  <cols>
    <col min="1" max="1" width="11.42578125" customWidth="1"/>
    <col min="2" max="2" width="15.7109375" customWidth="1"/>
    <col min="3" max="3" width="11.28515625" customWidth="1"/>
    <col min="4" max="4" width="15.42578125" customWidth="1"/>
    <col min="5" max="5" width="13.140625" customWidth="1"/>
    <col min="6" max="6" width="15.28515625" customWidth="1"/>
    <col min="7" max="7" width="12" customWidth="1"/>
    <col min="8" max="8" width="13.7109375" customWidth="1"/>
  </cols>
  <sheetData>
    <row r="1" spans="1:17" ht="47.25" x14ac:dyDescent="0.25">
      <c r="A1" s="13" t="s">
        <v>20</v>
      </c>
      <c r="B1" s="14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4" t="s">
        <v>27</v>
      </c>
    </row>
    <row r="2" spans="1:17" ht="15.75" x14ac:dyDescent="0.25">
      <c r="A2" s="15">
        <v>2</v>
      </c>
      <c r="B2" s="15" t="s">
        <v>29</v>
      </c>
      <c r="C2" s="15" t="s">
        <v>37</v>
      </c>
      <c r="D2" s="15" t="str">
        <f>HLOOKUP(LEFT(C2,3),$A$12:$D$13,2,0)</f>
        <v>Ekonomi</v>
      </c>
      <c r="E2" s="15" t="str">
        <f>VLOOKUP(RIGHT(C2,1),$A$16:$E$19,2,0)</f>
        <v>Dewasa</v>
      </c>
      <c r="F2" s="15">
        <f>VLOOKUP(E2,$B$16:$E$19,IF(D2="Ekonomi",2,IF(D2="Bisnis",3,4)),0)</f>
        <v>50000</v>
      </c>
      <c r="G2" s="15">
        <f>10%*F2</f>
        <v>5000</v>
      </c>
      <c r="H2" s="15">
        <f>F2-G2</f>
        <v>45000</v>
      </c>
      <c r="J2" s="20" t="s">
        <v>58</v>
      </c>
      <c r="K2" s="20"/>
      <c r="L2" s="20"/>
      <c r="M2" s="20"/>
      <c r="N2" s="20"/>
      <c r="O2" s="20"/>
      <c r="P2" s="20"/>
      <c r="Q2" s="20"/>
    </row>
    <row r="3" spans="1:17" ht="15.75" x14ac:dyDescent="0.25">
      <c r="A3" s="15">
        <v>3</v>
      </c>
      <c r="B3" s="15" t="s">
        <v>30</v>
      </c>
      <c r="C3" s="15" t="s">
        <v>38</v>
      </c>
      <c r="D3" s="15" t="str">
        <f>HLOOKUP(LEFT(C3,3),$A$12:$D$13,2,0)</f>
        <v>Executive</v>
      </c>
      <c r="E3" s="15" t="str">
        <f>VLOOKUP(RIGHT(C3,1),$A$16:$E$19,2,0)</f>
        <v>Anak</v>
      </c>
      <c r="F3" s="15">
        <f>VLOOKUP(E3,$B$16:$E$19,IF(D3="Ekonomi",2,IF(D3="Bisnis",3,4)),0)</f>
        <v>45000</v>
      </c>
      <c r="G3" s="15">
        <f>10%*F3</f>
        <v>4500</v>
      </c>
      <c r="H3" s="15">
        <f>F3-G3</f>
        <v>40500</v>
      </c>
      <c r="J3" s="20" t="s">
        <v>59</v>
      </c>
      <c r="K3" s="20"/>
      <c r="L3" s="20"/>
      <c r="M3" s="20"/>
      <c r="N3" s="20"/>
      <c r="O3" s="20"/>
      <c r="P3" s="20"/>
      <c r="Q3" s="20"/>
    </row>
    <row r="4" spans="1:17" ht="15.75" x14ac:dyDescent="0.25">
      <c r="A4" s="15">
        <v>1</v>
      </c>
      <c r="B4" s="15" t="s">
        <v>28</v>
      </c>
      <c r="C4" s="15" t="s">
        <v>36</v>
      </c>
      <c r="D4" s="15" t="str">
        <f>HLOOKUP(LEFT(C4,3),$A$12:$D$13,2,0)</f>
        <v>Bisnis</v>
      </c>
      <c r="E4" s="15" t="str">
        <f>VLOOKUP(RIGHT(C4,1),$A$16:$E$19,2,0)</f>
        <v>Anak</v>
      </c>
      <c r="F4" s="15">
        <f>VLOOKUP(E4,$B$16:$E$19,IF(D4="Ekonomi",2,IF(D4="Bisnis",3,4)),0)</f>
        <v>35000</v>
      </c>
      <c r="G4" s="15">
        <f>10%*F4</f>
        <v>3500</v>
      </c>
      <c r="H4" s="15">
        <f>F4-G4</f>
        <v>31500</v>
      </c>
      <c r="J4" s="20" t="s">
        <v>60</v>
      </c>
      <c r="K4" s="20"/>
      <c r="L4" s="20"/>
      <c r="M4" s="20"/>
      <c r="N4" s="20"/>
      <c r="O4" s="20"/>
      <c r="P4" s="20"/>
      <c r="Q4" s="20"/>
    </row>
    <row r="5" spans="1:17" ht="15.75" x14ac:dyDescent="0.25">
      <c r="A5" s="15">
        <v>4</v>
      </c>
      <c r="B5" s="15" t="s">
        <v>31</v>
      </c>
      <c r="C5" s="15" t="s">
        <v>39</v>
      </c>
      <c r="D5" s="15" t="str">
        <f>HLOOKUP(LEFT(C5,3),$A$12:$D$13,2,0)</f>
        <v>Executive</v>
      </c>
      <c r="E5" s="15" t="str">
        <f>VLOOKUP(RIGHT(C5,1),$A$16:$E$19,2,0)</f>
        <v>Dewasa</v>
      </c>
      <c r="F5" s="15">
        <f>VLOOKUP(E5,$B$16:$E$19,IF(D5="Ekonomi",2,IF(D5="Bisnis",3,4)),0)</f>
        <v>70000</v>
      </c>
      <c r="G5" s="15">
        <f>10%*F5</f>
        <v>7000</v>
      </c>
      <c r="H5" s="15">
        <f>F5-G5</f>
        <v>63000</v>
      </c>
      <c r="J5" s="20" t="s">
        <v>61</v>
      </c>
      <c r="K5" s="20"/>
      <c r="L5" s="20"/>
      <c r="M5" s="20"/>
      <c r="N5" s="20"/>
      <c r="O5" s="20"/>
      <c r="P5" s="20"/>
      <c r="Q5" s="20"/>
    </row>
    <row r="6" spans="1:17" ht="15.75" x14ac:dyDescent="0.25">
      <c r="A6" s="15">
        <v>5</v>
      </c>
      <c r="B6" s="15" t="s">
        <v>32</v>
      </c>
      <c r="C6" s="15" t="s">
        <v>40</v>
      </c>
      <c r="D6" s="15" t="str">
        <f>HLOOKUP(LEFT(C6,3),$A$12:$D$13,2,0)</f>
        <v>Ekonomi</v>
      </c>
      <c r="E6" s="15" t="str">
        <f>VLOOKUP(RIGHT(C6,1),$A$16:$E$19,2,0)</f>
        <v>Lansia</v>
      </c>
      <c r="F6" s="15">
        <f>VLOOKUP(E6,$B$16:$E$19,IF(D6="Ekonomi",2,IF(D6="Bisnis",3,4)),0)</f>
        <v>30000</v>
      </c>
      <c r="G6" s="15">
        <f>10%*F6</f>
        <v>3000</v>
      </c>
      <c r="H6" s="15">
        <f>F6-G6</f>
        <v>27000</v>
      </c>
      <c r="J6" s="20" t="s">
        <v>62</v>
      </c>
      <c r="K6" s="20"/>
      <c r="L6" s="20"/>
      <c r="M6" s="20"/>
      <c r="N6" s="20"/>
      <c r="O6" s="20"/>
      <c r="P6" s="20"/>
      <c r="Q6" s="20"/>
    </row>
    <row r="7" spans="1:17" ht="15.75" x14ac:dyDescent="0.25">
      <c r="A7" s="15">
        <v>6</v>
      </c>
      <c r="B7" s="15" t="s">
        <v>33</v>
      </c>
      <c r="C7" s="15" t="s">
        <v>41</v>
      </c>
      <c r="D7" s="15" t="str">
        <f>HLOOKUP(LEFT(C7,3),$A$12:$D$13,2,0)</f>
        <v>Bisnis</v>
      </c>
      <c r="E7" s="15" t="str">
        <f>VLOOKUP(RIGHT(C7,1),$A$16:$E$19,2,0)</f>
        <v>Dewasa</v>
      </c>
      <c r="F7" s="15">
        <f>VLOOKUP(E7,$B$16:$E$19,IF(D7="Ekonomi",2,IF(D7="Bisnis",3,4)),0)</f>
        <v>60000</v>
      </c>
      <c r="G7" s="15">
        <f>10%*F7</f>
        <v>6000</v>
      </c>
      <c r="H7" s="15">
        <f>F7-G7</f>
        <v>54000</v>
      </c>
      <c r="J7" s="20" t="s">
        <v>63</v>
      </c>
      <c r="K7" s="20"/>
      <c r="L7" s="20"/>
      <c r="M7" s="20"/>
      <c r="N7" s="20"/>
      <c r="O7" s="20"/>
      <c r="P7" s="20"/>
      <c r="Q7" s="20"/>
    </row>
    <row r="8" spans="1:17" ht="15.75" x14ac:dyDescent="0.25">
      <c r="A8" s="15">
        <v>7</v>
      </c>
      <c r="B8" s="15" t="s">
        <v>34</v>
      </c>
      <c r="C8" s="15" t="s">
        <v>42</v>
      </c>
      <c r="D8" s="15" t="str">
        <f>HLOOKUP(LEFT(C8,3),$A$12:$D$13,2,0)</f>
        <v>Ekonomi</v>
      </c>
      <c r="E8" s="15" t="str">
        <f>VLOOKUP(RIGHT(C8,1),$A$16:$E$19,2,0)</f>
        <v>Anak</v>
      </c>
      <c r="F8" s="15">
        <f>VLOOKUP(E8,$B$16:$E$19,IF(D8="Ekonomi",2,IF(D8="Bisnis",3,4)),0)</f>
        <v>25000</v>
      </c>
      <c r="G8" s="15">
        <f>10%*F8</f>
        <v>2500</v>
      </c>
      <c r="H8" s="15">
        <f>F8-G8</f>
        <v>22500</v>
      </c>
      <c r="J8" s="20" t="s">
        <v>64</v>
      </c>
      <c r="K8" s="20"/>
      <c r="L8" s="20"/>
      <c r="M8" s="20"/>
      <c r="N8" s="20"/>
      <c r="O8" s="20"/>
      <c r="P8" s="20"/>
      <c r="Q8" s="20"/>
    </row>
    <row r="9" spans="1:17" ht="15.75" x14ac:dyDescent="0.25">
      <c r="A9" s="15">
        <v>8</v>
      </c>
      <c r="B9" s="15" t="s">
        <v>35</v>
      </c>
      <c r="C9" s="15" t="s">
        <v>43</v>
      </c>
      <c r="D9" s="15" t="str">
        <f>HLOOKUP(LEFT(C9,3),$A$12:$D$13,2,0)</f>
        <v>Executive</v>
      </c>
      <c r="E9" s="15" t="str">
        <f>VLOOKUP(RIGHT(C9,1),$A$16:$E$19,2,0)</f>
        <v>Lansia</v>
      </c>
      <c r="F9" s="15">
        <f>VLOOKUP(E9,$B$16:$E$19,IF(D9="Ekonomi",2,IF(D9="Bisnis",3,4)),0)</f>
        <v>52500</v>
      </c>
      <c r="G9" s="15">
        <f>10%*F9</f>
        <v>5250</v>
      </c>
      <c r="H9" s="15">
        <f>F9-G9</f>
        <v>47250</v>
      </c>
    </row>
    <row r="11" spans="1:17" x14ac:dyDescent="0.25">
      <c r="A11" s="10" t="s">
        <v>44</v>
      </c>
    </row>
    <row r="12" spans="1:17" ht="15.75" x14ac:dyDescent="0.25">
      <c r="A12" s="11" t="s">
        <v>45</v>
      </c>
      <c r="B12" s="16" t="s">
        <v>46</v>
      </c>
      <c r="C12" s="16" t="s">
        <v>48</v>
      </c>
      <c r="D12" s="3" t="s">
        <v>50</v>
      </c>
    </row>
    <row r="13" spans="1:17" ht="15.75" x14ac:dyDescent="0.25">
      <c r="A13" s="11" t="s">
        <v>23</v>
      </c>
      <c r="B13" s="16" t="s">
        <v>47</v>
      </c>
      <c r="C13" s="16" t="s">
        <v>49</v>
      </c>
      <c r="D13" s="3" t="s">
        <v>51</v>
      </c>
    </row>
    <row r="15" spans="1:17" x14ac:dyDescent="0.25">
      <c r="A15" s="10" t="s">
        <v>52</v>
      </c>
    </row>
    <row r="16" spans="1:17" x14ac:dyDescent="0.25">
      <c r="A16" s="21" t="s">
        <v>22</v>
      </c>
      <c r="B16" s="21" t="s">
        <v>24</v>
      </c>
      <c r="C16" s="21" t="s">
        <v>47</v>
      </c>
      <c r="D16" s="21" t="s">
        <v>49</v>
      </c>
      <c r="E16" s="21" t="s">
        <v>51</v>
      </c>
    </row>
    <row r="17" spans="1:5" x14ac:dyDescent="0.25">
      <c r="A17" s="17" t="s">
        <v>0</v>
      </c>
      <c r="B17" s="18" t="s">
        <v>55</v>
      </c>
      <c r="C17" s="19">
        <v>25000</v>
      </c>
      <c r="D17" s="19">
        <v>35000</v>
      </c>
      <c r="E17" s="19">
        <v>45000</v>
      </c>
    </row>
    <row r="18" spans="1:5" x14ac:dyDescent="0.25">
      <c r="A18" s="17" t="s">
        <v>53</v>
      </c>
      <c r="B18" s="18" t="s">
        <v>56</v>
      </c>
      <c r="C18" s="19">
        <v>50000</v>
      </c>
      <c r="D18" s="19">
        <v>60000</v>
      </c>
      <c r="E18" s="19">
        <v>70000</v>
      </c>
    </row>
    <row r="19" spans="1:5" x14ac:dyDescent="0.25">
      <c r="A19" s="17" t="s">
        <v>54</v>
      </c>
      <c r="B19" s="18" t="s">
        <v>57</v>
      </c>
      <c r="C19" s="19">
        <v>30000</v>
      </c>
      <c r="D19" s="19">
        <v>40000</v>
      </c>
      <c r="E19" s="19">
        <v>52500</v>
      </c>
    </row>
  </sheetData>
  <autoFilter ref="A1:H9" xr:uid="{375310F5-33DB-4CCC-9EAF-86D35D2075B0}">
    <sortState xmlns:xlrd2="http://schemas.microsoft.com/office/spreadsheetml/2017/richdata2" ref="A2:H9">
      <sortCondition ref="B1:B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rizqi</dc:creator>
  <cp:lastModifiedBy>rizqi</cp:lastModifiedBy>
  <dcterms:created xsi:type="dcterms:W3CDTF">2021-09-17T10:03:03Z</dcterms:created>
  <dcterms:modified xsi:type="dcterms:W3CDTF">2021-09-17T12:58:05Z</dcterms:modified>
</cp:coreProperties>
</file>