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ddhik\OneDrive\Desktop\ML Specialization\"/>
    </mc:Choice>
  </mc:AlternateContent>
  <xr:revisionPtr revIDLastSave="0" documentId="13_ncr:1_{C701B007-306D-46C5-AAAF-B73AA2AE481A}" xr6:coauthVersionLast="47" xr6:coauthVersionMax="47" xr10:uidLastSave="{00000000-0000-0000-0000-000000000000}"/>
  <bookViews>
    <workbookView xWindow="11424" yWindow="0" windowWidth="11712" windowHeight="12336" xr2:uid="{69597A0E-7A71-4430-9969-35691BD47E6F}"/>
  </bookViews>
  <sheets>
    <sheet name="Multiple LR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2" l="1"/>
  <c r="D14" i="2"/>
  <c r="D13" i="2"/>
  <c r="Z15" i="2"/>
  <c r="AA15" i="2"/>
  <c r="Y15" i="2"/>
  <c r="Z13" i="2"/>
  <c r="Y13" i="2"/>
  <c r="H14" i="2" l="1"/>
  <c r="H13" i="2"/>
  <c r="AH13" i="2"/>
  <c r="AK10" i="2"/>
  <c r="AK9" i="2"/>
  <c r="AK3" i="2"/>
  <c r="AJ3" i="2"/>
  <c r="F1" i="2"/>
  <c r="Q4" i="2"/>
  <c r="N4" i="2"/>
  <c r="K4" i="2"/>
  <c r="AC6" i="2"/>
  <c r="AE6" i="2" s="1"/>
  <c r="AE5" i="2"/>
  <c r="AC4" i="2"/>
  <c r="AE4" i="2" s="1"/>
  <c r="AC5" i="2"/>
  <c r="AC7" i="2"/>
  <c r="AE7" i="2" s="1"/>
  <c r="AC8" i="2"/>
  <c r="AE8" i="2" s="1"/>
  <c r="AC3" i="2"/>
  <c r="AE3" i="2" s="1"/>
  <c r="S3" i="2" l="1"/>
  <c r="U3" i="2"/>
  <c r="W3" i="2" s="1"/>
  <c r="AA3" i="2" s="1"/>
  <c r="S5" i="2"/>
  <c r="U5" i="2" s="1"/>
  <c r="AD5" i="2" s="1"/>
  <c r="S7" i="2"/>
  <c r="U7" i="2" s="1"/>
  <c r="AD7" i="2" s="1"/>
  <c r="S6" i="2"/>
  <c r="U6" i="2" s="1"/>
  <c r="AD6" i="2" s="1"/>
  <c r="S4" i="2"/>
  <c r="U4" i="2" s="1"/>
  <c r="AD4" i="2" s="1"/>
  <c r="S8" i="2"/>
  <c r="U8" i="2" s="1"/>
  <c r="AD8" i="2" s="1"/>
  <c r="Y3" i="2" l="1"/>
  <c r="AF3" i="2"/>
  <c r="AG3" i="2" s="1"/>
  <c r="Z3" i="2"/>
  <c r="AD3" i="2"/>
  <c r="W5" i="2"/>
  <c r="AA5" i="2" s="1"/>
  <c r="AF5" i="2"/>
  <c r="AG5" i="2" s="1"/>
  <c r="AH5" i="2" s="1"/>
  <c r="W8" i="2"/>
  <c r="AA8" i="2" s="1"/>
  <c r="AF8" i="2"/>
  <c r="AG8" i="2" s="1"/>
  <c r="W4" i="2"/>
  <c r="AA4" i="2" s="1"/>
  <c r="AF4" i="2"/>
  <c r="AG4" i="2" s="1"/>
  <c r="AH4" i="2" s="1"/>
  <c r="W6" i="2"/>
  <c r="AA6" i="2" s="1"/>
  <c r="AF6" i="2"/>
  <c r="AG6" i="2" s="1"/>
  <c r="W7" i="2"/>
  <c r="AA7" i="2" s="1"/>
  <c r="AF7" i="2"/>
  <c r="AG7" i="2" s="1"/>
  <c r="AH3" i="2" l="1"/>
  <c r="AH8" i="2"/>
  <c r="AH6" i="2"/>
  <c r="Y6" i="2"/>
  <c r="Z6" i="2"/>
  <c r="Z8" i="2"/>
  <c r="Y8" i="2"/>
  <c r="AH7" i="2"/>
  <c r="Y7" i="2"/>
  <c r="Z7" i="2"/>
  <c r="Z4" i="2"/>
  <c r="Y4" i="2"/>
  <c r="W10" i="2"/>
  <c r="W11" i="2" s="1"/>
  <c r="Y5" i="2"/>
  <c r="Z5" i="2"/>
  <c r="Y10" i="2" l="1"/>
  <c r="Y11" i="2" s="1"/>
  <c r="AA10" i="2"/>
  <c r="AA11" i="2" s="1"/>
  <c r="H15" i="2" s="1"/>
  <c r="AH10" i="2"/>
  <c r="AH11" i="2" s="1"/>
  <c r="Z10" i="2"/>
  <c r="Z11" i="2" s="1"/>
</calcChain>
</file>

<file path=xl/sharedStrings.xml><?xml version="1.0" encoding="utf-8"?>
<sst xmlns="http://schemas.openxmlformats.org/spreadsheetml/2006/main" count="50" uniqueCount="38">
  <si>
    <t>y</t>
  </si>
  <si>
    <t>=</t>
  </si>
  <si>
    <t>+</t>
  </si>
  <si>
    <t>b</t>
  </si>
  <si>
    <t>lr</t>
  </si>
  <si>
    <t>x1</t>
  </si>
  <si>
    <t>x2</t>
  </si>
  <si>
    <t>w1</t>
  </si>
  <si>
    <t>w2</t>
  </si>
  <si>
    <t>sum</t>
  </si>
  <si>
    <t>sum/m</t>
  </si>
  <si>
    <t>multipler</t>
  </si>
  <si>
    <t>w1 new</t>
  </si>
  <si>
    <t>w2 new</t>
  </si>
  <si>
    <t>b new</t>
  </si>
  <si>
    <t>g(z)</t>
  </si>
  <si>
    <t>z</t>
  </si>
  <si>
    <t>---&gt;</t>
  </si>
  <si>
    <t>dj_dw1</t>
  </si>
  <si>
    <t>dj_dw2</t>
  </si>
  <si>
    <t>m</t>
  </si>
  <si>
    <t>dj_db</t>
  </si>
  <si>
    <t>error = g(z)-y</t>
  </si>
  <si>
    <t>-y[i]</t>
  </si>
  <si>
    <t>log(g(z))</t>
  </si>
  <si>
    <t>1-y[i]</t>
  </si>
  <si>
    <t>1-g(z)</t>
  </si>
  <si>
    <t>log(1-g(z))</t>
  </si>
  <si>
    <t>Loss</t>
  </si>
  <si>
    <t>Sum</t>
  </si>
  <si>
    <t>Cost</t>
  </si>
  <si>
    <t>lambda</t>
  </si>
  <si>
    <t>w1**2</t>
  </si>
  <si>
    <t>w2**2</t>
  </si>
  <si>
    <t>Reg Cost</t>
  </si>
  <si>
    <t>Total Cost</t>
  </si>
  <si>
    <t>Reg Term</t>
  </si>
  <si>
    <t>TTL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</si>
</sst>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 * #,##0.00_ ;_ * \-#,##0.00_ ;_ * &quot;-&quot;??_ ;_ @_ "/>
    <numFmt numFmtId="164" formatCode="0.0000"/>
    <numFmt numFmtId="165" formatCode="0.000000"/>
    <numFmt numFmtId="166" formatCode="_ * #,##0.0000_ ;_ * \-#,##0.0000_ ;_ * &quot;-&quot;??_ ;_ @_ "/>
    <numFmt numFmtId="167" formatCode="_ * #,##0.00000_ ;_ * \-#,##0.00000_ ;_ * &quot;-&quot;??_ ;_ @_ "/>
    <numFmt numFmtId="168" formatCode="_ * #,##0.000000_ ;_ * \-#,##0.000000_ ;_ * &quot;-&quot;??_ ;_ @_ "/>
    <numFmt numFmtId="169" formatCode="_ * #,##0.0000000_ ;_ * \-#,##0.0000000_ ;_ * &quot;-&quot;??_ ;_ @_ "/>
    <numFmt numFmtId="170" formatCode="0.0000000"/>
    <numFmt numFmtId="171" formatCode="0.0000000000"/>
    <numFmt numFmtId="172" formatCode="_ * #,##0.00_ ;_ * \-#,##0.00_ ;_ * &quot;-&quot;??????_ ;_ @_ "/>
    <numFmt numFmtId="187" formatCode="_ * #,##0.00000000_ ;_ * \-#,##0.00000000_ ;_ * &quot;-&quot;??_ ;_ @_ "/>
    <numFmt numFmtId="188" formatCode="_ * #,##0.000000000_ ;_ * \-#,##0.000000000_ ;_ * &quot;-&quot;??_ ;_ @_ "/>
    <numFmt numFmtId="190" formatCode="_ * #,##0.0000000000_ ;_ * \-#,##0.0000000000_ ;_ * &quot;-&quot;??_ ;_ @_ "/>
    <numFmt numFmtId="192" formatCode="_ * #,##0.000000000000_ ;_ * \-#,##0.000000000000_ ;_ * &quot;-&quot;??_ ;_ @_ "/>
    <numFmt numFmtId="194" formatCode="0.00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1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88" fontId="0" fillId="0" borderId="0" xfId="1" applyNumberFormat="1" applyFont="1" applyAlignment="1">
      <alignment vertical="center"/>
    </xf>
    <xf numFmtId="187" fontId="0" fillId="0" borderId="0" xfId="0" applyNumberFormat="1" applyAlignment="1">
      <alignment horizontal="center"/>
    </xf>
    <xf numFmtId="192" fontId="0" fillId="0" borderId="0" xfId="0" applyNumberFormat="1" applyAlignment="1">
      <alignment horizontal="center"/>
    </xf>
    <xf numFmtId="19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87" fontId="0" fillId="0" borderId="0" xfId="0" applyNumberFormat="1" applyFill="1" applyAlignment="1">
      <alignment horizontal="center"/>
    </xf>
    <xf numFmtId="190" fontId="0" fillId="0" borderId="0" xfId="0" applyNumberFormat="1" applyFill="1" applyAlignment="1">
      <alignment horizontal="center"/>
    </xf>
    <xf numFmtId="171" fontId="0" fillId="0" borderId="0" xfId="0" applyNumberForma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B33AA-049E-4BD1-8252-5AD511304E76}">
  <dimension ref="A1:AK15"/>
  <sheetViews>
    <sheetView tabSelected="1" zoomScale="80" zoomScaleNormal="80" workbookViewId="0">
      <selection activeCell="K13" sqref="K13"/>
    </sheetView>
  </sheetViews>
  <sheetFormatPr defaultRowHeight="14.4" x14ac:dyDescent="0.3"/>
  <cols>
    <col min="1" max="1" width="4" style="1" bestFit="1" customWidth="1"/>
    <col min="2" max="2" width="9" style="1" bestFit="1" customWidth="1"/>
    <col min="3" max="3" width="3.44140625" style="1" bestFit="1" customWidth="1"/>
    <col min="4" max="4" width="11.109375" style="1" bestFit="1" customWidth="1"/>
    <col min="5" max="5" width="7.33203125" style="1" bestFit="1" customWidth="1"/>
    <col min="6" max="6" width="12.33203125" style="1" bestFit="1" customWidth="1"/>
    <col min="7" max="7" width="7.6640625" style="1" bestFit="1" customWidth="1"/>
    <col min="8" max="8" width="13.5546875" style="1" customWidth="1"/>
    <col min="9" max="10" width="2" style="1" bestFit="1" customWidth="1"/>
    <col min="11" max="11" width="12" style="1" bestFit="1" customWidth="1"/>
    <col min="12" max="12" width="4" style="1" bestFit="1" customWidth="1"/>
    <col min="13" max="13" width="2" style="1" bestFit="1" customWidth="1"/>
    <col min="14" max="14" width="12.109375" style="1" bestFit="1" customWidth="1"/>
    <col min="15" max="15" width="4" style="1" bestFit="1" customWidth="1"/>
    <col min="16" max="16" width="2" style="1" bestFit="1" customWidth="1"/>
    <col min="17" max="17" width="2.109375" style="1" bestFit="1" customWidth="1"/>
    <col min="18" max="18" width="2" style="1" bestFit="1" customWidth="1"/>
    <col min="19" max="19" width="6.5546875" style="1" bestFit="1" customWidth="1"/>
    <col min="20" max="20" width="4" style="1" bestFit="1" customWidth="1"/>
    <col min="21" max="21" width="8.5546875" style="1" bestFit="1" customWidth="1"/>
    <col min="22" max="22" width="7.109375" style="1" bestFit="1" customWidth="1"/>
    <col min="23" max="23" width="12" style="1" bestFit="1" customWidth="1"/>
    <col min="24" max="24" width="8.88671875" style="1"/>
    <col min="25" max="26" width="12.109375" style="1" bestFit="1" customWidth="1"/>
    <col min="27" max="27" width="11.44140625" style="1" bestFit="1" customWidth="1"/>
    <col min="28" max="28" width="8.88671875" style="1"/>
    <col min="29" max="29" width="4.5546875" style="1" bestFit="1" customWidth="1"/>
    <col min="30" max="30" width="10.21875" style="1" bestFit="1" customWidth="1"/>
    <col min="31" max="31" width="5.5546875" style="1" bestFit="1" customWidth="1"/>
    <col min="32" max="32" width="8.5546875" style="1" bestFit="1" customWidth="1"/>
    <col min="33" max="33" width="10.21875" style="1" bestFit="1" customWidth="1"/>
    <col min="34" max="34" width="15.5546875" style="1" bestFit="1" customWidth="1"/>
    <col min="35" max="36" width="8.88671875" style="1"/>
    <col min="37" max="37" width="12.44140625" style="1" bestFit="1" customWidth="1"/>
    <col min="38" max="16384" width="8.88671875" style="1"/>
  </cols>
  <sheetData>
    <row r="1" spans="1:37" x14ac:dyDescent="0.3">
      <c r="A1" s="1" t="s">
        <v>5</v>
      </c>
      <c r="B1" s="1" t="s">
        <v>6</v>
      </c>
      <c r="C1" s="1" t="s">
        <v>0</v>
      </c>
      <c r="E1" s="1" t="s">
        <v>20</v>
      </c>
      <c r="F1" s="1">
        <f>COUNTA(C2:C10)</f>
        <v>6</v>
      </c>
    </row>
    <row r="2" spans="1:37" x14ac:dyDescent="0.3">
      <c r="A2" s="1">
        <v>0.5</v>
      </c>
      <c r="B2" s="1">
        <v>1.5</v>
      </c>
      <c r="C2" s="1">
        <v>0</v>
      </c>
      <c r="E2" s="1" t="s">
        <v>7</v>
      </c>
      <c r="F2" s="10">
        <v>2.5000000000000001E-2</v>
      </c>
      <c r="I2" s="1" t="s">
        <v>0</v>
      </c>
      <c r="J2" s="2" t="s">
        <v>1</v>
      </c>
      <c r="K2" s="1" t="s">
        <v>7</v>
      </c>
      <c r="L2" s="1" t="s">
        <v>5</v>
      </c>
      <c r="M2" s="2" t="s">
        <v>2</v>
      </c>
      <c r="N2" s="1" t="s">
        <v>8</v>
      </c>
      <c r="O2" s="1" t="s">
        <v>6</v>
      </c>
      <c r="P2" s="2" t="s">
        <v>2</v>
      </c>
      <c r="Q2" s="1" t="s">
        <v>3</v>
      </c>
      <c r="R2" s="2" t="s">
        <v>1</v>
      </c>
      <c r="S2" s="1" t="s">
        <v>16</v>
      </c>
      <c r="T2" s="2" t="s">
        <v>17</v>
      </c>
      <c r="U2" s="1" t="s">
        <v>15</v>
      </c>
      <c r="W2" s="1" t="s">
        <v>22</v>
      </c>
      <c r="Y2" s="1" t="s">
        <v>18</v>
      </c>
      <c r="Z2" s="1" t="s">
        <v>19</v>
      </c>
      <c r="AA2" s="1" t="s">
        <v>21</v>
      </c>
      <c r="AC2" s="2" t="s">
        <v>23</v>
      </c>
      <c r="AD2" s="1" t="s">
        <v>24</v>
      </c>
      <c r="AE2" s="1" t="s">
        <v>25</v>
      </c>
      <c r="AF2" s="1" t="s">
        <v>26</v>
      </c>
      <c r="AG2" s="1" t="s">
        <v>27</v>
      </c>
      <c r="AH2" s="1" t="s">
        <v>28</v>
      </c>
      <c r="AJ2" s="1" t="s">
        <v>32</v>
      </c>
      <c r="AK2" s="1" t="s">
        <v>33</v>
      </c>
    </row>
    <row r="3" spans="1:37" x14ac:dyDescent="0.3">
      <c r="A3" s="1">
        <v>1</v>
      </c>
      <c r="B3" s="1">
        <v>1</v>
      </c>
      <c r="C3" s="1">
        <v>0</v>
      </c>
      <c r="E3" s="1" t="s">
        <v>8</v>
      </c>
      <c r="F3" s="11">
        <v>1.6666670000000001E-2</v>
      </c>
      <c r="I3" s="1">
        <v>0</v>
      </c>
      <c r="L3" s="1">
        <v>0.5</v>
      </c>
      <c r="O3" s="1">
        <v>1.5</v>
      </c>
      <c r="S3" s="3">
        <f>$K$4*L3+$N$4*O3+$Q$4</f>
        <v>3.7500005000000003E-2</v>
      </c>
      <c r="U3" s="4">
        <f>1/(1+EXP(-S3))</f>
        <v>0.50937390277122141</v>
      </c>
      <c r="W3" s="4">
        <f t="shared" ref="W3:W8" si="0">U3-I3</f>
        <v>0.50937390277122141</v>
      </c>
      <c r="Y3" s="8">
        <f t="shared" ref="Y3:Y8" si="1">W3*L3</f>
        <v>0.2546869513856107</v>
      </c>
      <c r="Z3" s="9">
        <f t="shared" ref="Z3:Z8" si="2">W3*O3</f>
        <v>0.76406085415683211</v>
      </c>
      <c r="AA3" s="7">
        <f>W3</f>
        <v>0.50937390277122141</v>
      </c>
      <c r="AC3" s="1">
        <f t="shared" ref="AC3:AC8" si="3">-1*I3</f>
        <v>0</v>
      </c>
      <c r="AD3" s="10">
        <f>LN(U3)</f>
        <v>-0.67457294905809773</v>
      </c>
      <c r="AE3" s="1">
        <f>1+AC3</f>
        <v>1</v>
      </c>
      <c r="AF3" s="4">
        <f t="shared" ref="AF3:AF8" si="4">1-U3</f>
        <v>0.49062609722877859</v>
      </c>
      <c r="AG3" s="4">
        <f>LN(AF3)</f>
        <v>-0.71207295405809767</v>
      </c>
      <c r="AH3" s="12">
        <f>(AC3*AD3)-(AE3*AG3)</f>
        <v>0.71207295405809767</v>
      </c>
      <c r="AJ3" s="1">
        <f>F2*F2</f>
        <v>6.2500000000000012E-4</v>
      </c>
      <c r="AK3" s="1">
        <f>F3*F3</f>
        <v>2.7777788888890003E-4</v>
      </c>
    </row>
    <row r="4" spans="1:37" x14ac:dyDescent="0.3">
      <c r="A4" s="1">
        <v>1.5</v>
      </c>
      <c r="B4" s="1">
        <v>0.5</v>
      </c>
      <c r="C4" s="1">
        <v>0</v>
      </c>
      <c r="E4" s="1" t="s">
        <v>3</v>
      </c>
      <c r="F4" s="1">
        <v>0</v>
      </c>
      <c r="I4" s="1">
        <v>0</v>
      </c>
      <c r="K4" s="10">
        <f>F2</f>
        <v>2.5000000000000001E-2</v>
      </c>
      <c r="L4" s="1">
        <v>1</v>
      </c>
      <c r="N4" s="1">
        <f>F3</f>
        <v>1.6666670000000001E-2</v>
      </c>
      <c r="O4" s="1">
        <v>1</v>
      </c>
      <c r="Q4" s="1">
        <f>F4</f>
        <v>0</v>
      </c>
      <c r="S4" s="3">
        <f t="shared" ref="S4:S8" si="5">$K$4*L4+$N$4*O4+$Q$4</f>
        <v>4.1666670000000003E-2</v>
      </c>
      <c r="U4" s="4">
        <f t="shared" ref="U4:U8" si="6">1/(1+EXP(-S4))</f>
        <v>0.51041516072033644</v>
      </c>
      <c r="W4" s="4">
        <f t="shared" si="0"/>
        <v>0.51041516072033644</v>
      </c>
      <c r="Y4" s="8">
        <f t="shared" si="1"/>
        <v>0.51041516072033644</v>
      </c>
      <c r="Z4" s="9">
        <f t="shared" si="2"/>
        <v>0.51041516072033644</v>
      </c>
      <c r="AA4" s="7">
        <f t="shared" ref="AA4:AA8" si="7">W4</f>
        <v>0.51041516072033644</v>
      </c>
      <c r="AC4" s="1">
        <f t="shared" si="3"/>
        <v>0</v>
      </c>
      <c r="AD4" s="10">
        <f t="shared" ref="AD4:AD8" si="8">LN(U4)</f>
        <v>-0.67253084378702543</v>
      </c>
      <c r="AE4" s="1">
        <f t="shared" ref="AE4:AE8" si="9">1+AC4</f>
        <v>1</v>
      </c>
      <c r="AF4" s="4">
        <f t="shared" si="4"/>
        <v>0.48958483927966356</v>
      </c>
      <c r="AG4" s="4">
        <f t="shared" ref="AG4:AG8" si="10">LN(AF4)</f>
        <v>-0.71419751378702545</v>
      </c>
      <c r="AH4" s="12">
        <f t="shared" ref="AH4:AH8" si="11">(AC4*AD4)-(AE4*AG4)</f>
        <v>0.71419751378702545</v>
      </c>
    </row>
    <row r="5" spans="1:37" x14ac:dyDescent="0.3">
      <c r="A5" s="1">
        <v>3</v>
      </c>
      <c r="B5" s="1">
        <v>0.5</v>
      </c>
      <c r="C5" s="1">
        <v>1</v>
      </c>
      <c r="E5" s="1" t="s">
        <v>4</v>
      </c>
      <c r="F5" s="1">
        <v>0.1</v>
      </c>
      <c r="I5" s="1">
        <v>0</v>
      </c>
      <c r="L5" s="1">
        <v>1.5</v>
      </c>
      <c r="O5" s="1">
        <v>0.5</v>
      </c>
      <c r="S5" s="3">
        <f t="shared" si="5"/>
        <v>4.5833335000000003E-2</v>
      </c>
      <c r="U5" s="4">
        <f t="shared" si="6"/>
        <v>0.51145632829963261</v>
      </c>
      <c r="W5" s="4">
        <f t="shared" si="0"/>
        <v>0.51145632829963261</v>
      </c>
      <c r="Y5" s="8">
        <f t="shared" si="1"/>
        <v>0.76718449244944886</v>
      </c>
      <c r="Z5" s="9">
        <f t="shared" si="2"/>
        <v>0.25572816414981631</v>
      </c>
      <c r="AA5" s="7">
        <f t="shared" si="7"/>
        <v>0.51145632829963261</v>
      </c>
      <c r="AC5" s="1">
        <f t="shared" si="3"/>
        <v>0</v>
      </c>
      <c r="AD5" s="10">
        <f t="shared" si="8"/>
        <v>-0.67049307690386972</v>
      </c>
      <c r="AE5" s="1">
        <f t="shared" si="9"/>
        <v>1</v>
      </c>
      <c r="AF5" s="4">
        <f t="shared" si="4"/>
        <v>0.48854367170036739</v>
      </c>
      <c r="AG5" s="4">
        <f t="shared" si="10"/>
        <v>-0.71632641190386948</v>
      </c>
      <c r="AH5" s="12">
        <f t="shared" si="11"/>
        <v>0.71632641190386948</v>
      </c>
    </row>
    <row r="6" spans="1:37" x14ac:dyDescent="0.3">
      <c r="A6" s="1">
        <v>2</v>
      </c>
      <c r="B6" s="1">
        <v>2</v>
      </c>
      <c r="C6" s="1">
        <v>1</v>
      </c>
      <c r="E6" s="1" t="s">
        <v>31</v>
      </c>
      <c r="F6" s="1">
        <v>0.5</v>
      </c>
      <c r="I6" s="1">
        <v>1</v>
      </c>
      <c r="L6" s="1">
        <v>3</v>
      </c>
      <c r="O6" s="1">
        <v>0.5</v>
      </c>
      <c r="S6" s="3">
        <f t="shared" si="5"/>
        <v>8.3333335000000008E-2</v>
      </c>
      <c r="U6" s="4">
        <f t="shared" si="6"/>
        <v>0.52082128578868703</v>
      </c>
      <c r="W6" s="4">
        <f t="shared" si="0"/>
        <v>-0.47917871421131297</v>
      </c>
      <c r="Y6" s="8">
        <f t="shared" si="1"/>
        <v>-1.437536142633939</v>
      </c>
      <c r="Z6" s="9">
        <f t="shared" si="2"/>
        <v>-0.23958935710565649</v>
      </c>
      <c r="AA6" s="7">
        <f t="shared" si="7"/>
        <v>-0.47917871421131297</v>
      </c>
      <c r="AC6" s="1">
        <f t="shared" si="3"/>
        <v>-1</v>
      </c>
      <c r="AD6" s="10">
        <f t="shared" si="8"/>
        <v>-0.65234831759294343</v>
      </c>
      <c r="AE6" s="1">
        <f t="shared" si="9"/>
        <v>0</v>
      </c>
      <c r="AF6" s="4">
        <f t="shared" si="4"/>
        <v>0.47917871421131297</v>
      </c>
      <c r="AG6" s="10">
        <f t="shared" si="10"/>
        <v>-0.73568165259294316</v>
      </c>
      <c r="AH6" s="12">
        <f t="shared" si="11"/>
        <v>0.65234831759294343</v>
      </c>
    </row>
    <row r="7" spans="1:37" x14ac:dyDescent="0.3">
      <c r="A7" s="1">
        <v>1</v>
      </c>
      <c r="B7" s="1">
        <v>2.5</v>
      </c>
      <c r="C7" s="1">
        <v>1</v>
      </c>
      <c r="I7" s="1">
        <v>1</v>
      </c>
      <c r="L7" s="1">
        <v>2</v>
      </c>
      <c r="O7" s="1">
        <v>2</v>
      </c>
      <c r="S7" s="3">
        <f t="shared" si="5"/>
        <v>8.3333340000000006E-2</v>
      </c>
      <c r="U7" s="4">
        <f t="shared" si="6"/>
        <v>0.52082128703651953</v>
      </c>
      <c r="W7" s="4">
        <f t="shared" si="0"/>
        <v>-0.47917871296348047</v>
      </c>
      <c r="Y7" s="8">
        <f t="shared" si="1"/>
        <v>-0.95835742592696094</v>
      </c>
      <c r="Z7" s="9">
        <f t="shared" si="2"/>
        <v>-0.95835742592696094</v>
      </c>
      <c r="AA7" s="7">
        <f t="shared" si="7"/>
        <v>-0.47917871296348047</v>
      </c>
      <c r="AC7" s="1">
        <f t="shared" si="3"/>
        <v>-1</v>
      </c>
      <c r="AD7" s="10">
        <f t="shared" si="8"/>
        <v>-0.65234831519704961</v>
      </c>
      <c r="AE7" s="1">
        <f t="shared" si="9"/>
        <v>0</v>
      </c>
      <c r="AF7" s="4">
        <f t="shared" si="4"/>
        <v>0.47917871296348047</v>
      </c>
      <c r="AG7" s="10">
        <f t="shared" si="10"/>
        <v>-0.73568165519704987</v>
      </c>
      <c r="AH7" s="12">
        <f t="shared" si="11"/>
        <v>0.65234831519704961</v>
      </c>
    </row>
    <row r="8" spans="1:37" x14ac:dyDescent="0.3">
      <c r="I8" s="1">
        <v>1</v>
      </c>
      <c r="L8" s="1">
        <v>1</v>
      </c>
      <c r="O8" s="1">
        <v>2.5</v>
      </c>
      <c r="S8" s="3">
        <f t="shared" si="5"/>
        <v>6.6666675000000009E-2</v>
      </c>
      <c r="U8" s="4">
        <f t="shared" si="6"/>
        <v>0.51666049865043162</v>
      </c>
      <c r="W8" s="4">
        <f t="shared" si="0"/>
        <v>-0.48333950134956838</v>
      </c>
      <c r="Y8" s="8">
        <f t="shared" si="1"/>
        <v>-0.48333950134956838</v>
      </c>
      <c r="Z8" s="9">
        <f t="shared" si="2"/>
        <v>-1.208348753373921</v>
      </c>
      <c r="AA8" s="7">
        <f t="shared" si="7"/>
        <v>-0.48333950134956838</v>
      </c>
      <c r="AC8" s="1">
        <f t="shared" si="3"/>
        <v>-1</v>
      </c>
      <c r="AD8" s="10">
        <f t="shared" si="8"/>
        <v>-0.66036929590415283</v>
      </c>
      <c r="AE8" s="1">
        <f t="shared" si="9"/>
        <v>0</v>
      </c>
      <c r="AF8" s="4">
        <f t="shared" si="4"/>
        <v>0.48333950134956838</v>
      </c>
      <c r="AG8" s="10">
        <f t="shared" si="10"/>
        <v>-0.72703597090415273</v>
      </c>
      <c r="AH8" s="12">
        <f t="shared" si="11"/>
        <v>0.66036929590415283</v>
      </c>
    </row>
    <row r="9" spans="1:37" x14ac:dyDescent="0.3">
      <c r="AA9" s="7"/>
      <c r="AJ9" s="1" t="s">
        <v>29</v>
      </c>
      <c r="AK9" s="1">
        <f>AJ3+AK3</f>
        <v>9.0277788888890021E-4</v>
      </c>
    </row>
    <row r="10" spans="1:37" x14ac:dyDescent="0.3">
      <c r="V10" s="1" t="s">
        <v>9</v>
      </c>
      <c r="W10" s="4">
        <f>SUM(W3:W8)</f>
        <v>8.9548463266828637E-2</v>
      </c>
      <c r="Y10" s="5">
        <f>SUM(Y3:Y8)</f>
        <v>-1.3469464653550722</v>
      </c>
      <c r="Z10" s="5">
        <f>SUM(Z3:Z8)</f>
        <v>-0.87609135737955346</v>
      </c>
      <c r="AA10" s="7">
        <f>SUM(AA3:AA8)</f>
        <v>8.9548463266828637E-2</v>
      </c>
      <c r="AG10" s="1" t="s">
        <v>29</v>
      </c>
      <c r="AH10" s="4">
        <f>SUM(AH3:AH8)</f>
        <v>4.1076628084431386</v>
      </c>
      <c r="AJ10" s="1" t="s">
        <v>34</v>
      </c>
      <c r="AK10" s="14">
        <f>F6/(2*F1)*AK9</f>
        <v>3.7615745370370838E-5</v>
      </c>
    </row>
    <row r="11" spans="1:37" x14ac:dyDescent="0.3">
      <c r="V11" s="1" t="s">
        <v>10</v>
      </c>
      <c r="W11" s="1">
        <f>W10/F1</f>
        <v>1.4924743877804772E-2</v>
      </c>
      <c r="Y11" s="6">
        <f>Y10/F1</f>
        <v>-0.22449107755917871</v>
      </c>
      <c r="Z11" s="6">
        <f>Z10/F1</f>
        <v>-0.14601522622992558</v>
      </c>
      <c r="AA11" s="7">
        <f>AA10/F1</f>
        <v>1.4924743877804772E-2</v>
      </c>
      <c r="AG11" s="1" t="s">
        <v>30</v>
      </c>
      <c r="AH11" s="17">
        <f>AH10/F1</f>
        <v>0.68461046807385639</v>
      </c>
    </row>
    <row r="12" spans="1:37" x14ac:dyDescent="0.3">
      <c r="M12" s="18"/>
      <c r="N12" s="18"/>
    </row>
    <row r="13" spans="1:37" x14ac:dyDescent="0.3">
      <c r="B13" s="1" t="s">
        <v>11</v>
      </c>
      <c r="C13" s="1" t="s">
        <v>7</v>
      </c>
      <c r="D13" s="9">
        <f>F5*Y15</f>
        <v>-2.2240774422584542E-2</v>
      </c>
      <c r="G13" s="1" t="s">
        <v>12</v>
      </c>
      <c r="H13" s="20">
        <f>F2-D13</f>
        <v>4.7240774422584543E-2</v>
      </c>
      <c r="M13" s="18"/>
      <c r="N13" s="19"/>
      <c r="X13" s="1" t="s">
        <v>36</v>
      </c>
      <c r="Y13" s="1">
        <f>F6*F2/F1</f>
        <v>2.0833333333333333E-3</v>
      </c>
      <c r="Z13" s="1">
        <f>F6*F3/F1</f>
        <v>1.3888891666666667E-3</v>
      </c>
      <c r="AA13" s="1">
        <v>0</v>
      </c>
      <c r="AG13" s="1" t="s">
        <v>35</v>
      </c>
      <c r="AH13" s="16">
        <f>AH11+AK10</f>
        <v>0.68464808381922682</v>
      </c>
    </row>
    <row r="14" spans="1:37" x14ac:dyDescent="0.3">
      <c r="C14" s="1" t="s">
        <v>8</v>
      </c>
      <c r="D14" s="9">
        <f>F5*Z15</f>
        <v>-1.4462633706325893E-2</v>
      </c>
      <c r="G14" s="1" t="s">
        <v>13</v>
      </c>
      <c r="H14" s="20">
        <f>F3-D14</f>
        <v>3.1129303706325894E-2</v>
      </c>
      <c r="M14" s="18"/>
      <c r="N14" s="19"/>
    </row>
    <row r="15" spans="1:37" x14ac:dyDescent="0.3">
      <c r="C15" s="1" t="s">
        <v>3</v>
      </c>
      <c r="D15" s="13">
        <f>F5*AA15</f>
        <v>1.4924743877804774E-3</v>
      </c>
      <c r="G15" s="1" t="s">
        <v>14</v>
      </c>
      <c r="H15" s="21">
        <f>F4-D15</f>
        <v>-1.4924743877804774E-3</v>
      </c>
      <c r="X15" s="1" t="s">
        <v>37</v>
      </c>
      <c r="Y15" s="15">
        <f>Y13+Y11</f>
        <v>-0.22240774422584539</v>
      </c>
      <c r="Z15" s="15">
        <f t="shared" ref="Z15:AA15" si="12">Z13+Z11</f>
        <v>-0.14462633706325892</v>
      </c>
      <c r="AA15" s="15">
        <f t="shared" si="12"/>
        <v>1.4924743877804772E-2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Multiple 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Riddhik Rathod</dc:creator>
  <cp:lastModifiedBy>Riddhik Rathod</cp:lastModifiedBy>
  <dcterms:created xsi:type="dcterms:W3CDTF">2023-11-20T06:26:19Z</dcterms:created>
  <dcterms:modified xsi:type="dcterms:W3CDTF">2024-02-23T19:07:23Z</dcterms:modified>
</cp:coreProperties>
</file>